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355" windowWidth="14820" windowHeight="6465" tabRatio="894" activeTab="9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TH!$R$10:$R$1242</definedName>
    <definedName name="_C112">TH!$U$10:$U$1242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TH!$A$9:$AE$1129</definedName>
    <definedName name="_xlnm._FilterDatabase" localSheetId="17" hidden="1">TK!$A$1:$J$1</definedName>
    <definedName name="_M">TH!$B$10:$B$1242</definedName>
    <definedName name="_N111">TH!$Q$10:$Q$1242</definedName>
    <definedName name="_N112">TH!$T$10:$T$1242</definedName>
    <definedName name="_TM1">IF('IN-TC'!$S$4=1,1,IF('IN-TC'!$S$4=2,4,IF('IN-TC'!$S$4=3,7,10)))</definedName>
    <definedName name="_TM2">IF('IN-TC'!$S$4=1,3,IF('IN-TC'!$S$4=2,6,IF('IN-TC'!$S$4=3,9,12)))</definedName>
    <definedName name="DG">TH!$J$10:$J$1242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TH!$H$10:$H$1242</definedName>
    <definedName name="KHC">TH!$M$10:$M$1242</definedName>
    <definedName name="KHN">TH!$L$10:$L$1242</definedName>
    <definedName name="Loai">OFFSET(TH!$N$5,,,COUNTA(TH!$N$5:$N$39552))</definedName>
    <definedName name="Loai1">OFFSET(TH!$P$5,,,COUNTA(TH!$P$5:$P$39552))</definedName>
    <definedName name="Loai10">OFFSET(TH!$O$5,,,COUNTA(TH!$O$5:$O$39304))</definedName>
    <definedName name="Loai2">OFFSET(TH!$S$5,,,COUNTA(TH!$S$5:$S$39552))</definedName>
    <definedName name="Loai3">OFFSET('SO-TS'!$P$14,,,COUNTA('SO-TS'!$P$14:$P$3891))</definedName>
    <definedName name="Loai4">OFFSET(TH!$V$5,,,COUNTA(TH!$V$5:$V$39552))</definedName>
    <definedName name="Loai5">OFFSET(TH!$W$5,,,COUNTA(TH!$W$5:$W$39552))</definedName>
    <definedName name="Loai6">OFFSET(TH!$AA$5,,,COUNTA(TH!$AA$5:$AA$39552))</definedName>
    <definedName name="Loai7">OFFSET(TH!$X$5,,,COUNTA(TH!$X$5:$X$39552))</definedName>
    <definedName name="Loai8">OFFSET(TH!$Y$5,,,COUNTA(TH!$Y$5:$Y$39552))</definedName>
    <definedName name="Loai9">OFFSET(TH!$Z$5,,,COUNTA(TH!$Z$5:$Z$39552))</definedName>
    <definedName name="MH">TH!$F$10:$F$1242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TH!$I$10:$I$1242</definedName>
    <definedName name="TH">TH!$K$10:$K$1242</definedName>
    <definedName name="TM">TH!$A$10:$M$1242</definedName>
  </definedNames>
  <calcPr calcId="144525"/>
</workbook>
</file>

<file path=xl/calcChain.xml><?xml version="1.0" encoding="utf-8"?>
<calcChain xmlns="http://schemas.openxmlformats.org/spreadsheetml/2006/main">
  <c r="K144" i="34" l="1"/>
  <c r="Z145" i="34"/>
  <c r="Y145" i="34"/>
  <c r="U145" i="34"/>
  <c r="T145" i="34"/>
  <c r="S145" i="34"/>
  <c r="O145" i="34"/>
  <c r="N145" i="34"/>
  <c r="C145" i="34"/>
  <c r="B145" i="34" s="1"/>
  <c r="Z144" i="34"/>
  <c r="Y144" i="34"/>
  <c r="U144" i="34"/>
  <c r="T144" i="34"/>
  <c r="S144" i="34"/>
  <c r="O144" i="34"/>
  <c r="N144" i="34"/>
  <c r="C144" i="34"/>
  <c r="B144" i="34" s="1"/>
  <c r="Z137" i="34"/>
  <c r="Y137" i="34"/>
  <c r="U137" i="34"/>
  <c r="T137" i="34"/>
  <c r="S137" i="34"/>
  <c r="O137" i="34"/>
  <c r="N137" i="34"/>
  <c r="K137" i="34"/>
  <c r="C137" i="34"/>
  <c r="B137" i="34" s="1"/>
  <c r="Z136" i="34"/>
  <c r="Y136" i="34"/>
  <c r="U136" i="34"/>
  <c r="T136" i="34"/>
  <c r="S136" i="34"/>
  <c r="O136" i="34"/>
  <c r="N136" i="34"/>
  <c r="K136" i="34"/>
  <c r="C136" i="34"/>
  <c r="B136" i="34" s="1"/>
  <c r="I126" i="34"/>
  <c r="K126" i="34" s="1"/>
  <c r="Z131" i="34"/>
  <c r="Y131" i="34"/>
  <c r="U131" i="34"/>
  <c r="T131" i="34"/>
  <c r="S131" i="34"/>
  <c r="O131" i="34"/>
  <c r="N131" i="34"/>
  <c r="K131" i="34"/>
  <c r="C131" i="34"/>
  <c r="B131" i="34" s="1"/>
  <c r="Z130" i="34"/>
  <c r="Y130" i="34"/>
  <c r="U130" i="34"/>
  <c r="T130" i="34"/>
  <c r="S130" i="34"/>
  <c r="O130" i="34"/>
  <c r="N130" i="34"/>
  <c r="K130" i="34"/>
  <c r="C130" i="34"/>
  <c r="B130" i="34" s="1"/>
  <c r="Z129" i="34"/>
  <c r="Y129" i="34"/>
  <c r="U129" i="34"/>
  <c r="T129" i="34"/>
  <c r="S129" i="34"/>
  <c r="O129" i="34"/>
  <c r="N129" i="34"/>
  <c r="K129" i="34"/>
  <c r="C129" i="34"/>
  <c r="B129" i="34"/>
  <c r="Z128" i="34"/>
  <c r="Y128" i="34"/>
  <c r="U128" i="34"/>
  <c r="T128" i="34"/>
  <c r="S128" i="34"/>
  <c r="O128" i="34"/>
  <c r="N128" i="34"/>
  <c r="K128" i="34"/>
  <c r="C128" i="34"/>
  <c r="B128" i="34" s="1"/>
  <c r="Z127" i="34"/>
  <c r="Y127" i="34"/>
  <c r="U127" i="34"/>
  <c r="T127" i="34"/>
  <c r="S127" i="34"/>
  <c r="O127" i="34"/>
  <c r="N127" i="34"/>
  <c r="C127" i="34"/>
  <c r="B127" i="34" s="1"/>
  <c r="Z134" i="34"/>
  <c r="Y134" i="34"/>
  <c r="U134" i="34"/>
  <c r="T134" i="34"/>
  <c r="S134" i="34"/>
  <c r="O134" i="34"/>
  <c r="N134" i="34"/>
  <c r="K134" i="34"/>
  <c r="C134" i="34"/>
  <c r="B134" i="34" s="1"/>
  <c r="Z133" i="34"/>
  <c r="Y133" i="34"/>
  <c r="U133" i="34"/>
  <c r="T133" i="34"/>
  <c r="S133" i="34"/>
  <c r="O133" i="34"/>
  <c r="N133" i="34"/>
  <c r="K133" i="34"/>
  <c r="C133" i="34"/>
  <c r="B133" i="34" s="1"/>
  <c r="Z132" i="34"/>
  <c r="Y132" i="34"/>
  <c r="U132" i="34"/>
  <c r="T132" i="34"/>
  <c r="S132" i="34"/>
  <c r="O132" i="34"/>
  <c r="N132" i="34"/>
  <c r="K132" i="34"/>
  <c r="C132" i="34"/>
  <c r="B132" i="34" s="1"/>
  <c r="Z123" i="34"/>
  <c r="Y123" i="34"/>
  <c r="U123" i="34"/>
  <c r="T123" i="34"/>
  <c r="S123" i="34"/>
  <c r="O123" i="34"/>
  <c r="N123" i="34"/>
  <c r="C123" i="34"/>
  <c r="B123" i="34" s="1"/>
  <c r="Z122" i="34"/>
  <c r="Y122" i="34"/>
  <c r="U122" i="34"/>
  <c r="T122" i="34"/>
  <c r="S122" i="34"/>
  <c r="O122" i="34"/>
  <c r="N122" i="34"/>
  <c r="K122" i="34"/>
  <c r="C122" i="34"/>
  <c r="B122" i="34" s="1"/>
  <c r="Z121" i="34"/>
  <c r="Y121" i="34"/>
  <c r="U121" i="34"/>
  <c r="T121" i="34"/>
  <c r="S121" i="34"/>
  <c r="O121" i="34"/>
  <c r="N121" i="34"/>
  <c r="C121" i="34"/>
  <c r="B121" i="34" s="1"/>
  <c r="Z120" i="34"/>
  <c r="Y120" i="34"/>
  <c r="U120" i="34"/>
  <c r="T120" i="34"/>
  <c r="S120" i="34"/>
  <c r="O120" i="34"/>
  <c r="N120" i="34"/>
  <c r="K120" i="34"/>
  <c r="C120" i="34"/>
  <c r="B120" i="34" s="1"/>
  <c r="Z119" i="34"/>
  <c r="Y119" i="34"/>
  <c r="U119" i="34"/>
  <c r="T119" i="34"/>
  <c r="S119" i="34"/>
  <c r="O119" i="34"/>
  <c r="N119" i="34"/>
  <c r="K119" i="34"/>
  <c r="C119" i="34"/>
  <c r="B119" i="34" s="1"/>
  <c r="Z118" i="34"/>
  <c r="Y118" i="34"/>
  <c r="U118" i="34"/>
  <c r="T118" i="34"/>
  <c r="S118" i="34"/>
  <c r="O118" i="34"/>
  <c r="N118" i="34"/>
  <c r="K118" i="34"/>
  <c r="C118" i="34"/>
  <c r="B118" i="34" s="1"/>
  <c r="Z125" i="34"/>
  <c r="Y125" i="34"/>
  <c r="U125" i="34"/>
  <c r="T125" i="34"/>
  <c r="S125" i="34"/>
  <c r="O125" i="34"/>
  <c r="N125" i="34"/>
  <c r="C125" i="34"/>
  <c r="B125" i="34" s="1"/>
  <c r="Z124" i="34"/>
  <c r="Y124" i="34"/>
  <c r="U124" i="34"/>
  <c r="T124" i="34"/>
  <c r="S124" i="34"/>
  <c r="O124" i="34"/>
  <c r="N124" i="34"/>
  <c r="K124" i="34"/>
  <c r="C124" i="34"/>
  <c r="B124" i="34" s="1"/>
  <c r="Z135" i="34"/>
  <c r="Y135" i="34"/>
  <c r="U135" i="34"/>
  <c r="T135" i="34"/>
  <c r="S135" i="34"/>
  <c r="O135" i="34"/>
  <c r="N135" i="34"/>
  <c r="C135" i="34"/>
  <c r="B135" i="34" s="1"/>
  <c r="Z126" i="34"/>
  <c r="Y126" i="34"/>
  <c r="U126" i="34"/>
  <c r="T126" i="34"/>
  <c r="S126" i="34"/>
  <c r="O126" i="34"/>
  <c r="N126" i="34"/>
  <c r="C126" i="34"/>
  <c r="B126" i="34" s="1"/>
  <c r="Z138" i="34"/>
  <c r="Y138" i="34"/>
  <c r="U138" i="34"/>
  <c r="T138" i="34"/>
  <c r="S138" i="34"/>
  <c r="O138" i="34"/>
  <c r="N138" i="34"/>
  <c r="K138" i="34"/>
  <c r="C138" i="34"/>
  <c r="B138" i="34" s="1"/>
  <c r="Z139" i="34"/>
  <c r="Y139" i="34"/>
  <c r="U139" i="34"/>
  <c r="T139" i="34"/>
  <c r="S139" i="34"/>
  <c r="O139" i="34"/>
  <c r="N139" i="34"/>
  <c r="K139" i="34"/>
  <c r="C139" i="34"/>
  <c r="B139" i="34" s="1"/>
  <c r="A138" i="34" l="1"/>
  <c r="A144" i="34"/>
  <c r="A145" i="34"/>
  <c r="A137" i="34"/>
  <c r="A136" i="34"/>
  <c r="A125" i="34"/>
  <c r="A129" i="34"/>
  <c r="A134" i="34"/>
  <c r="A132" i="34"/>
  <c r="A131" i="34"/>
  <c r="A127" i="34"/>
  <c r="A130" i="34"/>
  <c r="A128" i="34"/>
  <c r="A133" i="34"/>
  <c r="A135" i="34"/>
  <c r="A118" i="34"/>
  <c r="A120" i="34"/>
  <c r="A122" i="34"/>
  <c r="A119" i="34"/>
  <c r="A121" i="34"/>
  <c r="A123" i="34"/>
  <c r="A124" i="34"/>
  <c r="A126" i="34"/>
  <c r="A139" i="34"/>
  <c r="K89" i="34" l="1"/>
  <c r="K65" i="34"/>
  <c r="K66" i="34"/>
  <c r="K68" i="34"/>
  <c r="K69" i="34"/>
  <c r="K71" i="34"/>
  <c r="K72" i="34"/>
  <c r="K74" i="34"/>
  <c r="K76" i="34"/>
  <c r="K77" i="34"/>
  <c r="K78" i="34"/>
  <c r="K80" i="34"/>
  <c r="K81" i="34"/>
  <c r="K82" i="34"/>
  <c r="K83" i="34"/>
  <c r="K85" i="34"/>
  <c r="K86" i="34"/>
  <c r="K87" i="34"/>
  <c r="K91" i="34"/>
  <c r="K92" i="34"/>
  <c r="K93" i="34"/>
  <c r="K94" i="34"/>
  <c r="K96" i="34"/>
  <c r="K97" i="34"/>
  <c r="K98" i="34"/>
  <c r="K99" i="34"/>
  <c r="K100" i="34"/>
  <c r="K101" i="34"/>
  <c r="K102" i="34"/>
  <c r="K103" i="34"/>
  <c r="K105" i="34"/>
  <c r="K107" i="34"/>
  <c r="K109" i="34"/>
  <c r="K110" i="34"/>
  <c r="K112" i="34"/>
  <c r="K113" i="34"/>
  <c r="K114" i="34"/>
  <c r="K116" i="34"/>
  <c r="K140" i="34"/>
  <c r="K161" i="34"/>
  <c r="K162" i="34"/>
  <c r="K163" i="34"/>
  <c r="K164" i="34"/>
  <c r="K165" i="34"/>
  <c r="K166" i="34"/>
  <c r="K167" i="34"/>
  <c r="K168" i="34"/>
  <c r="K169" i="34"/>
  <c r="K170" i="34"/>
  <c r="K171" i="34"/>
  <c r="K172" i="34"/>
  <c r="K173" i="34"/>
  <c r="K174" i="34"/>
  <c r="K175" i="34"/>
  <c r="K176" i="34"/>
  <c r="K177" i="34"/>
  <c r="K178" i="34"/>
  <c r="K179" i="34"/>
  <c r="K180" i="34"/>
  <c r="K181" i="34"/>
  <c r="K182" i="34"/>
  <c r="K183" i="34"/>
  <c r="K184" i="34"/>
  <c r="K185" i="34"/>
  <c r="K186" i="34"/>
  <c r="K187" i="34"/>
  <c r="K188" i="34"/>
  <c r="K189" i="34"/>
  <c r="K63" i="34"/>
  <c r="C72" i="70" l="1"/>
  <c r="A69" i="70" l="1"/>
  <c r="A68" i="70"/>
  <c r="A67" i="70"/>
  <c r="A66" i="70"/>
  <c r="A70" i="70"/>
  <c r="A62" i="70"/>
  <c r="A61" i="70"/>
  <c r="A60" i="70"/>
  <c r="A59" i="70"/>
  <c r="A58" i="70"/>
  <c r="A57" i="70"/>
  <c r="A56" i="70"/>
  <c r="A65" i="70"/>
  <c r="A64" i="70"/>
  <c r="A63" i="70"/>
  <c r="A26" i="12" l="1"/>
  <c r="B15" i="55" l="1"/>
  <c r="A15" i="55" s="1"/>
  <c r="A8" i="12"/>
  <c r="P289" i="60" l="1"/>
  <c r="R25" i="60"/>
  <c r="S533" i="60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N45" i="34"/>
  <c r="O45" i="34"/>
  <c r="S45" i="34"/>
  <c r="T45" i="34"/>
  <c r="U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S68" i="34"/>
  <c r="T68" i="34"/>
  <c r="U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S108" i="34"/>
  <c r="T108" i="34"/>
  <c r="U108" i="34"/>
  <c r="Y108" i="34"/>
  <c r="Z108" i="34"/>
  <c r="N109" i="34"/>
  <c r="O109" i="34"/>
  <c r="S109" i="34"/>
  <c r="T109" i="34"/>
  <c r="U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3" i="34"/>
  <c r="O143" i="34"/>
  <c r="S143" i="34"/>
  <c r="T143" i="34"/>
  <c r="U143" i="34"/>
  <c r="Y143" i="34"/>
  <c r="Z143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0" i="34"/>
  <c r="O150" i="34"/>
  <c r="S150" i="34"/>
  <c r="T150" i="34"/>
  <c r="U150" i="34"/>
  <c r="Y150" i="34"/>
  <c r="Z150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S204" i="34"/>
  <c r="T204" i="34"/>
  <c r="U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S232" i="34"/>
  <c r="T232" i="34"/>
  <c r="U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39" i="34"/>
  <c r="O239" i="34"/>
  <c r="S239" i="34"/>
  <c r="T239" i="34"/>
  <c r="U239" i="34"/>
  <c r="Y239" i="34"/>
  <c r="Z239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Y11" i="34"/>
  <c r="Y12" i="34"/>
  <c r="Y13" i="34"/>
  <c r="Y14" i="34"/>
  <c r="Y15" i="34"/>
  <c r="Y16" i="34"/>
  <c r="Y17" i="34"/>
  <c r="Y18" i="34"/>
  <c r="Y19" i="34"/>
  <c r="Y10" i="34"/>
  <c r="A73" i="81" l="1"/>
  <c r="L13" i="81"/>
  <c r="K13" i="81"/>
  <c r="I7" i="81"/>
  <c r="G7" i="81"/>
  <c r="B3" i="81"/>
  <c r="B2" i="81"/>
  <c r="N14" i="34"/>
  <c r="O14" i="34"/>
  <c r="S14" i="34"/>
  <c r="T14" i="34"/>
  <c r="U14" i="34"/>
  <c r="Z14" i="34"/>
  <c r="N15" i="34"/>
  <c r="O15" i="34"/>
  <c r="S15" i="34"/>
  <c r="T15" i="34"/>
  <c r="U15" i="34"/>
  <c r="Z15" i="34"/>
  <c r="N16" i="34"/>
  <c r="O16" i="34"/>
  <c r="S16" i="34"/>
  <c r="T16" i="34"/>
  <c r="U16" i="34"/>
  <c r="Z16" i="34"/>
  <c r="N17" i="34"/>
  <c r="O17" i="34"/>
  <c r="S17" i="34"/>
  <c r="T17" i="34"/>
  <c r="U17" i="34"/>
  <c r="Z17" i="34"/>
  <c r="N18" i="34"/>
  <c r="O18" i="34"/>
  <c r="S18" i="34"/>
  <c r="T18" i="34"/>
  <c r="U18" i="34"/>
  <c r="Z18" i="34"/>
  <c r="N19" i="34"/>
  <c r="O19" i="34"/>
  <c r="S19" i="34"/>
  <c r="T19" i="34"/>
  <c r="U19" i="34"/>
  <c r="Z19" i="34"/>
  <c r="R24" i="60"/>
  <c r="S569" i="60" l="1"/>
  <c r="S570" i="60"/>
  <c r="S571" i="60"/>
  <c r="S572" i="60"/>
  <c r="S573" i="60"/>
  <c r="S574" i="60"/>
  <c r="S575" i="60"/>
  <c r="S576" i="60"/>
  <c r="S577" i="60"/>
  <c r="S578" i="60"/>
  <c r="S579" i="60"/>
  <c r="S580" i="60"/>
  <c r="S581" i="60"/>
  <c r="S582" i="60"/>
  <c r="S583" i="60"/>
  <c r="S584" i="60"/>
  <c r="S585" i="60"/>
  <c r="S586" i="60"/>
  <c r="S587" i="60"/>
  <c r="S588" i="60"/>
  <c r="S589" i="60"/>
  <c r="S590" i="60"/>
  <c r="S591" i="60"/>
  <c r="S592" i="60"/>
  <c r="S593" i="60"/>
  <c r="S594" i="60"/>
  <c r="S595" i="60"/>
  <c r="S596" i="60"/>
  <c r="S597" i="60"/>
  <c r="S598" i="60"/>
  <c r="S599" i="60"/>
  <c r="S600" i="60"/>
  <c r="S601" i="60"/>
  <c r="S602" i="60"/>
  <c r="S603" i="60"/>
  <c r="S604" i="60"/>
  <c r="S605" i="60"/>
  <c r="S606" i="60"/>
  <c r="S607" i="60"/>
  <c r="S608" i="60"/>
  <c r="S609" i="60"/>
  <c r="S610" i="60"/>
  <c r="S611" i="60"/>
  <c r="S612" i="60"/>
  <c r="S613" i="60"/>
  <c r="S614" i="60"/>
  <c r="S615" i="60"/>
  <c r="S616" i="60"/>
  <c r="S617" i="60"/>
  <c r="S618" i="60"/>
  <c r="S619" i="60"/>
  <c r="S620" i="60"/>
  <c r="S621" i="60"/>
  <c r="S622" i="60"/>
  <c r="S623" i="60"/>
  <c r="S624" i="60"/>
  <c r="S625" i="60"/>
  <c r="S626" i="60"/>
  <c r="S627" i="60"/>
  <c r="S628" i="60"/>
  <c r="S629" i="60"/>
  <c r="S630" i="60"/>
  <c r="S631" i="60"/>
  <c r="S632" i="60"/>
  <c r="S633" i="60"/>
  <c r="S634" i="60"/>
  <c r="S635" i="60"/>
  <c r="S636" i="60"/>
  <c r="S637" i="60"/>
  <c r="S638" i="60"/>
  <c r="S639" i="60"/>
  <c r="S640" i="60"/>
  <c r="S641" i="60"/>
  <c r="S642" i="60"/>
  <c r="S643" i="60"/>
  <c r="S644" i="60"/>
  <c r="S645" i="60"/>
  <c r="S646" i="60"/>
  <c r="S647" i="60"/>
  <c r="S648" i="60"/>
  <c r="S649" i="60"/>
  <c r="S650" i="60"/>
  <c r="S651" i="60"/>
  <c r="S652" i="60"/>
  <c r="S653" i="60"/>
  <c r="S654" i="60"/>
  <c r="S655" i="60"/>
  <c r="S656" i="60"/>
  <c r="S657" i="60"/>
  <c r="S658" i="60"/>
  <c r="S659" i="60"/>
  <c r="S660" i="60"/>
  <c r="S661" i="60"/>
  <c r="S662" i="60"/>
  <c r="S663" i="60"/>
  <c r="S664" i="60"/>
  <c r="S665" i="60"/>
  <c r="S666" i="60"/>
  <c r="S667" i="60"/>
  <c r="S668" i="60"/>
  <c r="S669" i="60"/>
  <c r="S670" i="60"/>
  <c r="S671" i="60"/>
  <c r="S672" i="60"/>
  <c r="S673" i="60"/>
  <c r="S674" i="60"/>
  <c r="S675" i="60"/>
  <c r="S676" i="60"/>
  <c r="S677" i="60"/>
  <c r="S678" i="60"/>
  <c r="S679" i="60"/>
  <c r="S680" i="60"/>
  <c r="S681" i="60"/>
  <c r="S682" i="60"/>
  <c r="S683" i="60"/>
  <c r="S684" i="60"/>
  <c r="S685" i="60"/>
  <c r="S686" i="60"/>
  <c r="S687" i="60"/>
  <c r="S688" i="60"/>
  <c r="S689" i="60"/>
  <c r="S690" i="60"/>
  <c r="S691" i="60"/>
  <c r="S692" i="60"/>
  <c r="S693" i="60"/>
  <c r="S694" i="60"/>
  <c r="S695" i="60"/>
  <c r="S696" i="60"/>
  <c r="S697" i="60"/>
  <c r="S698" i="60"/>
  <c r="S699" i="60"/>
  <c r="S700" i="60"/>
  <c r="S701" i="60"/>
  <c r="S702" i="60"/>
  <c r="S703" i="60"/>
  <c r="S704" i="60"/>
  <c r="S705" i="60"/>
  <c r="S706" i="60"/>
  <c r="S707" i="60"/>
  <c r="S708" i="60"/>
  <c r="S709" i="60"/>
  <c r="S710" i="60"/>
  <c r="S711" i="60"/>
  <c r="S712" i="60"/>
  <c r="S713" i="60"/>
  <c r="S714" i="60"/>
  <c r="S715" i="60"/>
  <c r="S568" i="60"/>
  <c r="S717" i="60" s="1"/>
  <c r="R570" i="60"/>
  <c r="R571" i="60"/>
  <c r="R572" i="60"/>
  <c r="R573" i="60"/>
  <c r="R574" i="60"/>
  <c r="R575" i="60"/>
  <c r="R576" i="60"/>
  <c r="S559" i="60"/>
  <c r="R282" i="60"/>
  <c r="R281" i="60"/>
  <c r="S535" i="60" l="1"/>
  <c r="S536" i="60"/>
  <c r="S537" i="60"/>
  <c r="S538" i="60"/>
  <c r="S539" i="60"/>
  <c r="S540" i="60"/>
  <c r="S541" i="60"/>
  <c r="S542" i="60"/>
  <c r="S543" i="60"/>
  <c r="S544" i="60"/>
  <c r="S545" i="60"/>
  <c r="S546" i="60"/>
  <c r="S547" i="60"/>
  <c r="S548" i="60"/>
  <c r="S549" i="60"/>
  <c r="S550" i="60"/>
  <c r="S551" i="60"/>
  <c r="S552" i="60"/>
  <c r="S553" i="60"/>
  <c r="S554" i="60"/>
  <c r="S555" i="60"/>
  <c r="S556" i="60"/>
  <c r="S557" i="60"/>
  <c r="S558" i="60"/>
  <c r="S534" i="60"/>
  <c r="S561" i="60" l="1"/>
  <c r="I273" i="60"/>
  <c r="H700" i="60" l="1"/>
  <c r="H699" i="60"/>
  <c r="H698" i="60"/>
  <c r="H697" i="60"/>
  <c r="H696" i="60"/>
  <c r="H695" i="60"/>
  <c r="H694" i="60"/>
  <c r="H693" i="60"/>
  <c r="H692" i="60"/>
  <c r="H691" i="60"/>
  <c r="H690" i="60"/>
  <c r="H689" i="60"/>
  <c r="H688" i="60"/>
  <c r="H687" i="60"/>
  <c r="H686" i="60"/>
  <c r="H685" i="60"/>
  <c r="H684" i="60"/>
  <c r="H683" i="60"/>
  <c r="H682" i="60"/>
  <c r="H681" i="60"/>
  <c r="H680" i="60"/>
  <c r="H679" i="60"/>
  <c r="H678" i="60"/>
  <c r="H677" i="60"/>
  <c r="H676" i="60"/>
  <c r="H675" i="60"/>
  <c r="H674" i="60"/>
  <c r="H673" i="60"/>
  <c r="H672" i="60"/>
  <c r="H671" i="60"/>
  <c r="H670" i="60"/>
  <c r="H669" i="60"/>
  <c r="H668" i="60"/>
  <c r="H667" i="60"/>
  <c r="H666" i="60"/>
  <c r="H665" i="60"/>
  <c r="H664" i="60"/>
  <c r="H663" i="60"/>
  <c r="H662" i="60"/>
  <c r="H661" i="60"/>
  <c r="H660" i="60"/>
  <c r="H659" i="60"/>
  <c r="H658" i="60"/>
  <c r="H657" i="60"/>
  <c r="H656" i="60"/>
  <c r="J656" i="60" s="1"/>
  <c r="H655" i="60"/>
  <c r="J655" i="60" s="1"/>
  <c r="H654" i="60"/>
  <c r="J654" i="60" s="1"/>
  <c r="H653" i="60"/>
  <c r="H652" i="60"/>
  <c r="H651" i="60"/>
  <c r="J651" i="60" s="1"/>
  <c r="H650" i="60"/>
  <c r="J650" i="60" s="1"/>
  <c r="H649" i="60"/>
  <c r="H648" i="60"/>
  <c r="H647" i="60"/>
  <c r="J647" i="60" s="1"/>
  <c r="H646" i="60"/>
  <c r="J646" i="60" s="1"/>
  <c r="H645" i="60"/>
  <c r="H644" i="60"/>
  <c r="H643" i="60"/>
  <c r="J643" i="60" s="1"/>
  <c r="H642" i="60"/>
  <c r="J642" i="60" s="1"/>
  <c r="H641" i="60"/>
  <c r="H640" i="60"/>
  <c r="H639" i="60"/>
  <c r="J639" i="60" s="1"/>
  <c r="H638" i="60"/>
  <c r="J638" i="60" s="1"/>
  <c r="H637" i="60"/>
  <c r="H636" i="60"/>
  <c r="H635" i="60"/>
  <c r="J635" i="60" s="1"/>
  <c r="H634" i="60"/>
  <c r="J634" i="60" s="1"/>
  <c r="H633" i="60"/>
  <c r="H632" i="60"/>
  <c r="H631" i="60"/>
  <c r="J631" i="60" s="1"/>
  <c r="H630" i="60"/>
  <c r="J630" i="60" s="1"/>
  <c r="H629" i="60"/>
  <c r="H628" i="60"/>
  <c r="H627" i="60"/>
  <c r="J627" i="60" s="1"/>
  <c r="H626" i="60"/>
  <c r="J626" i="60" s="1"/>
  <c r="H625" i="60"/>
  <c r="H624" i="60"/>
  <c r="H623" i="60"/>
  <c r="J623" i="60" s="1"/>
  <c r="H622" i="60"/>
  <c r="J622" i="60" s="1"/>
  <c r="H621" i="60"/>
  <c r="H620" i="60"/>
  <c r="H619" i="60"/>
  <c r="J619" i="60" s="1"/>
  <c r="H618" i="60"/>
  <c r="J618" i="60" s="1"/>
  <c r="H617" i="60"/>
  <c r="H616" i="60"/>
  <c r="H615" i="60"/>
  <c r="J615" i="60" s="1"/>
  <c r="H614" i="60"/>
  <c r="J614" i="60" s="1"/>
  <c r="H613" i="60"/>
  <c r="J613" i="60" s="1"/>
  <c r="H612" i="60"/>
  <c r="J612" i="60" s="1"/>
  <c r="H611" i="60"/>
  <c r="J611" i="60" s="1"/>
  <c r="H715" i="60"/>
  <c r="H714" i="60"/>
  <c r="J714" i="60" s="1"/>
  <c r="H713" i="60"/>
  <c r="J713" i="60" s="1"/>
  <c r="H712" i="60"/>
  <c r="H711" i="60"/>
  <c r="H710" i="60"/>
  <c r="J710" i="60" s="1"/>
  <c r="H709" i="60"/>
  <c r="J709" i="60" s="1"/>
  <c r="H708" i="60"/>
  <c r="H707" i="60"/>
  <c r="H706" i="60"/>
  <c r="J706" i="60" s="1"/>
  <c r="H705" i="60"/>
  <c r="J705" i="60" s="1"/>
  <c r="H704" i="60"/>
  <c r="J704" i="60" s="1"/>
  <c r="H703" i="60"/>
  <c r="J703" i="60" s="1"/>
  <c r="H702" i="60"/>
  <c r="J702" i="60" s="1"/>
  <c r="H701" i="60"/>
  <c r="J701" i="60" s="1"/>
  <c r="H610" i="60"/>
  <c r="H609" i="60"/>
  <c r="H608" i="60"/>
  <c r="H607" i="60"/>
  <c r="H606" i="60"/>
  <c r="H605" i="60"/>
  <c r="H604" i="60"/>
  <c r="H603" i="60"/>
  <c r="H602" i="60"/>
  <c r="A569" i="60"/>
  <c r="A570" i="60" s="1"/>
  <c r="A571" i="60" s="1"/>
  <c r="A572" i="60" s="1"/>
  <c r="A573" i="60" s="1"/>
  <c r="A574" i="60" s="1"/>
  <c r="A575" i="60" s="1"/>
  <c r="A576" i="60" s="1"/>
  <c r="A577" i="60" s="1"/>
  <c r="A578" i="60" s="1"/>
  <c r="A579" i="60" s="1"/>
  <c r="A580" i="60" s="1"/>
  <c r="A581" i="60" s="1"/>
  <c r="A582" i="60" s="1"/>
  <c r="A583" i="60" s="1"/>
  <c r="A584" i="60" s="1"/>
  <c r="A585" i="60" s="1"/>
  <c r="A586" i="60" s="1"/>
  <c r="A587" i="60" s="1"/>
  <c r="A588" i="60" s="1"/>
  <c r="A589" i="60" s="1"/>
  <c r="A590" i="60" s="1"/>
  <c r="A591" i="60" s="1"/>
  <c r="A592" i="60" s="1"/>
  <c r="A593" i="60" s="1"/>
  <c r="A594" i="60" s="1"/>
  <c r="A595" i="60" s="1"/>
  <c r="A596" i="60" s="1"/>
  <c r="A597" i="60" s="1"/>
  <c r="A598" i="60" s="1"/>
  <c r="A599" i="60" s="1"/>
  <c r="A600" i="60" s="1"/>
  <c r="A601" i="60" s="1"/>
  <c r="A602" i="60" s="1"/>
  <c r="A603" i="60" s="1"/>
  <c r="A604" i="60" s="1"/>
  <c r="A605" i="60" s="1"/>
  <c r="A606" i="60" s="1"/>
  <c r="A607" i="60" s="1"/>
  <c r="A608" i="60" s="1"/>
  <c r="A609" i="60" s="1"/>
  <c r="A610" i="60" s="1"/>
  <c r="A611" i="60" s="1"/>
  <c r="A612" i="60" s="1"/>
  <c r="A613" i="60" s="1"/>
  <c r="A614" i="60" s="1"/>
  <c r="A615" i="60" s="1"/>
  <c r="A616" i="60" s="1"/>
  <c r="A617" i="60" s="1"/>
  <c r="A618" i="60" s="1"/>
  <c r="A619" i="60" s="1"/>
  <c r="A620" i="60" s="1"/>
  <c r="A621" i="60" s="1"/>
  <c r="A622" i="60" s="1"/>
  <c r="A623" i="60" s="1"/>
  <c r="A624" i="60" s="1"/>
  <c r="A625" i="60" s="1"/>
  <c r="A626" i="60" s="1"/>
  <c r="A627" i="60" s="1"/>
  <c r="A628" i="60" s="1"/>
  <c r="A629" i="60" s="1"/>
  <c r="A630" i="60" s="1"/>
  <c r="A631" i="60" s="1"/>
  <c r="A632" i="60" s="1"/>
  <c r="A633" i="60" s="1"/>
  <c r="A634" i="60" s="1"/>
  <c r="A635" i="60" s="1"/>
  <c r="A636" i="60" s="1"/>
  <c r="A637" i="60" s="1"/>
  <c r="A638" i="60" s="1"/>
  <c r="A639" i="60" s="1"/>
  <c r="A640" i="60" s="1"/>
  <c r="A641" i="60" s="1"/>
  <c r="A642" i="60" s="1"/>
  <c r="A643" i="60" s="1"/>
  <c r="A644" i="60" s="1"/>
  <c r="A645" i="60" s="1"/>
  <c r="A646" i="60" s="1"/>
  <c r="A647" i="60" s="1"/>
  <c r="A648" i="60" s="1"/>
  <c r="A649" i="60" s="1"/>
  <c r="A650" i="60" s="1"/>
  <c r="A651" i="60" s="1"/>
  <c r="A652" i="60" s="1"/>
  <c r="A653" i="60" s="1"/>
  <c r="A654" i="60" s="1"/>
  <c r="A655" i="60" s="1"/>
  <c r="A656" i="60" s="1"/>
  <c r="A657" i="60" s="1"/>
  <c r="A658" i="60" s="1"/>
  <c r="A659" i="60" s="1"/>
  <c r="A660" i="60" s="1"/>
  <c r="A661" i="60" s="1"/>
  <c r="A662" i="60" s="1"/>
  <c r="A663" i="60" s="1"/>
  <c r="A664" i="60" s="1"/>
  <c r="A665" i="60" s="1"/>
  <c r="A666" i="60" s="1"/>
  <c r="A667" i="60" s="1"/>
  <c r="A668" i="60" s="1"/>
  <c r="A669" i="60" s="1"/>
  <c r="A670" i="60" s="1"/>
  <c r="A671" i="60" s="1"/>
  <c r="A672" i="60" s="1"/>
  <c r="A673" i="60" s="1"/>
  <c r="A674" i="60" s="1"/>
  <c r="A675" i="60" s="1"/>
  <c r="A676" i="60" s="1"/>
  <c r="A677" i="60" s="1"/>
  <c r="A678" i="60" s="1"/>
  <c r="A679" i="60" s="1"/>
  <c r="A680" i="60" s="1"/>
  <c r="A681" i="60" s="1"/>
  <c r="A682" i="60" s="1"/>
  <c r="A683" i="60" s="1"/>
  <c r="A684" i="60" s="1"/>
  <c r="A685" i="60" s="1"/>
  <c r="A686" i="60" s="1"/>
  <c r="A687" i="60" s="1"/>
  <c r="A688" i="60" s="1"/>
  <c r="A689" i="60" s="1"/>
  <c r="A690" i="60" s="1"/>
  <c r="A691" i="60" s="1"/>
  <c r="A692" i="60" s="1"/>
  <c r="A693" i="60" s="1"/>
  <c r="A694" i="60" s="1"/>
  <c r="A695" i="60" s="1"/>
  <c r="A696" i="60" s="1"/>
  <c r="A697" i="60" s="1"/>
  <c r="A698" i="60" s="1"/>
  <c r="A699" i="60" s="1"/>
  <c r="A700" i="60" s="1"/>
  <c r="A701" i="60" s="1"/>
  <c r="A702" i="60" s="1"/>
  <c r="A703" i="60" s="1"/>
  <c r="A704" i="60" s="1"/>
  <c r="A705" i="60" s="1"/>
  <c r="A706" i="60" s="1"/>
  <c r="A707" i="60" s="1"/>
  <c r="A708" i="60" s="1"/>
  <c r="A709" i="60" s="1"/>
  <c r="A710" i="60" s="1"/>
  <c r="A711" i="60" s="1"/>
  <c r="A712" i="60" s="1"/>
  <c r="A713" i="60" s="1"/>
  <c r="A714" i="60" s="1"/>
  <c r="A715" i="60" s="1"/>
  <c r="H568" i="60"/>
  <c r="J657" i="60" l="1"/>
  <c r="J659" i="60"/>
  <c r="J661" i="60"/>
  <c r="J663" i="60"/>
  <c r="J665" i="60"/>
  <c r="J667" i="60"/>
  <c r="J669" i="60"/>
  <c r="J671" i="60"/>
  <c r="J673" i="60"/>
  <c r="J675" i="60"/>
  <c r="J677" i="60"/>
  <c r="J679" i="60"/>
  <c r="J681" i="60"/>
  <c r="J683" i="60"/>
  <c r="J685" i="60"/>
  <c r="J687" i="60"/>
  <c r="J689" i="60"/>
  <c r="J691" i="60"/>
  <c r="J617" i="60"/>
  <c r="J621" i="60"/>
  <c r="J625" i="60"/>
  <c r="J629" i="60"/>
  <c r="J633" i="60"/>
  <c r="J637" i="60"/>
  <c r="J641" i="60"/>
  <c r="J645" i="60"/>
  <c r="J649" i="60"/>
  <c r="J653" i="60"/>
  <c r="J616" i="60"/>
  <c r="J620" i="60"/>
  <c r="J624" i="60"/>
  <c r="J628" i="60"/>
  <c r="J632" i="60"/>
  <c r="J636" i="60"/>
  <c r="J640" i="60"/>
  <c r="J644" i="60"/>
  <c r="J648" i="60"/>
  <c r="J652" i="60"/>
  <c r="J658" i="60"/>
  <c r="J660" i="60"/>
  <c r="J662" i="60"/>
  <c r="J664" i="60"/>
  <c r="J666" i="60"/>
  <c r="J668" i="60"/>
  <c r="J670" i="60"/>
  <c r="J672" i="60"/>
  <c r="J674" i="60"/>
  <c r="J676" i="60"/>
  <c r="J678" i="60"/>
  <c r="J680" i="60"/>
  <c r="J682" i="60"/>
  <c r="J684" i="60"/>
  <c r="J686" i="60"/>
  <c r="J688" i="60"/>
  <c r="J690" i="60"/>
  <c r="J692" i="60"/>
  <c r="J693" i="60"/>
  <c r="J694" i="60"/>
  <c r="J695" i="60"/>
  <c r="J696" i="60"/>
  <c r="J697" i="60"/>
  <c r="J698" i="60"/>
  <c r="J699" i="60"/>
  <c r="J700" i="60"/>
  <c r="J708" i="60"/>
  <c r="J712" i="60"/>
  <c r="J707" i="60"/>
  <c r="J711" i="60"/>
  <c r="J715" i="60"/>
  <c r="J604" i="60"/>
  <c r="J605" i="60"/>
  <c r="J608" i="60"/>
  <c r="J602" i="60"/>
  <c r="J603" i="60"/>
  <c r="J606" i="60"/>
  <c r="J607" i="60"/>
  <c r="J609" i="60"/>
  <c r="J610" i="60"/>
  <c r="J568" i="60"/>
  <c r="H569" i="60" l="1"/>
  <c r="J569" i="60" s="1"/>
  <c r="H570" i="60"/>
  <c r="J570" i="60" s="1"/>
  <c r="H571" i="60"/>
  <c r="H572" i="60"/>
  <c r="J572" i="60" s="1"/>
  <c r="H573" i="60"/>
  <c r="J573" i="60" s="1"/>
  <c r="H574" i="60"/>
  <c r="J574" i="60" s="1"/>
  <c r="H575" i="60"/>
  <c r="H576" i="60"/>
  <c r="J576" i="60" s="1"/>
  <c r="H577" i="60"/>
  <c r="J577" i="60" s="1"/>
  <c r="H578" i="60"/>
  <c r="J578" i="60" s="1"/>
  <c r="H579" i="60"/>
  <c r="H580" i="60"/>
  <c r="J580" i="60" s="1"/>
  <c r="H581" i="60"/>
  <c r="J581" i="60" s="1"/>
  <c r="H582" i="60"/>
  <c r="J582" i="60" s="1"/>
  <c r="H583" i="60"/>
  <c r="H584" i="60"/>
  <c r="J584" i="60" s="1"/>
  <c r="H585" i="60"/>
  <c r="J585" i="60" s="1"/>
  <c r="H586" i="60"/>
  <c r="J586" i="60" s="1"/>
  <c r="H587" i="60"/>
  <c r="H588" i="60"/>
  <c r="J588" i="60" s="1"/>
  <c r="H589" i="60"/>
  <c r="J589" i="60" s="1"/>
  <c r="H590" i="60"/>
  <c r="J590" i="60" s="1"/>
  <c r="H591" i="60"/>
  <c r="H592" i="60"/>
  <c r="J592" i="60" s="1"/>
  <c r="H593" i="60"/>
  <c r="J593" i="60" s="1"/>
  <c r="H594" i="60"/>
  <c r="J594" i="60" s="1"/>
  <c r="H595" i="60"/>
  <c r="H596" i="60"/>
  <c r="J596" i="60" s="1"/>
  <c r="H597" i="60"/>
  <c r="J597" i="60" s="1"/>
  <c r="H598" i="60"/>
  <c r="J598" i="60" s="1"/>
  <c r="H599" i="60"/>
  <c r="H600" i="60"/>
  <c r="J600" i="60" s="1"/>
  <c r="H601" i="60"/>
  <c r="J601" i="60" s="1"/>
  <c r="J599" i="60" l="1"/>
  <c r="J595" i="60"/>
  <c r="J591" i="60"/>
  <c r="J587" i="60"/>
  <c r="J583" i="60"/>
  <c r="J579" i="60"/>
  <c r="J575" i="60"/>
  <c r="J571" i="60"/>
  <c r="A9" i="12" l="1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C1029" i="34"/>
  <c r="B1029" i="34" s="1"/>
  <c r="A1029" i="34" s="1"/>
  <c r="B408" i="55"/>
  <c r="A408" i="55" s="1"/>
  <c r="A55" i="70" l="1"/>
  <c r="A12" i="79" l="1"/>
  <c r="A13" i="79"/>
  <c r="A14" i="79"/>
  <c r="A15" i="79"/>
  <c r="A16" i="79"/>
  <c r="A17" i="79"/>
  <c r="A18" i="79"/>
  <c r="A19" i="79"/>
  <c r="A20" i="79"/>
  <c r="N19" i="55" l="1"/>
  <c r="P22" i="60"/>
  <c r="P11" i="60"/>
  <c r="S271" i="60" l="1"/>
  <c r="C620" i="34" l="1"/>
  <c r="B620" i="34" s="1"/>
  <c r="A620" i="34" s="1"/>
  <c r="C557" i="34"/>
  <c r="B557" i="34" s="1"/>
  <c r="A557" i="34" s="1"/>
  <c r="C553" i="34"/>
  <c r="B553" i="34" s="1"/>
  <c r="A553" i="34" s="1"/>
  <c r="C550" i="34"/>
  <c r="B550" i="34" s="1"/>
  <c r="A550" i="34" s="1"/>
  <c r="C536" i="34"/>
  <c r="B536" i="34" s="1"/>
  <c r="A536" i="34" s="1"/>
  <c r="C528" i="34"/>
  <c r="B528" i="34" s="1"/>
  <c r="A528" i="34" s="1"/>
  <c r="C520" i="34"/>
  <c r="B520" i="34" s="1"/>
  <c r="A520" i="34" s="1"/>
  <c r="C511" i="34"/>
  <c r="B511" i="34" s="1"/>
  <c r="A511" i="34" s="1"/>
  <c r="C492" i="34"/>
  <c r="B492" i="34" s="1"/>
  <c r="A492" i="34" s="1"/>
  <c r="C472" i="34"/>
  <c r="B472" i="34" s="1"/>
  <c r="A472" i="34" s="1"/>
  <c r="C413" i="34"/>
  <c r="B413" i="34" s="1"/>
  <c r="A413" i="34" s="1"/>
  <c r="C397" i="34"/>
  <c r="B397" i="34" s="1"/>
  <c r="A397" i="34" s="1"/>
  <c r="C389" i="34"/>
  <c r="B389" i="34" s="1"/>
  <c r="A389" i="34" s="1"/>
  <c r="C384" i="34"/>
  <c r="B384" i="34" s="1"/>
  <c r="A384" i="34" s="1"/>
  <c r="C379" i="34"/>
  <c r="B379" i="34" s="1"/>
  <c r="A379" i="34" s="1"/>
  <c r="C887" i="34"/>
  <c r="B887" i="34" s="1"/>
  <c r="A887" i="34" s="1"/>
  <c r="B35" i="55" l="1"/>
  <c r="A35" i="55" s="1"/>
  <c r="B36" i="55" l="1"/>
  <c r="B37" i="55" s="1"/>
  <c r="A37" i="55" s="1"/>
  <c r="K24" i="34"/>
  <c r="B38" i="55" l="1"/>
  <c r="B39" i="55" s="1"/>
  <c r="B40" i="55" s="1"/>
  <c r="A40" i="55" s="1"/>
  <c r="Q17" i="64"/>
  <c r="Q18" i="64"/>
  <c r="Q15" i="64"/>
  <c r="Q16" i="64"/>
  <c r="Q14" i="64"/>
  <c r="F62" i="34"/>
  <c r="C62" i="34"/>
  <c r="B62" i="34" s="1"/>
  <c r="A62" i="34" s="1"/>
  <c r="C61" i="34"/>
  <c r="B61" i="34" s="1"/>
  <c r="A61" i="34" s="1"/>
  <c r="C60" i="34"/>
  <c r="B60" i="34" s="1"/>
  <c r="A60" i="34" s="1"/>
  <c r="F59" i="34"/>
  <c r="C59" i="34"/>
  <c r="B59" i="34" s="1"/>
  <c r="A59" i="34" s="1"/>
  <c r="C58" i="34"/>
  <c r="B58" i="34" s="1"/>
  <c r="A58" i="34" s="1"/>
  <c r="C57" i="34"/>
  <c r="B57" i="34" s="1"/>
  <c r="A57" i="34" s="1"/>
  <c r="F56" i="34"/>
  <c r="C56" i="34"/>
  <c r="B56" i="34" s="1"/>
  <c r="A56" i="34" s="1"/>
  <c r="C55" i="34"/>
  <c r="B55" i="34" s="1"/>
  <c r="A55" i="34" s="1"/>
  <c r="C54" i="34"/>
  <c r="B54" i="34" s="1"/>
  <c r="A54" i="34" s="1"/>
  <c r="F53" i="34"/>
  <c r="C53" i="34"/>
  <c r="B53" i="34" s="1"/>
  <c r="A53" i="34" s="1"/>
  <c r="C52" i="34"/>
  <c r="B52" i="34" s="1"/>
  <c r="A52" i="34" s="1"/>
  <c r="C51" i="34"/>
  <c r="B51" i="34" s="1"/>
  <c r="A51" i="34" s="1"/>
  <c r="F50" i="34"/>
  <c r="C50" i="34"/>
  <c r="B50" i="34" s="1"/>
  <c r="A50" i="34" s="1"/>
  <c r="C49" i="34"/>
  <c r="B49" i="34" s="1"/>
  <c r="A49" i="34" s="1"/>
  <c r="C48" i="34"/>
  <c r="B48" i="34" s="1"/>
  <c r="A48" i="34" s="1"/>
  <c r="F47" i="34"/>
  <c r="C47" i="34"/>
  <c r="B47" i="34" s="1"/>
  <c r="A47" i="34" s="1"/>
  <c r="C46" i="34"/>
  <c r="B46" i="34" s="1"/>
  <c r="A46" i="34" s="1"/>
  <c r="C45" i="34"/>
  <c r="B45" i="34" s="1"/>
  <c r="A45" i="34" s="1"/>
  <c r="F44" i="34"/>
  <c r="C44" i="34"/>
  <c r="B44" i="34" s="1"/>
  <c r="A44" i="34" s="1"/>
  <c r="C43" i="34"/>
  <c r="B43" i="34" s="1"/>
  <c r="A43" i="34" s="1"/>
  <c r="C42" i="34"/>
  <c r="B42" i="34" s="1"/>
  <c r="A42" i="34" s="1"/>
  <c r="F41" i="34"/>
  <c r="C41" i="34"/>
  <c r="B41" i="34" s="1"/>
  <c r="A41" i="34" s="1"/>
  <c r="C40" i="34"/>
  <c r="B40" i="34" s="1"/>
  <c r="A40" i="34" s="1"/>
  <c r="C39" i="34"/>
  <c r="B39" i="34" s="1"/>
  <c r="A39" i="34" s="1"/>
  <c r="F38" i="34"/>
  <c r="C38" i="34"/>
  <c r="B38" i="34" s="1"/>
  <c r="A38" i="34" s="1"/>
  <c r="C37" i="34"/>
  <c r="B37" i="34" s="1"/>
  <c r="A37" i="34" s="1"/>
  <c r="C36" i="34"/>
  <c r="B36" i="34" s="1"/>
  <c r="A36" i="34" s="1"/>
  <c r="F35" i="34"/>
  <c r="C35" i="34"/>
  <c r="B35" i="34" s="1"/>
  <c r="A35" i="34" s="1"/>
  <c r="C34" i="34"/>
  <c r="B34" i="34" s="1"/>
  <c r="A34" i="34" s="1"/>
  <c r="C33" i="34"/>
  <c r="B33" i="34" s="1"/>
  <c r="A33" i="34" s="1"/>
  <c r="F32" i="34"/>
  <c r="C32" i="34"/>
  <c r="B32" i="34" s="1"/>
  <c r="A32" i="34" s="1"/>
  <c r="C31" i="34"/>
  <c r="B31" i="34" s="1"/>
  <c r="A31" i="34" s="1"/>
  <c r="C30" i="34"/>
  <c r="B30" i="34" s="1"/>
  <c r="A30" i="34" s="1"/>
  <c r="K29" i="34"/>
  <c r="K56" i="34" s="1"/>
  <c r="F29" i="34"/>
  <c r="C29" i="34"/>
  <c r="B29" i="34" s="1"/>
  <c r="A29" i="34" s="1"/>
  <c r="C28" i="34"/>
  <c r="B28" i="34" s="1"/>
  <c r="A28" i="34" s="1"/>
  <c r="C27" i="34"/>
  <c r="B27" i="34" s="1"/>
  <c r="A27" i="34" s="1"/>
  <c r="C26" i="34"/>
  <c r="B26" i="34" s="1"/>
  <c r="A26" i="34" s="1"/>
  <c r="C25" i="34"/>
  <c r="B25" i="34" s="1"/>
  <c r="A25" i="34" s="1"/>
  <c r="C24" i="34"/>
  <c r="B24" i="34" s="1"/>
  <c r="A24" i="34" s="1"/>
  <c r="C23" i="34"/>
  <c r="B23" i="34" s="1"/>
  <c r="A23" i="34" s="1"/>
  <c r="B41" i="55" l="1"/>
  <c r="A41" i="55" s="1"/>
  <c r="A38" i="55"/>
  <c r="A39" i="55"/>
  <c r="Y29" i="34"/>
  <c r="Z29" i="34"/>
  <c r="Y32" i="34"/>
  <c r="Z32" i="34"/>
  <c r="Y41" i="34"/>
  <c r="Z41" i="34"/>
  <c r="Z50" i="34"/>
  <c r="Y50" i="34"/>
  <c r="Y35" i="34"/>
  <c r="Z35" i="34"/>
  <c r="Y44" i="34"/>
  <c r="Z44" i="34"/>
  <c r="Y47" i="34"/>
  <c r="Z47" i="34"/>
  <c r="Y56" i="34"/>
  <c r="Z56" i="34"/>
  <c r="Y59" i="34"/>
  <c r="Z59" i="34"/>
  <c r="Z62" i="34"/>
  <c r="Y62" i="34"/>
  <c r="Z38" i="34"/>
  <c r="Y38" i="34"/>
  <c r="Y53" i="34"/>
  <c r="Z53" i="34"/>
  <c r="K62" i="34"/>
  <c r="K59" i="34"/>
  <c r="H20" i="64"/>
  <c r="J20" i="64"/>
  <c r="L18" i="64"/>
  <c r="L17" i="64"/>
  <c r="L16" i="64"/>
  <c r="L15" i="64"/>
  <c r="L14" i="64"/>
  <c r="P16" i="64"/>
  <c r="P15" i="64"/>
  <c r="F37" i="81" l="1"/>
  <c r="B25" i="81"/>
  <c r="C34" i="81"/>
  <c r="G38" i="81"/>
  <c r="G22" i="81"/>
  <c r="F21" i="81"/>
  <c r="E28" i="81"/>
  <c r="C22" i="81"/>
  <c r="D31" i="81"/>
  <c r="B21" i="81"/>
  <c r="C30" i="81"/>
  <c r="E15" i="81"/>
  <c r="F38" i="81"/>
  <c r="D36" i="81"/>
  <c r="B34" i="81"/>
  <c r="G31" i="81"/>
  <c r="E29" i="81"/>
  <c r="C27" i="81"/>
  <c r="I24" i="81"/>
  <c r="F22" i="81"/>
  <c r="D20" i="81"/>
  <c r="B18" i="81"/>
  <c r="G15" i="81"/>
  <c r="D37" i="81"/>
  <c r="G32" i="81"/>
  <c r="C28" i="81"/>
  <c r="F23" i="81"/>
  <c r="E18" i="81"/>
  <c r="C14" i="81"/>
  <c r="E34" i="81"/>
  <c r="I29" i="81"/>
  <c r="D25" i="81"/>
  <c r="G20" i="81"/>
  <c r="G16" i="81"/>
  <c r="G37" i="81"/>
  <c r="E35" i="81"/>
  <c r="C33" i="81"/>
  <c r="I30" i="81"/>
  <c r="F28" i="81"/>
  <c r="D26" i="81"/>
  <c r="B24" i="81"/>
  <c r="G21" i="81"/>
  <c r="H21" i="81" s="1"/>
  <c r="E19" i="81"/>
  <c r="C17" i="81"/>
  <c r="F33" i="81"/>
  <c r="E36" i="81"/>
  <c r="D35" i="81"/>
  <c r="C18" i="81"/>
  <c r="B17" i="81"/>
  <c r="I23" i="81"/>
  <c r="C15" i="81"/>
  <c r="E24" i="81"/>
  <c r="D15" i="81"/>
  <c r="D23" i="81"/>
  <c r="E32" i="81"/>
  <c r="D14" i="81"/>
  <c r="B38" i="81"/>
  <c r="G35" i="81"/>
  <c r="E33" i="81"/>
  <c r="C31" i="81"/>
  <c r="I28" i="81"/>
  <c r="F26" i="81"/>
  <c r="D24" i="81"/>
  <c r="B22" i="81"/>
  <c r="G19" i="81"/>
  <c r="E17" i="81"/>
  <c r="B15" i="81"/>
  <c r="C36" i="81"/>
  <c r="F31" i="81"/>
  <c r="B27" i="81"/>
  <c r="E22" i="81"/>
  <c r="D17" i="81"/>
  <c r="I37" i="81"/>
  <c r="D33" i="81"/>
  <c r="G28" i="81"/>
  <c r="C24" i="81"/>
  <c r="C20" i="81"/>
  <c r="F15" i="81"/>
  <c r="C37" i="81"/>
  <c r="I34" i="81"/>
  <c r="F32" i="81"/>
  <c r="D30" i="81"/>
  <c r="B28" i="81"/>
  <c r="G25" i="81"/>
  <c r="E23" i="81"/>
  <c r="C21" i="81"/>
  <c r="I18" i="81"/>
  <c r="F16" i="81"/>
  <c r="I31" i="81"/>
  <c r="I15" i="81"/>
  <c r="F29" i="81"/>
  <c r="G30" i="81"/>
  <c r="I35" i="81"/>
  <c r="F17" i="81"/>
  <c r="G26" i="81"/>
  <c r="E16" i="81"/>
  <c r="F25" i="81"/>
  <c r="G34" i="81"/>
  <c r="E37" i="81"/>
  <c r="C35" i="81"/>
  <c r="I32" i="81"/>
  <c r="F30" i="81"/>
  <c r="D28" i="81"/>
  <c r="B26" i="81"/>
  <c r="G23" i="81"/>
  <c r="E21" i="81"/>
  <c r="C19" i="81"/>
  <c r="I16" i="81"/>
  <c r="F14" i="81"/>
  <c r="B35" i="81"/>
  <c r="E30" i="81"/>
  <c r="I25" i="81"/>
  <c r="D21" i="81"/>
  <c r="C16" i="81"/>
  <c r="G36" i="81"/>
  <c r="C32" i="81"/>
  <c r="F27" i="81"/>
  <c r="B23" i="81"/>
  <c r="B19" i="81"/>
  <c r="I38" i="81"/>
  <c r="F36" i="81"/>
  <c r="D34" i="81"/>
  <c r="B32" i="81"/>
  <c r="G29" i="81"/>
  <c r="E27" i="81"/>
  <c r="C25" i="81"/>
  <c r="I22" i="81"/>
  <c r="F20" i="81"/>
  <c r="D18" i="81"/>
  <c r="B16" i="81"/>
  <c r="E20" i="81"/>
  <c r="C38" i="81"/>
  <c r="D19" i="81"/>
  <c r="D27" i="81"/>
  <c r="C26" i="81"/>
  <c r="B33" i="81"/>
  <c r="I19" i="81"/>
  <c r="B29" i="81"/>
  <c r="G18" i="81"/>
  <c r="I27" i="81"/>
  <c r="B37" i="81"/>
  <c r="I36" i="81"/>
  <c r="F34" i="81"/>
  <c r="D32" i="81"/>
  <c r="B30" i="81"/>
  <c r="G27" i="81"/>
  <c r="E25" i="81"/>
  <c r="C23" i="81"/>
  <c r="I20" i="81"/>
  <c r="F18" i="81"/>
  <c r="D16" i="81"/>
  <c r="E38" i="81"/>
  <c r="I33" i="81"/>
  <c r="D29" i="81"/>
  <c r="G24" i="81"/>
  <c r="F19" i="81"/>
  <c r="B14" i="81"/>
  <c r="F35" i="81"/>
  <c r="B31" i="81"/>
  <c r="E26" i="81"/>
  <c r="I21" i="81"/>
  <c r="I17" i="81"/>
  <c r="D38" i="81"/>
  <c r="B36" i="81"/>
  <c r="G33" i="81"/>
  <c r="E31" i="81"/>
  <c r="C29" i="81"/>
  <c r="I26" i="81"/>
  <c r="F24" i="81"/>
  <c r="D22" i="81"/>
  <c r="B20" i="81"/>
  <c r="G17" i="81"/>
  <c r="E14" i="81"/>
  <c r="K32" i="34"/>
  <c r="N21" i="55"/>
  <c r="J29" i="81" l="1"/>
  <c r="H17" i="81"/>
  <c r="J37" i="81"/>
  <c r="H34" i="81"/>
  <c r="H22" i="81"/>
  <c r="H29" i="81"/>
  <c r="J22" i="81"/>
  <c r="H30" i="81"/>
  <c r="H24" i="81"/>
  <c r="J24" i="81"/>
  <c r="J17" i="81"/>
  <c r="J18" i="81"/>
  <c r="H28" i="81"/>
  <c r="J28" i="81"/>
  <c r="H23" i="81"/>
  <c r="J23" i="81"/>
  <c r="H36" i="81"/>
  <c r="J36" i="81"/>
  <c r="H27" i="81"/>
  <c r="J27" i="81"/>
  <c r="J25" i="81"/>
  <c r="J15" i="81"/>
  <c r="H15" i="81"/>
  <c r="H26" i="81"/>
  <c r="J26" i="81"/>
  <c r="J30" i="81"/>
  <c r="J19" i="81"/>
  <c r="H19" i="81"/>
  <c r="J20" i="81"/>
  <c r="H20" i="81"/>
  <c r="H32" i="81"/>
  <c r="J32" i="81"/>
  <c r="H31" i="81"/>
  <c r="J31" i="81"/>
  <c r="J33" i="81"/>
  <c r="H33" i="81"/>
  <c r="H38" i="81"/>
  <c r="J38" i="81"/>
  <c r="J21" i="81"/>
  <c r="J35" i="81"/>
  <c r="H35" i="81"/>
  <c r="H18" i="81"/>
  <c r="J16" i="81"/>
  <c r="H16" i="81"/>
  <c r="H25" i="81"/>
  <c r="J34" i="81"/>
  <c r="H37" i="81"/>
  <c r="K38" i="34"/>
  <c r="K35" i="34"/>
  <c r="K44" i="34" l="1"/>
  <c r="K41" i="34"/>
  <c r="A52" i="70"/>
  <c r="A53" i="70"/>
  <c r="A54" i="70"/>
  <c r="C18" i="34"/>
  <c r="B18" i="34" s="1"/>
  <c r="A18" i="34" s="1"/>
  <c r="D49" i="15"/>
  <c r="G49" i="15"/>
  <c r="H49" i="15"/>
  <c r="C49" i="15"/>
  <c r="K50" i="34" l="1"/>
  <c r="K47" i="34"/>
  <c r="A47" i="70"/>
  <c r="A48" i="70"/>
  <c r="A49" i="70"/>
  <c r="A50" i="70"/>
  <c r="A51" i="70"/>
  <c r="A44" i="70"/>
  <c r="A45" i="70"/>
  <c r="A46" i="70"/>
  <c r="K18" i="34" l="1"/>
  <c r="K53" i="34"/>
  <c r="S267" i="60" l="1"/>
  <c r="I561" i="60" l="1"/>
  <c r="H534" i="60"/>
  <c r="J534" i="60" s="1"/>
  <c r="H535" i="60"/>
  <c r="J535" i="60" s="1"/>
  <c r="H536" i="60"/>
  <c r="J536" i="60" s="1"/>
  <c r="H537" i="60"/>
  <c r="J537" i="60" s="1"/>
  <c r="H538" i="60"/>
  <c r="J538" i="60" s="1"/>
  <c r="H539" i="60"/>
  <c r="J539" i="60" s="1"/>
  <c r="H540" i="60"/>
  <c r="J540" i="60" s="1"/>
  <c r="H541" i="60"/>
  <c r="J541" i="60" s="1"/>
  <c r="H542" i="60"/>
  <c r="J542" i="60" s="1"/>
  <c r="H543" i="60"/>
  <c r="J543" i="60" s="1"/>
  <c r="H544" i="60"/>
  <c r="J544" i="60" s="1"/>
  <c r="H545" i="60"/>
  <c r="J545" i="60" s="1"/>
  <c r="H546" i="60"/>
  <c r="J546" i="60" s="1"/>
  <c r="H547" i="60"/>
  <c r="J547" i="60" s="1"/>
  <c r="H548" i="60"/>
  <c r="J548" i="60" s="1"/>
  <c r="H549" i="60"/>
  <c r="J549" i="60" s="1"/>
  <c r="H550" i="60"/>
  <c r="J550" i="60" s="1"/>
  <c r="H551" i="60"/>
  <c r="J551" i="60" s="1"/>
  <c r="H552" i="60"/>
  <c r="J552" i="60" s="1"/>
  <c r="H553" i="60"/>
  <c r="J553" i="60" s="1"/>
  <c r="H554" i="60"/>
  <c r="J554" i="60" s="1"/>
  <c r="H555" i="60"/>
  <c r="J555" i="60" s="1"/>
  <c r="H556" i="60"/>
  <c r="J556" i="60" s="1"/>
  <c r="H557" i="60"/>
  <c r="J557" i="60" s="1"/>
  <c r="H558" i="60"/>
  <c r="J558" i="60" s="1"/>
  <c r="H559" i="60"/>
  <c r="J559" i="60" s="1"/>
  <c r="H533" i="60"/>
  <c r="S282" i="60"/>
  <c r="S283" i="60"/>
  <c r="S284" i="60"/>
  <c r="S285" i="60"/>
  <c r="S286" i="60"/>
  <c r="S287" i="60"/>
  <c r="S288" i="60"/>
  <c r="S289" i="60"/>
  <c r="S290" i="60"/>
  <c r="S291" i="60"/>
  <c r="S292" i="60"/>
  <c r="S293" i="60"/>
  <c r="S294" i="60"/>
  <c r="S295" i="60"/>
  <c r="S296" i="60"/>
  <c r="S297" i="60"/>
  <c r="S298" i="60"/>
  <c r="S299" i="60"/>
  <c r="S300" i="60"/>
  <c r="S301" i="60"/>
  <c r="S302" i="60"/>
  <c r="S303" i="60"/>
  <c r="S304" i="60"/>
  <c r="S305" i="60"/>
  <c r="S306" i="60"/>
  <c r="S307" i="60"/>
  <c r="S308" i="60"/>
  <c r="S309" i="60"/>
  <c r="S310" i="60"/>
  <c r="S311" i="60"/>
  <c r="S312" i="60"/>
  <c r="S313" i="60"/>
  <c r="S314" i="60"/>
  <c r="S315" i="60"/>
  <c r="S316" i="60"/>
  <c r="S317" i="60"/>
  <c r="S318" i="60"/>
  <c r="S319" i="60"/>
  <c r="S320" i="60"/>
  <c r="S321" i="60"/>
  <c r="S322" i="60"/>
  <c r="S323" i="60"/>
  <c r="S324" i="60"/>
  <c r="S325" i="60"/>
  <c r="S326" i="60"/>
  <c r="S327" i="60"/>
  <c r="S328" i="60"/>
  <c r="S329" i="60"/>
  <c r="S330" i="60"/>
  <c r="S331" i="60"/>
  <c r="S332" i="60"/>
  <c r="S333" i="60"/>
  <c r="S334" i="60"/>
  <c r="S335" i="60"/>
  <c r="S336" i="60"/>
  <c r="S337" i="60"/>
  <c r="S338" i="60"/>
  <c r="S339" i="60"/>
  <c r="S340" i="60"/>
  <c r="S341" i="60"/>
  <c r="S342" i="60"/>
  <c r="S343" i="60"/>
  <c r="S344" i="60"/>
  <c r="S345" i="60"/>
  <c r="S346" i="60"/>
  <c r="S347" i="60"/>
  <c r="S348" i="60"/>
  <c r="S349" i="60"/>
  <c r="S350" i="60"/>
  <c r="S351" i="60"/>
  <c r="S352" i="60"/>
  <c r="S353" i="60"/>
  <c r="S354" i="60"/>
  <c r="S355" i="60"/>
  <c r="S356" i="60"/>
  <c r="S357" i="60"/>
  <c r="S358" i="60"/>
  <c r="S359" i="60"/>
  <c r="S360" i="60"/>
  <c r="S361" i="60"/>
  <c r="S362" i="60"/>
  <c r="S363" i="60"/>
  <c r="S364" i="60"/>
  <c r="S365" i="60"/>
  <c r="S366" i="60"/>
  <c r="S367" i="60"/>
  <c r="S368" i="60"/>
  <c r="S369" i="60"/>
  <c r="S370" i="60"/>
  <c r="S371" i="60"/>
  <c r="S372" i="60"/>
  <c r="S373" i="60"/>
  <c r="S374" i="60"/>
  <c r="S375" i="60"/>
  <c r="S376" i="60"/>
  <c r="S377" i="60"/>
  <c r="S378" i="60"/>
  <c r="S379" i="60"/>
  <c r="S380" i="60"/>
  <c r="S381" i="60"/>
  <c r="S382" i="60"/>
  <c r="S383" i="60"/>
  <c r="S384" i="60"/>
  <c r="S385" i="60"/>
  <c r="S386" i="60"/>
  <c r="S387" i="60"/>
  <c r="S388" i="60"/>
  <c r="S389" i="60"/>
  <c r="S390" i="60"/>
  <c r="S391" i="60"/>
  <c r="S392" i="60"/>
  <c r="S393" i="60"/>
  <c r="S394" i="60"/>
  <c r="S395" i="60"/>
  <c r="S396" i="60"/>
  <c r="S397" i="60"/>
  <c r="S398" i="60"/>
  <c r="S399" i="60"/>
  <c r="S400" i="60"/>
  <c r="S401" i="60"/>
  <c r="S402" i="60"/>
  <c r="S403" i="60"/>
  <c r="S404" i="60"/>
  <c r="S405" i="60"/>
  <c r="S406" i="60"/>
  <c r="S407" i="60"/>
  <c r="S408" i="60"/>
  <c r="S409" i="60"/>
  <c r="S410" i="60"/>
  <c r="S411" i="60"/>
  <c r="S412" i="60"/>
  <c r="S413" i="60"/>
  <c r="S414" i="60"/>
  <c r="S415" i="60"/>
  <c r="S416" i="60"/>
  <c r="S417" i="60"/>
  <c r="S418" i="60"/>
  <c r="S419" i="60"/>
  <c r="S420" i="60"/>
  <c r="S421" i="60"/>
  <c r="S422" i="60"/>
  <c r="S423" i="60"/>
  <c r="S424" i="60"/>
  <c r="S425" i="60"/>
  <c r="S426" i="60"/>
  <c r="S427" i="60"/>
  <c r="S428" i="60"/>
  <c r="S429" i="60"/>
  <c r="S430" i="60"/>
  <c r="S431" i="60"/>
  <c r="S432" i="60"/>
  <c r="S433" i="60"/>
  <c r="S434" i="60"/>
  <c r="S435" i="60"/>
  <c r="S436" i="60"/>
  <c r="S437" i="60"/>
  <c r="S438" i="60"/>
  <c r="S439" i="60"/>
  <c r="S440" i="60"/>
  <c r="S441" i="60"/>
  <c r="S442" i="60"/>
  <c r="S443" i="60"/>
  <c r="S444" i="60"/>
  <c r="S445" i="60"/>
  <c r="S446" i="60"/>
  <c r="S447" i="60"/>
  <c r="S448" i="60"/>
  <c r="S449" i="60"/>
  <c r="S450" i="60"/>
  <c r="S451" i="60"/>
  <c r="S452" i="60"/>
  <c r="S453" i="60"/>
  <c r="S454" i="60"/>
  <c r="S455" i="60"/>
  <c r="S456" i="60"/>
  <c r="S457" i="60"/>
  <c r="S458" i="60"/>
  <c r="S459" i="60"/>
  <c r="S460" i="60"/>
  <c r="S461" i="60"/>
  <c r="S462" i="60"/>
  <c r="S463" i="60"/>
  <c r="S464" i="60"/>
  <c r="S465" i="60"/>
  <c r="S466" i="60"/>
  <c r="S467" i="60"/>
  <c r="S468" i="60"/>
  <c r="S469" i="60"/>
  <c r="S470" i="60"/>
  <c r="S471" i="60"/>
  <c r="S472" i="60"/>
  <c r="S473" i="60"/>
  <c r="S474" i="60"/>
  <c r="S475" i="60"/>
  <c r="S476" i="60"/>
  <c r="S477" i="60"/>
  <c r="S478" i="60"/>
  <c r="S479" i="60"/>
  <c r="S480" i="60"/>
  <c r="S481" i="60"/>
  <c r="S482" i="60"/>
  <c r="S483" i="60"/>
  <c r="S484" i="60"/>
  <c r="S485" i="60"/>
  <c r="S486" i="60"/>
  <c r="S487" i="60"/>
  <c r="S488" i="60"/>
  <c r="S489" i="60"/>
  <c r="S490" i="60"/>
  <c r="S491" i="60"/>
  <c r="S492" i="60"/>
  <c r="S493" i="60"/>
  <c r="S494" i="60"/>
  <c r="S495" i="60"/>
  <c r="S496" i="60"/>
  <c r="S497" i="60"/>
  <c r="S498" i="60"/>
  <c r="S499" i="60"/>
  <c r="S500" i="60"/>
  <c r="S501" i="60"/>
  <c r="S502" i="60"/>
  <c r="S503" i="60"/>
  <c r="S504" i="60"/>
  <c r="S505" i="60"/>
  <c r="S506" i="60"/>
  <c r="S507" i="60"/>
  <c r="S508" i="60"/>
  <c r="S509" i="60"/>
  <c r="S510" i="60"/>
  <c r="S511" i="60"/>
  <c r="S512" i="60"/>
  <c r="S513" i="60"/>
  <c r="S514" i="60"/>
  <c r="S515" i="60"/>
  <c r="S516" i="60"/>
  <c r="S517" i="60"/>
  <c r="S518" i="60"/>
  <c r="S519" i="60"/>
  <c r="S520" i="60"/>
  <c r="S521" i="60"/>
  <c r="S522" i="60"/>
  <c r="S523" i="60"/>
  <c r="S281" i="60"/>
  <c r="S525" i="60" l="1"/>
  <c r="H56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16" i="60"/>
  <c r="H317" i="60"/>
  <c r="H318" i="60"/>
  <c r="H319" i="60"/>
  <c r="H320" i="60"/>
  <c r="H321" i="60"/>
  <c r="H322" i="60"/>
  <c r="H323" i="60"/>
  <c r="H324" i="60"/>
  <c r="H325" i="60"/>
  <c r="H326" i="60"/>
  <c r="H327" i="60"/>
  <c r="H328" i="60"/>
  <c r="H329" i="60"/>
  <c r="H330" i="60"/>
  <c r="H331" i="60"/>
  <c r="H332" i="60"/>
  <c r="H333" i="60"/>
  <c r="H334" i="60"/>
  <c r="H335" i="60"/>
  <c r="H336" i="60"/>
  <c r="H337" i="60"/>
  <c r="H338" i="60"/>
  <c r="H339" i="60"/>
  <c r="H340" i="60"/>
  <c r="H341" i="60"/>
  <c r="H342" i="60"/>
  <c r="H343" i="60"/>
  <c r="H344" i="60"/>
  <c r="H345" i="60"/>
  <c r="H346" i="60"/>
  <c r="H347" i="60"/>
  <c r="H348" i="60"/>
  <c r="H349" i="60"/>
  <c r="H350" i="60"/>
  <c r="H351" i="60"/>
  <c r="H352" i="60"/>
  <c r="H353" i="60"/>
  <c r="H354" i="60"/>
  <c r="H355" i="60"/>
  <c r="H356" i="60"/>
  <c r="H357" i="60"/>
  <c r="H358" i="60"/>
  <c r="H359" i="60"/>
  <c r="H360" i="60"/>
  <c r="H361" i="60"/>
  <c r="H362" i="60"/>
  <c r="H363" i="60"/>
  <c r="H364" i="60"/>
  <c r="H36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384" i="60"/>
  <c r="H385" i="60"/>
  <c r="H386" i="60"/>
  <c r="H387" i="60"/>
  <c r="H388" i="60"/>
  <c r="H389" i="60"/>
  <c r="H390" i="60"/>
  <c r="H391" i="60"/>
  <c r="H392" i="60"/>
  <c r="H393" i="60"/>
  <c r="H394" i="60"/>
  <c r="H395" i="60"/>
  <c r="H396" i="60"/>
  <c r="H397" i="60"/>
  <c r="H398" i="60"/>
  <c r="H399" i="60"/>
  <c r="H400" i="60"/>
  <c r="H401" i="60"/>
  <c r="H402" i="60"/>
  <c r="H403" i="60"/>
  <c r="H404" i="60"/>
  <c r="H405" i="60"/>
  <c r="H406" i="60"/>
  <c r="H407" i="60"/>
  <c r="H408" i="60"/>
  <c r="H409" i="60"/>
  <c r="H410" i="60"/>
  <c r="H411" i="60"/>
  <c r="H412" i="60"/>
  <c r="H413" i="60"/>
  <c r="H414" i="60"/>
  <c r="H415" i="60"/>
  <c r="H416" i="60"/>
  <c r="H417" i="60"/>
  <c r="H418" i="60"/>
  <c r="H419" i="60"/>
  <c r="H420" i="60"/>
  <c r="H421" i="60"/>
  <c r="H422" i="60"/>
  <c r="H423" i="60"/>
  <c r="H424" i="60"/>
  <c r="H425" i="60"/>
  <c r="H426" i="60"/>
  <c r="H427" i="60"/>
  <c r="H428" i="60"/>
  <c r="H429" i="60"/>
  <c r="H430" i="60"/>
  <c r="H431" i="60"/>
  <c r="H432" i="60"/>
  <c r="H433" i="60"/>
  <c r="H434" i="60"/>
  <c r="H435" i="60"/>
  <c r="H436" i="60"/>
  <c r="H437" i="60"/>
  <c r="H438" i="60"/>
  <c r="H439" i="60"/>
  <c r="H440" i="60"/>
  <c r="H441" i="60"/>
  <c r="H442" i="60"/>
  <c r="H443" i="60"/>
  <c r="H444" i="60"/>
  <c r="H445" i="60"/>
  <c r="H446" i="60"/>
  <c r="H447" i="60"/>
  <c r="H448" i="60"/>
  <c r="H449" i="60"/>
  <c r="H450" i="60"/>
  <c r="H451" i="60"/>
  <c r="H452" i="60"/>
  <c r="H453" i="60"/>
  <c r="H454" i="60"/>
  <c r="H455" i="60"/>
  <c r="H456" i="60"/>
  <c r="H457" i="60"/>
  <c r="H458" i="60"/>
  <c r="H459" i="60"/>
  <c r="H460" i="60"/>
  <c r="H461" i="60"/>
  <c r="H462" i="60"/>
  <c r="H463" i="60"/>
  <c r="H464" i="60"/>
  <c r="H465" i="60"/>
  <c r="H466" i="60"/>
  <c r="H467" i="60"/>
  <c r="H468" i="60"/>
  <c r="H469" i="60"/>
  <c r="H470" i="60"/>
  <c r="H471" i="60"/>
  <c r="H472" i="60"/>
  <c r="H473" i="60"/>
  <c r="H474" i="60"/>
  <c r="H475" i="60"/>
  <c r="H476" i="60"/>
  <c r="H477" i="60"/>
  <c r="H478" i="60"/>
  <c r="H479" i="60"/>
  <c r="H480" i="60"/>
  <c r="H481" i="60"/>
  <c r="H482" i="60"/>
  <c r="H483" i="60"/>
  <c r="H484" i="60"/>
  <c r="H485" i="60"/>
  <c r="H486" i="60"/>
  <c r="H487" i="60"/>
  <c r="H488" i="60"/>
  <c r="H489" i="60"/>
  <c r="H490" i="60"/>
  <c r="H491" i="60"/>
  <c r="H492" i="60"/>
  <c r="H493" i="60"/>
  <c r="H494" i="60"/>
  <c r="H495" i="60"/>
  <c r="H496" i="60"/>
  <c r="H497" i="60"/>
  <c r="H498" i="60"/>
  <c r="H499" i="60"/>
  <c r="H500" i="60"/>
  <c r="H501" i="60"/>
  <c r="H502" i="60"/>
  <c r="H503" i="60"/>
  <c r="H504" i="60"/>
  <c r="H505" i="60"/>
  <c r="H506" i="60"/>
  <c r="H507" i="60"/>
  <c r="H508" i="60"/>
  <c r="H509" i="60"/>
  <c r="H510" i="60"/>
  <c r="H511" i="60"/>
  <c r="H512" i="60"/>
  <c r="H513" i="60"/>
  <c r="H514" i="60"/>
  <c r="H515" i="60"/>
  <c r="H516" i="60"/>
  <c r="H517" i="60"/>
  <c r="H518" i="60"/>
  <c r="H519" i="60"/>
  <c r="H520" i="60"/>
  <c r="H521" i="60"/>
  <c r="H522" i="60"/>
  <c r="H523" i="60"/>
  <c r="H281" i="60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H41" i="60"/>
  <c r="J41" i="60" s="1"/>
  <c r="H42" i="60"/>
  <c r="H43" i="60"/>
  <c r="J43" i="60" s="1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J59" i="60" s="1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H72" i="60"/>
  <c r="J72" i="60" s="1"/>
  <c r="H73" i="60"/>
  <c r="J73" i="60" s="1"/>
  <c r="H74" i="60"/>
  <c r="H75" i="60"/>
  <c r="J75" i="60" s="1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J91" i="60" s="1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J98" i="60" s="1"/>
  <c r="H99" i="60"/>
  <c r="J99" i="60" s="1"/>
  <c r="H100" i="60"/>
  <c r="J100" i="60" s="1"/>
  <c r="H101" i="60"/>
  <c r="H102" i="60"/>
  <c r="H103" i="60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J110" i="60" s="1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H120" i="60"/>
  <c r="J120" i="60" s="1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244" i="60"/>
  <c r="J244" i="60" s="1"/>
  <c r="H245" i="60"/>
  <c r="J245" i="60" s="1"/>
  <c r="H246" i="60"/>
  <c r="J246" i="60" s="1"/>
  <c r="H247" i="60"/>
  <c r="J247" i="60" s="1"/>
  <c r="H248" i="60"/>
  <c r="J248" i="60" s="1"/>
  <c r="H249" i="60"/>
  <c r="J249" i="60" s="1"/>
  <c r="H250" i="60"/>
  <c r="J250" i="60" s="1"/>
  <c r="H251" i="60"/>
  <c r="J251" i="60" s="1"/>
  <c r="H252" i="60"/>
  <c r="J252" i="60" s="1"/>
  <c r="H253" i="60"/>
  <c r="J253" i="60" s="1"/>
  <c r="H254" i="60"/>
  <c r="J254" i="60" s="1"/>
  <c r="H255" i="60"/>
  <c r="J255" i="60" s="1"/>
  <c r="H256" i="60"/>
  <c r="J256" i="60" s="1"/>
  <c r="H257" i="60"/>
  <c r="J257" i="60" s="1"/>
  <c r="H258" i="60"/>
  <c r="J258" i="60" s="1"/>
  <c r="H259" i="60"/>
  <c r="J259" i="60" s="1"/>
  <c r="H260" i="60"/>
  <c r="J260" i="60" s="1"/>
  <c r="H261" i="60"/>
  <c r="J261" i="60" s="1"/>
  <c r="H262" i="60"/>
  <c r="J262" i="60" s="1"/>
  <c r="H263" i="60"/>
  <c r="J263" i="60" s="1"/>
  <c r="H264" i="60"/>
  <c r="J264" i="60" s="1"/>
  <c r="H265" i="60"/>
  <c r="J265" i="60" s="1"/>
  <c r="H266" i="60"/>
  <c r="J266" i="60" s="1"/>
  <c r="H267" i="60"/>
  <c r="J267" i="60" s="1"/>
  <c r="H268" i="60"/>
  <c r="J268" i="60" s="1"/>
  <c r="H269" i="60"/>
  <c r="J269" i="60" s="1"/>
  <c r="H270" i="60"/>
  <c r="J270" i="60" s="1"/>
  <c r="H271" i="60"/>
  <c r="J271" i="60" s="1"/>
  <c r="H7" i="60"/>
  <c r="J7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6" i="60"/>
  <c r="J6" i="60" s="1"/>
  <c r="J107" i="60"/>
  <c r="J146" i="60"/>
  <c r="J234" i="60"/>
  <c r="J34" i="60"/>
  <c r="J38" i="60"/>
  <c r="J40" i="60"/>
  <c r="J42" i="60"/>
  <c r="J46" i="60"/>
  <c r="J50" i="60"/>
  <c r="J54" i="60"/>
  <c r="J58" i="60"/>
  <c r="J62" i="60"/>
  <c r="J66" i="60"/>
  <c r="J70" i="60"/>
  <c r="J71" i="60"/>
  <c r="J74" i="60"/>
  <c r="J78" i="60"/>
  <c r="J82" i="60"/>
  <c r="J86" i="60"/>
  <c r="J90" i="60"/>
  <c r="J94" i="60"/>
  <c r="J101" i="60"/>
  <c r="J102" i="60"/>
  <c r="J103" i="60"/>
  <c r="J106" i="60"/>
  <c r="J119" i="60"/>
  <c r="J191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125" i="60"/>
  <c r="S126" i="60"/>
  <c r="S127" i="60"/>
  <c r="S128" i="60"/>
  <c r="S129" i="60"/>
  <c r="S130" i="60"/>
  <c r="S131" i="60"/>
  <c r="S132" i="60"/>
  <c r="S133" i="60"/>
  <c r="S134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265" i="60"/>
  <c r="S266" i="60"/>
  <c r="S268" i="60"/>
  <c r="S269" i="60"/>
  <c r="S270" i="60"/>
  <c r="R287" i="60"/>
  <c r="R288" i="60"/>
  <c r="R289" i="60"/>
  <c r="R290" i="60"/>
  <c r="R291" i="60"/>
  <c r="R292" i="60"/>
  <c r="R293" i="60"/>
  <c r="R294" i="60"/>
  <c r="R8" i="60"/>
  <c r="R9" i="60"/>
  <c r="R10" i="60"/>
  <c r="R11" i="60"/>
  <c r="R12" i="60"/>
  <c r="R13" i="60"/>
  <c r="R14" i="60"/>
  <c r="R15" i="60"/>
  <c r="R16" i="60"/>
  <c r="R17" i="60"/>
  <c r="R18" i="60"/>
  <c r="R19" i="60"/>
  <c r="R20" i="60"/>
  <c r="R21" i="60"/>
  <c r="R22" i="60"/>
  <c r="R23" i="60"/>
  <c r="S7" i="60"/>
  <c r="S8" i="60"/>
  <c r="S9" i="60"/>
  <c r="S10" i="60"/>
  <c r="S11" i="60"/>
  <c r="S12" i="60"/>
  <c r="S13" i="60"/>
  <c r="S14" i="60"/>
  <c r="S15" i="60"/>
  <c r="S16" i="60"/>
  <c r="S17" i="60"/>
  <c r="S18" i="60"/>
  <c r="S19" i="60"/>
  <c r="S20" i="60"/>
  <c r="S21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6" i="60"/>
  <c r="C771" i="34" l="1"/>
  <c r="B771" i="34" s="1"/>
  <c r="A771" i="34" s="1"/>
  <c r="C306" i="34"/>
  <c r="B306" i="34" s="1"/>
  <c r="A306" i="34" s="1"/>
  <c r="A10" i="79" l="1"/>
  <c r="A11" i="79"/>
  <c r="A39" i="70" l="1"/>
  <c r="A40" i="70"/>
  <c r="A41" i="70"/>
  <c r="A42" i="70"/>
  <c r="A43" i="70"/>
  <c r="N13" i="34" l="1"/>
  <c r="O13" i="34"/>
  <c r="S13" i="34"/>
  <c r="T13" i="34"/>
  <c r="U13" i="34"/>
  <c r="Z13" i="34"/>
  <c r="C1126" i="34" l="1"/>
  <c r="B1126" i="34" s="1"/>
  <c r="A1126" i="34" s="1"/>
  <c r="C1090" i="34"/>
  <c r="B1090" i="34" s="1"/>
  <c r="A1090" i="34" s="1"/>
  <c r="C1089" i="34"/>
  <c r="B1089" i="34" s="1"/>
  <c r="A1089" i="34" s="1"/>
  <c r="I15" i="55" l="1" a="1"/>
  <c r="I15" i="55" s="1"/>
  <c r="G15" i="55" a="1"/>
  <c r="G15" i="55" s="1"/>
  <c r="G310" i="55" a="1"/>
  <c r="G310" i="55" s="1"/>
  <c r="I310" i="55" a="1"/>
  <c r="I310" i="55" s="1"/>
  <c r="G388" i="55" a="1"/>
  <c r="G388" i="55" s="1"/>
  <c r="I388" i="55" a="1"/>
  <c r="I388" i="55" s="1"/>
  <c r="G275" i="55" a="1"/>
  <c r="G275" i="55" s="1"/>
  <c r="I275" i="55" a="1"/>
  <c r="I275" i="55" s="1"/>
  <c r="G334" i="55" a="1"/>
  <c r="G334" i="55" s="1"/>
  <c r="I334" i="55" a="1"/>
  <c r="I334" i="55" s="1"/>
  <c r="G35" i="55" a="1"/>
  <c r="G35" i="55" s="1"/>
  <c r="I35" i="55" a="1"/>
  <c r="I35" i="55" s="1"/>
  <c r="G29" i="55" a="1"/>
  <c r="G29" i="55" s="1"/>
  <c r="I30" i="55" a="1"/>
  <c r="I30" i="55" s="1"/>
  <c r="I29" i="55" a="1"/>
  <c r="I29" i="55" s="1"/>
  <c r="G31" i="55" a="1"/>
  <c r="G31" i="55" s="1"/>
  <c r="G30" i="55" a="1"/>
  <c r="G30" i="55" s="1"/>
  <c r="I31" i="55" a="1"/>
  <c r="I31" i="55" s="1"/>
  <c r="K15" i="55" l="1"/>
  <c r="K334" i="55"/>
  <c r="K388" i="55"/>
  <c r="K275" i="55"/>
  <c r="K310" i="55"/>
  <c r="K35" i="55"/>
  <c r="K30" i="55"/>
  <c r="K29" i="55"/>
  <c r="K31" i="55"/>
  <c r="C1005" i="34"/>
  <c r="B1005" i="34" s="1"/>
  <c r="A1005" i="34" s="1"/>
  <c r="C1004" i="34"/>
  <c r="B1004" i="34" s="1"/>
  <c r="A1004" i="34" s="1"/>
  <c r="C982" i="34"/>
  <c r="B982" i="34" s="1"/>
  <c r="A982" i="34" s="1"/>
  <c r="C981" i="34"/>
  <c r="B981" i="34" s="1"/>
  <c r="A981" i="34" s="1"/>
  <c r="C972" i="34"/>
  <c r="B972" i="34" s="1"/>
  <c r="A972" i="34" s="1"/>
  <c r="C971" i="34"/>
  <c r="B971" i="34" s="1"/>
  <c r="A971" i="34" s="1"/>
  <c r="C970" i="34"/>
  <c r="B970" i="34" s="1"/>
  <c r="A970" i="34" s="1"/>
  <c r="C932" i="34"/>
  <c r="B932" i="34" s="1"/>
  <c r="A932" i="34" s="1"/>
  <c r="C763" i="34"/>
  <c r="B763" i="34" s="1"/>
  <c r="A763" i="34" s="1"/>
  <c r="C748" i="34"/>
  <c r="B748" i="34" s="1"/>
  <c r="A748" i="34" s="1"/>
  <c r="C747" i="34"/>
  <c r="B747" i="34" s="1"/>
  <c r="A747" i="34" s="1"/>
  <c r="C746" i="34"/>
  <c r="B746" i="34" s="1"/>
  <c r="A746" i="34" s="1"/>
  <c r="C745" i="34"/>
  <c r="B745" i="34" s="1"/>
  <c r="A745" i="34" s="1"/>
  <c r="D41" i="15" l="1"/>
  <c r="C41" i="15"/>
  <c r="O11" i="34" l="1"/>
  <c r="O12" i="34"/>
  <c r="O10" i="34"/>
  <c r="A30" i="80" l="1"/>
  <c r="I15" i="80"/>
  <c r="H15" i="80"/>
  <c r="G9" i="80"/>
  <c r="A8" i="80"/>
  <c r="A2" i="80"/>
  <c r="A1" i="80"/>
  <c r="E22" i="79"/>
  <c r="D22" i="79"/>
  <c r="A21" i="79"/>
  <c r="A9" i="79"/>
  <c r="A5" i="79"/>
  <c r="A8" i="79"/>
  <c r="A7" i="79"/>
  <c r="A6" i="79"/>
  <c r="A4" i="79"/>
  <c r="AG486" i="34" l="1"/>
  <c r="R28" i="60" l="1"/>
  <c r="R31" i="60"/>
  <c r="A1" i="60" l="1"/>
  <c r="R585" i="60"/>
  <c r="R586" i="60"/>
  <c r="R539" i="60"/>
  <c r="R540" i="60"/>
  <c r="R584" i="60"/>
  <c r="R583" i="60"/>
  <c r="R580" i="60"/>
  <c r="R579" i="60"/>
  <c r="R578" i="60"/>
  <c r="R577" i="60"/>
  <c r="R569" i="60"/>
  <c r="R568" i="60"/>
  <c r="R538" i="60"/>
  <c r="R537" i="60"/>
  <c r="R534" i="60"/>
  <c r="R533" i="60"/>
  <c r="R299" i="60"/>
  <c r="R298" i="60"/>
  <c r="R297" i="60"/>
  <c r="R286" i="60"/>
  <c r="R285" i="60"/>
  <c r="R284" i="60"/>
  <c r="R283" i="60"/>
  <c r="I525" i="60"/>
  <c r="I717" i="60"/>
  <c r="J282" i="60"/>
  <c r="J283" i="60"/>
  <c r="J284" i="60"/>
  <c r="J285" i="60"/>
  <c r="J286" i="60"/>
  <c r="J287" i="60"/>
  <c r="J289" i="60"/>
  <c r="J290" i="60"/>
  <c r="J292" i="60"/>
  <c r="J293" i="60"/>
  <c r="J294" i="60"/>
  <c r="J298" i="60"/>
  <c r="J300" i="60"/>
  <c r="J301" i="60"/>
  <c r="J302" i="60"/>
  <c r="J303" i="60"/>
  <c r="J304" i="60"/>
  <c r="J305" i="60"/>
  <c r="J306" i="60"/>
  <c r="J307" i="60"/>
  <c r="J308" i="60"/>
  <c r="J309" i="60"/>
  <c r="J310" i="60"/>
  <c r="J311" i="60"/>
  <c r="J312" i="60"/>
  <c r="J313" i="60"/>
  <c r="J314" i="60"/>
  <c r="J315" i="60"/>
  <c r="J316" i="60"/>
  <c r="J317" i="60"/>
  <c r="J318" i="60"/>
  <c r="J319" i="60"/>
  <c r="J320" i="60"/>
  <c r="J321" i="60"/>
  <c r="J322" i="60"/>
  <c r="J323" i="60"/>
  <c r="J324" i="60"/>
  <c r="J325" i="60"/>
  <c r="J326" i="60"/>
  <c r="J327" i="60"/>
  <c r="J328" i="60"/>
  <c r="J329" i="60"/>
  <c r="J330" i="60"/>
  <c r="J331" i="60"/>
  <c r="J332" i="60"/>
  <c r="J333" i="60"/>
  <c r="J334" i="60"/>
  <c r="J335" i="60"/>
  <c r="J336" i="60"/>
  <c r="J337" i="60"/>
  <c r="J338" i="60"/>
  <c r="J339" i="60"/>
  <c r="J340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366" i="60"/>
  <c r="J367" i="60"/>
  <c r="J368" i="60"/>
  <c r="J369" i="60"/>
  <c r="J370" i="60"/>
  <c r="J371" i="60"/>
  <c r="J372" i="60"/>
  <c r="J373" i="60"/>
  <c r="J374" i="60"/>
  <c r="J375" i="60"/>
  <c r="J376" i="60"/>
  <c r="J377" i="60"/>
  <c r="J378" i="60"/>
  <c r="J379" i="60"/>
  <c r="J380" i="60"/>
  <c r="J381" i="60"/>
  <c r="J382" i="60"/>
  <c r="J383" i="60"/>
  <c r="J384" i="60"/>
  <c r="J385" i="60"/>
  <c r="J386" i="60"/>
  <c r="J387" i="60"/>
  <c r="J388" i="60"/>
  <c r="J389" i="60"/>
  <c r="J390" i="60"/>
  <c r="J391" i="60"/>
  <c r="J392" i="60"/>
  <c r="J393" i="60"/>
  <c r="J394" i="60"/>
  <c r="J395" i="60"/>
  <c r="J396" i="60"/>
  <c r="J397" i="60"/>
  <c r="J398" i="60"/>
  <c r="J399" i="60"/>
  <c r="J400" i="60"/>
  <c r="J401" i="60"/>
  <c r="J402" i="60"/>
  <c r="J403" i="60"/>
  <c r="J404" i="60"/>
  <c r="J405" i="60"/>
  <c r="J406" i="60"/>
  <c r="J407" i="60"/>
  <c r="J408" i="60"/>
  <c r="J409" i="60"/>
  <c r="J410" i="60"/>
  <c r="J411" i="60"/>
  <c r="J412" i="60"/>
  <c r="J413" i="60"/>
  <c r="J414" i="60"/>
  <c r="J415" i="60"/>
  <c r="J416" i="60"/>
  <c r="J417" i="60"/>
  <c r="J418" i="60"/>
  <c r="J419" i="60"/>
  <c r="J420" i="60"/>
  <c r="J421" i="60"/>
  <c r="J422" i="60"/>
  <c r="J423" i="60"/>
  <c r="J424" i="60"/>
  <c r="J425" i="60"/>
  <c r="J426" i="60"/>
  <c r="J427" i="60"/>
  <c r="J428" i="60"/>
  <c r="J429" i="60"/>
  <c r="J430" i="60"/>
  <c r="J431" i="60"/>
  <c r="J432" i="60"/>
  <c r="J433" i="60"/>
  <c r="J434" i="60"/>
  <c r="J435" i="60"/>
  <c r="J436" i="60"/>
  <c r="J437" i="60"/>
  <c r="J438" i="60"/>
  <c r="J439" i="60"/>
  <c r="J440" i="60"/>
  <c r="J441" i="60"/>
  <c r="J442" i="60"/>
  <c r="J443" i="60"/>
  <c r="J444" i="60"/>
  <c r="J445" i="60"/>
  <c r="J446" i="60"/>
  <c r="J447" i="60"/>
  <c r="J448" i="60"/>
  <c r="J449" i="60"/>
  <c r="J450" i="60"/>
  <c r="J451" i="60"/>
  <c r="J452" i="60"/>
  <c r="J453" i="60"/>
  <c r="J454" i="60"/>
  <c r="J455" i="60"/>
  <c r="J456" i="60"/>
  <c r="J457" i="60"/>
  <c r="J458" i="60"/>
  <c r="J459" i="60"/>
  <c r="J460" i="60"/>
  <c r="J461" i="60"/>
  <c r="J462" i="60"/>
  <c r="J463" i="60"/>
  <c r="J464" i="60"/>
  <c r="J465" i="60"/>
  <c r="J466" i="60"/>
  <c r="J467" i="60"/>
  <c r="J468" i="60"/>
  <c r="J469" i="60"/>
  <c r="J470" i="60"/>
  <c r="J471" i="60"/>
  <c r="J472" i="60"/>
  <c r="J473" i="60"/>
  <c r="J474" i="60"/>
  <c r="J475" i="60"/>
  <c r="J476" i="60"/>
  <c r="J477" i="60"/>
  <c r="J478" i="60"/>
  <c r="J479" i="60"/>
  <c r="J480" i="60"/>
  <c r="J481" i="60"/>
  <c r="J482" i="60"/>
  <c r="J483" i="60"/>
  <c r="J484" i="60"/>
  <c r="J485" i="60"/>
  <c r="J486" i="60"/>
  <c r="J487" i="60"/>
  <c r="J488" i="60"/>
  <c r="J489" i="60"/>
  <c r="J490" i="60"/>
  <c r="J491" i="60"/>
  <c r="J492" i="60"/>
  <c r="J493" i="60"/>
  <c r="J494" i="60"/>
  <c r="J495" i="60"/>
  <c r="J496" i="60"/>
  <c r="J497" i="60"/>
  <c r="J498" i="60"/>
  <c r="J499" i="60"/>
  <c r="J500" i="60"/>
  <c r="J501" i="60"/>
  <c r="J502" i="60"/>
  <c r="J503" i="60"/>
  <c r="J504" i="60"/>
  <c r="J505" i="60"/>
  <c r="J506" i="60"/>
  <c r="J507" i="60"/>
  <c r="J508" i="60"/>
  <c r="J509" i="60"/>
  <c r="J510" i="60"/>
  <c r="J511" i="60"/>
  <c r="J512" i="60"/>
  <c r="J513" i="60"/>
  <c r="J514" i="60"/>
  <c r="J515" i="60"/>
  <c r="J516" i="60"/>
  <c r="J517" i="60"/>
  <c r="J518" i="60"/>
  <c r="J519" i="60"/>
  <c r="J520" i="60"/>
  <c r="J521" i="60"/>
  <c r="J522" i="60"/>
  <c r="J523" i="60"/>
  <c r="R6" i="60"/>
  <c r="R29" i="60"/>
  <c r="R3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385" i="60"/>
  <c r="A386" i="60"/>
  <c r="A387" i="60"/>
  <c r="A388" i="60"/>
  <c r="A389" i="60"/>
  <c r="A390" i="60"/>
  <c r="A391" i="60"/>
  <c r="A392" i="60"/>
  <c r="A393" i="60"/>
  <c r="A394" i="60"/>
  <c r="A395" i="60"/>
  <c r="A396" i="60"/>
  <c r="A397" i="60"/>
  <c r="A398" i="60"/>
  <c r="A399" i="60"/>
  <c r="A400" i="60"/>
  <c r="A401" i="60"/>
  <c r="A402" i="60"/>
  <c r="A403" i="60"/>
  <c r="A404" i="60"/>
  <c r="A405" i="60"/>
  <c r="A406" i="60"/>
  <c r="A407" i="60"/>
  <c r="A408" i="60"/>
  <c r="A409" i="60"/>
  <c r="A410" i="60"/>
  <c r="A411" i="60"/>
  <c r="A412" i="60"/>
  <c r="A413" i="60"/>
  <c r="A414" i="60"/>
  <c r="A415" i="60"/>
  <c r="A416" i="60"/>
  <c r="A417" i="60"/>
  <c r="A418" i="60"/>
  <c r="A419" i="60"/>
  <c r="A420" i="60"/>
  <c r="A421" i="60"/>
  <c r="A422" i="60"/>
  <c r="A423" i="60"/>
  <c r="A424" i="60"/>
  <c r="A425" i="60"/>
  <c r="A426" i="60"/>
  <c r="A427" i="60"/>
  <c r="A428" i="60"/>
  <c r="A429" i="60"/>
  <c r="A430" i="60"/>
  <c r="A431" i="60"/>
  <c r="A432" i="60"/>
  <c r="A433" i="60"/>
  <c r="A434" i="60"/>
  <c r="A435" i="60"/>
  <c r="A436" i="60"/>
  <c r="A437" i="60"/>
  <c r="A438" i="60"/>
  <c r="A439" i="60"/>
  <c r="A440" i="60"/>
  <c r="A441" i="60"/>
  <c r="A442" i="60"/>
  <c r="A443" i="60"/>
  <c r="A444" i="60"/>
  <c r="A445" i="60"/>
  <c r="A446" i="60"/>
  <c r="A447" i="60"/>
  <c r="A448" i="60"/>
  <c r="A449" i="60"/>
  <c r="A450" i="60"/>
  <c r="A451" i="60"/>
  <c r="A452" i="60"/>
  <c r="A453" i="60"/>
  <c r="A454" i="60"/>
  <c r="A455" i="60"/>
  <c r="A456" i="60"/>
  <c r="A457" i="60"/>
  <c r="A458" i="60"/>
  <c r="A459" i="60"/>
  <c r="A460" i="60"/>
  <c r="A461" i="60"/>
  <c r="A462" i="60"/>
  <c r="A463" i="60"/>
  <c r="A464" i="60"/>
  <c r="A465" i="60"/>
  <c r="A466" i="60"/>
  <c r="A467" i="60"/>
  <c r="A468" i="60"/>
  <c r="A469" i="60"/>
  <c r="A470" i="60"/>
  <c r="A471" i="60"/>
  <c r="A472" i="60"/>
  <c r="A473" i="60"/>
  <c r="A474" i="60"/>
  <c r="A475" i="60"/>
  <c r="A476" i="60"/>
  <c r="A477" i="60"/>
  <c r="A478" i="60"/>
  <c r="A479" i="60"/>
  <c r="A480" i="60"/>
  <c r="A481" i="60"/>
  <c r="A482" i="60"/>
  <c r="A483" i="60"/>
  <c r="A484" i="60"/>
  <c r="A485" i="60"/>
  <c r="A486" i="60"/>
  <c r="A487" i="60"/>
  <c r="A488" i="60"/>
  <c r="A489" i="60"/>
  <c r="A490" i="60"/>
  <c r="A491" i="60"/>
  <c r="A492" i="60"/>
  <c r="A493" i="60"/>
  <c r="A494" i="60"/>
  <c r="A495" i="60"/>
  <c r="A496" i="60"/>
  <c r="A497" i="60"/>
  <c r="A498" i="60"/>
  <c r="A499" i="60"/>
  <c r="A500" i="60"/>
  <c r="A501" i="60"/>
  <c r="A502" i="60"/>
  <c r="A503" i="60"/>
  <c r="A504" i="60"/>
  <c r="A505" i="60"/>
  <c r="A506" i="60"/>
  <c r="A507" i="60"/>
  <c r="A508" i="60"/>
  <c r="A509" i="60"/>
  <c r="A510" i="60"/>
  <c r="A511" i="60"/>
  <c r="A512" i="60"/>
  <c r="A513" i="60"/>
  <c r="A514" i="60"/>
  <c r="A515" i="60"/>
  <c r="A516" i="60"/>
  <c r="A517" i="60"/>
  <c r="A518" i="60"/>
  <c r="A519" i="60"/>
  <c r="A520" i="60"/>
  <c r="A521" i="60"/>
  <c r="A522" i="60"/>
  <c r="A523" i="60"/>
  <c r="D27" i="15"/>
  <c r="C27" i="15"/>
  <c r="C25" i="15"/>
  <c r="D25" i="15"/>
  <c r="E412" i="55"/>
  <c r="B410" i="55"/>
  <c r="A410" i="55" s="1"/>
  <c r="A412" i="55"/>
  <c r="F412" i="55"/>
  <c r="F413" i="55" s="1"/>
  <c r="R536" i="60" l="1"/>
  <c r="R543" i="60" s="1"/>
  <c r="R296" i="60"/>
  <c r="R302" i="60" s="1"/>
  <c r="R588" i="60"/>
  <c r="R590" i="60" s="1"/>
  <c r="R582" i="60"/>
  <c r="R589" i="60" s="1"/>
  <c r="R542" i="60"/>
  <c r="R544" i="60" s="1"/>
  <c r="J533" i="60"/>
  <c r="J561" i="60" s="1"/>
  <c r="H525" i="60"/>
  <c r="H717" i="60"/>
  <c r="R301" i="60"/>
  <c r="R303" i="60" s="1"/>
  <c r="J299" i="60"/>
  <c r="J297" i="60"/>
  <c r="J296" i="60"/>
  <c r="J295" i="60"/>
  <c r="J291" i="60"/>
  <c r="J288" i="60"/>
  <c r="J281" i="60"/>
  <c r="J273" i="60"/>
  <c r="H273" i="60"/>
  <c r="R33" i="60"/>
  <c r="R35" i="60" s="1"/>
  <c r="F33" i="55"/>
  <c r="F34" i="55" s="1"/>
  <c r="R596" i="60" l="1"/>
  <c r="R550" i="60"/>
  <c r="R553" i="60" s="1"/>
  <c r="J717" i="60"/>
  <c r="R308" i="60"/>
  <c r="J525" i="60"/>
  <c r="R599" i="60" l="1"/>
  <c r="K611" i="60" s="1"/>
  <c r="T611" i="60" s="1"/>
  <c r="K533" i="60"/>
  <c r="T533" i="60" s="1"/>
  <c r="K537" i="60"/>
  <c r="T537" i="60" s="1"/>
  <c r="K541" i="60"/>
  <c r="T541" i="60" s="1"/>
  <c r="K545" i="60"/>
  <c r="T545" i="60" s="1"/>
  <c r="K549" i="60"/>
  <c r="T549" i="60" s="1"/>
  <c r="K553" i="60"/>
  <c r="T553" i="60" s="1"/>
  <c r="K557" i="60"/>
  <c r="T557" i="60" s="1"/>
  <c r="K534" i="60"/>
  <c r="T534" i="60" s="1"/>
  <c r="K538" i="60"/>
  <c r="T538" i="60" s="1"/>
  <c r="K542" i="60"/>
  <c r="T542" i="60" s="1"/>
  <c r="K546" i="60"/>
  <c r="T546" i="60" s="1"/>
  <c r="K550" i="60"/>
  <c r="T550" i="60" s="1"/>
  <c r="K554" i="60"/>
  <c r="T554" i="60" s="1"/>
  <c r="K558" i="60"/>
  <c r="T558" i="60" s="1"/>
  <c r="K535" i="60"/>
  <c r="T535" i="60" s="1"/>
  <c r="K539" i="60"/>
  <c r="T539" i="60" s="1"/>
  <c r="K543" i="60"/>
  <c r="T543" i="60" s="1"/>
  <c r="K547" i="60"/>
  <c r="T547" i="60" s="1"/>
  <c r="K551" i="60"/>
  <c r="T551" i="60" s="1"/>
  <c r="K555" i="60"/>
  <c r="T555" i="60" s="1"/>
  <c r="K559" i="60"/>
  <c r="T559" i="60" s="1"/>
  <c r="K536" i="60"/>
  <c r="T536" i="60" s="1"/>
  <c r="K540" i="60"/>
  <c r="T540" i="60" s="1"/>
  <c r="K544" i="60"/>
  <c r="T544" i="60" s="1"/>
  <c r="K548" i="60"/>
  <c r="T548" i="60" s="1"/>
  <c r="K552" i="60"/>
  <c r="T552" i="60" s="1"/>
  <c r="K556" i="60"/>
  <c r="T556" i="60" s="1"/>
  <c r="R311" i="60"/>
  <c r="K281" i="60" s="1"/>
  <c r="T561" i="60" l="1"/>
  <c r="K695" i="60"/>
  <c r="T695" i="60" s="1"/>
  <c r="K668" i="60"/>
  <c r="T668" i="60" s="1"/>
  <c r="K701" i="60"/>
  <c r="T701" i="60" s="1"/>
  <c r="K604" i="60"/>
  <c r="T604" i="60" s="1"/>
  <c r="K710" i="60"/>
  <c r="T710" i="60" s="1"/>
  <c r="K683" i="60"/>
  <c r="T683" i="60" s="1"/>
  <c r="K706" i="60"/>
  <c r="T706" i="60" s="1"/>
  <c r="K704" i="60"/>
  <c r="T704" i="60" s="1"/>
  <c r="K651" i="60"/>
  <c r="T651" i="60" s="1"/>
  <c r="K628" i="60"/>
  <c r="T628" i="60" s="1"/>
  <c r="K671" i="60"/>
  <c r="T671" i="60" s="1"/>
  <c r="K655" i="60"/>
  <c r="T655" i="60" s="1"/>
  <c r="K673" i="60"/>
  <c r="T673" i="60" s="1"/>
  <c r="K700" i="60"/>
  <c r="T700" i="60" s="1"/>
  <c r="K568" i="60"/>
  <c r="T568" i="60" s="1"/>
  <c r="K609" i="60"/>
  <c r="T609" i="60" s="1"/>
  <c r="K711" i="60"/>
  <c r="T711" i="60" s="1"/>
  <c r="K705" i="60"/>
  <c r="T705" i="60" s="1"/>
  <c r="K692" i="60"/>
  <c r="T692" i="60" s="1"/>
  <c r="K643" i="60"/>
  <c r="T643" i="60" s="1"/>
  <c r="K620" i="60"/>
  <c r="T620" i="60" s="1"/>
  <c r="K649" i="60"/>
  <c r="T649" i="60" s="1"/>
  <c r="K623" i="60"/>
  <c r="T623" i="60" s="1"/>
  <c r="K657" i="60"/>
  <c r="T657" i="60" s="1"/>
  <c r="K699" i="60"/>
  <c r="T699" i="60" s="1"/>
  <c r="K652" i="60"/>
  <c r="T652" i="60" s="1"/>
  <c r="K670" i="60"/>
  <c r="T670" i="60" s="1"/>
  <c r="K689" i="60"/>
  <c r="T689" i="60" s="1"/>
  <c r="K678" i="60"/>
  <c r="T678" i="60" s="1"/>
  <c r="K610" i="60"/>
  <c r="T610" i="60" s="1"/>
  <c r="K613" i="60"/>
  <c r="T613" i="60" s="1"/>
  <c r="K605" i="60"/>
  <c r="T605" i="60" s="1"/>
  <c r="K708" i="60"/>
  <c r="T708" i="60" s="1"/>
  <c r="K709" i="60"/>
  <c r="T709" i="60" s="1"/>
  <c r="K666" i="60"/>
  <c r="T666" i="60" s="1"/>
  <c r="K676" i="60"/>
  <c r="T676" i="60" s="1"/>
  <c r="K619" i="60"/>
  <c r="T619" i="60" s="1"/>
  <c r="K687" i="60"/>
  <c r="T687" i="60" s="1"/>
  <c r="K626" i="60"/>
  <c r="T626" i="60" s="1"/>
  <c r="K632" i="60"/>
  <c r="T632" i="60" s="1"/>
  <c r="K634" i="60"/>
  <c r="T634" i="60" s="1"/>
  <c r="K646" i="60"/>
  <c r="T646" i="60" s="1"/>
  <c r="R561" i="60"/>
  <c r="K614" i="60"/>
  <c r="T614" i="60" s="1"/>
  <c r="K656" i="60"/>
  <c r="T656" i="60" s="1"/>
  <c r="K624" i="60"/>
  <c r="T624" i="60" s="1"/>
  <c r="K685" i="60"/>
  <c r="T685" i="60" s="1"/>
  <c r="K669" i="60"/>
  <c r="T669" i="60" s="1"/>
  <c r="K641" i="60"/>
  <c r="T641" i="60" s="1"/>
  <c r="K618" i="60"/>
  <c r="T618" i="60" s="1"/>
  <c r="K662" i="60"/>
  <c r="T662" i="60" s="1"/>
  <c r="K684" i="60"/>
  <c r="T684" i="60" s="1"/>
  <c r="K653" i="60"/>
  <c r="T653" i="60" s="1"/>
  <c r="K630" i="60"/>
  <c r="T630" i="60" s="1"/>
  <c r="K667" i="60"/>
  <c r="T667" i="60" s="1"/>
  <c r="K647" i="60"/>
  <c r="T647" i="60" s="1"/>
  <c r="K607" i="60"/>
  <c r="T607" i="60" s="1"/>
  <c r="K602" i="60"/>
  <c r="T602" i="60" s="1"/>
  <c r="K608" i="60"/>
  <c r="T608" i="60" s="1"/>
  <c r="K707" i="60"/>
  <c r="T707" i="60" s="1"/>
  <c r="K713" i="60"/>
  <c r="T713" i="60" s="1"/>
  <c r="K702" i="60"/>
  <c r="T702" i="60" s="1"/>
  <c r="K686" i="60"/>
  <c r="T686" i="60" s="1"/>
  <c r="K629" i="60"/>
  <c r="T629" i="60" s="1"/>
  <c r="K688" i="60"/>
  <c r="T688" i="60" s="1"/>
  <c r="K664" i="60"/>
  <c r="T664" i="60" s="1"/>
  <c r="K635" i="60"/>
  <c r="T635" i="60" s="1"/>
  <c r="K644" i="60"/>
  <c r="T644" i="60" s="1"/>
  <c r="K697" i="60"/>
  <c r="T697" i="60" s="1"/>
  <c r="K679" i="60"/>
  <c r="T679" i="60" s="1"/>
  <c r="K663" i="60"/>
  <c r="T663" i="60" s="1"/>
  <c r="K617" i="60"/>
  <c r="T617" i="60" s="1"/>
  <c r="K696" i="60"/>
  <c r="T696" i="60" s="1"/>
  <c r="K638" i="60"/>
  <c r="T638" i="60" s="1"/>
  <c r="K639" i="60"/>
  <c r="T639" i="60" s="1"/>
  <c r="K648" i="60"/>
  <c r="T648" i="60" s="1"/>
  <c r="K616" i="60"/>
  <c r="T616" i="60" s="1"/>
  <c r="K681" i="60"/>
  <c r="T681" i="60" s="1"/>
  <c r="K665" i="60"/>
  <c r="T665" i="60" s="1"/>
  <c r="K625" i="60"/>
  <c r="T625" i="60" s="1"/>
  <c r="K612" i="60"/>
  <c r="T612" i="60" s="1"/>
  <c r="K645" i="60"/>
  <c r="T645" i="60" s="1"/>
  <c r="K672" i="60"/>
  <c r="T672" i="60" s="1"/>
  <c r="K637" i="60"/>
  <c r="T637" i="60" s="1"/>
  <c r="K615" i="60"/>
  <c r="T615" i="60" s="1"/>
  <c r="K633" i="60"/>
  <c r="T633" i="60" s="1"/>
  <c r="K658" i="60"/>
  <c r="T658" i="60" s="1"/>
  <c r="K606" i="60"/>
  <c r="T606" i="60" s="1"/>
  <c r="K603" i="60"/>
  <c r="T603" i="60" s="1"/>
  <c r="K715" i="60"/>
  <c r="T715" i="60" s="1"/>
  <c r="K714" i="60"/>
  <c r="T714" i="60" s="1"/>
  <c r="K712" i="60"/>
  <c r="T712" i="60" s="1"/>
  <c r="K703" i="60"/>
  <c r="T703" i="60" s="1"/>
  <c r="K674" i="60"/>
  <c r="T674" i="60" s="1"/>
  <c r="K654" i="60"/>
  <c r="T654" i="60" s="1"/>
  <c r="K680" i="60"/>
  <c r="T680" i="60" s="1"/>
  <c r="K698" i="60"/>
  <c r="T698" i="60" s="1"/>
  <c r="K627" i="60"/>
  <c r="T627" i="60" s="1"/>
  <c r="K636" i="60"/>
  <c r="T636" i="60" s="1"/>
  <c r="K691" i="60"/>
  <c r="T691" i="60" s="1"/>
  <c r="K675" i="60"/>
  <c r="T675" i="60" s="1"/>
  <c r="K659" i="60"/>
  <c r="T659" i="60" s="1"/>
  <c r="K642" i="60"/>
  <c r="T642" i="60" s="1"/>
  <c r="K682" i="60"/>
  <c r="T682" i="60" s="1"/>
  <c r="K694" i="60"/>
  <c r="T694" i="60" s="1"/>
  <c r="K631" i="60"/>
  <c r="T631" i="60" s="1"/>
  <c r="K640" i="60"/>
  <c r="T640" i="60" s="1"/>
  <c r="K693" i="60"/>
  <c r="T693" i="60" s="1"/>
  <c r="K677" i="60"/>
  <c r="T677" i="60" s="1"/>
  <c r="K661" i="60"/>
  <c r="T661" i="60" s="1"/>
  <c r="K650" i="60"/>
  <c r="T650" i="60" s="1"/>
  <c r="K690" i="60"/>
  <c r="T690" i="60" s="1"/>
  <c r="K622" i="60"/>
  <c r="T622" i="60" s="1"/>
  <c r="K660" i="60"/>
  <c r="T660" i="60" s="1"/>
  <c r="K621" i="60"/>
  <c r="T621" i="60" s="1"/>
  <c r="K570" i="60"/>
  <c r="T570" i="60" s="1"/>
  <c r="K574" i="60"/>
  <c r="T574" i="60" s="1"/>
  <c r="K578" i="60"/>
  <c r="T578" i="60" s="1"/>
  <c r="K582" i="60"/>
  <c r="T582" i="60" s="1"/>
  <c r="K586" i="60"/>
  <c r="T586" i="60" s="1"/>
  <c r="K590" i="60"/>
  <c r="T590" i="60" s="1"/>
  <c r="K594" i="60"/>
  <c r="T594" i="60" s="1"/>
  <c r="K598" i="60"/>
  <c r="T598" i="60" s="1"/>
  <c r="K569" i="60"/>
  <c r="T569" i="60" s="1"/>
  <c r="K573" i="60"/>
  <c r="T573" i="60" s="1"/>
  <c r="K577" i="60"/>
  <c r="T577" i="60" s="1"/>
  <c r="K581" i="60"/>
  <c r="T581" i="60" s="1"/>
  <c r="K585" i="60"/>
  <c r="T585" i="60" s="1"/>
  <c r="K589" i="60"/>
  <c r="T589" i="60" s="1"/>
  <c r="K593" i="60"/>
  <c r="T593" i="60" s="1"/>
  <c r="K597" i="60"/>
  <c r="T597" i="60" s="1"/>
  <c r="K601" i="60"/>
  <c r="T601" i="60" s="1"/>
  <c r="K580" i="60"/>
  <c r="T580" i="60" s="1"/>
  <c r="K600" i="60"/>
  <c r="T600" i="60" s="1"/>
  <c r="K599" i="60"/>
  <c r="T599" i="60" s="1"/>
  <c r="K584" i="60"/>
  <c r="T584" i="60" s="1"/>
  <c r="K579" i="60"/>
  <c r="T579" i="60" s="1"/>
  <c r="K591" i="60"/>
  <c r="T591" i="60" s="1"/>
  <c r="K571" i="60"/>
  <c r="T571" i="60" s="1"/>
  <c r="K583" i="60"/>
  <c r="T583" i="60" s="1"/>
  <c r="K596" i="60"/>
  <c r="T596" i="60" s="1"/>
  <c r="K588" i="60"/>
  <c r="T588" i="60" s="1"/>
  <c r="K572" i="60"/>
  <c r="T572" i="60" s="1"/>
  <c r="K595" i="60"/>
  <c r="T595" i="60" s="1"/>
  <c r="K575" i="60"/>
  <c r="T575" i="60" s="1"/>
  <c r="K587" i="60"/>
  <c r="T587" i="60" s="1"/>
  <c r="K592" i="60"/>
  <c r="T592" i="60" s="1"/>
  <c r="K576" i="60"/>
  <c r="T576" i="60" s="1"/>
  <c r="T281" i="60"/>
  <c r="K434" i="60"/>
  <c r="T434" i="60" s="1"/>
  <c r="K410" i="60"/>
  <c r="T410" i="60" s="1"/>
  <c r="K437" i="60"/>
  <c r="T437" i="60" s="1"/>
  <c r="K421" i="60"/>
  <c r="T421" i="60" s="1"/>
  <c r="K405" i="60"/>
  <c r="T405" i="60" s="1"/>
  <c r="K389" i="60"/>
  <c r="T389" i="60" s="1"/>
  <c r="K373" i="60"/>
  <c r="T373" i="60" s="1"/>
  <c r="K357" i="60"/>
  <c r="T357" i="60" s="1"/>
  <c r="K341" i="60"/>
  <c r="T341" i="60" s="1"/>
  <c r="K325" i="60"/>
  <c r="T325" i="60" s="1"/>
  <c r="K309" i="60"/>
  <c r="T309" i="60" s="1"/>
  <c r="K440" i="60"/>
  <c r="T440" i="60" s="1"/>
  <c r="K424" i="60"/>
  <c r="T424" i="60" s="1"/>
  <c r="K408" i="60"/>
  <c r="T408" i="60" s="1"/>
  <c r="K392" i="60"/>
  <c r="T392" i="60" s="1"/>
  <c r="K376" i="60"/>
  <c r="T376" i="60" s="1"/>
  <c r="K360" i="60"/>
  <c r="T360" i="60" s="1"/>
  <c r="K344" i="60"/>
  <c r="T344" i="60" s="1"/>
  <c r="K328" i="60"/>
  <c r="T328" i="60" s="1"/>
  <c r="K312" i="60"/>
  <c r="T312" i="60" s="1"/>
  <c r="K439" i="60"/>
  <c r="T439" i="60" s="1"/>
  <c r="K423" i="60"/>
  <c r="T423" i="60" s="1"/>
  <c r="K407" i="60"/>
  <c r="T407" i="60" s="1"/>
  <c r="K391" i="60"/>
  <c r="T391" i="60" s="1"/>
  <c r="K375" i="60"/>
  <c r="T375" i="60" s="1"/>
  <c r="K359" i="60"/>
  <c r="T359" i="60" s="1"/>
  <c r="K343" i="60"/>
  <c r="T343" i="60" s="1"/>
  <c r="K327" i="60"/>
  <c r="T327" i="60" s="1"/>
  <c r="K311" i="60"/>
  <c r="T311" i="60" s="1"/>
  <c r="K430" i="60"/>
  <c r="T430" i="60" s="1"/>
  <c r="K394" i="60"/>
  <c r="T394" i="60" s="1"/>
  <c r="K374" i="60"/>
  <c r="T374" i="60" s="1"/>
  <c r="K358" i="60"/>
  <c r="T358" i="60" s="1"/>
  <c r="K306" i="60"/>
  <c r="T306" i="60" s="1"/>
  <c r="K417" i="60"/>
  <c r="T417" i="60" s="1"/>
  <c r="K337" i="60"/>
  <c r="T337" i="60" s="1"/>
  <c r="K305" i="60"/>
  <c r="T305" i="60" s="1"/>
  <c r="K404" i="60"/>
  <c r="T404" i="60" s="1"/>
  <c r="K372" i="60"/>
  <c r="T372" i="60" s="1"/>
  <c r="K422" i="60"/>
  <c r="T422" i="60" s="1"/>
  <c r="K390" i="60"/>
  <c r="T390" i="60" s="1"/>
  <c r="K429" i="60"/>
  <c r="T429" i="60" s="1"/>
  <c r="K413" i="60"/>
  <c r="T413" i="60" s="1"/>
  <c r="K397" i="60"/>
  <c r="T397" i="60" s="1"/>
  <c r="K381" i="60"/>
  <c r="T381" i="60" s="1"/>
  <c r="K365" i="60"/>
  <c r="T365" i="60" s="1"/>
  <c r="K349" i="60"/>
  <c r="T349" i="60" s="1"/>
  <c r="K333" i="60"/>
  <c r="T333" i="60" s="1"/>
  <c r="K317" i="60"/>
  <c r="T317" i="60" s="1"/>
  <c r="K301" i="60"/>
  <c r="T301" i="60" s="1"/>
  <c r="K432" i="60"/>
  <c r="T432" i="60" s="1"/>
  <c r="K416" i="60"/>
  <c r="T416" i="60" s="1"/>
  <c r="K400" i="60"/>
  <c r="T400" i="60" s="1"/>
  <c r="K384" i="60"/>
  <c r="T384" i="60" s="1"/>
  <c r="K368" i="60"/>
  <c r="T368" i="60" s="1"/>
  <c r="K352" i="60"/>
  <c r="T352" i="60" s="1"/>
  <c r="K336" i="60"/>
  <c r="T336" i="60" s="1"/>
  <c r="K320" i="60"/>
  <c r="T320" i="60" s="1"/>
  <c r="K304" i="60"/>
  <c r="T304" i="60" s="1"/>
  <c r="K431" i="60"/>
  <c r="T431" i="60" s="1"/>
  <c r="K415" i="60"/>
  <c r="T415" i="60" s="1"/>
  <c r="K399" i="60"/>
  <c r="T399" i="60" s="1"/>
  <c r="K383" i="60"/>
  <c r="T383" i="60" s="1"/>
  <c r="K367" i="60"/>
  <c r="T367" i="60" s="1"/>
  <c r="K351" i="60"/>
  <c r="T351" i="60" s="1"/>
  <c r="K335" i="60"/>
  <c r="T335" i="60" s="1"/>
  <c r="K319" i="60"/>
  <c r="T319" i="60" s="1"/>
  <c r="K303" i="60"/>
  <c r="T303" i="60" s="1"/>
  <c r="K406" i="60"/>
  <c r="T406" i="60" s="1"/>
  <c r="K382" i="60"/>
  <c r="T382" i="60" s="1"/>
  <c r="K366" i="60"/>
  <c r="T366" i="60" s="1"/>
  <c r="K350" i="60"/>
  <c r="T350" i="60" s="1"/>
  <c r="K334" i="60"/>
  <c r="T334" i="60" s="1"/>
  <c r="K314" i="60"/>
  <c r="T314" i="60" s="1"/>
  <c r="K298" i="60"/>
  <c r="T298" i="60" s="1"/>
  <c r="K438" i="60"/>
  <c r="T438" i="60" s="1"/>
  <c r="K414" i="60"/>
  <c r="T414" i="60" s="1"/>
  <c r="K326" i="60"/>
  <c r="T326" i="60" s="1"/>
  <c r="K425" i="60"/>
  <c r="T425" i="60" s="1"/>
  <c r="K409" i="60"/>
  <c r="T409" i="60" s="1"/>
  <c r="K393" i="60"/>
  <c r="T393" i="60" s="1"/>
  <c r="K377" i="60"/>
  <c r="T377" i="60" s="1"/>
  <c r="K361" i="60"/>
  <c r="T361" i="60" s="1"/>
  <c r="K345" i="60"/>
  <c r="T345" i="60" s="1"/>
  <c r="K329" i="60"/>
  <c r="T329" i="60" s="1"/>
  <c r="K313" i="60"/>
  <c r="T313" i="60" s="1"/>
  <c r="K297" i="60"/>
  <c r="T297" i="60" s="1"/>
  <c r="K428" i="60"/>
  <c r="T428" i="60" s="1"/>
  <c r="K412" i="60"/>
  <c r="T412" i="60" s="1"/>
  <c r="K396" i="60"/>
  <c r="T396" i="60" s="1"/>
  <c r="K380" i="60"/>
  <c r="T380" i="60" s="1"/>
  <c r="K364" i="60"/>
  <c r="T364" i="60" s="1"/>
  <c r="K348" i="60"/>
  <c r="T348" i="60" s="1"/>
  <c r="K332" i="60"/>
  <c r="T332" i="60" s="1"/>
  <c r="K316" i="60"/>
  <c r="T316" i="60" s="1"/>
  <c r="K300" i="60"/>
  <c r="T300" i="60" s="1"/>
  <c r="K427" i="60"/>
  <c r="T427" i="60" s="1"/>
  <c r="K411" i="60"/>
  <c r="T411" i="60" s="1"/>
  <c r="K395" i="60"/>
  <c r="T395" i="60" s="1"/>
  <c r="K379" i="60"/>
  <c r="T379" i="60" s="1"/>
  <c r="K363" i="60"/>
  <c r="T363" i="60" s="1"/>
  <c r="K347" i="60"/>
  <c r="T347" i="60" s="1"/>
  <c r="K331" i="60"/>
  <c r="T331" i="60" s="1"/>
  <c r="K315" i="60"/>
  <c r="T315" i="60" s="1"/>
  <c r="K299" i="60"/>
  <c r="T299" i="60" s="1"/>
  <c r="K398" i="60"/>
  <c r="T398" i="60" s="1"/>
  <c r="K378" i="60"/>
  <c r="T378" i="60" s="1"/>
  <c r="K362" i="60"/>
  <c r="T362" i="60" s="1"/>
  <c r="K346" i="60"/>
  <c r="T346" i="60" s="1"/>
  <c r="K330" i="60"/>
  <c r="T330" i="60" s="1"/>
  <c r="K310" i="60"/>
  <c r="T310" i="60" s="1"/>
  <c r="K342" i="60"/>
  <c r="T342" i="60" s="1"/>
  <c r="K322" i="60"/>
  <c r="T322" i="60" s="1"/>
  <c r="K426" i="60"/>
  <c r="T426" i="60" s="1"/>
  <c r="K402" i="60"/>
  <c r="T402" i="60" s="1"/>
  <c r="K433" i="60"/>
  <c r="T433" i="60" s="1"/>
  <c r="K401" i="60"/>
  <c r="T401" i="60" s="1"/>
  <c r="K385" i="60"/>
  <c r="T385" i="60" s="1"/>
  <c r="K369" i="60"/>
  <c r="T369" i="60" s="1"/>
  <c r="K353" i="60"/>
  <c r="T353" i="60" s="1"/>
  <c r="K321" i="60"/>
  <c r="T321" i="60" s="1"/>
  <c r="K436" i="60"/>
  <c r="T436" i="60" s="1"/>
  <c r="K420" i="60"/>
  <c r="T420" i="60" s="1"/>
  <c r="K388" i="60"/>
  <c r="T388" i="60" s="1"/>
  <c r="K308" i="60"/>
  <c r="T308" i="60" s="1"/>
  <c r="K387" i="60"/>
  <c r="T387" i="60" s="1"/>
  <c r="K323" i="60"/>
  <c r="T323" i="60" s="1"/>
  <c r="K370" i="60"/>
  <c r="T370" i="60" s="1"/>
  <c r="K302" i="60"/>
  <c r="T302" i="60" s="1"/>
  <c r="K356" i="60"/>
  <c r="T356" i="60" s="1"/>
  <c r="K435" i="60"/>
  <c r="T435" i="60" s="1"/>
  <c r="K371" i="60"/>
  <c r="T371" i="60" s="1"/>
  <c r="K307" i="60"/>
  <c r="T307" i="60" s="1"/>
  <c r="K354" i="60"/>
  <c r="T354" i="60" s="1"/>
  <c r="K340" i="60"/>
  <c r="T340" i="60" s="1"/>
  <c r="K419" i="60"/>
  <c r="T419" i="60" s="1"/>
  <c r="K355" i="60"/>
  <c r="T355" i="60" s="1"/>
  <c r="K418" i="60"/>
  <c r="T418" i="60" s="1"/>
  <c r="K338" i="60"/>
  <c r="T338" i="60" s="1"/>
  <c r="K324" i="60"/>
  <c r="T324" i="60" s="1"/>
  <c r="K403" i="60"/>
  <c r="T403" i="60" s="1"/>
  <c r="K339" i="60"/>
  <c r="T339" i="60" s="1"/>
  <c r="K386" i="60"/>
  <c r="T386" i="60" s="1"/>
  <c r="K318" i="60"/>
  <c r="T318" i="60" s="1"/>
  <c r="K294" i="60"/>
  <c r="T294" i="60" s="1"/>
  <c r="K449" i="60"/>
  <c r="T449" i="60" s="1"/>
  <c r="K465" i="60"/>
  <c r="T465" i="60" s="1"/>
  <c r="K481" i="60"/>
  <c r="T481" i="60" s="1"/>
  <c r="K496" i="60"/>
  <c r="T496" i="60" s="1"/>
  <c r="K512" i="60"/>
  <c r="T512" i="60" s="1"/>
  <c r="K291" i="60"/>
  <c r="T291" i="60" s="1"/>
  <c r="K446" i="60"/>
  <c r="T446" i="60" s="1"/>
  <c r="K462" i="60"/>
  <c r="T462" i="60" s="1"/>
  <c r="K478" i="60"/>
  <c r="T478" i="60" s="1"/>
  <c r="K494" i="60"/>
  <c r="T494" i="60" s="1"/>
  <c r="K509" i="60"/>
  <c r="T509" i="60" s="1"/>
  <c r="K292" i="60"/>
  <c r="T292" i="60" s="1"/>
  <c r="K447" i="60"/>
  <c r="T447" i="60" s="1"/>
  <c r="K463" i="60"/>
  <c r="T463" i="60" s="1"/>
  <c r="K479" i="60"/>
  <c r="T479" i="60" s="1"/>
  <c r="K510" i="60"/>
  <c r="T510" i="60" s="1"/>
  <c r="K293" i="60"/>
  <c r="T293" i="60" s="1"/>
  <c r="K448" i="60"/>
  <c r="T448" i="60" s="1"/>
  <c r="K464" i="60"/>
  <c r="T464" i="60" s="1"/>
  <c r="K480" i="60"/>
  <c r="T480" i="60" s="1"/>
  <c r="K495" i="60"/>
  <c r="T495" i="60" s="1"/>
  <c r="K511" i="60"/>
  <c r="T511" i="60" s="1"/>
  <c r="K282" i="60"/>
  <c r="T282" i="60" s="1"/>
  <c r="K453" i="60"/>
  <c r="T453" i="60" s="1"/>
  <c r="K469" i="60"/>
  <c r="T469" i="60" s="1"/>
  <c r="K485" i="60"/>
  <c r="T485" i="60" s="1"/>
  <c r="K500" i="60"/>
  <c r="T500" i="60" s="1"/>
  <c r="K516" i="60"/>
  <c r="T516" i="60" s="1"/>
  <c r="K295" i="60"/>
  <c r="T295" i="60" s="1"/>
  <c r="K450" i="60"/>
  <c r="T450" i="60" s="1"/>
  <c r="K466" i="60"/>
  <c r="T466" i="60" s="1"/>
  <c r="K482" i="60"/>
  <c r="T482" i="60" s="1"/>
  <c r="K497" i="60"/>
  <c r="T497" i="60" s="1"/>
  <c r="K513" i="60"/>
  <c r="T513" i="60" s="1"/>
  <c r="K296" i="60"/>
  <c r="T296" i="60" s="1"/>
  <c r="K451" i="60"/>
  <c r="T451" i="60" s="1"/>
  <c r="K467" i="60"/>
  <c r="T467" i="60" s="1"/>
  <c r="K483" i="60"/>
  <c r="T483" i="60" s="1"/>
  <c r="K498" i="60"/>
  <c r="T498" i="60" s="1"/>
  <c r="K514" i="60"/>
  <c r="T514" i="60" s="1"/>
  <c r="K452" i="60"/>
  <c r="T452" i="60" s="1"/>
  <c r="K468" i="60"/>
  <c r="T468" i="60" s="1"/>
  <c r="K484" i="60"/>
  <c r="T484" i="60" s="1"/>
  <c r="K499" i="60"/>
  <c r="T499" i="60" s="1"/>
  <c r="K515" i="60"/>
  <c r="T515" i="60" s="1"/>
  <c r="K286" i="60"/>
  <c r="T286" i="60" s="1"/>
  <c r="K441" i="60"/>
  <c r="T441" i="60" s="1"/>
  <c r="K457" i="60"/>
  <c r="T457" i="60" s="1"/>
  <c r="K473" i="60"/>
  <c r="T473" i="60" s="1"/>
  <c r="K489" i="60"/>
  <c r="T489" i="60" s="1"/>
  <c r="K504" i="60"/>
  <c r="T504" i="60" s="1"/>
  <c r="K520" i="60"/>
  <c r="T520" i="60" s="1"/>
  <c r="K283" i="60"/>
  <c r="T283" i="60" s="1"/>
  <c r="K454" i="60"/>
  <c r="T454" i="60" s="1"/>
  <c r="K470" i="60"/>
  <c r="T470" i="60" s="1"/>
  <c r="K486" i="60"/>
  <c r="T486" i="60" s="1"/>
  <c r="K501" i="60"/>
  <c r="T501" i="60" s="1"/>
  <c r="K517" i="60"/>
  <c r="T517" i="60" s="1"/>
  <c r="K284" i="60"/>
  <c r="T284" i="60" s="1"/>
  <c r="K455" i="60"/>
  <c r="T455" i="60" s="1"/>
  <c r="K471" i="60"/>
  <c r="T471" i="60" s="1"/>
  <c r="K487" i="60"/>
  <c r="T487" i="60" s="1"/>
  <c r="K502" i="60"/>
  <c r="T502" i="60" s="1"/>
  <c r="K518" i="60"/>
  <c r="T518" i="60" s="1"/>
  <c r="K285" i="60"/>
  <c r="T285" i="60" s="1"/>
  <c r="K456" i="60"/>
  <c r="T456" i="60" s="1"/>
  <c r="K472" i="60"/>
  <c r="T472" i="60" s="1"/>
  <c r="K488" i="60"/>
  <c r="T488" i="60" s="1"/>
  <c r="K503" i="60"/>
  <c r="T503" i="60" s="1"/>
  <c r="K519" i="60"/>
  <c r="T519" i="60" s="1"/>
  <c r="K290" i="60"/>
  <c r="T290" i="60" s="1"/>
  <c r="K445" i="60"/>
  <c r="T445" i="60" s="1"/>
  <c r="K461" i="60"/>
  <c r="T461" i="60" s="1"/>
  <c r="K477" i="60"/>
  <c r="T477" i="60" s="1"/>
  <c r="K493" i="60"/>
  <c r="T493" i="60" s="1"/>
  <c r="K508" i="60"/>
  <c r="T508" i="60" s="1"/>
  <c r="K287" i="60"/>
  <c r="T287" i="60" s="1"/>
  <c r="K442" i="60"/>
  <c r="T442" i="60" s="1"/>
  <c r="K458" i="60"/>
  <c r="T458" i="60" s="1"/>
  <c r="K474" i="60"/>
  <c r="T474" i="60" s="1"/>
  <c r="K490" i="60"/>
  <c r="T490" i="60" s="1"/>
  <c r="K505" i="60"/>
  <c r="T505" i="60" s="1"/>
  <c r="K521" i="60"/>
  <c r="T521" i="60" s="1"/>
  <c r="K288" i="60"/>
  <c r="T288" i="60" s="1"/>
  <c r="K443" i="60"/>
  <c r="T443" i="60" s="1"/>
  <c r="K459" i="60"/>
  <c r="T459" i="60" s="1"/>
  <c r="K475" i="60"/>
  <c r="T475" i="60" s="1"/>
  <c r="K491" i="60"/>
  <c r="T491" i="60" s="1"/>
  <c r="K506" i="60"/>
  <c r="T506" i="60" s="1"/>
  <c r="K522" i="60"/>
  <c r="T522" i="60" s="1"/>
  <c r="K289" i="60"/>
  <c r="T289" i="60" s="1"/>
  <c r="K444" i="60"/>
  <c r="T444" i="60" s="1"/>
  <c r="K460" i="60"/>
  <c r="T460" i="60" s="1"/>
  <c r="K476" i="60"/>
  <c r="T476" i="60" s="1"/>
  <c r="K492" i="60"/>
  <c r="T492" i="60" s="1"/>
  <c r="K507" i="60"/>
  <c r="T507" i="60" s="1"/>
  <c r="K523" i="60"/>
  <c r="T523" i="60" s="1"/>
  <c r="T717" i="60" l="1"/>
  <c r="R716" i="60" s="1"/>
  <c r="T525" i="60"/>
  <c r="R525" i="60" s="1"/>
  <c r="I170" i="55" a="1"/>
  <c r="I170" i="55" s="1"/>
  <c r="I407" i="55" a="1"/>
  <c r="I407" i="55" s="1"/>
  <c r="I96" i="55" a="1"/>
  <c r="I96" i="55" s="1"/>
  <c r="I75" i="55" a="1"/>
  <c r="I75" i="55" s="1"/>
  <c r="I87" i="55" a="1"/>
  <c r="I87" i="55" s="1"/>
  <c r="I76" i="55" a="1"/>
  <c r="I76" i="55" s="1"/>
  <c r="I355" i="55" a="1"/>
  <c r="I355" i="55" s="1"/>
  <c r="I194" i="55" a="1"/>
  <c r="I194" i="55" s="1"/>
  <c r="I353" i="55" a="1"/>
  <c r="I353" i="55" s="1"/>
  <c r="I198" i="55" a="1"/>
  <c r="I198" i="55" s="1"/>
  <c r="I360" i="55" a="1"/>
  <c r="I360" i="55" s="1"/>
  <c r="I223" i="55" a="1"/>
  <c r="I223" i="55" s="1"/>
  <c r="I262" i="55" a="1"/>
  <c r="I262" i="55" s="1"/>
  <c r="I268" i="55" a="1"/>
  <c r="I268" i="55" s="1"/>
  <c r="I364" i="55" a="1"/>
  <c r="I364" i="55" s="1"/>
  <c r="I383" i="55" a="1"/>
  <c r="I383" i="55" s="1"/>
  <c r="I142" i="55" a="1"/>
  <c r="I142" i="55" s="1"/>
  <c r="I174" i="55" a="1"/>
  <c r="I174" i="55" s="1"/>
  <c r="I281" i="55" a="1"/>
  <c r="I281" i="55" s="1"/>
  <c r="I288" i="55" a="1"/>
  <c r="I288" i="55" s="1"/>
  <c r="I175" i="55" a="1"/>
  <c r="I175" i="55" s="1"/>
  <c r="I381" i="55" a="1"/>
  <c r="I381" i="55" s="1"/>
  <c r="I90" i="55" a="1"/>
  <c r="I90" i="55" s="1"/>
  <c r="I398" i="55" a="1"/>
  <c r="I398" i="55" s="1"/>
  <c r="I137" i="55" a="1"/>
  <c r="I137" i="55" s="1"/>
  <c r="I335" i="55" a="1"/>
  <c r="I335" i="55" s="1"/>
  <c r="I182" i="55" a="1"/>
  <c r="I182" i="55" s="1"/>
  <c r="I363" i="55" a="1"/>
  <c r="I363" i="55" s="1"/>
  <c r="I387" i="55" a="1"/>
  <c r="I387" i="55" s="1"/>
  <c r="I38" i="55" a="1"/>
  <c r="I38" i="55" s="1"/>
  <c r="I350" i="55" a="1"/>
  <c r="I350" i="55" s="1"/>
  <c r="I402" i="55" a="1"/>
  <c r="I402" i="55" s="1"/>
  <c r="I325" i="55" a="1"/>
  <c r="I325" i="55" s="1"/>
  <c r="I379" i="55" a="1"/>
  <c r="I379" i="55" s="1"/>
  <c r="I160" i="55" a="1"/>
  <c r="I160" i="55" s="1"/>
  <c r="I342" i="55" a="1"/>
  <c r="I342" i="55" s="1"/>
  <c r="I66" i="55" a="1"/>
  <c r="I66" i="55" s="1"/>
  <c r="I39" i="55" a="1"/>
  <c r="I39" i="55" s="1"/>
  <c r="I408" i="55" a="1"/>
  <c r="I408" i="55" s="1"/>
  <c r="I366" i="55" a="1"/>
  <c r="I366" i="55" s="1"/>
  <c r="G410" i="55" a="1"/>
  <c r="G410" i="55" s="1"/>
  <c r="G244" i="55" a="1"/>
  <c r="G244" i="55" s="1"/>
  <c r="G280" i="55" a="1"/>
  <c r="G280" i="55" s="1"/>
  <c r="G332" i="55" a="1"/>
  <c r="G332" i="55" s="1"/>
  <c r="G48" i="55" a="1"/>
  <c r="G48" i="55" s="1"/>
  <c r="G232" i="55" a="1"/>
  <c r="G232" i="55" s="1"/>
  <c r="G212" i="55" a="1"/>
  <c r="G212" i="55" s="1"/>
  <c r="G162" i="55" a="1"/>
  <c r="G162" i="55" s="1"/>
  <c r="G222" i="55" a="1"/>
  <c r="G222" i="55" s="1"/>
  <c r="G357" i="55" a="1"/>
  <c r="G357" i="55" s="1"/>
  <c r="G109" i="55" a="1"/>
  <c r="G109" i="55" s="1"/>
  <c r="G304" i="55" a="1"/>
  <c r="G304" i="55" s="1"/>
  <c r="G231" i="55" a="1"/>
  <c r="G231" i="55" s="1"/>
  <c r="G270" i="55" a="1"/>
  <c r="G270" i="55" s="1"/>
  <c r="G401" i="55" a="1"/>
  <c r="G401" i="55" s="1"/>
  <c r="G285" i="55" a="1"/>
  <c r="G285" i="55" s="1"/>
  <c r="G134" i="55" a="1"/>
  <c r="G134" i="55" s="1"/>
  <c r="G336" i="55" a="1"/>
  <c r="G336" i="55" s="1"/>
  <c r="G384" i="55" a="1"/>
  <c r="G384" i="55" s="1"/>
  <c r="G56" i="55" a="1"/>
  <c r="G56" i="55" s="1"/>
  <c r="G258" i="55" a="1"/>
  <c r="G258" i="55" s="1"/>
  <c r="G337" i="55" a="1"/>
  <c r="G337" i="55" s="1"/>
  <c r="G292" i="55" a="1"/>
  <c r="G292" i="55" s="1"/>
  <c r="G263" i="55" a="1"/>
  <c r="G263" i="55" s="1"/>
  <c r="G124" i="55" a="1"/>
  <c r="G124" i="55" s="1"/>
  <c r="G53" i="55" a="1"/>
  <c r="G53" i="55" s="1"/>
  <c r="G279" i="55" a="1"/>
  <c r="G279" i="55" s="1"/>
  <c r="G239" i="55" a="1"/>
  <c r="G239" i="55" s="1"/>
  <c r="G52" i="55" a="1"/>
  <c r="G52" i="55" s="1"/>
  <c r="G305" i="55" a="1"/>
  <c r="G305" i="55" s="1"/>
  <c r="G37" i="55" a="1"/>
  <c r="G37" i="55" s="1"/>
  <c r="G188" i="55" a="1"/>
  <c r="G188" i="55" s="1"/>
  <c r="G173" i="55" a="1"/>
  <c r="G173" i="55" s="1"/>
  <c r="G153" i="55" a="1"/>
  <c r="G153" i="55" s="1"/>
  <c r="G171" i="55" a="1"/>
  <c r="G171" i="55" s="1"/>
  <c r="G103" i="55" a="1"/>
  <c r="G103" i="55" s="1"/>
  <c r="G326" i="55" a="1"/>
  <c r="G326" i="55" s="1"/>
  <c r="G400" i="55" a="1"/>
  <c r="G400" i="55" s="1"/>
  <c r="G272" i="55" a="1"/>
  <c r="G272" i="55" s="1"/>
  <c r="G393" i="55" a="1"/>
  <c r="G393" i="55" s="1"/>
  <c r="G199" i="55" a="1"/>
  <c r="G199" i="55" s="1"/>
  <c r="G60" i="55" a="1"/>
  <c r="G60" i="55" s="1"/>
  <c r="G225" i="55" a="1"/>
  <c r="G225" i="55" s="1"/>
  <c r="G278" i="55" a="1"/>
  <c r="G278" i="55" s="1"/>
  <c r="G237" i="55" a="1"/>
  <c r="G237" i="55" s="1"/>
  <c r="G83" i="55" a="1"/>
  <c r="G83" i="55" s="1"/>
  <c r="G302" i="55" a="1"/>
  <c r="G302" i="55" s="1"/>
  <c r="G299" i="55" a="1"/>
  <c r="G299" i="55" s="1"/>
  <c r="G238" i="55" a="1"/>
  <c r="G238" i="55" s="1"/>
  <c r="G55" i="55" a="1"/>
  <c r="G55" i="55" s="1"/>
  <c r="I410" i="55" a="1"/>
  <c r="I410" i="55" s="1"/>
  <c r="I244" i="55" a="1"/>
  <c r="I244" i="55" s="1"/>
  <c r="I280" i="55" a="1"/>
  <c r="I280" i="55" s="1"/>
  <c r="I332" i="55" a="1"/>
  <c r="I332" i="55" s="1"/>
  <c r="I48" i="55" a="1"/>
  <c r="I48" i="55" s="1"/>
  <c r="I285" i="55" a="1"/>
  <c r="I285" i="55" s="1"/>
  <c r="I134" i="55" a="1"/>
  <c r="I134" i="55" s="1"/>
  <c r="I336" i="55" a="1"/>
  <c r="I336" i="55" s="1"/>
  <c r="I384" i="55" a="1"/>
  <c r="I384" i="55" s="1"/>
  <c r="I56" i="55" a="1"/>
  <c r="I56" i="55" s="1"/>
  <c r="I258" i="55" a="1"/>
  <c r="I258" i="55" s="1"/>
  <c r="I337" i="55" a="1"/>
  <c r="I337" i="55" s="1"/>
  <c r="I292" i="55" a="1"/>
  <c r="I292" i="55" s="1"/>
  <c r="I263" i="55" a="1"/>
  <c r="I263" i="55" s="1"/>
  <c r="I124" i="55" a="1"/>
  <c r="I124" i="55" s="1"/>
  <c r="I53" i="55" a="1"/>
  <c r="I53" i="55" s="1"/>
  <c r="I279" i="55" a="1"/>
  <c r="I279" i="55" s="1"/>
  <c r="I239" i="55" a="1"/>
  <c r="I239" i="55" s="1"/>
  <c r="I52" i="55" a="1"/>
  <c r="I52" i="55" s="1"/>
  <c r="I305" i="55" a="1"/>
  <c r="I305" i="55" s="1"/>
  <c r="I37" i="55" a="1"/>
  <c r="I37" i="55" s="1"/>
  <c r="I188" i="55" a="1"/>
  <c r="I188" i="55" s="1"/>
  <c r="I173" i="55" a="1"/>
  <c r="I173" i="55" s="1"/>
  <c r="I153" i="55" a="1"/>
  <c r="I153" i="55" s="1"/>
  <c r="I171" i="55" a="1"/>
  <c r="I171" i="55" s="1"/>
  <c r="I103" i="55" a="1"/>
  <c r="I103" i="55" s="1"/>
  <c r="I326" i="55" a="1"/>
  <c r="I326" i="55" s="1"/>
  <c r="I400" i="55" a="1"/>
  <c r="I400" i="55" s="1"/>
  <c r="I272" i="55" a="1"/>
  <c r="I272" i="55" s="1"/>
  <c r="I393" i="55" a="1"/>
  <c r="I393" i="55" s="1"/>
  <c r="I199" i="55" a="1"/>
  <c r="I199" i="55" s="1"/>
  <c r="I60" i="55" a="1"/>
  <c r="I60" i="55" s="1"/>
  <c r="I225" i="55" a="1"/>
  <c r="I225" i="55" s="1"/>
  <c r="I278" i="55" a="1"/>
  <c r="I278" i="55" s="1"/>
  <c r="I237" i="55" a="1"/>
  <c r="I237" i="55" s="1"/>
  <c r="I83" i="55" a="1"/>
  <c r="I83" i="55" s="1"/>
  <c r="I302" i="55" a="1"/>
  <c r="I302" i="55" s="1"/>
  <c r="I299" i="55" a="1"/>
  <c r="I299" i="55" s="1"/>
  <c r="I238" i="55" a="1"/>
  <c r="I238" i="55" s="1"/>
  <c r="I55" i="55" a="1"/>
  <c r="I55" i="55" s="1"/>
  <c r="G64" i="55" a="1"/>
  <c r="G64" i="55" s="1"/>
  <c r="G170" i="55" a="1"/>
  <c r="G170" i="55" s="1"/>
  <c r="G407" i="55" a="1"/>
  <c r="G407" i="55" s="1"/>
  <c r="G96" i="55" a="1"/>
  <c r="G96" i="55" s="1"/>
  <c r="G75" i="55" a="1"/>
  <c r="G75" i="55" s="1"/>
  <c r="G87" i="55" a="1"/>
  <c r="G87" i="55" s="1"/>
  <c r="G76" i="55" a="1"/>
  <c r="G76" i="55" s="1"/>
  <c r="G355" i="55" a="1"/>
  <c r="G355" i="55" s="1"/>
  <c r="G194" i="55" a="1"/>
  <c r="G194" i="55" s="1"/>
  <c r="G353" i="55" a="1"/>
  <c r="G353" i="55" s="1"/>
  <c r="G198" i="55" a="1"/>
  <c r="G198" i="55" s="1"/>
  <c r="G360" i="55" a="1"/>
  <c r="G360" i="55" s="1"/>
  <c r="G223" i="55" a="1"/>
  <c r="G223" i="55" s="1"/>
  <c r="G262" i="55" a="1"/>
  <c r="G262" i="55" s="1"/>
  <c r="G268" i="55" a="1"/>
  <c r="G268" i="55" s="1"/>
  <c r="G364" i="55" a="1"/>
  <c r="G364" i="55" s="1"/>
  <c r="G383" i="55" a="1"/>
  <c r="G383" i="55" s="1"/>
  <c r="G142" i="55" a="1"/>
  <c r="G142" i="55" s="1"/>
  <c r="G174" i="55" a="1"/>
  <c r="G174" i="55" s="1"/>
  <c r="G281" i="55" a="1"/>
  <c r="G281" i="55" s="1"/>
  <c r="G288" i="55" a="1"/>
  <c r="G288" i="55" s="1"/>
  <c r="G175" i="55" a="1"/>
  <c r="G175" i="55" s="1"/>
  <c r="G381" i="55" a="1"/>
  <c r="G381" i="55" s="1"/>
  <c r="G90" i="55" a="1"/>
  <c r="G90" i="55" s="1"/>
  <c r="G398" i="55" a="1"/>
  <c r="G398" i="55" s="1"/>
  <c r="G137" i="55" a="1"/>
  <c r="G137" i="55" s="1"/>
  <c r="G335" i="55" a="1"/>
  <c r="G335" i="55" s="1"/>
  <c r="G182" i="55" a="1"/>
  <c r="G182" i="55" s="1"/>
  <c r="G363" i="55" a="1"/>
  <c r="G363" i="55" s="1"/>
  <c r="G387" i="55" a="1"/>
  <c r="G387" i="55" s="1"/>
  <c r="G38" i="55" a="1"/>
  <c r="G38" i="55" s="1"/>
  <c r="G350" i="55" a="1"/>
  <c r="G350" i="55" s="1"/>
  <c r="G402" i="55" a="1"/>
  <c r="G402" i="55" s="1"/>
  <c r="G325" i="55" a="1"/>
  <c r="G325" i="55" s="1"/>
  <c r="G379" i="55" a="1"/>
  <c r="G379" i="55" s="1"/>
  <c r="G160" i="55" a="1"/>
  <c r="G160" i="55" s="1"/>
  <c r="G342" i="55" a="1"/>
  <c r="G342" i="55" s="1"/>
  <c r="G66" i="55" a="1"/>
  <c r="G66" i="55" s="1"/>
  <c r="G39" i="55" a="1"/>
  <c r="G39" i="55" s="1"/>
  <c r="G408" i="55" a="1"/>
  <c r="G408" i="55" s="1"/>
  <c r="G366" i="55" a="1"/>
  <c r="G366" i="55" s="1"/>
  <c r="I64" i="55" a="1"/>
  <c r="I64" i="55" s="1"/>
  <c r="I100" i="55" a="1"/>
  <c r="I100" i="55" s="1"/>
  <c r="I341" i="55" a="1"/>
  <c r="I341" i="55" s="1"/>
  <c r="I217" i="55" a="1"/>
  <c r="I217" i="55" s="1"/>
  <c r="I323" i="55" a="1"/>
  <c r="I323" i="55" s="1"/>
  <c r="I359" i="55" a="1"/>
  <c r="I359" i="55" s="1"/>
  <c r="G100" i="55" a="1"/>
  <c r="G100" i="55" s="1"/>
  <c r="G359" i="55" a="1"/>
  <c r="G359" i="55" s="1"/>
  <c r="G178" i="55" a="1"/>
  <c r="G178" i="55" s="1"/>
  <c r="I220" i="55" a="1"/>
  <c r="I220" i="55" s="1"/>
  <c r="I109" i="55" a="1"/>
  <c r="I109" i="55" s="1"/>
  <c r="G287" i="55" a="1"/>
  <c r="G287" i="55" s="1"/>
  <c r="I116" i="55" a="1"/>
  <c r="I116" i="55" s="1"/>
  <c r="I401" i="55" a="1"/>
  <c r="I401" i="55" s="1"/>
  <c r="I101" i="55" a="1"/>
  <c r="I101" i="55" s="1"/>
  <c r="I204" i="55" a="1"/>
  <c r="I204" i="55" s="1"/>
  <c r="I113" i="55" a="1"/>
  <c r="I113" i="55" s="1"/>
  <c r="I136" i="55" a="1"/>
  <c r="I136" i="55" s="1"/>
  <c r="I79" i="55" a="1"/>
  <c r="I79" i="55" s="1"/>
  <c r="I91" i="55" a="1"/>
  <c r="I91" i="55" s="1"/>
  <c r="I163" i="55" a="1"/>
  <c r="I163" i="55" s="1"/>
  <c r="I264" i="55" a="1"/>
  <c r="I264" i="55" s="1"/>
  <c r="I362" i="55" a="1"/>
  <c r="I362" i="55" s="1"/>
  <c r="I157" i="55" a="1"/>
  <c r="I157" i="55" s="1"/>
  <c r="I374" i="55" a="1"/>
  <c r="I374" i="55" s="1"/>
  <c r="I58" i="55" a="1"/>
  <c r="I58" i="55" s="1"/>
  <c r="I131" i="55" a="1"/>
  <c r="I131" i="55" s="1"/>
  <c r="I193" i="55" a="1"/>
  <c r="I193" i="55" s="1"/>
  <c r="I84" i="55" a="1"/>
  <c r="I84" i="55" s="1"/>
  <c r="I389" i="55" a="1"/>
  <c r="I389" i="55" s="1"/>
  <c r="I297" i="55" a="1"/>
  <c r="I297" i="55" s="1"/>
  <c r="I201" i="55" a="1"/>
  <c r="I201" i="55" s="1"/>
  <c r="I122" i="55" a="1"/>
  <c r="I122" i="55" s="1"/>
  <c r="I293" i="55" a="1"/>
  <c r="I293" i="55" s="1"/>
  <c r="I324" i="55" a="1"/>
  <c r="I324" i="55" s="1"/>
  <c r="I259" i="55" a="1"/>
  <c r="I259" i="55" s="1"/>
  <c r="I191" i="55" a="1"/>
  <c r="I191" i="55" s="1"/>
  <c r="I333" i="55" a="1"/>
  <c r="I333" i="55" s="1"/>
  <c r="I319" i="55" a="1"/>
  <c r="I319" i="55" s="1"/>
  <c r="I330" i="55" a="1"/>
  <c r="I330" i="55" s="1"/>
  <c r="I409" i="55" a="1"/>
  <c r="I409" i="55" s="1"/>
  <c r="I269" i="55" a="1"/>
  <c r="I269" i="55" s="1"/>
  <c r="I186" i="55" a="1"/>
  <c r="I186" i="55" s="1"/>
  <c r="I150" i="55" a="1"/>
  <c r="I150" i="55" s="1"/>
  <c r="I57" i="55" a="1"/>
  <c r="I57" i="55" s="1"/>
  <c r="I216" i="55" a="1"/>
  <c r="I216" i="55" s="1"/>
  <c r="I343" i="55" a="1"/>
  <c r="I343" i="55" s="1"/>
  <c r="I266" i="55" a="1"/>
  <c r="I266" i="55" s="1"/>
  <c r="I119" i="55" a="1"/>
  <c r="I119" i="55" s="1"/>
  <c r="I320" i="55" a="1"/>
  <c r="I320" i="55" s="1"/>
  <c r="I105" i="55" a="1"/>
  <c r="I105" i="55" s="1"/>
  <c r="I110" i="55" a="1"/>
  <c r="I110" i="55" s="1"/>
  <c r="I128" i="55" a="1"/>
  <c r="I128" i="55" s="1"/>
  <c r="I207" i="55" a="1"/>
  <c r="I207" i="55" s="1"/>
  <c r="I202" i="55" a="1"/>
  <c r="I202" i="55" s="1"/>
  <c r="I235" i="55" a="1"/>
  <c r="I235" i="55" s="1"/>
  <c r="I385" i="55" a="1"/>
  <c r="I385" i="55" s="1"/>
  <c r="I111" i="55" a="1"/>
  <c r="I111" i="55" s="1"/>
  <c r="I377" i="55" a="1"/>
  <c r="I377" i="55" s="1"/>
  <c r="I219" i="55" a="1"/>
  <c r="I219" i="55" s="1"/>
  <c r="G230" i="55" a="1"/>
  <c r="G230" i="55" s="1"/>
  <c r="G197" i="55" a="1"/>
  <c r="G197" i="55" s="1"/>
  <c r="G404" i="55" a="1"/>
  <c r="G404" i="55" s="1"/>
  <c r="G378" i="55" a="1"/>
  <c r="G378" i="55" s="1"/>
  <c r="G341" i="55" a="1"/>
  <c r="G341" i="55" s="1"/>
  <c r="I232" i="55" a="1"/>
  <c r="I232" i="55" s="1"/>
  <c r="I162" i="55" a="1"/>
  <c r="I162" i="55" s="1"/>
  <c r="I178" i="55" a="1"/>
  <c r="I178" i="55" s="1"/>
  <c r="I357" i="55" a="1"/>
  <c r="I357" i="55" s="1"/>
  <c r="G73" i="55" a="1"/>
  <c r="G73" i="55" s="1"/>
  <c r="I287" i="55" a="1"/>
  <c r="I287" i="55" s="1"/>
  <c r="I270" i="55" a="1"/>
  <c r="I270" i="55" s="1"/>
  <c r="G50" i="55" a="1"/>
  <c r="G50" i="55" s="1"/>
  <c r="G229" i="55" a="1"/>
  <c r="G229" i="55" s="1"/>
  <c r="G156" i="55" a="1"/>
  <c r="G156" i="55" s="1"/>
  <c r="G340" i="55" a="1"/>
  <c r="G340" i="55" s="1"/>
  <c r="G251" i="55" a="1"/>
  <c r="G251" i="55" s="1"/>
  <c r="G86" i="55" a="1"/>
  <c r="G86" i="55" s="1"/>
  <c r="G169" i="55" a="1"/>
  <c r="G169" i="55" s="1"/>
  <c r="G139" i="55" a="1"/>
  <c r="G139" i="55" s="1"/>
  <c r="G133" i="55" a="1"/>
  <c r="G133" i="55" s="1"/>
  <c r="G316" i="55" a="1"/>
  <c r="G316" i="55" s="1"/>
  <c r="G211" i="55" a="1"/>
  <c r="G211" i="55" s="1"/>
  <c r="G44" i="55" a="1"/>
  <c r="G44" i="55" s="1"/>
  <c r="G217" i="55" a="1"/>
  <c r="G217" i="55" s="1"/>
  <c r="G323" i="55" a="1"/>
  <c r="G323" i="55" s="1"/>
  <c r="G315" i="55" a="1"/>
  <c r="G315" i="55" s="1"/>
  <c r="G114" i="55" a="1"/>
  <c r="G114" i="55" s="1"/>
  <c r="I73" i="55" a="1"/>
  <c r="I73" i="55" s="1"/>
  <c r="I304" i="55" a="1"/>
  <c r="I304" i="55" s="1"/>
  <c r="I231" i="55" a="1"/>
  <c r="I231" i="55" s="1"/>
  <c r="G49" i="55" a="1"/>
  <c r="G49" i="55" s="1"/>
  <c r="I50" i="55" a="1"/>
  <c r="I50" i="55" s="1"/>
  <c r="I229" i="55" a="1"/>
  <c r="I229" i="55" s="1"/>
  <c r="I156" i="55" a="1"/>
  <c r="I156" i="55" s="1"/>
  <c r="I340" i="55" a="1"/>
  <c r="I340" i="55" s="1"/>
  <c r="I251" i="55" a="1"/>
  <c r="I251" i="55" s="1"/>
  <c r="I86" i="55" a="1"/>
  <c r="I86" i="55" s="1"/>
  <c r="I169" i="55" a="1"/>
  <c r="I169" i="55" s="1"/>
  <c r="I139" i="55" a="1"/>
  <c r="I139" i="55" s="1"/>
  <c r="I133" i="55" a="1"/>
  <c r="I133" i="55" s="1"/>
  <c r="I316" i="55" a="1"/>
  <c r="I316" i="55" s="1"/>
  <c r="I211" i="55" a="1"/>
  <c r="I211" i="55" s="1"/>
  <c r="I230" i="55" a="1"/>
  <c r="I230" i="55" s="1"/>
  <c r="I197" i="55" a="1"/>
  <c r="I197" i="55" s="1"/>
  <c r="I44" i="55" a="1"/>
  <c r="I44" i="55" s="1"/>
  <c r="I404" i="55" a="1"/>
  <c r="I404" i="55" s="1"/>
  <c r="I378" i="55" a="1"/>
  <c r="I378" i="55" s="1"/>
  <c r="I371" i="55" a="1"/>
  <c r="I371" i="55" s="1"/>
  <c r="I42" i="55" a="1"/>
  <c r="I42" i="55" s="1"/>
  <c r="I67" i="55" a="1"/>
  <c r="I67" i="55" s="1"/>
  <c r="I94" i="55" a="1"/>
  <c r="I94" i="55" s="1"/>
  <c r="I213" i="55" a="1"/>
  <c r="I213" i="55" s="1"/>
  <c r="I168" i="55" a="1"/>
  <c r="I168" i="55" s="1"/>
  <c r="I265" i="55" a="1"/>
  <c r="I265" i="55" s="1"/>
  <c r="I322" i="55" a="1"/>
  <c r="I322" i="55" s="1"/>
  <c r="I249" i="55" a="1"/>
  <c r="I249" i="55" s="1"/>
  <c r="I356" i="55" a="1"/>
  <c r="I356" i="55" s="1"/>
  <c r="I295" i="55" a="1"/>
  <c r="I295" i="55" s="1"/>
  <c r="I368" i="55" a="1"/>
  <c r="I368" i="55" s="1"/>
  <c r="I81" i="55" a="1"/>
  <c r="I81" i="55" s="1"/>
  <c r="I140" i="55" a="1"/>
  <c r="I140" i="55" s="1"/>
  <c r="I327" i="55" a="1"/>
  <c r="I327" i="55" s="1"/>
  <c r="I252" i="55" a="1"/>
  <c r="I252" i="55" s="1"/>
  <c r="I365" i="55" a="1"/>
  <c r="I365" i="55" s="1"/>
  <c r="I215" i="55" a="1"/>
  <c r="I215" i="55" s="1"/>
  <c r="I130" i="55" a="1"/>
  <c r="I130" i="55" s="1"/>
  <c r="I184" i="55" a="1"/>
  <c r="I184" i="55" s="1"/>
  <c r="I127" i="55" a="1"/>
  <c r="I127" i="55" s="1"/>
  <c r="I93" i="55" a="1"/>
  <c r="I93" i="55" s="1"/>
  <c r="I331" i="55" a="1"/>
  <c r="I331" i="55" s="1"/>
  <c r="I351" i="55" a="1"/>
  <c r="I351" i="55" s="1"/>
  <c r="I89" i="55" a="1"/>
  <c r="I89" i="55" s="1"/>
  <c r="I346" i="55" a="1"/>
  <c r="I346" i="55" s="1"/>
  <c r="I370" i="55" a="1"/>
  <c r="I370" i="55" s="1"/>
  <c r="I82" i="55" a="1"/>
  <c r="I82" i="55" s="1"/>
  <c r="I92" i="55" a="1"/>
  <c r="I92" i="55" s="1"/>
  <c r="I212" i="55" a="1"/>
  <c r="I212" i="55" s="1"/>
  <c r="I315" i="55" a="1"/>
  <c r="I315" i="55" s="1"/>
  <c r="I222" i="55" a="1"/>
  <c r="I222" i="55" s="1"/>
  <c r="G220" i="55" a="1"/>
  <c r="G220" i="55" s="1"/>
  <c r="I114" i="55" a="1"/>
  <c r="I114" i="55" s="1"/>
  <c r="G116" i="55" a="1"/>
  <c r="G116" i="55" s="1"/>
  <c r="I49" i="55" a="1"/>
  <c r="I49" i="55" s="1"/>
  <c r="G101" i="55" a="1"/>
  <c r="G101" i="55" s="1"/>
  <c r="G204" i="55" a="1"/>
  <c r="G204" i="55" s="1"/>
  <c r="G113" i="55" a="1"/>
  <c r="G113" i="55" s="1"/>
  <c r="G136" i="55" a="1"/>
  <c r="G136" i="55" s="1"/>
  <c r="G79" i="55" a="1"/>
  <c r="G79" i="55" s="1"/>
  <c r="G91" i="55" a="1"/>
  <c r="G91" i="55" s="1"/>
  <c r="G163" i="55" a="1"/>
  <c r="G163" i="55" s="1"/>
  <c r="G264" i="55" a="1"/>
  <c r="G264" i="55" s="1"/>
  <c r="G362" i="55" a="1"/>
  <c r="G362" i="55" s="1"/>
  <c r="G157" i="55" a="1"/>
  <c r="G157" i="55" s="1"/>
  <c r="G374" i="55" a="1"/>
  <c r="G374" i="55" s="1"/>
  <c r="G58" i="55" a="1"/>
  <c r="G58" i="55" s="1"/>
  <c r="G131" i="55" a="1"/>
  <c r="G131" i="55" s="1"/>
  <c r="G193" i="55" a="1"/>
  <c r="G193" i="55" s="1"/>
  <c r="G84" i="55" a="1"/>
  <c r="G84" i="55" s="1"/>
  <c r="G389" i="55" a="1"/>
  <c r="G389" i="55" s="1"/>
  <c r="G297" i="55" a="1"/>
  <c r="G297" i="55" s="1"/>
  <c r="G201" i="55" a="1"/>
  <c r="G201" i="55" s="1"/>
  <c r="G122" i="55" a="1"/>
  <c r="G122" i="55" s="1"/>
  <c r="G293" i="55" a="1"/>
  <c r="G293" i="55" s="1"/>
  <c r="G324" i="55" a="1"/>
  <c r="G324" i="55" s="1"/>
  <c r="G259" i="55" a="1"/>
  <c r="G259" i="55" s="1"/>
  <c r="G191" i="55" a="1"/>
  <c r="G191" i="55" s="1"/>
  <c r="G333" i="55" a="1"/>
  <c r="G333" i="55" s="1"/>
  <c r="G319" i="55" a="1"/>
  <c r="G319" i="55" s="1"/>
  <c r="G330" i="55" a="1"/>
  <c r="G330" i="55" s="1"/>
  <c r="G409" i="55" a="1"/>
  <c r="G409" i="55" s="1"/>
  <c r="G269" i="55" a="1"/>
  <c r="G269" i="55" s="1"/>
  <c r="G186" i="55" a="1"/>
  <c r="G186" i="55" s="1"/>
  <c r="G150" i="55" a="1"/>
  <c r="G150" i="55" s="1"/>
  <c r="G57" i="55" a="1"/>
  <c r="G57" i="55" s="1"/>
  <c r="G216" i="55" a="1"/>
  <c r="G216" i="55" s="1"/>
  <c r="G343" i="55" a="1"/>
  <c r="G343" i="55" s="1"/>
  <c r="G266" i="55" a="1"/>
  <c r="G266" i="55" s="1"/>
  <c r="G119" i="55" a="1"/>
  <c r="G119" i="55" s="1"/>
  <c r="G320" i="55" a="1"/>
  <c r="G320" i="55" s="1"/>
  <c r="G105" i="55" a="1"/>
  <c r="G105" i="55" s="1"/>
  <c r="G110" i="55" a="1"/>
  <c r="G110" i="55" s="1"/>
  <c r="G128" i="55" a="1"/>
  <c r="G128" i="55" s="1"/>
  <c r="G207" i="55" a="1"/>
  <c r="G207" i="55" s="1"/>
  <c r="G202" i="55" a="1"/>
  <c r="G202" i="55" s="1"/>
  <c r="G235" i="55" a="1"/>
  <c r="G235" i="55" s="1"/>
  <c r="G385" i="55" a="1"/>
  <c r="G385" i="55" s="1"/>
  <c r="G111" i="55" a="1"/>
  <c r="G111" i="55" s="1"/>
  <c r="G377" i="55" a="1"/>
  <c r="G377" i="55" s="1"/>
  <c r="G371" i="55" a="1"/>
  <c r="G371" i="55" s="1"/>
  <c r="G356" i="55" a="1"/>
  <c r="G356" i="55" s="1"/>
  <c r="G368" i="55" a="1"/>
  <c r="G368" i="55" s="1"/>
  <c r="G365" i="55" a="1"/>
  <c r="G365" i="55" s="1"/>
  <c r="G127" i="55" a="1"/>
  <c r="G127" i="55" s="1"/>
  <c r="G93" i="55" a="1"/>
  <c r="G93" i="55" s="1"/>
  <c r="G346" i="55" a="1"/>
  <c r="G346" i="55" s="1"/>
  <c r="G92" i="55" a="1"/>
  <c r="G92" i="55" s="1"/>
  <c r="G253" i="55" a="1"/>
  <c r="G253" i="55" s="1"/>
  <c r="I253" i="55" a="1"/>
  <c r="I253" i="55" s="1"/>
  <c r="G42" i="55" a="1"/>
  <c r="G42" i="55" s="1"/>
  <c r="G94" i="55" a="1"/>
  <c r="G94" i="55" s="1"/>
  <c r="G265" i="55" a="1"/>
  <c r="G265" i="55" s="1"/>
  <c r="G140" i="55" a="1"/>
  <c r="G140" i="55" s="1"/>
  <c r="G331" i="55" a="1"/>
  <c r="G331" i="55" s="1"/>
  <c r="G219" i="55" a="1"/>
  <c r="G219" i="55" s="1"/>
  <c r="G67" i="55" a="1"/>
  <c r="G67" i="55" s="1"/>
  <c r="G213" i="55" a="1"/>
  <c r="G213" i="55" s="1"/>
  <c r="G322" i="55" a="1"/>
  <c r="G322" i="55" s="1"/>
  <c r="G327" i="55" a="1"/>
  <c r="G327" i="55" s="1"/>
  <c r="G130" i="55" a="1"/>
  <c r="G130" i="55" s="1"/>
  <c r="G351" i="55" a="1"/>
  <c r="G351" i="55" s="1"/>
  <c r="G370" i="55" a="1"/>
  <c r="G370" i="55" s="1"/>
  <c r="G168" i="55" a="1"/>
  <c r="G168" i="55" s="1"/>
  <c r="G249" i="55" a="1"/>
  <c r="G249" i="55" s="1"/>
  <c r="G295" i="55" a="1"/>
  <c r="G295" i="55" s="1"/>
  <c r="G81" i="55" a="1"/>
  <c r="G81" i="55" s="1"/>
  <c r="G252" i="55" a="1"/>
  <c r="G252" i="55" s="1"/>
  <c r="G215" i="55" a="1"/>
  <c r="G215" i="55" s="1"/>
  <c r="G184" i="55" a="1"/>
  <c r="G184" i="55" s="1"/>
  <c r="G89" i="55" a="1"/>
  <c r="G89" i="55" s="1"/>
  <c r="G82" i="55" a="1"/>
  <c r="G82" i="55" s="1"/>
  <c r="K182" i="55" l="1"/>
  <c r="K150" i="55"/>
  <c r="K193" i="55"/>
  <c r="K204" i="55"/>
  <c r="K379" i="55"/>
  <c r="K350" i="55"/>
  <c r="K90" i="55"/>
  <c r="K383" i="55"/>
  <c r="K142" i="55"/>
  <c r="K363" i="55"/>
  <c r="K343" i="55"/>
  <c r="K297" i="55"/>
  <c r="K324" i="55"/>
  <c r="K79" i="55"/>
  <c r="K66" i="55"/>
  <c r="K262" i="55"/>
  <c r="K170" i="55"/>
  <c r="K42" i="55"/>
  <c r="K111" i="55"/>
  <c r="K269" i="55"/>
  <c r="K333" i="55"/>
  <c r="K264" i="55"/>
  <c r="K385" i="55"/>
  <c r="K57" i="55"/>
  <c r="K409" i="55"/>
  <c r="K191" i="55"/>
  <c r="K84" i="55"/>
  <c r="K116" i="55"/>
  <c r="K370" i="55"/>
  <c r="K105" i="55"/>
  <c r="K130" i="55"/>
  <c r="K351" i="55"/>
  <c r="K213" i="55"/>
  <c r="K341" i="55"/>
  <c r="K327" i="55"/>
  <c r="K202" i="55"/>
  <c r="K207" i="55"/>
  <c r="K387" i="55"/>
  <c r="K223" i="55"/>
  <c r="K157" i="55"/>
  <c r="K266" i="55"/>
  <c r="K288" i="55"/>
  <c r="K160" i="55"/>
  <c r="K194" i="55"/>
  <c r="K365" i="55"/>
  <c r="K407" i="55"/>
  <c r="K39" i="55"/>
  <c r="K81" i="55"/>
  <c r="K402" i="55"/>
  <c r="K398" i="55"/>
  <c r="K355" i="55"/>
  <c r="K295" i="55"/>
  <c r="K184" i="55"/>
  <c r="K322" i="55"/>
  <c r="K217" i="55"/>
  <c r="K211" i="55"/>
  <c r="K89" i="55"/>
  <c r="K252" i="55"/>
  <c r="K168" i="55"/>
  <c r="K67" i="55"/>
  <c r="K359" i="55"/>
  <c r="K91" i="55"/>
  <c r="K113" i="55"/>
  <c r="K101" i="55"/>
  <c r="K220" i="55"/>
  <c r="K377" i="55"/>
  <c r="K110" i="55"/>
  <c r="K119" i="55"/>
  <c r="K186" i="55"/>
  <c r="K319" i="55"/>
  <c r="K259" i="55"/>
  <c r="K122" i="55"/>
  <c r="K201" i="55"/>
  <c r="K389" i="55"/>
  <c r="K58" i="55"/>
  <c r="K374" i="55"/>
  <c r="K366" i="55"/>
  <c r="K408" i="55"/>
  <c r="K342" i="55"/>
  <c r="K137" i="55"/>
  <c r="K175" i="55"/>
  <c r="K174" i="55"/>
  <c r="K268" i="55"/>
  <c r="K353" i="55"/>
  <c r="K87" i="55"/>
  <c r="K96" i="55"/>
  <c r="K346" i="55"/>
  <c r="K325" i="55"/>
  <c r="K38" i="55"/>
  <c r="K335" i="55"/>
  <c r="K381" i="55"/>
  <c r="K281" i="55"/>
  <c r="K364" i="55"/>
  <c r="K360" i="55"/>
  <c r="K198" i="55"/>
  <c r="K76" i="55"/>
  <c r="K75" i="55"/>
  <c r="K219" i="55"/>
  <c r="K265" i="55"/>
  <c r="K235" i="55"/>
  <c r="K128" i="55"/>
  <c r="K320" i="55"/>
  <c r="K216" i="55"/>
  <c r="K330" i="55"/>
  <c r="K293" i="55"/>
  <c r="K131" i="55"/>
  <c r="K362" i="55"/>
  <c r="K163" i="55"/>
  <c r="K136" i="55"/>
  <c r="K323" i="55"/>
  <c r="K82" i="55"/>
  <c r="K215" i="55"/>
  <c r="K249" i="55"/>
  <c r="K92" i="55"/>
  <c r="K356" i="55"/>
  <c r="K93" i="55"/>
  <c r="K140" i="55"/>
  <c r="K94" i="55"/>
  <c r="K331" i="55"/>
  <c r="K169" i="55"/>
  <c r="K340" i="55"/>
  <c r="K50" i="55"/>
  <c r="K230" i="55"/>
  <c r="K55" i="55"/>
  <c r="K400" i="55"/>
  <c r="K153" i="55"/>
  <c r="K53" i="55"/>
  <c r="K263" i="55"/>
  <c r="K56" i="55"/>
  <c r="K270" i="55"/>
  <c r="K357" i="55"/>
  <c r="K162" i="55"/>
  <c r="K48" i="55"/>
  <c r="K410" i="55"/>
  <c r="K49" i="55"/>
  <c r="K133" i="55"/>
  <c r="K86" i="55"/>
  <c r="K156" i="55"/>
  <c r="K378" i="55"/>
  <c r="K238" i="55"/>
  <c r="K302" i="55"/>
  <c r="K225" i="55"/>
  <c r="K393" i="55"/>
  <c r="K326" i="55"/>
  <c r="K173" i="55"/>
  <c r="K188" i="55"/>
  <c r="K52" i="55"/>
  <c r="K124" i="55"/>
  <c r="K292" i="55"/>
  <c r="K134" i="55"/>
  <c r="K231" i="55"/>
  <c r="K304" i="55"/>
  <c r="K212" i="55"/>
  <c r="K332" i="55"/>
  <c r="K253" i="55"/>
  <c r="K315" i="55"/>
  <c r="K44" i="55"/>
  <c r="K139" i="55"/>
  <c r="K251" i="55"/>
  <c r="K73" i="55"/>
  <c r="K404" i="55"/>
  <c r="K178" i="55"/>
  <c r="K100" i="55"/>
  <c r="K64" i="55"/>
  <c r="K299" i="55"/>
  <c r="K83" i="55"/>
  <c r="K237" i="55"/>
  <c r="K60" i="55"/>
  <c r="K103" i="55"/>
  <c r="K37" i="55"/>
  <c r="K239" i="55"/>
  <c r="K337" i="55"/>
  <c r="K384" i="55"/>
  <c r="K285" i="55"/>
  <c r="K222" i="55"/>
  <c r="K232" i="55"/>
  <c r="K280" i="55"/>
  <c r="K127" i="55"/>
  <c r="K368" i="55"/>
  <c r="K371" i="55"/>
  <c r="K114" i="55"/>
  <c r="K316" i="55"/>
  <c r="K229" i="55"/>
  <c r="K197" i="55"/>
  <c r="K287" i="55"/>
  <c r="K278" i="55"/>
  <c r="K199" i="55"/>
  <c r="K272" i="55"/>
  <c r="K171" i="55"/>
  <c r="K305" i="55"/>
  <c r="K279" i="55"/>
  <c r="K258" i="55"/>
  <c r="K336" i="55"/>
  <c r="K401" i="55"/>
  <c r="K109" i="55"/>
  <c r="K244" i="55"/>
  <c r="I7" i="12" l="1"/>
  <c r="I11" i="12"/>
  <c r="I21" i="12"/>
  <c r="I23" i="12"/>
  <c r="I10" i="12"/>
  <c r="I9" i="12"/>
  <c r="I6" i="12"/>
  <c r="A16" i="70" l="1"/>
  <c r="A28" i="70"/>
  <c r="A33" i="70"/>
  <c r="A14" i="70"/>
  <c r="A19" i="70"/>
  <c r="A35" i="70"/>
  <c r="A34" i="70"/>
  <c r="A31" i="70"/>
  <c r="A12" i="70"/>
  <c r="A30" i="70"/>
  <c r="A7" i="70"/>
  <c r="A21" i="70"/>
  <c r="A24" i="70"/>
  <c r="A29" i="70"/>
  <c r="A36" i="70"/>
  <c r="A20" i="70"/>
  <c r="A26" i="70"/>
  <c r="A13" i="70"/>
  <c r="A11" i="70"/>
  <c r="A6" i="70"/>
  <c r="A27" i="70"/>
  <c r="A25" i="70"/>
  <c r="A18" i="70"/>
  <c r="A32" i="70"/>
  <c r="A37" i="70"/>
  <c r="A15" i="70"/>
  <c r="A10" i="70"/>
  <c r="A38" i="70"/>
  <c r="A17" i="70"/>
  <c r="A23" i="70"/>
  <c r="C370" i="34" l="1"/>
  <c r="C507" i="34"/>
  <c r="C566" i="34"/>
  <c r="C586" i="34"/>
  <c r="C215" i="34"/>
  <c r="C216" i="34"/>
  <c r="C217" i="34"/>
  <c r="C380" i="34"/>
  <c r="C381" i="34"/>
  <c r="C441" i="34"/>
  <c r="C442" i="34"/>
  <c r="C500" i="34"/>
  <c r="C501" i="34"/>
  <c r="C508" i="34"/>
  <c r="C567" i="34"/>
  <c r="C568" i="34"/>
  <c r="C569" i="34"/>
  <c r="C587" i="34"/>
  <c r="C117" i="34"/>
  <c r="C140" i="34"/>
  <c r="C141" i="34"/>
  <c r="C178" i="34"/>
  <c r="C186" i="34"/>
  <c r="C187" i="34"/>
  <c r="C211" i="34"/>
  <c r="C218" i="34"/>
  <c r="C238" i="34"/>
  <c r="C239" i="34"/>
  <c r="C240" i="34"/>
  <c r="C241" i="34"/>
  <c r="C272" i="34"/>
  <c r="C279" i="34"/>
  <c r="C305" i="34"/>
  <c r="C329" i="34"/>
  <c r="C343" i="34"/>
  <c r="C344" i="34"/>
  <c r="C354" i="34"/>
  <c r="C355" i="34"/>
  <c r="C356" i="34"/>
  <c r="C357" i="34"/>
  <c r="C358" i="34"/>
  <c r="C364" i="34"/>
  <c r="C365" i="34"/>
  <c r="C371" i="34"/>
  <c r="C409" i="34"/>
  <c r="C427" i="34"/>
  <c r="C465" i="34"/>
  <c r="C466" i="34"/>
  <c r="C467" i="34"/>
  <c r="C488" i="34"/>
  <c r="C502" i="34"/>
  <c r="C512" i="34"/>
  <c r="C524" i="34"/>
  <c r="C525" i="34"/>
  <c r="C554" i="34"/>
  <c r="C570" i="34"/>
  <c r="C580" i="34"/>
  <c r="C588" i="34"/>
  <c r="C589" i="34"/>
  <c r="C590" i="34"/>
  <c r="C609" i="34"/>
  <c r="C610" i="34"/>
  <c r="C631" i="34"/>
  <c r="C636" i="34"/>
  <c r="C70" i="34"/>
  <c r="C80" i="34"/>
  <c r="C81" i="34"/>
  <c r="C179" i="34"/>
  <c r="C188" i="34"/>
  <c r="C202" i="34"/>
  <c r="C203" i="34"/>
  <c r="C219" i="34"/>
  <c r="C220" i="34"/>
  <c r="C244" i="34"/>
  <c r="C245" i="34"/>
  <c r="C273" i="34"/>
  <c r="C274" i="34"/>
  <c r="C275" i="34"/>
  <c r="C307" i="34"/>
  <c r="C308" i="34"/>
  <c r="C309" i="34"/>
  <c r="C330" i="34"/>
  <c r="C337" i="34"/>
  <c r="C345" i="34"/>
  <c r="C346" i="34"/>
  <c r="C359" i="34"/>
  <c r="C360" i="34"/>
  <c r="C361" i="34"/>
  <c r="C362" i="34"/>
  <c r="C363" i="34"/>
  <c r="C372" i="34"/>
  <c r="C373" i="34"/>
  <c r="C374" i="34"/>
  <c r="C375" i="34"/>
  <c r="C410" i="34"/>
  <c r="C468" i="34"/>
  <c r="C469" i="34"/>
  <c r="C489" i="34"/>
  <c r="C513" i="34"/>
  <c r="C514" i="34"/>
  <c r="C515" i="34"/>
  <c r="C516" i="34"/>
  <c r="C517" i="34"/>
  <c r="C533" i="34"/>
  <c r="C571" i="34"/>
  <c r="C572" i="34"/>
  <c r="C581" i="34"/>
  <c r="C591" i="34"/>
  <c r="C632" i="34"/>
  <c r="C633" i="34"/>
  <c r="C634" i="34"/>
  <c r="C635" i="34"/>
  <c r="C637" i="34"/>
  <c r="C638" i="34"/>
  <c r="C667" i="34"/>
  <c r="C690" i="34"/>
  <c r="C717" i="34"/>
  <c r="C728" i="34"/>
  <c r="C729" i="34"/>
  <c r="C749" i="34"/>
  <c r="C668" i="34"/>
  <c r="C669" i="34"/>
  <c r="C670" i="34"/>
  <c r="C671" i="34"/>
  <c r="C672" i="34"/>
  <c r="C691" i="34"/>
  <c r="C692" i="34"/>
  <c r="C693" i="34"/>
  <c r="C694" i="34"/>
  <c r="C695" i="34"/>
  <c r="C696" i="34"/>
  <c r="C697" i="34"/>
  <c r="C698" i="34"/>
  <c r="C699" i="34"/>
  <c r="C723" i="34"/>
  <c r="C724" i="34"/>
  <c r="C725" i="34"/>
  <c r="C764" i="34"/>
  <c r="C765" i="34"/>
  <c r="C769" i="34"/>
  <c r="C770" i="34"/>
  <c r="C772" i="34"/>
  <c r="C778" i="34"/>
  <c r="C790" i="34"/>
  <c r="C799" i="34"/>
  <c r="C750" i="34"/>
  <c r="C751" i="34"/>
  <c r="C752" i="34"/>
  <c r="C753" i="34"/>
  <c r="C754" i="34"/>
  <c r="C755" i="34"/>
  <c r="C779" i="34"/>
  <c r="C780" i="34"/>
  <c r="C802" i="34"/>
  <c r="C803" i="34"/>
  <c r="C804" i="34"/>
  <c r="C811" i="34"/>
  <c r="C818" i="34"/>
  <c r="C838" i="34"/>
  <c r="C884" i="34"/>
  <c r="C903" i="34"/>
  <c r="C904" i="34"/>
  <c r="C805" i="34"/>
  <c r="C806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65" i="34"/>
  <c r="C905" i="34"/>
  <c r="C906" i="34"/>
  <c r="C907" i="34"/>
  <c r="C908" i="34"/>
  <c r="C929" i="34"/>
  <c r="C933" i="34"/>
  <c r="C939" i="34"/>
  <c r="C940" i="34"/>
  <c r="C973" i="34"/>
  <c r="C983" i="34"/>
  <c r="C999" i="34"/>
  <c r="C1000" i="34"/>
  <c r="C1001" i="34"/>
  <c r="C909" i="34"/>
  <c r="C910" i="34"/>
  <c r="C936" i="34"/>
  <c r="C941" i="34"/>
  <c r="C974" i="34"/>
  <c r="C969" i="34"/>
  <c r="C911" i="34"/>
  <c r="C912" i="34"/>
  <c r="C934" i="34"/>
  <c r="C935" i="34"/>
  <c r="C975" i="34"/>
  <c r="C976" i="34"/>
  <c r="C977" i="34"/>
  <c r="C978" i="34"/>
  <c r="C984" i="34"/>
  <c r="C985" i="34"/>
  <c r="C986" i="34"/>
  <c r="C1006" i="34"/>
  <c r="C1026" i="34"/>
  <c r="C1059" i="34"/>
  <c r="C1060" i="34"/>
  <c r="C1061" i="34"/>
  <c r="C1062" i="34"/>
  <c r="C1007" i="34"/>
  <c r="C1008" i="34"/>
  <c r="C1027" i="34"/>
  <c r="C1028" i="34"/>
  <c r="C1030" i="34"/>
  <c r="C1031" i="34"/>
  <c r="C1032" i="34"/>
  <c r="C1033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110" i="34"/>
  <c r="C1113" i="34"/>
  <c r="C1116" i="34"/>
  <c r="C1106" i="34"/>
  <c r="C1114" i="34"/>
  <c r="C1115" i="34"/>
  <c r="C1074" i="34"/>
  <c r="C1075" i="34"/>
  <c r="C1076" i="34"/>
  <c r="C1103" i="34"/>
  <c r="C1104" i="34"/>
  <c r="C1105" i="34"/>
  <c r="C376" i="34"/>
  <c r="C377" i="34"/>
  <c r="C378" i="34"/>
  <c r="C382" i="34"/>
  <c r="C383" i="34"/>
  <c r="C387" i="34"/>
  <c r="C388" i="34"/>
  <c r="C471" i="34"/>
  <c r="C490" i="34"/>
  <c r="C395" i="34"/>
  <c r="C396" i="34"/>
  <c r="C411" i="34"/>
  <c r="C412" i="34"/>
  <c r="C470" i="34"/>
  <c r="C491" i="34"/>
  <c r="C509" i="34"/>
  <c r="C510" i="34"/>
  <c r="C518" i="34"/>
  <c r="C519" i="34"/>
  <c r="C526" i="34"/>
  <c r="C527" i="34"/>
  <c r="C534" i="34"/>
  <c r="C535" i="34"/>
  <c r="C548" i="34"/>
  <c r="C549" i="34"/>
  <c r="C551" i="34"/>
  <c r="C552" i="34"/>
  <c r="C555" i="34"/>
  <c r="C556" i="34"/>
  <c r="C618" i="34"/>
  <c r="C619" i="34"/>
  <c r="C63" i="34"/>
  <c r="C64" i="34"/>
  <c r="C221" i="34"/>
  <c r="C222" i="34"/>
  <c r="C276" i="34"/>
  <c r="C277" i="34"/>
  <c r="C278" i="34"/>
  <c r="C310" i="34"/>
  <c r="C311" i="34"/>
  <c r="C312" i="34"/>
  <c r="C573" i="34"/>
  <c r="C582" i="34"/>
  <c r="C583" i="34"/>
  <c r="C639" i="34"/>
  <c r="C640" i="34"/>
  <c r="C641" i="34"/>
  <c r="C646" i="34"/>
  <c r="C642" i="34"/>
  <c r="C643" i="34"/>
  <c r="C644" i="34"/>
  <c r="C645" i="34"/>
  <c r="C647" i="34"/>
  <c r="C648" i="34"/>
  <c r="C649" i="34"/>
  <c r="C650" i="34"/>
  <c r="C651" i="34"/>
  <c r="C652" i="34"/>
  <c r="C655" i="34"/>
  <c r="C656" i="34"/>
  <c r="C657" i="34"/>
  <c r="C658" i="34"/>
  <c r="C726" i="34"/>
  <c r="C727" i="34"/>
  <c r="C737" i="34"/>
  <c r="C738" i="34"/>
  <c r="C739" i="34"/>
  <c r="C740" i="34"/>
  <c r="C791" i="34"/>
  <c r="C792" i="34"/>
  <c r="C800" i="34"/>
  <c r="C801" i="34"/>
  <c r="C807" i="34"/>
  <c r="C808" i="34"/>
  <c r="C831" i="34"/>
  <c r="C832" i="34"/>
  <c r="C839" i="34"/>
  <c r="C840" i="34"/>
  <c r="C841" i="34"/>
  <c r="C842" i="34"/>
  <c r="C885" i="34"/>
  <c r="C886" i="34"/>
  <c r="C930" i="34"/>
  <c r="C931" i="34"/>
  <c r="C937" i="34"/>
  <c r="C938" i="34"/>
  <c r="C979" i="34"/>
  <c r="C980" i="34"/>
  <c r="C1009" i="34"/>
  <c r="C1010" i="34"/>
  <c r="C1011" i="34"/>
  <c r="C1034" i="34"/>
  <c r="C1035" i="34"/>
  <c r="C1036" i="34"/>
  <c r="C1037" i="34"/>
  <c r="C1038" i="34"/>
  <c r="C1077" i="34"/>
  <c r="C1078" i="34"/>
  <c r="C1079" i="34"/>
  <c r="C1080" i="34"/>
  <c r="C1081" i="34"/>
  <c r="C1082" i="34"/>
  <c r="C65" i="34"/>
  <c r="C66" i="34"/>
  <c r="C67" i="34"/>
  <c r="C68" i="34"/>
  <c r="C69" i="34"/>
  <c r="C71" i="34"/>
  <c r="C72" i="34"/>
  <c r="C73" i="34"/>
  <c r="C74" i="34"/>
  <c r="C75" i="34"/>
  <c r="C76" i="34"/>
  <c r="C77" i="34"/>
  <c r="C78" i="34"/>
  <c r="C79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43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80" i="34"/>
  <c r="C181" i="34"/>
  <c r="C182" i="34"/>
  <c r="C183" i="34"/>
  <c r="C184" i="34"/>
  <c r="C185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4" i="34"/>
  <c r="C205" i="34"/>
  <c r="C206" i="34"/>
  <c r="C207" i="34"/>
  <c r="C208" i="34"/>
  <c r="C209" i="34"/>
  <c r="C210" i="34"/>
  <c r="C212" i="34"/>
  <c r="C213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42" i="34"/>
  <c r="C243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31" i="34"/>
  <c r="C332" i="34"/>
  <c r="C333" i="34"/>
  <c r="C334" i="34"/>
  <c r="C335" i="34"/>
  <c r="C336" i="34"/>
  <c r="C338" i="34"/>
  <c r="C339" i="34"/>
  <c r="C340" i="34"/>
  <c r="C341" i="34"/>
  <c r="C342" i="34"/>
  <c r="C347" i="34"/>
  <c r="C348" i="34"/>
  <c r="C349" i="34"/>
  <c r="C350" i="34"/>
  <c r="C351" i="34"/>
  <c r="C352" i="34"/>
  <c r="C353" i="34"/>
  <c r="C366" i="34"/>
  <c r="C367" i="34"/>
  <c r="C368" i="34"/>
  <c r="C369" i="34"/>
  <c r="C385" i="34"/>
  <c r="C386" i="34"/>
  <c r="C390" i="34"/>
  <c r="C391" i="34"/>
  <c r="C392" i="34"/>
  <c r="C393" i="34"/>
  <c r="C394" i="34"/>
  <c r="C398" i="34"/>
  <c r="C399" i="34"/>
  <c r="C400" i="34"/>
  <c r="C401" i="34"/>
  <c r="C402" i="34"/>
  <c r="C403" i="34"/>
  <c r="C404" i="34"/>
  <c r="C405" i="34"/>
  <c r="C406" i="34"/>
  <c r="C407" i="34"/>
  <c r="C408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3" i="34"/>
  <c r="C444" i="34"/>
  <c r="C445" i="34"/>
  <c r="C446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47" i="34"/>
  <c r="C448" i="34"/>
  <c r="C462" i="34"/>
  <c r="C463" i="34"/>
  <c r="C464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93" i="34"/>
  <c r="C494" i="34"/>
  <c r="C495" i="34"/>
  <c r="C496" i="34"/>
  <c r="C497" i="34"/>
  <c r="C498" i="34"/>
  <c r="C499" i="34"/>
  <c r="C503" i="34"/>
  <c r="C504" i="34"/>
  <c r="C505" i="34"/>
  <c r="C506" i="34"/>
  <c r="C521" i="34"/>
  <c r="C522" i="34"/>
  <c r="C523" i="34"/>
  <c r="C529" i="34"/>
  <c r="C530" i="34"/>
  <c r="C531" i="34"/>
  <c r="C532" i="34"/>
  <c r="C537" i="34"/>
  <c r="C538" i="34"/>
  <c r="C539" i="34"/>
  <c r="C540" i="34"/>
  <c r="C541" i="34"/>
  <c r="C542" i="34"/>
  <c r="C543" i="34"/>
  <c r="C544" i="34"/>
  <c r="C545" i="34"/>
  <c r="C546" i="34"/>
  <c r="C547" i="34"/>
  <c r="C558" i="34"/>
  <c r="C559" i="34"/>
  <c r="C560" i="34"/>
  <c r="C561" i="34"/>
  <c r="C562" i="34"/>
  <c r="C563" i="34"/>
  <c r="C564" i="34"/>
  <c r="C565" i="34"/>
  <c r="C574" i="34"/>
  <c r="C575" i="34"/>
  <c r="C576" i="34"/>
  <c r="C577" i="34"/>
  <c r="C578" i="34"/>
  <c r="C579" i="34"/>
  <c r="C584" i="34"/>
  <c r="C585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11" i="34"/>
  <c r="C612" i="34"/>
  <c r="C613" i="34"/>
  <c r="C614" i="34"/>
  <c r="C615" i="34"/>
  <c r="C616" i="34"/>
  <c r="C617" i="34"/>
  <c r="C621" i="34"/>
  <c r="C622" i="34"/>
  <c r="C623" i="34"/>
  <c r="C624" i="34"/>
  <c r="C625" i="34"/>
  <c r="C626" i="34"/>
  <c r="C627" i="34"/>
  <c r="C628" i="34"/>
  <c r="C629" i="34"/>
  <c r="C630" i="34"/>
  <c r="C653" i="34"/>
  <c r="C654" i="34"/>
  <c r="C659" i="34"/>
  <c r="C660" i="34"/>
  <c r="C661" i="34"/>
  <c r="C662" i="34"/>
  <c r="C663" i="34"/>
  <c r="C664" i="34"/>
  <c r="C665" i="34"/>
  <c r="C666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8" i="34"/>
  <c r="C719" i="34"/>
  <c r="C720" i="34"/>
  <c r="C721" i="34"/>
  <c r="C722" i="34"/>
  <c r="C730" i="34"/>
  <c r="C731" i="34"/>
  <c r="C732" i="34"/>
  <c r="C733" i="34"/>
  <c r="C734" i="34"/>
  <c r="C735" i="34"/>
  <c r="C736" i="34"/>
  <c r="C741" i="34"/>
  <c r="C742" i="34"/>
  <c r="C743" i="34"/>
  <c r="C744" i="34"/>
  <c r="C756" i="34"/>
  <c r="C757" i="34"/>
  <c r="C758" i="34"/>
  <c r="C759" i="34"/>
  <c r="C760" i="34"/>
  <c r="C761" i="34"/>
  <c r="C762" i="34"/>
  <c r="C766" i="34"/>
  <c r="C767" i="34"/>
  <c r="C768" i="34"/>
  <c r="C773" i="34"/>
  <c r="C774" i="34"/>
  <c r="C775" i="34"/>
  <c r="C776" i="34"/>
  <c r="C777" i="34"/>
  <c r="C781" i="34"/>
  <c r="C782" i="34"/>
  <c r="C783" i="34"/>
  <c r="C784" i="34"/>
  <c r="C785" i="34"/>
  <c r="C786" i="34"/>
  <c r="C787" i="34"/>
  <c r="C788" i="34"/>
  <c r="C789" i="34"/>
  <c r="C793" i="34"/>
  <c r="C794" i="34"/>
  <c r="C795" i="34"/>
  <c r="C796" i="34"/>
  <c r="C797" i="34"/>
  <c r="C798" i="34"/>
  <c r="C809" i="34"/>
  <c r="C810" i="34"/>
  <c r="C812" i="34"/>
  <c r="C813" i="34"/>
  <c r="C814" i="34"/>
  <c r="C815" i="34"/>
  <c r="C816" i="34"/>
  <c r="C817" i="34"/>
  <c r="C833" i="34"/>
  <c r="C834" i="34"/>
  <c r="C835" i="34"/>
  <c r="C836" i="34"/>
  <c r="C837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3" i="34"/>
  <c r="C864" i="34"/>
  <c r="C861" i="34"/>
  <c r="C862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1002" i="34"/>
  <c r="C1003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83" i="34"/>
  <c r="C1084" i="34"/>
  <c r="C1085" i="34"/>
  <c r="C1086" i="34"/>
  <c r="C1087" i="34"/>
  <c r="C1088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7" i="34"/>
  <c r="C1108" i="34"/>
  <c r="C1109" i="34"/>
  <c r="C1111" i="34"/>
  <c r="C1112" i="34"/>
  <c r="C1117" i="34"/>
  <c r="C1118" i="34"/>
  <c r="C1119" i="34"/>
  <c r="C1120" i="34"/>
  <c r="C1121" i="34"/>
  <c r="C1122" i="34"/>
  <c r="C1123" i="34"/>
  <c r="C1124" i="34"/>
  <c r="C1125" i="34"/>
  <c r="C214" i="34"/>
  <c r="A3" i="54" l="1"/>
  <c r="A2" i="54"/>
  <c r="C22" i="54"/>
  <c r="B2" i="55" l="1"/>
  <c r="B1" i="55"/>
  <c r="A7" i="12"/>
  <c r="A6" i="12"/>
  <c r="A22" i="70"/>
  <c r="A8" i="70"/>
  <c r="A9" i="70"/>
  <c r="A2" i="12"/>
  <c r="A1" i="12"/>
  <c r="A2" i="70"/>
  <c r="A1" i="70"/>
  <c r="A563" i="60" l="1"/>
  <c r="A528" i="60"/>
  <c r="A276" i="60"/>
  <c r="K14" i="34" l="1"/>
  <c r="C14" i="34"/>
  <c r="B14" i="34" s="1"/>
  <c r="A14" i="34" l="1"/>
  <c r="E23" i="54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B901" i="34" l="1"/>
  <c r="A901" i="34" s="1"/>
  <c r="B1058" i="34" l="1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52" i="34"/>
  <c r="A1052" i="34" s="1"/>
  <c r="B1051" i="34"/>
  <c r="A1051" i="34" s="1"/>
  <c r="B1050" i="34"/>
  <c r="A1050" i="34" s="1"/>
  <c r="B1002" i="34"/>
  <c r="A1002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A71" i="70"/>
  <c r="B172" i="34"/>
  <c r="A172" i="34" s="1"/>
  <c r="B1075" i="34" l="1"/>
  <c r="A1075" i="34" s="1"/>
  <c r="B1074" i="34"/>
  <c r="A1074" i="34" s="1"/>
  <c r="B1115" i="34"/>
  <c r="A1115" i="34" s="1"/>
  <c r="B1114" i="34"/>
  <c r="A1114" i="34" s="1"/>
  <c r="B1106" i="34"/>
  <c r="A1106" i="34" s="1"/>
  <c r="B1116" i="34"/>
  <c r="A1116" i="34" s="1"/>
  <c r="B1113" i="34"/>
  <c r="A1113" i="34" s="1"/>
  <c r="B1110" i="34"/>
  <c r="A1110" i="34" s="1"/>
  <c r="B1073" i="34"/>
  <c r="A1073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33" i="34"/>
  <c r="A1033" i="34" s="1"/>
  <c r="B1032" i="34"/>
  <c r="A1032" i="34" s="1"/>
  <c r="B1031" i="34"/>
  <c r="A1031" i="34" s="1"/>
  <c r="B1030" i="34"/>
  <c r="A1030" i="34" s="1"/>
  <c r="B1028" i="34"/>
  <c r="A1028" i="34" s="1"/>
  <c r="B1027" i="34"/>
  <c r="A1027" i="34" s="1"/>
  <c r="B1008" i="34"/>
  <c r="A1008" i="34" s="1"/>
  <c r="B1007" i="34"/>
  <c r="A1007" i="34" s="1"/>
  <c r="B1062" i="34"/>
  <c r="A1062" i="34" s="1"/>
  <c r="B1061" i="34"/>
  <c r="A1061" i="34" s="1"/>
  <c r="B1060" i="34"/>
  <c r="A1060" i="34" s="1"/>
  <c r="B1059" i="34"/>
  <c r="A1059" i="34" s="1"/>
  <c r="B1026" i="34"/>
  <c r="A1026" i="34" s="1"/>
  <c r="B1006" i="34"/>
  <c r="A1006" i="34" s="1"/>
  <c r="B986" i="34"/>
  <c r="A986" i="34" s="1"/>
  <c r="B985" i="34"/>
  <c r="A985" i="34" s="1"/>
  <c r="B984" i="34"/>
  <c r="A984" i="34" s="1"/>
  <c r="B978" i="34"/>
  <c r="A978" i="34" s="1"/>
  <c r="B977" i="34"/>
  <c r="A977" i="34" s="1"/>
  <c r="B976" i="34"/>
  <c r="A976" i="34" s="1"/>
  <c r="B192" i="34"/>
  <c r="A192" i="34" s="1"/>
  <c r="B191" i="34"/>
  <c r="A191" i="34" s="1"/>
  <c r="B190" i="34"/>
  <c r="A190" i="34" s="1"/>
  <c r="B841" i="34"/>
  <c r="A841" i="34" s="1"/>
  <c r="B840" i="34"/>
  <c r="A840" i="34" s="1"/>
  <c r="B839" i="34"/>
  <c r="A839" i="34" s="1"/>
  <c r="B832" i="34"/>
  <c r="A832" i="34" s="1"/>
  <c r="B831" i="34"/>
  <c r="A831" i="34" s="1"/>
  <c r="B808" i="34"/>
  <c r="A808" i="34" s="1"/>
  <c r="B807" i="34"/>
  <c r="A807" i="34" s="1"/>
  <c r="B801" i="34"/>
  <c r="A801" i="34" s="1"/>
  <c r="B800" i="34"/>
  <c r="A800" i="34" s="1"/>
  <c r="B792" i="34"/>
  <c r="A792" i="34" s="1"/>
  <c r="B791" i="34"/>
  <c r="A791" i="34" s="1"/>
  <c r="B740" i="34"/>
  <c r="A740" i="34" s="1"/>
  <c r="B739" i="34"/>
  <c r="A739" i="34" s="1"/>
  <c r="B738" i="34"/>
  <c r="A738" i="34" s="1"/>
  <c r="B737" i="34"/>
  <c r="A737" i="34" s="1"/>
  <c r="B727" i="34"/>
  <c r="A727" i="34" s="1"/>
  <c r="B726" i="34"/>
  <c r="A726" i="34" s="1"/>
  <c r="B658" i="34"/>
  <c r="A658" i="34" s="1"/>
  <c r="B657" i="34"/>
  <c r="A657" i="34" s="1"/>
  <c r="B656" i="34"/>
  <c r="A656" i="34" s="1"/>
  <c r="B655" i="34"/>
  <c r="A655" i="34" s="1"/>
  <c r="B652" i="34"/>
  <c r="A652" i="34" s="1"/>
  <c r="B651" i="34"/>
  <c r="A651" i="34" s="1"/>
  <c r="B650" i="34"/>
  <c r="A650" i="34" s="1"/>
  <c r="B649" i="34"/>
  <c r="A649" i="34" s="1"/>
  <c r="B648" i="34"/>
  <c r="A648" i="34" s="1"/>
  <c r="B647" i="34"/>
  <c r="A647" i="34" s="1"/>
  <c r="B645" i="34"/>
  <c r="A645" i="34" s="1"/>
  <c r="B644" i="34"/>
  <c r="A644" i="34" s="1"/>
  <c r="B643" i="34"/>
  <c r="A643" i="34" s="1"/>
  <c r="B642" i="34"/>
  <c r="A642" i="34" s="1"/>
  <c r="B646" i="34"/>
  <c r="A646" i="34" s="1"/>
  <c r="B641" i="34"/>
  <c r="A641" i="34" s="1"/>
  <c r="B640" i="34"/>
  <c r="A640" i="34" s="1"/>
  <c r="B639" i="34"/>
  <c r="A639" i="34" s="1"/>
  <c r="B583" i="34"/>
  <c r="A583" i="34" s="1"/>
  <c r="B574" i="34"/>
  <c r="A574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47" i="34"/>
  <c r="A547" i="34" s="1"/>
  <c r="B546" i="34"/>
  <c r="A546" i="34" s="1"/>
  <c r="B545" i="34"/>
  <c r="A545" i="34" s="1"/>
  <c r="B544" i="34"/>
  <c r="A544" i="34" s="1"/>
  <c r="B543" i="34"/>
  <c r="A543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37" i="34"/>
  <c r="A537" i="34" s="1"/>
  <c r="B532" i="34"/>
  <c r="A532" i="34" s="1"/>
  <c r="B531" i="34"/>
  <c r="A531" i="34" s="1"/>
  <c r="B530" i="34"/>
  <c r="A530" i="34" s="1"/>
  <c r="B529" i="34"/>
  <c r="A529" i="34" s="1"/>
  <c r="B523" i="34"/>
  <c r="A523" i="34" s="1"/>
  <c r="B522" i="34"/>
  <c r="A522" i="34" s="1"/>
  <c r="B521" i="34"/>
  <c r="A521" i="34" s="1"/>
  <c r="B506" i="34"/>
  <c r="A506" i="34" s="1"/>
  <c r="B177" i="34"/>
  <c r="A177" i="34" s="1"/>
  <c r="B176" i="34"/>
  <c r="A176" i="34" s="1"/>
  <c r="B175" i="34"/>
  <c r="A175" i="34" s="1"/>
  <c r="B174" i="34"/>
  <c r="A174" i="34" s="1"/>
  <c r="B173" i="34"/>
  <c r="A173" i="34" s="1"/>
  <c r="B885" i="34"/>
  <c r="A885" i="34" s="1"/>
  <c r="B842" i="34"/>
  <c r="A842" i="34" s="1"/>
  <c r="B613" i="34"/>
  <c r="A613" i="34" s="1"/>
  <c r="B612" i="34"/>
  <c r="A612" i="34" s="1"/>
  <c r="B611" i="34"/>
  <c r="A611" i="34" s="1"/>
  <c r="B608" i="34"/>
  <c r="A608" i="34" s="1"/>
  <c r="B607" i="34"/>
  <c r="A607" i="34" s="1"/>
  <c r="B606" i="34"/>
  <c r="A606" i="34" s="1"/>
  <c r="B605" i="34"/>
  <c r="A605" i="34" s="1"/>
  <c r="B604" i="34"/>
  <c r="A604" i="34" s="1"/>
  <c r="B603" i="34"/>
  <c r="A603" i="34" s="1"/>
  <c r="B602" i="34"/>
  <c r="A602" i="34" s="1"/>
  <c r="B601" i="34"/>
  <c r="A601" i="34" s="1"/>
  <c r="B600" i="34"/>
  <c r="A600" i="34" s="1"/>
  <c r="B599" i="34"/>
  <c r="A599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85" i="34"/>
  <c r="A585" i="34" s="1"/>
  <c r="B584" i="34"/>
  <c r="A584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916" i="34"/>
  <c r="A916" i="34" s="1"/>
  <c r="B915" i="34"/>
  <c r="A915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7" i="34"/>
  <c r="A617" i="34" s="1"/>
  <c r="B616" i="34"/>
  <c r="A616" i="34" s="1"/>
  <c r="B615" i="34"/>
  <c r="A615" i="34" s="1"/>
  <c r="B614" i="34"/>
  <c r="A614" i="34" s="1"/>
  <c r="B141" i="34" l="1"/>
  <c r="A141" i="34" s="1"/>
  <c r="B1111" i="34" l="1"/>
  <c r="A1111" i="34" s="1"/>
  <c r="B1109" i="34"/>
  <c r="A1109" i="34" s="1"/>
  <c r="B1108" i="34"/>
  <c r="A1108" i="34" s="1"/>
  <c r="B1107" i="34"/>
  <c r="A1107" i="34" s="1"/>
  <c r="B1102" i="34"/>
  <c r="A1102" i="34" s="1"/>
  <c r="B1101" i="34"/>
  <c r="A1101" i="34" s="1"/>
  <c r="B1100" i="34"/>
  <c r="A1100" i="34" s="1"/>
  <c r="B1099" i="34"/>
  <c r="A1099" i="34" s="1"/>
  <c r="B1048" i="34"/>
  <c r="A1048" i="34" s="1"/>
  <c r="B1047" i="34"/>
  <c r="A1047" i="34" s="1"/>
  <c r="B917" i="34" l="1"/>
  <c r="A917" i="34" s="1"/>
  <c r="B776" i="34"/>
  <c r="A776" i="34" s="1"/>
  <c r="B775" i="34"/>
  <c r="A775" i="34" s="1"/>
  <c r="B774" i="34"/>
  <c r="A774" i="34" s="1"/>
  <c r="B773" i="34"/>
  <c r="A773" i="34" s="1"/>
  <c r="B768" i="34"/>
  <c r="A768" i="34" s="1"/>
  <c r="B767" i="34"/>
  <c r="A767" i="34" s="1"/>
  <c r="B766" i="34"/>
  <c r="A766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44" i="34"/>
  <c r="A744" i="34" s="1"/>
  <c r="B743" i="34"/>
  <c r="A743" i="34" s="1"/>
  <c r="B742" i="34"/>
  <c r="A742" i="34" s="1"/>
  <c r="B741" i="34"/>
  <c r="A741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2" i="34"/>
  <c r="A722" i="34" s="1"/>
  <c r="B721" i="34"/>
  <c r="A721" i="34" s="1"/>
  <c r="B720" i="34"/>
  <c r="A720" i="34" s="1"/>
  <c r="B719" i="34"/>
  <c r="A719" i="34" s="1"/>
  <c r="B718" i="34"/>
  <c r="A718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704" i="34"/>
  <c r="A704" i="34" s="1"/>
  <c r="B703" i="34"/>
  <c r="A703" i="34" s="1"/>
  <c r="B702" i="34"/>
  <c r="A702" i="34" s="1"/>
  <c r="B701" i="34"/>
  <c r="A701" i="34" s="1"/>
  <c r="B700" i="34"/>
  <c r="A700" i="34" s="1"/>
  <c r="B689" i="34"/>
  <c r="A689" i="34" s="1"/>
  <c r="B688" i="34"/>
  <c r="A688" i="34" s="1"/>
  <c r="B687" i="34"/>
  <c r="A687" i="34" s="1"/>
  <c r="B686" i="34"/>
  <c r="A686" i="34" s="1"/>
  <c r="B685" i="34"/>
  <c r="A685" i="34" s="1"/>
  <c r="B684" i="34"/>
  <c r="A684" i="34" s="1"/>
  <c r="B683" i="34"/>
  <c r="A683" i="34" s="1"/>
  <c r="B682" i="34"/>
  <c r="A682" i="34" s="1"/>
  <c r="B681" i="34"/>
  <c r="A681" i="34" s="1"/>
  <c r="B680" i="34"/>
  <c r="A680" i="34" s="1"/>
  <c r="B679" i="34"/>
  <c r="A679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66" i="34"/>
  <c r="A666" i="34" s="1"/>
  <c r="B665" i="34"/>
  <c r="A665" i="34" s="1"/>
  <c r="B664" i="34"/>
  <c r="A664" i="34" s="1"/>
  <c r="B663" i="34"/>
  <c r="A663" i="34" s="1"/>
  <c r="B662" i="34"/>
  <c r="A662" i="34" s="1"/>
  <c r="B661" i="34"/>
  <c r="A661" i="34" s="1"/>
  <c r="B660" i="34"/>
  <c r="A660" i="34" s="1"/>
  <c r="B659" i="34"/>
  <c r="A659" i="34" s="1"/>
  <c r="B654" i="34"/>
  <c r="A654" i="34" s="1"/>
  <c r="B653" i="34"/>
  <c r="A653" i="34" s="1"/>
  <c r="B630" i="34"/>
  <c r="A630" i="34" s="1"/>
  <c r="B629" i="34"/>
  <c r="A629" i="34" s="1"/>
  <c r="B628" i="34"/>
  <c r="A628" i="34" s="1"/>
  <c r="B194" i="34"/>
  <c r="A194" i="34" s="1"/>
  <c r="B193" i="34"/>
  <c r="A193" i="34" s="1"/>
  <c r="B182" i="34"/>
  <c r="A182" i="34" s="1"/>
  <c r="B181" i="34"/>
  <c r="A181" i="34" s="1"/>
  <c r="B180" i="34"/>
  <c r="A180" i="34" s="1"/>
  <c r="B84" i="34"/>
  <c r="A84" i="34" s="1"/>
  <c r="B83" i="34"/>
  <c r="A83" i="34" s="1"/>
  <c r="B82" i="34"/>
  <c r="A82" i="34" s="1"/>
  <c r="B79" i="34"/>
  <c r="A79" i="34" s="1"/>
  <c r="B78" i="34"/>
  <c r="A78" i="34" s="1"/>
  <c r="B77" i="34"/>
  <c r="A77" i="34" s="1"/>
  <c r="B76" i="34"/>
  <c r="A76" i="34" s="1"/>
  <c r="B75" i="34"/>
  <c r="A75" i="34" s="1"/>
  <c r="B74" i="34"/>
  <c r="A74" i="34" s="1"/>
  <c r="B73" i="34"/>
  <c r="A73" i="34" s="1"/>
  <c r="B72" i="34"/>
  <c r="A72" i="34" s="1"/>
  <c r="B71" i="34"/>
  <c r="A71" i="34" s="1"/>
  <c r="B69" i="34"/>
  <c r="A69" i="34" s="1"/>
  <c r="B68" i="34"/>
  <c r="A68" i="34" s="1"/>
  <c r="B67" i="34"/>
  <c r="A67" i="34" s="1"/>
  <c r="B66" i="34"/>
  <c r="A66" i="34" s="1"/>
  <c r="B65" i="34"/>
  <c r="A65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38" i="34"/>
  <c r="A1038" i="34" s="1"/>
  <c r="B1037" i="34"/>
  <c r="A1037" i="34" s="1"/>
  <c r="B1036" i="34"/>
  <c r="A1036" i="34" s="1"/>
  <c r="B1035" i="34"/>
  <c r="A1035" i="34" s="1"/>
  <c r="B1034" i="34"/>
  <c r="A1034" i="34" s="1"/>
  <c r="B1011" i="34"/>
  <c r="A1011" i="34" s="1"/>
  <c r="B1010" i="34"/>
  <c r="A1010" i="34" s="1"/>
  <c r="B1009" i="34"/>
  <c r="A1009" i="34" s="1"/>
  <c r="B980" i="34"/>
  <c r="A980" i="34" s="1"/>
  <c r="B979" i="34"/>
  <c r="A979" i="34" s="1"/>
  <c r="B938" i="34"/>
  <c r="A938" i="34" s="1"/>
  <c r="B937" i="34"/>
  <c r="A937" i="34" s="1"/>
  <c r="B931" i="34"/>
  <c r="A931" i="34" s="1"/>
  <c r="B930" i="34"/>
  <c r="A930" i="34" s="1"/>
  <c r="B886" i="34"/>
  <c r="A886" i="34" s="1"/>
  <c r="B490" i="34"/>
  <c r="A490" i="34" s="1"/>
  <c r="B471" i="34"/>
  <c r="A471" i="34" s="1"/>
  <c r="B388" i="34"/>
  <c r="A388" i="34" s="1"/>
  <c r="B387" i="34"/>
  <c r="A387" i="34" s="1"/>
  <c r="B383" i="34"/>
  <c r="A383" i="34" s="1"/>
  <c r="B382" i="34"/>
  <c r="A382" i="34" s="1"/>
  <c r="B378" i="34"/>
  <c r="A378" i="34" s="1"/>
  <c r="B377" i="34"/>
  <c r="A377" i="34" s="1"/>
  <c r="B376" i="34"/>
  <c r="A376" i="34" s="1"/>
  <c r="B1105" i="34"/>
  <c r="A1105" i="34" s="1"/>
  <c r="B1104" i="34"/>
  <c r="A1104" i="34" s="1"/>
  <c r="B1103" i="34"/>
  <c r="A1103" i="34" s="1"/>
  <c r="B1076" i="34"/>
  <c r="A1076" i="34" s="1"/>
  <c r="B928" i="34"/>
  <c r="A928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61" i="34"/>
  <c r="A961" i="34" s="1"/>
  <c r="B962" i="34"/>
  <c r="A962" i="34" s="1"/>
  <c r="B963" i="34"/>
  <c r="A963" i="34" s="1"/>
  <c r="B964" i="34"/>
  <c r="A964" i="34" s="1"/>
  <c r="B965" i="34"/>
  <c r="A965" i="34" s="1"/>
  <c r="B966" i="34"/>
  <c r="A966" i="34" s="1"/>
  <c r="B967" i="34"/>
  <c r="A967" i="34" s="1"/>
  <c r="B968" i="34"/>
  <c r="A968" i="34" s="1"/>
  <c r="B1003" i="34"/>
  <c r="A1003" i="34" s="1"/>
  <c r="B1012" i="34"/>
  <c r="A1012" i="34" s="1"/>
  <c r="B1013" i="34"/>
  <c r="A1013" i="34" s="1"/>
  <c r="B1014" i="34"/>
  <c r="A1014" i="34" s="1"/>
  <c r="B1015" i="34"/>
  <c r="A1015" i="34" s="1"/>
  <c r="B1016" i="34"/>
  <c r="A1016" i="34" s="1"/>
  <c r="B1017" i="34"/>
  <c r="A1017" i="34" s="1"/>
  <c r="B1018" i="34"/>
  <c r="A1018" i="34" s="1"/>
  <c r="B1019" i="34"/>
  <c r="A1019" i="34" s="1"/>
  <c r="B1020" i="34"/>
  <c r="A1020" i="34" s="1"/>
  <c r="B1083" i="34"/>
  <c r="A1083" i="34" s="1"/>
  <c r="B1084" i="34"/>
  <c r="A1084" i="34" s="1"/>
  <c r="B1085" i="34"/>
  <c r="A1085" i="34" s="1"/>
  <c r="B1086" i="34"/>
  <c r="A1086" i="34" s="1"/>
  <c r="B1087" i="34"/>
  <c r="A1087" i="34" s="1"/>
  <c r="B1088" i="34"/>
  <c r="A1088" i="34" s="1"/>
  <c r="B1118" i="34"/>
  <c r="A1118" i="34" s="1"/>
  <c r="B1119" i="34"/>
  <c r="A1119" i="34" s="1"/>
  <c r="B1120" i="34"/>
  <c r="A1120" i="34" s="1"/>
  <c r="B1121" i="34"/>
  <c r="A1121" i="34" s="1"/>
  <c r="B1122" i="34"/>
  <c r="A1122" i="34" s="1"/>
  <c r="B1123" i="34"/>
  <c r="A1123" i="34" s="1"/>
  <c r="B1124" i="34"/>
  <c r="A1124" i="34" s="1"/>
  <c r="B1125" i="34"/>
  <c r="A1125" i="34" s="1"/>
  <c r="B927" i="34"/>
  <c r="A927" i="34" s="1"/>
  <c r="B1092" i="34"/>
  <c r="A1092" i="34" s="1"/>
  <c r="B1091" i="34"/>
  <c r="A1091" i="34" s="1"/>
  <c r="B1040" i="34"/>
  <c r="A1040" i="34" s="1"/>
  <c r="B1039" i="34"/>
  <c r="A1039" i="34" s="1"/>
  <c r="B1025" i="34"/>
  <c r="A1025" i="34" s="1"/>
  <c r="B1024" i="34"/>
  <c r="A1024" i="34" s="1"/>
  <c r="B1023" i="34"/>
  <c r="A1023" i="34" s="1"/>
  <c r="B1022" i="34"/>
  <c r="A1022" i="34" s="1"/>
  <c r="B1021" i="34"/>
  <c r="A1021" i="34" s="1"/>
  <c r="B1098" i="34"/>
  <c r="A1098" i="34" s="1"/>
  <c r="B1097" i="34"/>
  <c r="A1097" i="34" s="1"/>
  <c r="B1096" i="34"/>
  <c r="A1096" i="34" s="1"/>
  <c r="B1095" i="34"/>
  <c r="A1095" i="34" s="1"/>
  <c r="B1094" i="34"/>
  <c r="A1094" i="34" s="1"/>
  <c r="B1093" i="34"/>
  <c r="A1093" i="34" s="1"/>
  <c r="B1046" i="34"/>
  <c r="A1046" i="34" s="1"/>
  <c r="B1045" i="34"/>
  <c r="A1045" i="34" s="1"/>
  <c r="B1044" i="34"/>
  <c r="A1044" i="34" s="1"/>
  <c r="B1043" i="34"/>
  <c r="A1043" i="34" s="1"/>
  <c r="B1042" i="34"/>
  <c r="A1042" i="34" s="1"/>
  <c r="B1041" i="34"/>
  <c r="A1041" i="34" s="1"/>
  <c r="B923" i="34"/>
  <c r="A923" i="34" s="1"/>
  <c r="B922" i="34"/>
  <c r="A922" i="34" s="1"/>
  <c r="B921" i="34"/>
  <c r="A921" i="34" s="1"/>
  <c r="B914" i="34" l="1"/>
  <c r="A914" i="34" s="1"/>
  <c r="B505" i="34"/>
  <c r="A505" i="34" s="1"/>
  <c r="B189" i="34"/>
  <c r="A189" i="34" s="1"/>
  <c r="B171" i="34"/>
  <c r="A171" i="34" s="1"/>
  <c r="E33" i="55" l="1"/>
  <c r="B812" i="34" l="1"/>
  <c r="A812" i="34" s="1"/>
  <c r="B795" i="34"/>
  <c r="A795" i="34" s="1"/>
  <c r="B786" i="34"/>
  <c r="A786" i="34" s="1"/>
  <c r="B110" i="34"/>
  <c r="A110" i="34" s="1"/>
  <c r="B105" i="34"/>
  <c r="A105" i="34" s="1"/>
  <c r="B93" i="34"/>
  <c r="A93" i="34" s="1"/>
  <c r="B64" i="34" l="1"/>
  <c r="A64" i="34" s="1"/>
  <c r="B474" i="34"/>
  <c r="A474" i="34" s="1"/>
  <c r="B455" i="34"/>
  <c r="A455" i="34" s="1"/>
  <c r="B259" i="34" l="1"/>
  <c r="A259" i="34" s="1"/>
  <c r="B231" i="34"/>
  <c r="A231" i="34" s="1"/>
  <c r="B356" i="34"/>
  <c r="A356" i="34" s="1"/>
  <c r="B343" i="34"/>
  <c r="A343" i="34" s="1"/>
  <c r="B374" i="34"/>
  <c r="A374" i="34" s="1"/>
  <c r="B693" i="34"/>
  <c r="A693" i="34" s="1"/>
  <c r="B267" i="34"/>
  <c r="A267" i="34" s="1"/>
  <c r="B425" i="34"/>
  <c r="A425" i="34" s="1"/>
  <c r="O5" i="78" l="1"/>
  <c r="N5" i="78"/>
  <c r="B308" i="34"/>
  <c r="A308" i="34" s="1"/>
  <c r="B274" i="34"/>
  <c r="A274" i="34" s="1"/>
  <c r="B764" i="34" l="1"/>
  <c r="A764" i="34" s="1"/>
  <c r="B725" i="34"/>
  <c r="A725" i="34" s="1"/>
  <c r="B724" i="34"/>
  <c r="A724" i="34" s="1"/>
  <c r="B723" i="34"/>
  <c r="A723" i="34" s="1"/>
  <c r="B699" i="34"/>
  <c r="A699" i="34" s="1"/>
  <c r="B698" i="34"/>
  <c r="A698" i="34" s="1"/>
  <c r="B672" i="34"/>
  <c r="A672" i="34" s="1"/>
  <c r="B671" i="34"/>
  <c r="A671" i="34" s="1"/>
  <c r="B670" i="34"/>
  <c r="A670" i="34" s="1"/>
  <c r="B669" i="34"/>
  <c r="A669" i="34" s="1"/>
  <c r="B728" i="34"/>
  <c r="A728" i="34" s="1"/>
  <c r="B717" i="34"/>
  <c r="A717" i="34" s="1"/>
  <c r="B690" i="34"/>
  <c r="A690" i="34" s="1"/>
  <c r="B667" i="34"/>
  <c r="A667" i="34" s="1"/>
  <c r="B638" i="34"/>
  <c r="A638" i="34" s="1"/>
  <c r="B637" i="34"/>
  <c r="A637" i="34" s="1"/>
  <c r="B635" i="34"/>
  <c r="A635" i="34" s="1"/>
  <c r="B634" i="34"/>
  <c r="A634" i="34" s="1"/>
  <c r="B633" i="34"/>
  <c r="A633" i="34" s="1"/>
  <c r="B373" i="34"/>
  <c r="A373" i="34" s="1"/>
  <c r="B372" i="34"/>
  <c r="A372" i="34" s="1"/>
  <c r="B363" i="34"/>
  <c r="A363" i="34" s="1"/>
  <c r="B362" i="34"/>
  <c r="A362" i="34" s="1"/>
  <c r="B361" i="34"/>
  <c r="A361" i="34" s="1"/>
  <c r="B360" i="34"/>
  <c r="A360" i="34" s="1"/>
  <c r="B359" i="34"/>
  <c r="A359" i="34" s="1"/>
  <c r="B346" i="34"/>
  <c r="A346" i="34" s="1"/>
  <c r="B330" i="34"/>
  <c r="A330" i="34" s="1"/>
  <c r="B309" i="34"/>
  <c r="A309" i="34" s="1"/>
  <c r="B307" i="34"/>
  <c r="A307" i="34" s="1"/>
  <c r="B275" i="34"/>
  <c r="A275" i="34" s="1"/>
  <c r="B273" i="34"/>
  <c r="A273" i="34" s="1"/>
  <c r="B245" i="34"/>
  <c r="A245" i="34" s="1"/>
  <c r="B244" i="34"/>
  <c r="A244" i="34" s="1"/>
  <c r="B454" i="34"/>
  <c r="A454" i="34" s="1"/>
  <c r="B453" i="34"/>
  <c r="A453" i="34" s="1"/>
  <c r="B452" i="34"/>
  <c r="A452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19" i="34"/>
  <c r="A419" i="34" s="1"/>
  <c r="B418" i="34"/>
  <c r="A418" i="34" s="1"/>
  <c r="B417" i="34"/>
  <c r="A417" i="34" s="1"/>
  <c r="B402" i="34"/>
  <c r="A402" i="34" s="1"/>
  <c r="B401" i="34"/>
  <c r="A401" i="34" s="1"/>
  <c r="B400" i="34"/>
  <c r="A400" i="34" s="1"/>
  <c r="B399" i="34"/>
  <c r="A399" i="34" s="1"/>
  <c r="B398" i="34"/>
  <c r="A398" i="34" s="1"/>
  <c r="B394" i="34"/>
  <c r="A394" i="34" s="1"/>
  <c r="B393" i="34"/>
  <c r="A393" i="34" s="1"/>
  <c r="B392" i="34"/>
  <c r="A392" i="34" s="1"/>
  <c r="B391" i="34"/>
  <c r="A391" i="34" s="1"/>
  <c r="B385" i="34"/>
  <c r="A385" i="34" s="1"/>
  <c r="B369" i="34"/>
  <c r="A369" i="34" s="1"/>
  <c r="B368" i="34"/>
  <c r="A368" i="34" s="1"/>
  <c r="B367" i="34"/>
  <c r="A367" i="34" s="1"/>
  <c r="B366" i="34"/>
  <c r="A366" i="34" s="1"/>
  <c r="B353" i="34"/>
  <c r="A353" i="34" s="1"/>
  <c r="B352" i="34"/>
  <c r="A352" i="34" s="1"/>
  <c r="B351" i="34"/>
  <c r="A351" i="34" s="1"/>
  <c r="B350" i="34"/>
  <c r="A350" i="34" s="1"/>
  <c r="B333" i="34"/>
  <c r="A333" i="34" s="1"/>
  <c r="B332" i="34"/>
  <c r="A332" i="34" s="1"/>
  <c r="B331" i="34"/>
  <c r="A331" i="34" s="1"/>
  <c r="B328" i="34"/>
  <c r="A328" i="34" s="1"/>
  <c r="B327" i="34"/>
  <c r="A327" i="34" s="1"/>
  <c r="B326" i="34"/>
  <c r="A326" i="34" s="1"/>
  <c r="B325" i="34"/>
  <c r="A325" i="34" s="1"/>
  <c r="B324" i="34"/>
  <c r="A324" i="34" s="1"/>
  <c r="B298" i="34"/>
  <c r="A298" i="34" s="1"/>
  <c r="B297" i="34"/>
  <c r="A297" i="34" s="1"/>
  <c r="B296" i="34"/>
  <c r="A296" i="34" s="1"/>
  <c r="B295" i="34"/>
  <c r="A295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56" i="34"/>
  <c r="A256" i="34" s="1"/>
  <c r="B255" i="34"/>
  <c r="A255" i="34" s="1"/>
  <c r="B254" i="34"/>
  <c r="A254" i="34" s="1"/>
  <c r="B253" i="34"/>
  <c r="A253" i="34" s="1"/>
  <c r="B252" i="34"/>
  <c r="A252" i="34" s="1"/>
  <c r="B251" i="34"/>
  <c r="A251" i="34" s="1"/>
  <c r="B250" i="34"/>
  <c r="A250" i="34" s="1"/>
  <c r="B249" i="34"/>
  <c r="A249" i="34" s="1"/>
  <c r="B209" i="34"/>
  <c r="A209" i="34" s="1"/>
  <c r="B208" i="34"/>
  <c r="A208" i="34" s="1"/>
  <c r="B207" i="34"/>
  <c r="A207" i="34" s="1"/>
  <c r="B206" i="34"/>
  <c r="A206" i="34" s="1"/>
  <c r="B205" i="34"/>
  <c r="A205" i="34" s="1"/>
  <c r="B204" i="34"/>
  <c r="A204" i="34" s="1"/>
  <c r="B201" i="34"/>
  <c r="A201" i="34" s="1"/>
  <c r="B200" i="34"/>
  <c r="A200" i="34" s="1"/>
  <c r="B199" i="34"/>
  <c r="A199" i="34" s="1"/>
  <c r="B167" i="34"/>
  <c r="A167" i="34" s="1"/>
  <c r="B166" i="34"/>
  <c r="A166" i="34" s="1"/>
  <c r="B165" i="34"/>
  <c r="A165" i="34" s="1"/>
  <c r="B164" i="34"/>
  <c r="A164" i="34" s="1"/>
  <c r="B163" i="34"/>
  <c r="A163" i="34" s="1"/>
  <c r="B162" i="34"/>
  <c r="A162" i="34" s="1"/>
  <c r="B161" i="34"/>
  <c r="A161" i="34" s="1"/>
  <c r="B160" i="34"/>
  <c r="A160" i="34" s="1"/>
  <c r="B159" i="34"/>
  <c r="A159" i="34" s="1"/>
  <c r="B510" i="34"/>
  <c r="A510" i="34" s="1"/>
  <c r="B509" i="34"/>
  <c r="A509" i="34" s="1"/>
  <c r="B491" i="34"/>
  <c r="A491" i="34" s="1"/>
  <c r="B470" i="34"/>
  <c r="A470" i="34" s="1"/>
  <c r="B412" i="34"/>
  <c r="A412" i="34" s="1"/>
  <c r="B411" i="34"/>
  <c r="A411" i="34" s="1"/>
  <c r="B396" i="34"/>
  <c r="A396" i="34" s="1"/>
  <c r="B395" i="34"/>
  <c r="A395" i="34" s="1"/>
  <c r="B1001" i="34"/>
  <c r="A1001" i="34" s="1"/>
  <c r="B1000" i="34"/>
  <c r="A1000" i="34" s="1"/>
  <c r="B999" i="34"/>
  <c r="A999" i="34" s="1"/>
  <c r="B983" i="34"/>
  <c r="A983" i="34" s="1"/>
  <c r="B973" i="34"/>
  <c r="A973" i="34" s="1"/>
  <c r="B940" i="34"/>
  <c r="A940" i="34" s="1"/>
  <c r="B939" i="34"/>
  <c r="A939" i="34" s="1"/>
  <c r="B933" i="34"/>
  <c r="A933" i="34" s="1"/>
  <c r="B929" i="34"/>
  <c r="A929" i="34" s="1"/>
  <c r="B821" i="34"/>
  <c r="A821" i="34" s="1"/>
  <c r="B820" i="34"/>
  <c r="A820" i="34" s="1"/>
  <c r="B819" i="34"/>
  <c r="A819" i="34" s="1"/>
  <c r="B806" i="34"/>
  <c r="A806" i="34" s="1"/>
  <c r="B805" i="34"/>
  <c r="A805" i="34" s="1"/>
  <c r="B904" i="34"/>
  <c r="A904" i="34" s="1"/>
  <c r="B903" i="34"/>
  <c r="A903" i="34" s="1"/>
  <c r="B884" i="34"/>
  <c r="A884" i="34" s="1"/>
  <c r="B838" i="34"/>
  <c r="A838" i="34" s="1"/>
  <c r="B803" i="34"/>
  <c r="A803" i="34" s="1"/>
  <c r="B802" i="34"/>
  <c r="A802" i="34" s="1"/>
  <c r="B780" i="34"/>
  <c r="A780" i="34" s="1"/>
  <c r="B779" i="34"/>
  <c r="A779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B770" i="34"/>
  <c r="A770" i="34" s="1"/>
  <c r="B769" i="34"/>
  <c r="A769" i="34" s="1"/>
  <c r="B765" i="34"/>
  <c r="A765" i="34" s="1"/>
  <c r="B837" i="34"/>
  <c r="A837" i="34" s="1"/>
  <c r="B836" i="34"/>
  <c r="A836" i="34" s="1"/>
  <c r="B835" i="34"/>
  <c r="A835" i="34" s="1"/>
  <c r="B834" i="34"/>
  <c r="A834" i="34" s="1"/>
  <c r="B833" i="34"/>
  <c r="A833" i="34" s="1"/>
  <c r="B817" i="34"/>
  <c r="A817" i="34" s="1"/>
  <c r="B816" i="34"/>
  <c r="A816" i="34" s="1"/>
  <c r="B815" i="34"/>
  <c r="A815" i="34" s="1"/>
  <c r="B814" i="34"/>
  <c r="A814" i="34" s="1"/>
  <c r="B813" i="34"/>
  <c r="A813" i="34" s="1"/>
  <c r="B90" i="34"/>
  <c r="A90" i="34" s="1"/>
  <c r="B89" i="34"/>
  <c r="A89" i="34" s="1"/>
  <c r="B88" i="34"/>
  <c r="A88" i="34" s="1"/>
  <c r="B87" i="34"/>
  <c r="A87" i="34" s="1"/>
  <c r="B86" i="34"/>
  <c r="A86" i="34" s="1"/>
  <c r="B85" i="34"/>
  <c r="A85" i="34" s="1"/>
  <c r="B582" i="34"/>
  <c r="A582" i="34" s="1"/>
  <c r="B573" i="34"/>
  <c r="A573" i="34" s="1"/>
  <c r="B312" i="34"/>
  <c r="A312" i="34" s="1"/>
  <c r="B311" i="34"/>
  <c r="A311" i="34" s="1"/>
  <c r="B310" i="34"/>
  <c r="A310" i="34" s="1"/>
  <c r="B278" i="34"/>
  <c r="A278" i="34" s="1"/>
  <c r="B277" i="34"/>
  <c r="A277" i="34" s="1"/>
  <c r="B276" i="34"/>
  <c r="A276" i="34" s="1"/>
  <c r="B222" i="34"/>
  <c r="A222" i="34" s="1"/>
  <c r="B221" i="34"/>
  <c r="A221" i="34" s="1"/>
  <c r="B618" i="34"/>
  <c r="A618" i="34" s="1"/>
  <c r="B556" i="34"/>
  <c r="A556" i="34" s="1"/>
  <c r="B555" i="34"/>
  <c r="A555" i="34" s="1"/>
  <c r="B552" i="34"/>
  <c r="A552" i="34" s="1"/>
  <c r="B551" i="34"/>
  <c r="A551" i="34" s="1"/>
  <c r="B549" i="34"/>
  <c r="A549" i="34" s="1"/>
  <c r="B548" i="34"/>
  <c r="A548" i="34" s="1"/>
  <c r="B535" i="34"/>
  <c r="A535" i="34" s="1"/>
  <c r="B534" i="34"/>
  <c r="A534" i="34" s="1"/>
  <c r="B527" i="34"/>
  <c r="A527" i="34" s="1"/>
  <c r="B526" i="34"/>
  <c r="A526" i="34" s="1"/>
  <c r="B519" i="34"/>
  <c r="A519" i="34" s="1"/>
  <c r="B518" i="34"/>
  <c r="A518" i="34" s="1"/>
  <c r="B479" i="34"/>
  <c r="A479" i="34" s="1"/>
  <c r="B478" i="34"/>
  <c r="A478" i="34" s="1"/>
  <c r="B477" i="34"/>
  <c r="A477" i="34" s="1"/>
  <c r="B476" i="34"/>
  <c r="A476" i="34" s="1"/>
  <c r="B475" i="34"/>
  <c r="A475" i="34" s="1"/>
  <c r="B810" i="34"/>
  <c r="A810" i="34" s="1"/>
  <c r="B809" i="34"/>
  <c r="A809" i="34" s="1"/>
  <c r="B798" i="34"/>
  <c r="A798" i="34" s="1"/>
  <c r="B797" i="34"/>
  <c r="A797" i="34" s="1"/>
  <c r="B796" i="34"/>
  <c r="A796" i="34" s="1"/>
  <c r="B794" i="34"/>
  <c r="A794" i="34" s="1"/>
  <c r="B793" i="34"/>
  <c r="A793" i="34" s="1"/>
  <c r="B789" i="34"/>
  <c r="A789" i="34" s="1"/>
  <c r="B788" i="34"/>
  <c r="A788" i="34" s="1"/>
  <c r="B787" i="34"/>
  <c r="A787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77" i="34"/>
  <c r="A777" i="34" s="1"/>
  <c r="B196" i="34"/>
  <c r="A196" i="34" s="1"/>
  <c r="B195" i="34"/>
  <c r="A195" i="34" s="1"/>
  <c r="B185" i="34"/>
  <c r="A185" i="34" s="1"/>
  <c r="B184" i="34"/>
  <c r="A184" i="34" s="1"/>
  <c r="B183" i="34"/>
  <c r="A183" i="34" s="1"/>
  <c r="B158" i="34"/>
  <c r="A158" i="34" s="1"/>
  <c r="B157" i="34"/>
  <c r="A157" i="34" s="1"/>
  <c r="B156" i="34"/>
  <c r="A156" i="34" s="1"/>
  <c r="B155" i="34"/>
  <c r="A155" i="34" s="1"/>
  <c r="B154" i="34"/>
  <c r="A154" i="34" s="1"/>
  <c r="B153" i="34"/>
  <c r="A153" i="34" s="1"/>
  <c r="B152" i="34"/>
  <c r="A152" i="34" s="1"/>
  <c r="B151" i="34"/>
  <c r="A151" i="34" s="1"/>
  <c r="B150" i="34"/>
  <c r="A150" i="34" s="1"/>
  <c r="B149" i="34"/>
  <c r="A149" i="34" s="1"/>
  <c r="B146" i="34"/>
  <c r="A146" i="34" s="1"/>
  <c r="B143" i="34"/>
  <c r="A143" i="34" s="1"/>
  <c r="B116" i="34"/>
  <c r="A116" i="34" s="1"/>
  <c r="B115" i="34"/>
  <c r="A115" i="34" s="1"/>
  <c r="B114" i="34"/>
  <c r="A114" i="34" s="1"/>
  <c r="B113" i="34"/>
  <c r="A113" i="34" s="1"/>
  <c r="B112" i="34"/>
  <c r="A112" i="34" s="1"/>
  <c r="B111" i="34"/>
  <c r="A111" i="34" s="1"/>
  <c r="B109" i="34"/>
  <c r="A109" i="34" s="1"/>
  <c r="B108" i="34"/>
  <c r="A108" i="34" s="1"/>
  <c r="B107" i="34"/>
  <c r="A107" i="34" s="1"/>
  <c r="B106" i="34"/>
  <c r="A106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5" i="34"/>
  <c r="A95" i="34" s="1"/>
  <c r="B94" i="34"/>
  <c r="A94" i="34" s="1"/>
  <c r="B92" i="34"/>
  <c r="A92" i="34" s="1"/>
  <c r="B91" i="34"/>
  <c r="A91" i="34" s="1"/>
  <c r="B63" i="34"/>
  <c r="A63" i="34" s="1"/>
  <c r="B619" i="34"/>
  <c r="A619" i="34" s="1"/>
  <c r="B473" i="34"/>
  <c r="A473" i="34" s="1"/>
  <c r="B456" i="34"/>
  <c r="A456" i="34" s="1"/>
  <c r="B1117" i="34"/>
  <c r="A1117" i="34" s="1"/>
  <c r="B1112" i="34"/>
  <c r="A1112" i="34" s="1"/>
  <c r="B1049" i="34"/>
  <c r="A1049" i="34" s="1"/>
  <c r="B990" i="34"/>
  <c r="A990" i="34" s="1"/>
  <c r="B989" i="34"/>
  <c r="A989" i="34" s="1"/>
  <c r="B988" i="34"/>
  <c r="A988" i="34" s="1"/>
  <c r="B987" i="34"/>
  <c r="A987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25" i="34"/>
  <c r="A925" i="34" s="1"/>
  <c r="B924" i="34"/>
  <c r="A924" i="34" s="1"/>
  <c r="B920" i="34"/>
  <c r="A920" i="34" s="1"/>
  <c r="B919" i="34"/>
  <c r="A919" i="34" s="1"/>
  <c r="B918" i="34"/>
  <c r="A918" i="34" s="1"/>
  <c r="B896" i="34"/>
  <c r="A896" i="34" s="1"/>
  <c r="B895" i="34"/>
  <c r="A895" i="34" s="1"/>
  <c r="B894" i="34"/>
  <c r="A894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874" i="34"/>
  <c r="A874" i="34" s="1"/>
  <c r="B873" i="34"/>
  <c r="A873" i="34" s="1"/>
  <c r="B872" i="34"/>
  <c r="A872" i="34" s="1"/>
  <c r="B871" i="34"/>
  <c r="A871" i="34" s="1"/>
  <c r="B870" i="34"/>
  <c r="A870" i="34" s="1"/>
  <c r="B869" i="34"/>
  <c r="A869" i="34" s="1"/>
  <c r="B868" i="34"/>
  <c r="A868" i="34" s="1"/>
  <c r="B867" i="34"/>
  <c r="A867" i="34" s="1"/>
  <c r="B866" i="34"/>
  <c r="A866" i="34" s="1"/>
  <c r="B862" i="34"/>
  <c r="A862" i="34" s="1"/>
  <c r="B861" i="34"/>
  <c r="A861" i="34" s="1"/>
  <c r="B864" i="34"/>
  <c r="A864" i="34" s="1"/>
  <c r="B863" i="34"/>
  <c r="A863" i="34" s="1"/>
  <c r="B860" i="34"/>
  <c r="A860" i="34" s="1"/>
  <c r="B859" i="34"/>
  <c r="A859" i="34" s="1"/>
  <c r="B858" i="34"/>
  <c r="A858" i="34" s="1"/>
  <c r="B857" i="34"/>
  <c r="A857" i="34" s="1"/>
  <c r="B856" i="34"/>
  <c r="A856" i="34" s="1"/>
  <c r="B855" i="34"/>
  <c r="A855" i="34" s="1"/>
  <c r="B854" i="34"/>
  <c r="A854" i="34" s="1"/>
  <c r="B853" i="34"/>
  <c r="A853" i="34" s="1"/>
  <c r="B852" i="34"/>
  <c r="A852" i="34" s="1"/>
  <c r="B851" i="34"/>
  <c r="A851" i="34" s="1"/>
  <c r="B850" i="34"/>
  <c r="A850" i="34" s="1"/>
  <c r="B849" i="34"/>
  <c r="A849" i="34" s="1"/>
  <c r="B848" i="34"/>
  <c r="A848" i="34" s="1"/>
  <c r="B847" i="34"/>
  <c r="A847" i="34" s="1"/>
  <c r="B846" i="34"/>
  <c r="A846" i="34" s="1"/>
  <c r="B845" i="34"/>
  <c r="A845" i="34" s="1"/>
  <c r="B844" i="34"/>
  <c r="A844" i="34" s="1"/>
  <c r="B843" i="34"/>
  <c r="A843" i="34" s="1"/>
  <c r="B305" i="34" l="1"/>
  <c r="A305" i="34" s="1"/>
  <c r="B329" i="34"/>
  <c r="A329" i="34" s="1"/>
  <c r="B609" i="34"/>
  <c r="A609" i="34" s="1"/>
  <c r="B913" i="34"/>
  <c r="A913" i="34" s="1"/>
  <c r="B170" i="34"/>
  <c r="A170" i="34" s="1"/>
  <c r="B926" i="34" l="1"/>
  <c r="A926" i="34" s="1"/>
  <c r="I18" i="54" l="1"/>
  <c r="B507" i="34"/>
  <c r="A507" i="34" s="1"/>
  <c r="N11" i="34" l="1"/>
  <c r="N12" i="34"/>
  <c r="N10" i="34"/>
  <c r="N5" i="77"/>
  <c r="O5" i="77" l="1"/>
  <c r="L5" i="75"/>
  <c r="M5" i="75"/>
  <c r="P5" i="74"/>
  <c r="O5" i="74"/>
  <c r="V145" i="34" l="1"/>
  <c r="V137" i="34"/>
  <c r="V133" i="34"/>
  <c r="V134" i="34"/>
  <c r="V122" i="34"/>
  <c r="V123" i="34"/>
  <c r="V138" i="34"/>
  <c r="V139" i="34"/>
  <c r="V121" i="34"/>
  <c r="V124" i="34"/>
  <c r="V126" i="34"/>
  <c r="V132" i="34"/>
  <c r="V129" i="34"/>
  <c r="V128" i="34"/>
  <c r="V144" i="34"/>
  <c r="V120" i="34"/>
  <c r="V136" i="34"/>
  <c r="V130" i="34"/>
  <c r="V135" i="34"/>
  <c r="V118" i="34"/>
  <c r="V119" i="34"/>
  <c r="V125" i="34"/>
  <c r="V127" i="34"/>
  <c r="V131" i="34"/>
  <c r="V1029" i="34"/>
  <c r="V620" i="34"/>
  <c r="V384" i="34"/>
  <c r="V511" i="34"/>
  <c r="V557" i="34"/>
  <c r="V379" i="34"/>
  <c r="V413" i="34"/>
  <c r="V520" i="34"/>
  <c r="V553" i="34"/>
  <c r="V887" i="34"/>
  <c r="V397" i="34"/>
  <c r="V472" i="34"/>
  <c r="V528" i="34"/>
  <c r="V550" i="34"/>
  <c r="V536" i="34"/>
  <c r="V389" i="34"/>
  <c r="V492" i="34"/>
  <c r="V50" i="34"/>
  <c r="V40" i="34"/>
  <c r="V52" i="34"/>
  <c r="V62" i="34"/>
  <c r="V32" i="34"/>
  <c r="V26" i="34"/>
  <c r="V28" i="34"/>
  <c r="V30" i="34"/>
  <c r="V42" i="34"/>
  <c r="V54" i="34"/>
  <c r="V29" i="34"/>
  <c r="V31" i="34"/>
  <c r="V43" i="34"/>
  <c r="V55" i="34"/>
  <c r="V53" i="34"/>
  <c r="V47" i="34"/>
  <c r="V33" i="34"/>
  <c r="V45" i="34"/>
  <c r="V57" i="34"/>
  <c r="V34" i="34"/>
  <c r="V46" i="34"/>
  <c r="V58" i="34"/>
  <c r="V44" i="34"/>
  <c r="V56" i="34"/>
  <c r="V38" i="34"/>
  <c r="V24" i="34"/>
  <c r="V36" i="34"/>
  <c r="V48" i="34"/>
  <c r="V60" i="34"/>
  <c r="V25" i="34"/>
  <c r="V37" i="34"/>
  <c r="V49" i="34"/>
  <c r="V61" i="34"/>
  <c r="V35" i="34"/>
  <c r="V59" i="34"/>
  <c r="V27" i="34"/>
  <c r="V41" i="34"/>
  <c r="V23" i="34"/>
  <c r="V39" i="34"/>
  <c r="V51" i="34"/>
  <c r="V18" i="34"/>
  <c r="V306" i="34"/>
  <c r="V771" i="34"/>
  <c r="V1126" i="34"/>
  <c r="V1090" i="34"/>
  <c r="V1089" i="34"/>
  <c r="V982" i="34"/>
  <c r="V748" i="34"/>
  <c r="V746" i="34"/>
  <c r="V1004" i="34"/>
  <c r="V932" i="34"/>
  <c r="V747" i="34"/>
  <c r="V971" i="34"/>
  <c r="V745" i="34"/>
  <c r="V763" i="34"/>
  <c r="V1005" i="34"/>
  <c r="V981" i="34"/>
  <c r="V970" i="34"/>
  <c r="V972" i="34"/>
  <c r="V14" i="34"/>
  <c r="V901" i="34"/>
  <c r="V998" i="34"/>
  <c r="V1052" i="34"/>
  <c r="V994" i="34"/>
  <c r="V1056" i="34"/>
  <c r="V995" i="34"/>
  <c r="V1057" i="34"/>
  <c r="V993" i="34"/>
  <c r="V1055" i="34"/>
  <c r="V1002" i="34"/>
  <c r="V992" i="34"/>
  <c r="V1054" i="34"/>
  <c r="V172" i="34"/>
  <c r="V991" i="34"/>
  <c r="V1053" i="34"/>
  <c r="V997" i="34"/>
  <c r="V1051" i="34"/>
  <c r="V996" i="34"/>
  <c r="V1050" i="34"/>
  <c r="V1058" i="34"/>
  <c r="V598" i="34"/>
  <c r="V606" i="34"/>
  <c r="V612" i="34"/>
  <c r="V644" i="34"/>
  <c r="V800" i="34"/>
  <c r="V976" i="34"/>
  <c r="V1113" i="34"/>
  <c r="V624" i="34"/>
  <c r="V577" i="34"/>
  <c r="V174" i="34"/>
  <c r="V529" i="34"/>
  <c r="V541" i="34"/>
  <c r="V563" i="34"/>
  <c r="V646" i="34"/>
  <c r="V650" i="34"/>
  <c r="V656" i="34"/>
  <c r="V986" i="34"/>
  <c r="V1060" i="34"/>
  <c r="V1068" i="34"/>
  <c r="V596" i="34"/>
  <c r="V604" i="34"/>
  <c r="V842" i="34"/>
  <c r="V642" i="34"/>
  <c r="V1006" i="34"/>
  <c r="V1032" i="34"/>
  <c r="V627" i="34"/>
  <c r="V177" i="34"/>
  <c r="V532" i="34"/>
  <c r="V544" i="34"/>
  <c r="V558" i="34"/>
  <c r="V739" i="34"/>
  <c r="V831" i="34"/>
  <c r="V841" i="34"/>
  <c r="V1007" i="34"/>
  <c r="V1063" i="34"/>
  <c r="V1071" i="34"/>
  <c r="V915" i="34"/>
  <c r="V599" i="34"/>
  <c r="V607" i="34"/>
  <c r="V613" i="34"/>
  <c r="V645" i="34"/>
  <c r="V801" i="34"/>
  <c r="V977" i="34"/>
  <c r="V1116" i="34"/>
  <c r="V625" i="34"/>
  <c r="V578" i="34"/>
  <c r="V175" i="34"/>
  <c r="V530" i="34"/>
  <c r="V542" i="34"/>
  <c r="V564" i="34"/>
  <c r="V651" i="34"/>
  <c r="V657" i="34"/>
  <c r="V737" i="34"/>
  <c r="V791" i="34"/>
  <c r="V839" i="34"/>
  <c r="V1061" i="34"/>
  <c r="V1027" i="34"/>
  <c r="V616" i="34"/>
  <c r="V584" i="34"/>
  <c r="V594" i="34"/>
  <c r="V602" i="34"/>
  <c r="V523" i="34"/>
  <c r="V726" i="34"/>
  <c r="V1030" i="34"/>
  <c r="V1114" i="34"/>
  <c r="V537" i="34"/>
  <c r="V545" i="34"/>
  <c r="V559" i="34"/>
  <c r="V740" i="34"/>
  <c r="V832" i="34"/>
  <c r="V190" i="34"/>
  <c r="V1008" i="34"/>
  <c r="V1064" i="34"/>
  <c r="V1072" i="34"/>
  <c r="V614" i="34"/>
  <c r="V916" i="34"/>
  <c r="V592" i="34"/>
  <c r="V600" i="34"/>
  <c r="V608" i="34"/>
  <c r="V521" i="34"/>
  <c r="V978" i="34"/>
  <c r="V623" i="34"/>
  <c r="V576" i="34"/>
  <c r="V173" i="34"/>
  <c r="V540" i="34"/>
  <c r="V562" i="34"/>
  <c r="V574" i="34"/>
  <c r="V641" i="34"/>
  <c r="V649" i="34"/>
  <c r="V655" i="34"/>
  <c r="V985" i="34"/>
  <c r="V1059" i="34"/>
  <c r="V1067" i="34"/>
  <c r="V1075" i="34"/>
  <c r="V617" i="34"/>
  <c r="V585" i="34"/>
  <c r="V595" i="34"/>
  <c r="V603" i="34"/>
  <c r="V506" i="34"/>
  <c r="V583" i="34"/>
  <c r="V727" i="34"/>
  <c r="V1031" i="34"/>
  <c r="V1115" i="34"/>
  <c r="V621" i="34"/>
  <c r="V538" i="34"/>
  <c r="V546" i="34"/>
  <c r="V560" i="34"/>
  <c r="V639" i="34"/>
  <c r="V647" i="34"/>
  <c r="V807" i="34"/>
  <c r="V191" i="34"/>
  <c r="V1065" i="34"/>
  <c r="V1073" i="34"/>
  <c r="V615" i="34"/>
  <c r="V575" i="34"/>
  <c r="V579" i="34"/>
  <c r="V593" i="34"/>
  <c r="V601" i="34"/>
  <c r="V522" i="34"/>
  <c r="V622" i="34"/>
  <c r="V539" i="34"/>
  <c r="V547" i="34"/>
  <c r="V561" i="34"/>
  <c r="V640" i="34"/>
  <c r="V648" i="34"/>
  <c r="V808" i="34"/>
  <c r="V192" i="34"/>
  <c r="V984" i="34"/>
  <c r="V1026" i="34"/>
  <c r="V1066" i="34"/>
  <c r="V1110" i="34"/>
  <c r="V1074" i="34"/>
  <c r="V1069" i="34"/>
  <c r="V597" i="34"/>
  <c r="V605" i="34"/>
  <c r="V611" i="34"/>
  <c r="V885" i="34"/>
  <c r="V643" i="34"/>
  <c r="V1033" i="34"/>
  <c r="V626" i="34"/>
  <c r="V176" i="34"/>
  <c r="V531" i="34"/>
  <c r="V543" i="34"/>
  <c r="V565" i="34"/>
  <c r="V652" i="34"/>
  <c r="V658" i="34"/>
  <c r="V738" i="34"/>
  <c r="V792" i="34"/>
  <c r="V840" i="34"/>
  <c r="V1062" i="34"/>
  <c r="V1028" i="34"/>
  <c r="V1070" i="34"/>
  <c r="V1106" i="34"/>
  <c r="V141" i="34"/>
  <c r="V1048" i="34"/>
  <c r="V1102" i="34"/>
  <c r="V1101" i="34"/>
  <c r="V1047" i="34"/>
  <c r="V1111" i="34"/>
  <c r="V1107" i="34"/>
  <c r="V1099" i="34"/>
  <c r="V1109" i="34"/>
  <c r="V1100" i="34"/>
  <c r="V1108" i="34"/>
  <c r="V1046" i="34"/>
  <c r="V1024" i="34"/>
  <c r="V1122" i="34"/>
  <c r="V946" i="34"/>
  <c r="V664" i="34"/>
  <c r="V678" i="34"/>
  <c r="V686" i="34"/>
  <c r="V700" i="34"/>
  <c r="V708" i="34"/>
  <c r="V716" i="34"/>
  <c r="V732" i="34"/>
  <c r="V744" i="34"/>
  <c r="V774" i="34"/>
  <c r="V922" i="34"/>
  <c r="V1096" i="34"/>
  <c r="V1092" i="34"/>
  <c r="V1088" i="34"/>
  <c r="V1014" i="34"/>
  <c r="V968" i="34"/>
  <c r="V886" i="34"/>
  <c r="V938" i="34"/>
  <c r="V1034" i="34"/>
  <c r="V75" i="34"/>
  <c r="V180" i="34"/>
  <c r="V194" i="34"/>
  <c r="V718" i="34"/>
  <c r="V760" i="34"/>
  <c r="V1022" i="34"/>
  <c r="V948" i="34"/>
  <c r="V1076" i="34"/>
  <c r="V378" i="34"/>
  <c r="V388" i="34"/>
  <c r="V930" i="34"/>
  <c r="V662" i="34"/>
  <c r="V706" i="34"/>
  <c r="V714" i="34"/>
  <c r="V730" i="34"/>
  <c r="V742" i="34"/>
  <c r="V768" i="34"/>
  <c r="V1095" i="34"/>
  <c r="V1091" i="34"/>
  <c r="V1085" i="34"/>
  <c r="V1019" i="34"/>
  <c r="V1003" i="34"/>
  <c r="V965" i="34"/>
  <c r="V937" i="34"/>
  <c r="V69" i="34"/>
  <c r="V74" i="34"/>
  <c r="V193" i="34"/>
  <c r="V759" i="34"/>
  <c r="V1021" i="34"/>
  <c r="V1121" i="34"/>
  <c r="V953" i="34"/>
  <c r="V945" i="34"/>
  <c r="V1105" i="34"/>
  <c r="V377" i="34"/>
  <c r="V387" i="34"/>
  <c r="V71" i="34"/>
  <c r="V661" i="34"/>
  <c r="V683" i="34"/>
  <c r="V705" i="34"/>
  <c r="V713" i="34"/>
  <c r="V741" i="34"/>
  <c r="V767" i="34"/>
  <c r="V1093" i="34"/>
  <c r="V927" i="34"/>
  <c r="V1120" i="34"/>
  <c r="V1087" i="34"/>
  <c r="V1013" i="34"/>
  <c r="V967" i="34"/>
  <c r="V1081" i="34"/>
  <c r="V67" i="34"/>
  <c r="V676" i="34"/>
  <c r="V684" i="34"/>
  <c r="V757" i="34"/>
  <c r="V1041" i="34"/>
  <c r="V1042" i="34"/>
  <c r="V1118" i="34"/>
  <c r="V950" i="34"/>
  <c r="V942" i="34"/>
  <c r="V1104" i="34"/>
  <c r="V376" i="34"/>
  <c r="V630" i="34"/>
  <c r="V660" i="34"/>
  <c r="V682" i="34"/>
  <c r="V704" i="34"/>
  <c r="V712" i="34"/>
  <c r="V736" i="34"/>
  <c r="V766" i="34"/>
  <c r="V1084" i="34"/>
  <c r="V1018" i="34"/>
  <c r="V964" i="34"/>
  <c r="V928" i="34"/>
  <c r="V1038" i="34"/>
  <c r="V1080" i="34"/>
  <c r="V66" i="34"/>
  <c r="V79" i="34"/>
  <c r="V722" i="34"/>
  <c r="V756" i="34"/>
  <c r="V1044" i="34"/>
  <c r="V952" i="34"/>
  <c r="V944" i="34"/>
  <c r="V72" i="34"/>
  <c r="V628" i="34"/>
  <c r="V654" i="34"/>
  <c r="V666" i="34"/>
  <c r="V702" i="34"/>
  <c r="V710" i="34"/>
  <c r="V734" i="34"/>
  <c r="V776" i="34"/>
  <c r="V1015" i="34"/>
  <c r="V961" i="34"/>
  <c r="V383" i="34"/>
  <c r="V490" i="34"/>
  <c r="V1011" i="34"/>
  <c r="V1037" i="34"/>
  <c r="V1079" i="34"/>
  <c r="V65" i="34"/>
  <c r="V78" i="34"/>
  <c r="V84" i="34"/>
  <c r="V674" i="34"/>
  <c r="V721" i="34"/>
  <c r="V1043" i="34"/>
  <c r="V1025" i="34"/>
  <c r="V1125" i="34"/>
  <c r="V949" i="34"/>
  <c r="V653" i="34"/>
  <c r="V665" i="34"/>
  <c r="V675" i="34"/>
  <c r="V679" i="34"/>
  <c r="V687" i="34"/>
  <c r="V701" i="34"/>
  <c r="V709" i="34"/>
  <c r="V733" i="34"/>
  <c r="V775" i="34"/>
  <c r="V923" i="34"/>
  <c r="V1097" i="34"/>
  <c r="V1039" i="34"/>
  <c r="V1124" i="34"/>
  <c r="V1083" i="34"/>
  <c r="V1017" i="34"/>
  <c r="V963" i="34"/>
  <c r="V979" i="34"/>
  <c r="V1009" i="34"/>
  <c r="V1035" i="34"/>
  <c r="V1077" i="34"/>
  <c r="V76" i="34"/>
  <c r="V82" i="34"/>
  <c r="V181" i="34"/>
  <c r="V680" i="34"/>
  <c r="V688" i="34"/>
  <c r="V719" i="34"/>
  <c r="V761" i="34"/>
  <c r="V921" i="34"/>
  <c r="V1045" i="34"/>
  <c r="V1098" i="34"/>
  <c r="V1040" i="34"/>
  <c r="V1086" i="34"/>
  <c r="V1020" i="34"/>
  <c r="V1012" i="34"/>
  <c r="V966" i="34"/>
  <c r="V382" i="34"/>
  <c r="V980" i="34"/>
  <c r="V1010" i="34"/>
  <c r="V1036" i="34"/>
  <c r="V1078" i="34"/>
  <c r="V77" i="34"/>
  <c r="V83" i="34"/>
  <c r="V182" i="34"/>
  <c r="V673" i="34"/>
  <c r="V720" i="34"/>
  <c r="V762" i="34"/>
  <c r="V1023" i="34"/>
  <c r="V1119" i="34"/>
  <c r="V951" i="34"/>
  <c r="V943" i="34"/>
  <c r="V931" i="34"/>
  <c r="V663" i="34"/>
  <c r="V677" i="34"/>
  <c r="V685" i="34"/>
  <c r="V707" i="34"/>
  <c r="V715" i="34"/>
  <c r="V731" i="34"/>
  <c r="V743" i="34"/>
  <c r="V773" i="34"/>
  <c r="V917" i="34"/>
  <c r="V1094" i="34"/>
  <c r="V1016" i="34"/>
  <c r="V962" i="34"/>
  <c r="V471" i="34"/>
  <c r="V1082" i="34"/>
  <c r="V68" i="34"/>
  <c r="V73" i="34"/>
  <c r="V758" i="34"/>
  <c r="V1123" i="34"/>
  <c r="V947" i="34"/>
  <c r="V1103" i="34"/>
  <c r="V629" i="34"/>
  <c r="V659" i="34"/>
  <c r="V681" i="34"/>
  <c r="V689" i="34"/>
  <c r="V703" i="34"/>
  <c r="V711" i="34"/>
  <c r="V735" i="34"/>
  <c r="V505" i="34"/>
  <c r="V189" i="34"/>
  <c r="V914" i="34"/>
  <c r="V171" i="34"/>
  <c r="V786" i="34"/>
  <c r="V93" i="34"/>
  <c r="V105" i="34"/>
  <c r="V812" i="34"/>
  <c r="V110" i="34"/>
  <c r="V795" i="34"/>
  <c r="V455" i="34"/>
  <c r="V64" i="34"/>
  <c r="V474" i="34"/>
  <c r="V267" i="34"/>
  <c r="V259" i="34"/>
  <c r="V374" i="34"/>
  <c r="V343" i="34"/>
  <c r="V693" i="34"/>
  <c r="V356" i="34"/>
  <c r="V231" i="34"/>
  <c r="V425" i="34"/>
  <c r="V274" i="34"/>
  <c r="V308" i="34"/>
  <c r="V866" i="34"/>
  <c r="V874" i="34"/>
  <c r="V882" i="34"/>
  <c r="V894" i="34"/>
  <c r="V107" i="34"/>
  <c r="V158" i="34"/>
  <c r="V782" i="34"/>
  <c r="V794" i="34"/>
  <c r="V477" i="34"/>
  <c r="V519" i="34"/>
  <c r="V573" i="34"/>
  <c r="V87" i="34"/>
  <c r="V754" i="34"/>
  <c r="V903" i="34"/>
  <c r="V351" i="34"/>
  <c r="V402" i="34"/>
  <c r="V420" i="34"/>
  <c r="V307" i="34"/>
  <c r="V850" i="34"/>
  <c r="V858" i="34"/>
  <c r="V864" i="34"/>
  <c r="V958" i="34"/>
  <c r="V988" i="34"/>
  <c r="V99" i="34"/>
  <c r="V113" i="34"/>
  <c r="V788" i="34"/>
  <c r="V555" i="34"/>
  <c r="V222" i="34"/>
  <c r="V814" i="34"/>
  <c r="V820" i="34"/>
  <c r="V396" i="34"/>
  <c r="V491" i="34"/>
  <c r="V164" i="34"/>
  <c r="V297" i="34"/>
  <c r="V368" i="34"/>
  <c r="V868" i="34"/>
  <c r="V876" i="34"/>
  <c r="V888" i="34"/>
  <c r="V896" i="34"/>
  <c r="V109" i="34"/>
  <c r="V184" i="34"/>
  <c r="V784" i="34"/>
  <c r="V479" i="34"/>
  <c r="V89" i="34"/>
  <c r="V834" i="34"/>
  <c r="V838" i="34"/>
  <c r="V1000" i="34"/>
  <c r="V509" i="34"/>
  <c r="V422" i="34"/>
  <c r="V844" i="34"/>
  <c r="V852" i="34"/>
  <c r="V860" i="34"/>
  <c r="V862" i="34"/>
  <c r="V918" i="34"/>
  <c r="V924" i="34"/>
  <c r="V960" i="34"/>
  <c r="V990" i="34"/>
  <c r="V101" i="34"/>
  <c r="V115" i="34"/>
  <c r="V149" i="34"/>
  <c r="V551" i="34"/>
  <c r="V816" i="34"/>
  <c r="V780" i="34"/>
  <c r="V166" i="34"/>
  <c r="V250" i="34"/>
  <c r="V291" i="34"/>
  <c r="V366" i="34"/>
  <c r="V275" i="34"/>
  <c r="V638" i="34"/>
  <c r="V845" i="34"/>
  <c r="V853" i="34"/>
  <c r="V919" i="34"/>
  <c r="V925" i="34"/>
  <c r="V619" i="34"/>
  <c r="V94" i="34"/>
  <c r="V102" i="34"/>
  <c r="V116" i="34"/>
  <c r="V150" i="34"/>
  <c r="V195" i="34"/>
  <c r="V809" i="34"/>
  <c r="V552" i="34"/>
  <c r="V817" i="34"/>
  <c r="V933" i="34"/>
  <c r="V983" i="34"/>
  <c r="V159" i="34"/>
  <c r="V167" i="34"/>
  <c r="V204" i="34"/>
  <c r="V292" i="34"/>
  <c r="V391" i="34"/>
  <c r="V363" i="34"/>
  <c r="V667" i="34"/>
  <c r="V669" i="34"/>
  <c r="V867" i="34"/>
  <c r="V875" i="34"/>
  <c r="V883" i="34"/>
  <c r="V895" i="34"/>
  <c r="V1112" i="34"/>
  <c r="V108" i="34"/>
  <c r="V183" i="34"/>
  <c r="V783" i="34"/>
  <c r="V478" i="34"/>
  <c r="V88" i="34"/>
  <c r="V833" i="34"/>
  <c r="V755" i="34"/>
  <c r="V999" i="34"/>
  <c r="V352" i="34"/>
  <c r="V421" i="34"/>
  <c r="V360" i="34"/>
  <c r="V690" i="34"/>
  <c r="V670" i="34"/>
  <c r="V847" i="34"/>
  <c r="V855" i="34"/>
  <c r="V955" i="34"/>
  <c r="V96" i="34"/>
  <c r="V104" i="34"/>
  <c r="V146" i="34"/>
  <c r="V797" i="34"/>
  <c r="V276" i="34"/>
  <c r="V765" i="34"/>
  <c r="V805" i="34"/>
  <c r="V411" i="34"/>
  <c r="V161" i="34"/>
  <c r="V200" i="34"/>
  <c r="V206" i="34"/>
  <c r="V249" i="34"/>
  <c r="V294" i="34"/>
  <c r="V393" i="34"/>
  <c r="V453" i="34"/>
  <c r="V330" i="34"/>
  <c r="V373" i="34"/>
  <c r="V671" i="34"/>
  <c r="V723" i="34"/>
  <c r="V869" i="34"/>
  <c r="V877" i="34"/>
  <c r="V889" i="34"/>
  <c r="V153" i="34"/>
  <c r="V185" i="34"/>
  <c r="V785" i="34"/>
  <c r="V534" i="34"/>
  <c r="V90" i="34"/>
  <c r="V835" i="34"/>
  <c r="V769" i="34"/>
  <c r="V929" i="34"/>
  <c r="V1001" i="34"/>
  <c r="V510" i="34"/>
  <c r="V254" i="34"/>
  <c r="V324" i="34"/>
  <c r="V423" i="34"/>
  <c r="V346" i="34"/>
  <c r="V362" i="34"/>
  <c r="V633" i="34"/>
  <c r="V672" i="34"/>
  <c r="V870" i="34"/>
  <c r="V878" i="34"/>
  <c r="V890" i="34"/>
  <c r="V154" i="34"/>
  <c r="V535" i="34"/>
  <c r="V836" i="34"/>
  <c r="V770" i="34"/>
  <c r="V802" i="34"/>
  <c r="V470" i="34"/>
  <c r="V208" i="34"/>
  <c r="V251" i="34"/>
  <c r="V325" i="34"/>
  <c r="V331" i="34"/>
  <c r="V398" i="34"/>
  <c r="V424" i="34"/>
  <c r="V244" i="34"/>
  <c r="V634" i="34"/>
  <c r="V698" i="34"/>
  <c r="V846" i="34"/>
  <c r="V854" i="34"/>
  <c r="V920" i="34"/>
  <c r="V954" i="34"/>
  <c r="V95" i="34"/>
  <c r="V103" i="34"/>
  <c r="V143" i="34"/>
  <c r="V196" i="34"/>
  <c r="V796" i="34"/>
  <c r="V810" i="34"/>
  <c r="V582" i="34"/>
  <c r="V160" i="34"/>
  <c r="V293" i="34"/>
  <c r="V392" i="34"/>
  <c r="V452" i="34"/>
  <c r="V309" i="34"/>
  <c r="V372" i="34"/>
  <c r="V764" i="34"/>
  <c r="V872" i="34"/>
  <c r="V880" i="34"/>
  <c r="V892" i="34"/>
  <c r="V456" i="34"/>
  <c r="V91" i="34"/>
  <c r="V156" i="34"/>
  <c r="V475" i="34"/>
  <c r="V527" i="34"/>
  <c r="V549" i="34"/>
  <c r="V311" i="34"/>
  <c r="V85" i="34"/>
  <c r="V752" i="34"/>
  <c r="V940" i="34"/>
  <c r="V327" i="34"/>
  <c r="V333" i="34"/>
  <c r="V400" i="34"/>
  <c r="V418" i="34"/>
  <c r="V273" i="34"/>
  <c r="V848" i="34"/>
  <c r="V856" i="34"/>
  <c r="V956" i="34"/>
  <c r="V473" i="34"/>
  <c r="V97" i="34"/>
  <c r="V111" i="34"/>
  <c r="V798" i="34"/>
  <c r="V618" i="34"/>
  <c r="V277" i="34"/>
  <c r="V884" i="34"/>
  <c r="V806" i="34"/>
  <c r="V412" i="34"/>
  <c r="V162" i="34"/>
  <c r="V201" i="34"/>
  <c r="V295" i="34"/>
  <c r="V394" i="34"/>
  <c r="V454" i="34"/>
  <c r="V728" i="34"/>
  <c r="V724" i="34"/>
  <c r="V849" i="34"/>
  <c r="V857" i="34"/>
  <c r="V863" i="34"/>
  <c r="V957" i="34"/>
  <c r="V987" i="34"/>
  <c r="V1049" i="34"/>
  <c r="V98" i="34"/>
  <c r="V112" i="34"/>
  <c r="V787" i="34"/>
  <c r="V221" i="34"/>
  <c r="V278" i="34"/>
  <c r="V813" i="34"/>
  <c r="V819" i="34"/>
  <c r="V395" i="34"/>
  <c r="V163" i="34"/>
  <c r="V255" i="34"/>
  <c r="V296" i="34"/>
  <c r="V367" i="34"/>
  <c r="V359" i="34"/>
  <c r="V725" i="34"/>
  <c r="V871" i="34"/>
  <c r="V879" i="34"/>
  <c r="V891" i="34"/>
  <c r="V63" i="34"/>
  <c r="V151" i="34"/>
  <c r="V155" i="34"/>
  <c r="V526" i="34"/>
  <c r="V548" i="34"/>
  <c r="V310" i="34"/>
  <c r="V837" i="34"/>
  <c r="V751" i="34"/>
  <c r="V803" i="34"/>
  <c r="V904" i="34"/>
  <c r="V939" i="34"/>
  <c r="V199" i="34"/>
  <c r="V205" i="34"/>
  <c r="V209" i="34"/>
  <c r="V252" i="34"/>
  <c r="V256" i="34"/>
  <c r="V326" i="34"/>
  <c r="V332" i="34"/>
  <c r="V399" i="34"/>
  <c r="V417" i="34"/>
  <c r="V245" i="34"/>
  <c r="V635" i="34"/>
  <c r="V699" i="34"/>
  <c r="V843" i="34"/>
  <c r="V851" i="34"/>
  <c r="V859" i="34"/>
  <c r="V861" i="34"/>
  <c r="V959" i="34"/>
  <c r="V989" i="34"/>
  <c r="V1117" i="34"/>
  <c r="V100" i="34"/>
  <c r="V114" i="34"/>
  <c r="V152" i="34"/>
  <c r="V777" i="34"/>
  <c r="V789" i="34"/>
  <c r="V556" i="34"/>
  <c r="V815" i="34"/>
  <c r="V779" i="34"/>
  <c r="V821" i="34"/>
  <c r="V165" i="34"/>
  <c r="V253" i="34"/>
  <c r="V290" i="34"/>
  <c r="V298" i="34"/>
  <c r="V353" i="34"/>
  <c r="V369" i="34"/>
  <c r="V361" i="34"/>
  <c r="V637" i="34"/>
  <c r="V717" i="34"/>
  <c r="V873" i="34"/>
  <c r="V881" i="34"/>
  <c r="V893" i="34"/>
  <c r="V92" i="34"/>
  <c r="V106" i="34"/>
  <c r="V157" i="34"/>
  <c r="V781" i="34"/>
  <c r="V793" i="34"/>
  <c r="V476" i="34"/>
  <c r="V518" i="34"/>
  <c r="V312" i="34"/>
  <c r="V86" i="34"/>
  <c r="V753" i="34"/>
  <c r="V973" i="34"/>
  <c r="V207" i="34"/>
  <c r="V328" i="34"/>
  <c r="V350" i="34"/>
  <c r="V385" i="34"/>
  <c r="V401" i="34"/>
  <c r="V419" i="34"/>
  <c r="V170" i="34"/>
  <c r="V609" i="34"/>
  <c r="V329" i="34"/>
  <c r="V305" i="34"/>
  <c r="V913" i="34"/>
  <c r="V926" i="34"/>
  <c r="V507" i="34"/>
  <c r="B897" i="34"/>
  <c r="A897" i="34" s="1"/>
  <c r="B902" i="34"/>
  <c r="A902" i="34" s="1"/>
  <c r="B168" i="34"/>
  <c r="A168" i="34" s="1"/>
  <c r="B169" i="34"/>
  <c r="A169" i="34" s="1"/>
  <c r="V169" i="34" l="1"/>
  <c r="V902" i="34"/>
  <c r="V168" i="34"/>
  <c r="V897" i="34"/>
  <c r="B202" i="34"/>
  <c r="A202" i="34" s="1"/>
  <c r="B188" i="34"/>
  <c r="A188" i="34" s="1"/>
  <c r="V188" i="34" l="1"/>
  <c r="V202" i="34"/>
  <c r="B790" i="34"/>
  <c r="A790" i="34" s="1"/>
  <c r="B203" i="34"/>
  <c r="A203" i="34" s="1"/>
  <c r="B14" i="55"/>
  <c r="A14" i="55" s="1"/>
  <c r="D5" i="61"/>
  <c r="R7" i="60"/>
  <c r="R27" i="60" s="1"/>
  <c r="A533" i="60"/>
  <c r="A534" i="60" s="1"/>
  <c r="A535" i="60" s="1"/>
  <c r="A536" i="60" s="1"/>
  <c r="A537" i="60" s="1"/>
  <c r="A538" i="60" s="1"/>
  <c r="A539" i="60" s="1"/>
  <c r="A540" i="60" s="1"/>
  <c r="A541" i="60" s="1"/>
  <c r="A542" i="60" s="1"/>
  <c r="A543" i="60" s="1"/>
  <c r="A544" i="60" s="1"/>
  <c r="A545" i="60" s="1"/>
  <c r="A546" i="60" s="1"/>
  <c r="A547" i="60" s="1"/>
  <c r="A548" i="60" s="1"/>
  <c r="A549" i="60" s="1"/>
  <c r="A550" i="60" s="1"/>
  <c r="A551" i="60" s="1"/>
  <c r="A552" i="60" s="1"/>
  <c r="A553" i="60" s="1"/>
  <c r="A554" i="60" s="1"/>
  <c r="A555" i="60" s="1"/>
  <c r="A556" i="60" s="1"/>
  <c r="A557" i="60" s="1"/>
  <c r="A558" i="60" s="1"/>
  <c r="A559" i="60" s="1"/>
  <c r="I12" i="61"/>
  <c r="F12" i="61"/>
  <c r="G12" i="61"/>
  <c r="H12" i="61"/>
  <c r="E12" i="61"/>
  <c r="C12" i="61"/>
  <c r="D12" i="61"/>
  <c r="V203" i="34" l="1"/>
  <c r="V790" i="34"/>
  <c r="R34" i="60"/>
  <c r="R40" i="60" s="1"/>
  <c r="R43" i="60" l="1"/>
  <c r="K6" i="60" s="1"/>
  <c r="T6" i="60" s="1"/>
  <c r="K15" i="60"/>
  <c r="T15" i="60" s="1"/>
  <c r="K52" i="60" l="1"/>
  <c r="T52" i="60" s="1"/>
  <c r="K10" i="60"/>
  <c r="T10" i="60" s="1"/>
  <c r="K53" i="60"/>
  <c r="T53" i="60" s="1"/>
  <c r="K50" i="60"/>
  <c r="T50" i="60" s="1"/>
  <c r="K28" i="60"/>
  <c r="T28" i="60" s="1"/>
  <c r="K25" i="60"/>
  <c r="T25" i="60" s="1"/>
  <c r="K35" i="60"/>
  <c r="T35" i="60" s="1"/>
  <c r="K34" i="60"/>
  <c r="T34" i="60" s="1"/>
  <c r="K54" i="60"/>
  <c r="T54" i="60" s="1"/>
  <c r="K46" i="60"/>
  <c r="T46" i="60" s="1"/>
  <c r="K206" i="60"/>
  <c r="T206" i="60" s="1"/>
  <c r="K258" i="60"/>
  <c r="T258" i="60" s="1"/>
  <c r="K77" i="60"/>
  <c r="T77" i="60" s="1"/>
  <c r="K31" i="60"/>
  <c r="T31" i="60" s="1"/>
  <c r="K44" i="60"/>
  <c r="T44" i="60" s="1"/>
  <c r="K20" i="60"/>
  <c r="T20" i="60" s="1"/>
  <c r="K48" i="60"/>
  <c r="T48" i="60" s="1"/>
  <c r="K24" i="60"/>
  <c r="T24" i="60" s="1"/>
  <c r="K47" i="60"/>
  <c r="T47" i="60" s="1"/>
  <c r="K22" i="60"/>
  <c r="T22" i="60" s="1"/>
  <c r="K32" i="60"/>
  <c r="T32" i="60" s="1"/>
  <c r="K7" i="60"/>
  <c r="T7" i="60" s="1"/>
  <c r="K81" i="60"/>
  <c r="T81" i="60" s="1"/>
  <c r="K93" i="60"/>
  <c r="T93" i="60" s="1"/>
  <c r="K57" i="60"/>
  <c r="T57" i="60" s="1"/>
  <c r="K213" i="60"/>
  <c r="T213" i="60" s="1"/>
  <c r="K192" i="60"/>
  <c r="T192" i="60" s="1"/>
  <c r="K238" i="60"/>
  <c r="T238" i="60" s="1"/>
  <c r="K63" i="60"/>
  <c r="T63" i="60" s="1"/>
  <c r="K239" i="60"/>
  <c r="T239" i="60" s="1"/>
  <c r="K11" i="60"/>
  <c r="T11" i="60" s="1"/>
  <c r="K23" i="60"/>
  <c r="T23" i="60" s="1"/>
  <c r="K36" i="60"/>
  <c r="T36" i="60" s="1"/>
  <c r="K14" i="60"/>
  <c r="T14" i="60" s="1"/>
  <c r="K43" i="60"/>
  <c r="T43" i="60" s="1"/>
  <c r="K18" i="60"/>
  <c r="T18" i="60" s="1"/>
  <c r="K42" i="60"/>
  <c r="T42" i="60" s="1"/>
  <c r="K12" i="60"/>
  <c r="T12" i="60" s="1"/>
  <c r="K26" i="60"/>
  <c r="T26" i="60" s="1"/>
  <c r="K218" i="60"/>
  <c r="T218" i="60" s="1"/>
  <c r="K171" i="60"/>
  <c r="T171" i="60" s="1"/>
  <c r="K137" i="60"/>
  <c r="T137" i="60" s="1"/>
  <c r="K228" i="60"/>
  <c r="T228" i="60" s="1"/>
  <c r="K199" i="60"/>
  <c r="T199" i="60" s="1"/>
  <c r="K261" i="60"/>
  <c r="T261" i="60" s="1"/>
  <c r="K49" i="60"/>
  <c r="T49" i="60" s="1"/>
  <c r="K45" i="60"/>
  <c r="T45" i="60" s="1"/>
  <c r="K27" i="60"/>
  <c r="T27" i="60" s="1"/>
  <c r="K19" i="60"/>
  <c r="T19" i="60" s="1"/>
  <c r="K39" i="60"/>
  <c r="T39" i="60" s="1"/>
  <c r="K41" i="60"/>
  <c r="T41" i="60" s="1"/>
  <c r="K30" i="60"/>
  <c r="T30" i="60" s="1"/>
  <c r="K9" i="60"/>
  <c r="T9" i="60" s="1"/>
  <c r="K40" i="60"/>
  <c r="T40" i="60" s="1"/>
  <c r="K13" i="60"/>
  <c r="T13" i="60" s="1"/>
  <c r="K33" i="60"/>
  <c r="T33" i="60" s="1"/>
  <c r="K51" i="60"/>
  <c r="T51" i="60" s="1"/>
  <c r="K21" i="60"/>
  <c r="T21" i="60" s="1"/>
  <c r="K139" i="60"/>
  <c r="T139" i="60" s="1"/>
  <c r="K219" i="60"/>
  <c r="T219" i="60" s="1"/>
  <c r="K178" i="60"/>
  <c r="T178" i="60" s="1"/>
  <c r="K176" i="60"/>
  <c r="T176" i="60" s="1"/>
  <c r="K119" i="60"/>
  <c r="T119" i="60" s="1"/>
  <c r="K82" i="60"/>
  <c r="T82" i="60" s="1"/>
  <c r="K120" i="60"/>
  <c r="T120" i="60" s="1"/>
  <c r="K115" i="60"/>
  <c r="T115" i="60" s="1"/>
  <c r="K129" i="60"/>
  <c r="T129" i="60" s="1"/>
  <c r="K59" i="60"/>
  <c r="T59" i="60" s="1"/>
  <c r="K152" i="60"/>
  <c r="T152" i="60" s="1"/>
  <c r="K222" i="60"/>
  <c r="T222" i="60" s="1"/>
  <c r="K125" i="60"/>
  <c r="T125" i="60" s="1"/>
  <c r="K85" i="60"/>
  <c r="T85" i="60" s="1"/>
  <c r="K243" i="60"/>
  <c r="T243" i="60" s="1"/>
  <c r="K79" i="60"/>
  <c r="T79" i="60" s="1"/>
  <c r="K73" i="60"/>
  <c r="T73" i="60" s="1"/>
  <c r="K156" i="60"/>
  <c r="T156" i="60" s="1"/>
  <c r="K194" i="60"/>
  <c r="T194" i="60" s="1"/>
  <c r="K264" i="60"/>
  <c r="T264" i="60" s="1"/>
  <c r="K237" i="60"/>
  <c r="T237" i="60" s="1"/>
  <c r="K248" i="60"/>
  <c r="T248" i="60" s="1"/>
  <c r="K150" i="60"/>
  <c r="T150" i="60" s="1"/>
  <c r="K151" i="60"/>
  <c r="T151" i="60" s="1"/>
  <c r="K200" i="60"/>
  <c r="T200" i="60" s="1"/>
  <c r="K241" i="60"/>
  <c r="T241" i="60" s="1"/>
  <c r="K113" i="60"/>
  <c r="T113" i="60" s="1"/>
  <c r="K256" i="60"/>
  <c r="T256" i="60" s="1"/>
  <c r="K61" i="60"/>
  <c r="T61" i="60" s="1"/>
  <c r="K265" i="60"/>
  <c r="T265" i="60" s="1"/>
  <c r="K66" i="60"/>
  <c r="T66" i="60" s="1"/>
  <c r="K116" i="60"/>
  <c r="T116" i="60" s="1"/>
  <c r="K87" i="60"/>
  <c r="T87" i="60" s="1"/>
  <c r="K148" i="60"/>
  <c r="T148" i="60" s="1"/>
  <c r="K91" i="60"/>
  <c r="T91" i="60" s="1"/>
  <c r="K142" i="60"/>
  <c r="T142" i="60" s="1"/>
  <c r="K254" i="60"/>
  <c r="T254" i="60" s="1"/>
  <c r="K159" i="60"/>
  <c r="T159" i="60" s="1"/>
  <c r="K187" i="60"/>
  <c r="T187" i="60" s="1"/>
  <c r="K185" i="60"/>
  <c r="T185" i="60" s="1"/>
  <c r="K95" i="60"/>
  <c r="T95" i="60" s="1"/>
  <c r="K105" i="60"/>
  <c r="T105" i="60" s="1"/>
  <c r="K172" i="60"/>
  <c r="T172" i="60" s="1"/>
  <c r="K210" i="60"/>
  <c r="T210" i="60" s="1"/>
  <c r="K189" i="60"/>
  <c r="T189" i="60" s="1"/>
  <c r="K247" i="60"/>
  <c r="T247" i="60" s="1"/>
  <c r="K83" i="60"/>
  <c r="T83" i="60" s="1"/>
  <c r="K214" i="60"/>
  <c r="T214" i="60" s="1"/>
  <c r="K173" i="60"/>
  <c r="T173" i="60" s="1"/>
  <c r="K232" i="60"/>
  <c r="T232" i="60" s="1"/>
  <c r="K231" i="60"/>
  <c r="T231" i="60" s="1"/>
  <c r="K149" i="60"/>
  <c r="T149" i="60" s="1"/>
  <c r="K141" i="60"/>
  <c r="T141" i="60" s="1"/>
  <c r="K207" i="60"/>
  <c r="T207" i="60" s="1"/>
  <c r="K122" i="60"/>
  <c r="T122" i="60" s="1"/>
  <c r="K86" i="60"/>
  <c r="T86" i="60" s="1"/>
  <c r="K88" i="60"/>
  <c r="T88" i="60" s="1"/>
  <c r="K29" i="60"/>
  <c r="T29" i="60" s="1"/>
  <c r="K8" i="60"/>
  <c r="T8" i="60" s="1"/>
  <c r="K38" i="60"/>
  <c r="T38" i="60" s="1"/>
  <c r="K17" i="60"/>
  <c r="T17" i="60" s="1"/>
  <c r="K37" i="60"/>
  <c r="T37" i="60" s="1"/>
  <c r="K16" i="60"/>
  <c r="T16" i="60" s="1"/>
  <c r="K135" i="60"/>
  <c r="T135" i="60" s="1"/>
  <c r="K180" i="60"/>
  <c r="T180" i="60" s="1"/>
  <c r="K123" i="60"/>
  <c r="T123" i="60" s="1"/>
  <c r="K174" i="60"/>
  <c r="T174" i="60" s="1"/>
  <c r="K157" i="60"/>
  <c r="T157" i="60" s="1"/>
  <c r="K167" i="60"/>
  <c r="T167" i="60" s="1"/>
  <c r="K203" i="60"/>
  <c r="T203" i="60" s="1"/>
  <c r="K233" i="60"/>
  <c r="T233" i="60" s="1"/>
  <c r="K127" i="60"/>
  <c r="T127" i="60" s="1"/>
  <c r="K121" i="60"/>
  <c r="T121" i="60" s="1"/>
  <c r="K146" i="60"/>
  <c r="T146" i="60" s="1"/>
  <c r="K242" i="60"/>
  <c r="T242" i="60" s="1"/>
  <c r="K205" i="60"/>
  <c r="T205" i="60" s="1"/>
  <c r="K255" i="60"/>
  <c r="T255" i="60" s="1"/>
  <c r="K144" i="60"/>
  <c r="T144" i="60" s="1"/>
  <c r="K230" i="60"/>
  <c r="T230" i="60" s="1"/>
  <c r="K69" i="60"/>
  <c r="T69" i="60" s="1"/>
  <c r="K177" i="60"/>
  <c r="T177" i="60" s="1"/>
  <c r="K251" i="60"/>
  <c r="T251" i="60" s="1"/>
  <c r="K266" i="60"/>
  <c r="T266" i="60" s="1"/>
  <c r="K154" i="60"/>
  <c r="T154" i="60" s="1"/>
  <c r="K268" i="60"/>
  <c r="T268" i="60" s="1"/>
  <c r="K106" i="60"/>
  <c r="T106" i="60" s="1"/>
  <c r="K78" i="60"/>
  <c r="T78" i="60" s="1"/>
  <c r="K84" i="60"/>
  <c r="T84" i="60" s="1"/>
  <c r="K117" i="60"/>
  <c r="T117" i="60" s="1"/>
  <c r="K227" i="60"/>
  <c r="T227" i="60" s="1"/>
  <c r="K212" i="60"/>
  <c r="T212" i="60" s="1"/>
  <c r="K111" i="60"/>
  <c r="T111" i="60" s="1"/>
  <c r="K89" i="60"/>
  <c r="T89" i="60" s="1"/>
  <c r="K140" i="60"/>
  <c r="T140" i="60" s="1"/>
  <c r="K162" i="60"/>
  <c r="T162" i="60" s="1"/>
  <c r="K226" i="60"/>
  <c r="T226" i="60" s="1"/>
  <c r="K155" i="60"/>
  <c r="T155" i="60" s="1"/>
  <c r="K221" i="60"/>
  <c r="T221" i="60" s="1"/>
  <c r="K196" i="60"/>
  <c r="T196" i="60" s="1"/>
  <c r="K131" i="60"/>
  <c r="T131" i="60" s="1"/>
  <c r="K166" i="60"/>
  <c r="T166" i="60" s="1"/>
  <c r="K147" i="60"/>
  <c r="T147" i="60" s="1"/>
  <c r="K161" i="60"/>
  <c r="T161" i="60" s="1"/>
  <c r="K101" i="60"/>
  <c r="T101" i="60" s="1"/>
  <c r="K216" i="60"/>
  <c r="T216" i="60" s="1"/>
  <c r="K188" i="60"/>
  <c r="T188" i="60" s="1"/>
  <c r="K181" i="60"/>
  <c r="T181" i="60" s="1"/>
  <c r="K263" i="60"/>
  <c r="T263" i="60" s="1"/>
  <c r="K186" i="60"/>
  <c r="T186" i="60" s="1"/>
  <c r="K253" i="60"/>
  <c r="T253" i="60" s="1"/>
  <c r="K71" i="60"/>
  <c r="T71" i="60" s="1"/>
  <c r="K145" i="60"/>
  <c r="T145" i="60" s="1"/>
  <c r="K143" i="60"/>
  <c r="T143" i="60" s="1"/>
  <c r="K204" i="60"/>
  <c r="T204" i="60" s="1"/>
  <c r="K269" i="60"/>
  <c r="T269" i="60" s="1"/>
  <c r="K58" i="60"/>
  <c r="T58" i="60" s="1"/>
  <c r="K118" i="60"/>
  <c r="T118" i="60" s="1"/>
  <c r="K136" i="60"/>
  <c r="T136" i="60" s="1"/>
  <c r="K104" i="60"/>
  <c r="T104" i="60" s="1"/>
  <c r="K72" i="60"/>
  <c r="T72" i="60" s="1"/>
  <c r="K198" i="60"/>
  <c r="T198" i="60" s="1"/>
  <c r="K262" i="60"/>
  <c r="T262" i="60" s="1"/>
  <c r="K165" i="60"/>
  <c r="T165" i="60" s="1"/>
  <c r="K184" i="60"/>
  <c r="T184" i="60" s="1"/>
  <c r="K224" i="60"/>
  <c r="T224" i="60" s="1"/>
  <c r="K215" i="60"/>
  <c r="T215" i="60" s="1"/>
  <c r="K217" i="60"/>
  <c r="T217" i="60" s="1"/>
  <c r="K179" i="60"/>
  <c r="T179" i="60" s="1"/>
  <c r="K202" i="60"/>
  <c r="T202" i="60" s="1"/>
  <c r="K175" i="60"/>
  <c r="T175" i="60" s="1"/>
  <c r="K103" i="60"/>
  <c r="T103" i="60" s="1"/>
  <c r="K168" i="60"/>
  <c r="T168" i="60" s="1"/>
  <c r="K195" i="60"/>
  <c r="T195" i="60" s="1"/>
  <c r="K220" i="60"/>
  <c r="T220" i="60" s="1"/>
  <c r="K267" i="60"/>
  <c r="T267" i="60" s="1"/>
  <c r="K130" i="60"/>
  <c r="T130" i="60" s="1"/>
  <c r="K110" i="60"/>
  <c r="T110" i="60" s="1"/>
  <c r="K132" i="60"/>
  <c r="T132" i="60" s="1"/>
  <c r="K100" i="60"/>
  <c r="T100" i="60" s="1"/>
  <c r="K68" i="60"/>
  <c r="T68" i="60" s="1"/>
  <c r="K56" i="60"/>
  <c r="T56" i="60" s="1"/>
  <c r="K197" i="60"/>
  <c r="T197" i="60" s="1"/>
  <c r="K229" i="60"/>
  <c r="T229" i="60" s="1"/>
  <c r="K183" i="60"/>
  <c r="T183" i="60" s="1"/>
  <c r="K270" i="60"/>
  <c r="T270" i="60" s="1"/>
  <c r="K160" i="60"/>
  <c r="T160" i="60" s="1"/>
  <c r="K182" i="60"/>
  <c r="T182" i="60" s="1"/>
  <c r="K246" i="60"/>
  <c r="T246" i="60" s="1"/>
  <c r="K109" i="60"/>
  <c r="T109" i="60" s="1"/>
  <c r="K169" i="60"/>
  <c r="T169" i="60" s="1"/>
  <c r="K133" i="60"/>
  <c r="T133" i="60" s="1"/>
  <c r="K208" i="60"/>
  <c r="T208" i="60" s="1"/>
  <c r="K240" i="60"/>
  <c r="T240" i="60" s="1"/>
  <c r="K236" i="60"/>
  <c r="T236" i="60" s="1"/>
  <c r="K201" i="60"/>
  <c r="T201" i="60" s="1"/>
  <c r="K259" i="60"/>
  <c r="T259" i="60" s="1"/>
  <c r="K55" i="60"/>
  <c r="T55" i="60" s="1"/>
  <c r="K170" i="60"/>
  <c r="T170" i="60" s="1"/>
  <c r="K250" i="60"/>
  <c r="T250" i="60" s="1"/>
  <c r="K245" i="60"/>
  <c r="T245" i="60" s="1"/>
  <c r="K225" i="60"/>
  <c r="T225" i="60" s="1"/>
  <c r="K99" i="60"/>
  <c r="T99" i="60" s="1"/>
  <c r="K97" i="60"/>
  <c r="T97" i="60" s="1"/>
  <c r="K107" i="60"/>
  <c r="T107" i="60" s="1"/>
  <c r="K190" i="60"/>
  <c r="T190" i="60" s="1"/>
  <c r="K260" i="60"/>
  <c r="T260" i="60" s="1"/>
  <c r="K235" i="60"/>
  <c r="T235" i="60" s="1"/>
  <c r="K191" i="60"/>
  <c r="T191" i="60" s="1"/>
  <c r="K257" i="60"/>
  <c r="T257" i="60" s="1"/>
  <c r="K244" i="60"/>
  <c r="T244" i="60" s="1"/>
  <c r="K138" i="60"/>
  <c r="T138" i="60" s="1"/>
  <c r="K74" i="60"/>
  <c r="T74" i="60" s="1"/>
  <c r="K98" i="60"/>
  <c r="T98" i="60" s="1"/>
  <c r="K126" i="60"/>
  <c r="T126" i="60" s="1"/>
  <c r="K94" i="60"/>
  <c r="T94" i="60" s="1"/>
  <c r="K62" i="60"/>
  <c r="T62" i="60" s="1"/>
  <c r="K124" i="60"/>
  <c r="T124" i="60" s="1"/>
  <c r="K108" i="60"/>
  <c r="T108" i="60" s="1"/>
  <c r="K92" i="60"/>
  <c r="T92" i="60" s="1"/>
  <c r="K76" i="60"/>
  <c r="T76" i="60" s="1"/>
  <c r="K60" i="60"/>
  <c r="T60" i="60" s="1"/>
  <c r="K223" i="60"/>
  <c r="T223" i="60" s="1"/>
  <c r="K164" i="60"/>
  <c r="T164" i="60" s="1"/>
  <c r="K234" i="60"/>
  <c r="T234" i="60" s="1"/>
  <c r="K153" i="60"/>
  <c r="T153" i="60" s="1"/>
  <c r="K193" i="60"/>
  <c r="T193" i="60" s="1"/>
  <c r="K67" i="60"/>
  <c r="T67" i="60" s="1"/>
  <c r="K65" i="60"/>
  <c r="T65" i="60" s="1"/>
  <c r="K75" i="60"/>
  <c r="T75" i="60" s="1"/>
  <c r="K158" i="60"/>
  <c r="T158" i="60" s="1"/>
  <c r="K163" i="60"/>
  <c r="T163" i="60" s="1"/>
  <c r="K211" i="60"/>
  <c r="T211" i="60" s="1"/>
  <c r="K252" i="60"/>
  <c r="T252" i="60" s="1"/>
  <c r="K249" i="60"/>
  <c r="T249" i="60" s="1"/>
  <c r="K209" i="60"/>
  <c r="T209" i="60" s="1"/>
  <c r="K271" i="60"/>
  <c r="T271" i="60" s="1"/>
  <c r="K90" i="60"/>
  <c r="T90" i="60" s="1"/>
  <c r="K114" i="60"/>
  <c r="T114" i="60" s="1"/>
  <c r="K134" i="60"/>
  <c r="T134" i="60" s="1"/>
  <c r="K102" i="60"/>
  <c r="T102" i="60" s="1"/>
  <c r="K70" i="60"/>
  <c r="T70" i="60" s="1"/>
  <c r="K128" i="60"/>
  <c r="T128" i="60" s="1"/>
  <c r="K112" i="60"/>
  <c r="T112" i="60" s="1"/>
  <c r="K96" i="60"/>
  <c r="T96" i="60" s="1"/>
  <c r="K80" i="60"/>
  <c r="T80" i="60" s="1"/>
  <c r="K64" i="60"/>
  <c r="T64" i="60" s="1"/>
  <c r="S273" i="60"/>
  <c r="C33" i="15"/>
  <c r="C34" i="15" s="1"/>
  <c r="T273" i="60" l="1"/>
  <c r="R273" i="60" s="1"/>
  <c r="P14" i="64"/>
  <c r="Q3" i="56"/>
  <c r="P3" i="56"/>
  <c r="S11" i="34" l="1"/>
  <c r="T11" i="34"/>
  <c r="U11" i="34"/>
  <c r="Z11" i="34"/>
  <c r="S12" i="34"/>
  <c r="T12" i="34"/>
  <c r="U12" i="34"/>
  <c r="Z12" i="34"/>
  <c r="B218" i="34" l="1"/>
  <c r="A218" i="34" s="1"/>
  <c r="B211" i="34"/>
  <c r="A211" i="34" s="1"/>
  <c r="V211" i="34" l="1"/>
  <c r="V218" i="34"/>
  <c r="B32" i="55"/>
  <c r="A32" i="55" s="1"/>
  <c r="A33" i="55"/>
  <c r="T10" i="34"/>
  <c r="I26" i="55" l="1" a="1"/>
  <c r="I26" i="55" s="1"/>
  <c r="G25" i="55" a="1"/>
  <c r="G25" i="55" s="1"/>
  <c r="I25" i="55" a="1"/>
  <c r="I25" i="55" s="1"/>
  <c r="I19" i="55" a="1"/>
  <c r="I19" i="55" s="1"/>
  <c r="G26" i="55" a="1"/>
  <c r="G26" i="55" s="1"/>
  <c r="K26" i="55" s="1"/>
  <c r="G19" i="55" a="1"/>
  <c r="G19" i="55" s="1"/>
  <c r="I273" i="55" a="1"/>
  <c r="I273" i="55" s="1"/>
  <c r="I376" i="55" a="1"/>
  <c r="I376" i="55" s="1"/>
  <c r="I143" i="55" a="1"/>
  <c r="I143" i="55" s="1"/>
  <c r="I78" i="55" a="1"/>
  <c r="I78" i="55" s="1"/>
  <c r="I318" i="55" a="1"/>
  <c r="I318" i="55" s="1"/>
  <c r="I313" i="55" a="1"/>
  <c r="I313" i="55" s="1"/>
  <c r="I158" i="55" a="1"/>
  <c r="I158" i="55" s="1"/>
  <c r="I165" i="55" a="1"/>
  <c r="I165" i="55" s="1"/>
  <c r="I147" i="55" a="1"/>
  <c r="I147" i="55" s="1"/>
  <c r="I152" i="55" a="1"/>
  <c r="I152" i="55" s="1"/>
  <c r="I283" i="55" a="1"/>
  <c r="I283" i="55" s="1"/>
  <c r="I289" i="55" a="1"/>
  <c r="I289" i="55" s="1"/>
  <c r="G347" i="55" a="1"/>
  <c r="G347" i="55" s="1"/>
  <c r="G51" i="55" a="1"/>
  <c r="G51" i="55" s="1"/>
  <c r="G159" i="55" a="1"/>
  <c r="G159" i="55" s="1"/>
  <c r="G45" i="55" a="1"/>
  <c r="G45" i="55" s="1"/>
  <c r="G88" i="55" a="1"/>
  <c r="G88" i="55" s="1"/>
  <c r="G308" i="55" a="1"/>
  <c r="G308" i="55" s="1"/>
  <c r="G228" i="55" a="1"/>
  <c r="G228" i="55" s="1"/>
  <c r="G348" i="55" a="1"/>
  <c r="G348" i="55" s="1"/>
  <c r="G242" i="55" a="1"/>
  <c r="G242" i="55" s="1"/>
  <c r="G203" i="55" a="1"/>
  <c r="G203" i="55" s="1"/>
  <c r="G63" i="55" a="1"/>
  <c r="G63" i="55" s="1"/>
  <c r="G298" i="55" a="1"/>
  <c r="G298" i="55" s="1"/>
  <c r="G286" i="55" a="1"/>
  <c r="G286" i="55" s="1"/>
  <c r="G166" i="55" a="1"/>
  <c r="G166" i="55" s="1"/>
  <c r="G317" i="55" a="1"/>
  <c r="G317" i="55" s="1"/>
  <c r="G372" i="55" a="1"/>
  <c r="G372" i="55" s="1"/>
  <c r="I317" i="55" a="1"/>
  <c r="I317" i="55" s="1"/>
  <c r="I372" i="55" a="1"/>
  <c r="I372" i="55" s="1"/>
  <c r="I397" i="55" a="1"/>
  <c r="I397" i="55" s="1"/>
  <c r="I69" i="55" a="1"/>
  <c r="I69" i="55" s="1"/>
  <c r="I347" i="55" a="1"/>
  <c r="I347" i="55" s="1"/>
  <c r="I51" i="55" a="1"/>
  <c r="I51" i="55" s="1"/>
  <c r="I159" i="55" a="1"/>
  <c r="I159" i="55" s="1"/>
  <c r="I45" i="55" a="1"/>
  <c r="I45" i="55" s="1"/>
  <c r="I88" i="55" a="1"/>
  <c r="I88" i="55" s="1"/>
  <c r="I308" i="55" a="1"/>
  <c r="I308" i="55" s="1"/>
  <c r="I228" i="55" a="1"/>
  <c r="I228" i="55" s="1"/>
  <c r="I348" i="55" a="1"/>
  <c r="I348" i="55" s="1"/>
  <c r="I242" i="55" a="1"/>
  <c r="I242" i="55" s="1"/>
  <c r="I203" i="55" a="1"/>
  <c r="I203" i="55" s="1"/>
  <c r="I63" i="55" a="1"/>
  <c r="I63" i="55" s="1"/>
  <c r="I298" i="55" a="1"/>
  <c r="I298" i="55" s="1"/>
  <c r="I286" i="55" a="1"/>
  <c r="I286" i="55" s="1"/>
  <c r="I166" i="55" a="1"/>
  <c r="I166" i="55" s="1"/>
  <c r="G273" i="55" a="1"/>
  <c r="G273" i="55" s="1"/>
  <c r="G376" i="55" a="1"/>
  <c r="G376" i="55" s="1"/>
  <c r="G143" i="55" a="1"/>
  <c r="G143" i="55" s="1"/>
  <c r="G78" i="55" a="1"/>
  <c r="G78" i="55" s="1"/>
  <c r="G318" i="55" a="1"/>
  <c r="G318" i="55" s="1"/>
  <c r="G313" i="55" a="1"/>
  <c r="G313" i="55" s="1"/>
  <c r="G158" i="55" a="1"/>
  <c r="G158" i="55" s="1"/>
  <c r="G165" i="55" a="1"/>
  <c r="G165" i="55" s="1"/>
  <c r="G147" i="55" a="1"/>
  <c r="G147" i="55" s="1"/>
  <c r="G152" i="55" a="1"/>
  <c r="G152" i="55" s="1"/>
  <c r="G283" i="55" a="1"/>
  <c r="G283" i="55" s="1"/>
  <c r="G289" i="55" a="1"/>
  <c r="G289" i="55" s="1"/>
  <c r="G132" i="55" a="1"/>
  <c r="G132" i="55" s="1"/>
  <c r="G226" i="55" a="1"/>
  <c r="G226" i="55" s="1"/>
  <c r="G394" i="55" a="1"/>
  <c r="G394" i="55" s="1"/>
  <c r="G123" i="55" a="1"/>
  <c r="G123" i="55" s="1"/>
  <c r="I312" i="55" a="1"/>
  <c r="I312" i="55" s="1"/>
  <c r="I80" i="55" a="1"/>
  <c r="I80" i="55" s="1"/>
  <c r="I118" i="55" a="1"/>
  <c r="I118" i="55" s="1"/>
  <c r="I276" i="55" a="1"/>
  <c r="I276" i="55" s="1"/>
  <c r="G405" i="55" a="1"/>
  <c r="G405" i="55" s="1"/>
  <c r="G206" i="55" a="1"/>
  <c r="G206" i="55" s="1"/>
  <c r="G399" i="55" a="1"/>
  <c r="G399" i="55" s="1"/>
  <c r="G260" i="55" a="1"/>
  <c r="G260" i="55" s="1"/>
  <c r="G373" i="55" a="1"/>
  <c r="G373" i="55" s="1"/>
  <c r="G95" i="55" a="1"/>
  <c r="G95" i="55" s="1"/>
  <c r="G106" i="55" a="1"/>
  <c r="G106" i="55" s="1"/>
  <c r="G117" i="55" a="1"/>
  <c r="G117" i="55" s="1"/>
  <c r="G36" i="55" a="1"/>
  <c r="G36" i="55" s="1"/>
  <c r="G397" i="55" a="1"/>
  <c r="G397" i="55" s="1"/>
  <c r="G69" i="55" a="1"/>
  <c r="G69" i="55" s="1"/>
  <c r="G276" i="55" a="1"/>
  <c r="G276" i="55" s="1"/>
  <c r="G344" i="55" a="1"/>
  <c r="G344" i="55" s="1"/>
  <c r="I227" i="55" a="1"/>
  <c r="I227" i="55" s="1"/>
  <c r="I234" i="55" a="1"/>
  <c r="I234" i="55" s="1"/>
  <c r="I380" i="55" a="1"/>
  <c r="I380" i="55" s="1"/>
  <c r="I345" i="55" a="1"/>
  <c r="I345" i="55" s="1"/>
  <c r="I256" i="55" a="1"/>
  <c r="I256" i="55" s="1"/>
  <c r="I396" i="55" a="1"/>
  <c r="I396" i="55" s="1"/>
  <c r="I72" i="55" a="1"/>
  <c r="I72" i="55" s="1"/>
  <c r="I46" i="55" a="1"/>
  <c r="I46" i="55" s="1"/>
  <c r="I107" i="55" a="1"/>
  <c r="I107" i="55" s="1"/>
  <c r="I267" i="55" a="1"/>
  <c r="I267" i="55" s="1"/>
  <c r="I358" i="55" a="1"/>
  <c r="I358" i="55" s="1"/>
  <c r="I155" i="55" a="1"/>
  <c r="I155" i="55" s="1"/>
  <c r="I255" i="55" a="1"/>
  <c r="I255" i="55" s="1"/>
  <c r="I344" i="55" a="1"/>
  <c r="I344" i="55" s="1"/>
  <c r="G227" i="55" a="1"/>
  <c r="G227" i="55" s="1"/>
  <c r="G234" i="55" a="1"/>
  <c r="G234" i="55" s="1"/>
  <c r="G380" i="55" a="1"/>
  <c r="G380" i="55" s="1"/>
  <c r="G345" i="55" a="1"/>
  <c r="G345" i="55" s="1"/>
  <c r="G256" i="55" a="1"/>
  <c r="G256" i="55" s="1"/>
  <c r="G396" i="55" a="1"/>
  <c r="G396" i="55" s="1"/>
  <c r="G72" i="55" a="1"/>
  <c r="G72" i="55" s="1"/>
  <c r="G46" i="55" a="1"/>
  <c r="G46" i="55" s="1"/>
  <c r="G107" i="55" a="1"/>
  <c r="G107" i="55" s="1"/>
  <c r="G267" i="55" a="1"/>
  <c r="G267" i="55" s="1"/>
  <c r="G358" i="55" a="1"/>
  <c r="G358" i="55" s="1"/>
  <c r="G155" i="55" a="1"/>
  <c r="G155" i="55" s="1"/>
  <c r="G255" i="55" a="1"/>
  <c r="G255" i="55" s="1"/>
  <c r="I132" i="55" a="1"/>
  <c r="I132" i="55" s="1"/>
  <c r="I226" i="55" a="1"/>
  <c r="I226" i="55" s="1"/>
  <c r="I394" i="55" a="1"/>
  <c r="I394" i="55" s="1"/>
  <c r="I123" i="55" a="1"/>
  <c r="I123" i="55" s="1"/>
  <c r="G312" i="55" a="1"/>
  <c r="G312" i="55" s="1"/>
  <c r="G80" i="55" a="1"/>
  <c r="G80" i="55" s="1"/>
  <c r="G118" i="55" a="1"/>
  <c r="G118" i="55" s="1"/>
  <c r="I405" i="55" a="1"/>
  <c r="I405" i="55" s="1"/>
  <c r="I206" i="55" a="1"/>
  <c r="I206" i="55" s="1"/>
  <c r="I399" i="55" a="1"/>
  <c r="I399" i="55" s="1"/>
  <c r="I260" i="55" a="1"/>
  <c r="I260" i="55" s="1"/>
  <c r="I373" i="55" a="1"/>
  <c r="I373" i="55" s="1"/>
  <c r="I95" i="55" a="1"/>
  <c r="I95" i="55" s="1"/>
  <c r="I106" i="55" a="1"/>
  <c r="I106" i="55" s="1"/>
  <c r="I117" i="55" a="1"/>
  <c r="I117" i="55" s="1"/>
  <c r="I36" i="55" a="1"/>
  <c r="I36" i="55" s="1"/>
  <c r="G62" i="55" a="1"/>
  <c r="G62" i="55" s="1"/>
  <c r="G154" i="55" a="1"/>
  <c r="G154" i="55" s="1"/>
  <c r="I214" i="55" a="1"/>
  <c r="I214" i="55" s="1"/>
  <c r="I208" i="55" a="1"/>
  <c r="I208" i="55" s="1"/>
  <c r="I176" i="55" a="1"/>
  <c r="I176" i="55" s="1"/>
  <c r="I144" i="55" a="1"/>
  <c r="I144" i="55" s="1"/>
  <c r="G161" i="55" a="1"/>
  <c r="G161" i="55" s="1"/>
  <c r="G68" i="55" a="1"/>
  <c r="G68" i="55" s="1"/>
  <c r="G274" i="55" a="1"/>
  <c r="G274" i="55" s="1"/>
  <c r="G125" i="55" a="1"/>
  <c r="G125" i="55" s="1"/>
  <c r="I183" i="55" a="1"/>
  <c r="I183" i="55" s="1"/>
  <c r="G250" i="55" a="1"/>
  <c r="G250" i="55" s="1"/>
  <c r="I382" i="55" a="1"/>
  <c r="I382" i="55" s="1"/>
  <c r="I306" i="55" a="1"/>
  <c r="I306" i="55" s="1"/>
  <c r="I62" i="55" a="1"/>
  <c r="I62" i="55" s="1"/>
  <c r="G172" i="55" a="1"/>
  <c r="G172" i="55" s="1"/>
  <c r="G403" i="55" a="1"/>
  <c r="G403" i="55" s="1"/>
  <c r="G247" i="55" a="1"/>
  <c r="G247" i="55" s="1"/>
  <c r="I395" i="55" a="1"/>
  <c r="I395" i="55" s="1"/>
  <c r="I339" i="55" a="1"/>
  <c r="I339" i="55" s="1"/>
  <c r="G192" i="55" a="1"/>
  <c r="G192" i="55" s="1"/>
  <c r="G361" i="55" a="1"/>
  <c r="G361" i="55" s="1"/>
  <c r="G241" i="55" a="1"/>
  <c r="G241" i="55" s="1"/>
  <c r="G144" i="55" a="1"/>
  <c r="G144" i="55" s="1"/>
  <c r="I161" i="55" a="1"/>
  <c r="I161" i="55" s="1"/>
  <c r="I68" i="55" a="1"/>
  <c r="I68" i="55" s="1"/>
  <c r="I274" i="55" a="1"/>
  <c r="I274" i="55" s="1"/>
  <c r="I224" i="55" a="1"/>
  <c r="I224" i="55" s="1"/>
  <c r="I145" i="55" a="1"/>
  <c r="I145" i="55" s="1"/>
  <c r="G129" i="55" a="1"/>
  <c r="G129" i="55" s="1"/>
  <c r="G98" i="55" a="1"/>
  <c r="G98" i="55" s="1"/>
  <c r="I205" i="55" a="1"/>
  <c r="I205" i="55" s="1"/>
  <c r="G395" i="55" a="1"/>
  <c r="G395" i="55" s="1"/>
  <c r="G339" i="55" a="1"/>
  <c r="G339" i="55" s="1"/>
  <c r="I254" i="55" a="1"/>
  <c r="I254" i="55" s="1"/>
  <c r="I125" i="55" a="1"/>
  <c r="I125" i="55" s="1"/>
  <c r="G183" i="55" a="1"/>
  <c r="G183" i="55" s="1"/>
  <c r="I98" i="55" a="1"/>
  <c r="I98" i="55" s="1"/>
  <c r="I236" i="55" a="1"/>
  <c r="I236" i="55" s="1"/>
  <c r="I115" i="55" a="1"/>
  <c r="I115" i="55" s="1"/>
  <c r="I390" i="55" a="1"/>
  <c r="I390" i="55" s="1"/>
  <c r="G146" i="55" a="1"/>
  <c r="G146" i="55" s="1"/>
  <c r="G309" i="55" a="1"/>
  <c r="G309" i="55" s="1"/>
  <c r="G224" i="55" a="1"/>
  <c r="G224" i="55" s="1"/>
  <c r="G145" i="55" a="1"/>
  <c r="G145" i="55" s="1"/>
  <c r="I129" i="55" a="1"/>
  <c r="I129" i="55" s="1"/>
  <c r="I121" i="55" a="1"/>
  <c r="I121" i="55" s="1"/>
  <c r="G71" i="55" a="1"/>
  <c r="G71" i="55" s="1"/>
  <c r="G151" i="55" a="1"/>
  <c r="G151" i="55" s="1"/>
  <c r="I248" i="55" a="1"/>
  <c r="I248" i="55" s="1"/>
  <c r="I65" i="55" a="1"/>
  <c r="I65" i="55" s="1"/>
  <c r="I349" i="55" a="1"/>
  <c r="I349" i="55" s="1"/>
  <c r="I190" i="55" a="1"/>
  <c r="I190" i="55" s="1"/>
  <c r="I277" i="55" a="1"/>
  <c r="I277" i="55" s="1"/>
  <c r="G236" i="55" a="1"/>
  <c r="G236" i="55" s="1"/>
  <c r="G115" i="55" a="1"/>
  <c r="G115" i="55" s="1"/>
  <c r="G390" i="55" a="1"/>
  <c r="G390" i="55" s="1"/>
  <c r="I192" i="55" a="1"/>
  <c r="I192" i="55" s="1"/>
  <c r="I361" i="55" a="1"/>
  <c r="I361" i="55" s="1"/>
  <c r="G248" i="55" a="1"/>
  <c r="G248" i="55" s="1"/>
  <c r="I247" i="55" a="1"/>
  <c r="I247" i="55" s="1"/>
  <c r="G205" i="55" a="1"/>
  <c r="G205" i="55" s="1"/>
  <c r="I187" i="55" a="1"/>
  <c r="I187" i="55" s="1"/>
  <c r="I406" i="55" a="1"/>
  <c r="I406" i="55" s="1"/>
  <c r="I307" i="55" a="1"/>
  <c r="I307" i="55" s="1"/>
  <c r="G382" i="55" a="1"/>
  <c r="G382" i="55" s="1"/>
  <c r="G301" i="55" a="1"/>
  <c r="G301" i="55" s="1"/>
  <c r="G121" i="55" a="1"/>
  <c r="G121" i="55" s="1"/>
  <c r="I71" i="55" a="1"/>
  <c r="I71" i="55" s="1"/>
  <c r="I151" i="55" a="1"/>
  <c r="I151" i="55" s="1"/>
  <c r="I154" i="55" a="1"/>
  <c r="I154" i="55" s="1"/>
  <c r="G214" i="55" a="1"/>
  <c r="G214" i="55" s="1"/>
  <c r="G208" i="55" a="1"/>
  <c r="G208" i="55" s="1"/>
  <c r="G176" i="55" a="1"/>
  <c r="G176" i="55" s="1"/>
  <c r="G306" i="55" a="1"/>
  <c r="G306" i="55" s="1"/>
  <c r="I303" i="55" a="1"/>
  <c r="I303" i="55" s="1"/>
  <c r="I301" i="55" a="1"/>
  <c r="I301" i="55" s="1"/>
  <c r="I172" i="55" a="1"/>
  <c r="I172" i="55" s="1"/>
  <c r="I403" i="55" a="1"/>
  <c r="I403" i="55" s="1"/>
  <c r="G187" i="55" a="1"/>
  <c r="G187" i="55" s="1"/>
  <c r="G406" i="55" a="1"/>
  <c r="G406" i="55" s="1"/>
  <c r="G307" i="55" a="1"/>
  <c r="G307" i="55" s="1"/>
  <c r="G65" i="55" a="1"/>
  <c r="G65" i="55" s="1"/>
  <c r="I146" i="55" a="1"/>
  <c r="I146" i="55" s="1"/>
  <c r="I309" i="55" a="1"/>
  <c r="I309" i="55" s="1"/>
  <c r="I241" i="55" a="1"/>
  <c r="I241" i="55" s="1"/>
  <c r="G303" i="55" a="1"/>
  <c r="G303" i="55" s="1"/>
  <c r="G349" i="55" a="1"/>
  <c r="G349" i="55" s="1"/>
  <c r="G190" i="55" a="1"/>
  <c r="G190" i="55" s="1"/>
  <c r="G277" i="55" a="1"/>
  <c r="G277" i="55" s="1"/>
  <c r="I250" i="55" a="1"/>
  <c r="I250" i="55" s="1"/>
  <c r="G254" i="55" a="1"/>
  <c r="G254" i="55" s="1"/>
  <c r="A3" i="15"/>
  <c r="A2" i="15"/>
  <c r="N8" i="73"/>
  <c r="M8" i="73"/>
  <c r="A2" i="73"/>
  <c r="A1" i="73"/>
  <c r="AA135" i="34" l="1"/>
  <c r="AA144" i="34"/>
  <c r="AA134" i="34"/>
  <c r="AA128" i="34"/>
  <c r="AA133" i="34"/>
  <c r="AA120" i="34"/>
  <c r="AA145" i="34"/>
  <c r="AA119" i="34"/>
  <c r="AA131" i="34"/>
  <c r="AA136" i="34"/>
  <c r="AA125" i="34"/>
  <c r="AA127" i="34"/>
  <c r="AA130" i="34"/>
  <c r="AA121" i="34"/>
  <c r="AA122" i="34"/>
  <c r="AA139" i="34"/>
  <c r="AA137" i="34"/>
  <c r="AA118" i="34"/>
  <c r="AA123" i="34"/>
  <c r="AA129" i="34"/>
  <c r="AA124" i="34"/>
  <c r="AA126" i="34"/>
  <c r="AA138" i="34"/>
  <c r="AA132" i="34"/>
  <c r="K143" i="55"/>
  <c r="AA1029" i="34"/>
  <c r="AA887" i="34"/>
  <c r="AA397" i="34"/>
  <c r="AA472" i="34"/>
  <c r="AA528" i="34"/>
  <c r="AA550" i="34"/>
  <c r="AA536" i="34"/>
  <c r="AA389" i="34"/>
  <c r="AA492" i="34"/>
  <c r="AA620" i="34"/>
  <c r="AA384" i="34"/>
  <c r="AA511" i="34"/>
  <c r="AA557" i="34"/>
  <c r="AA379" i="34"/>
  <c r="AA413" i="34"/>
  <c r="AA520" i="34"/>
  <c r="AA553" i="34"/>
  <c r="AA25" i="34"/>
  <c r="AA37" i="34"/>
  <c r="AA49" i="34"/>
  <c r="AA61" i="34"/>
  <c r="AA35" i="34"/>
  <c r="AA59" i="34"/>
  <c r="AA27" i="34"/>
  <c r="AA41" i="34"/>
  <c r="AA23" i="34"/>
  <c r="AA39" i="34"/>
  <c r="AA51" i="34"/>
  <c r="AA50" i="34"/>
  <c r="AA40" i="34"/>
  <c r="AA52" i="34"/>
  <c r="AA62" i="34"/>
  <c r="AA32" i="34"/>
  <c r="AA26" i="34"/>
  <c r="AA28" i="34"/>
  <c r="AA30" i="34"/>
  <c r="AA42" i="34"/>
  <c r="AA54" i="34"/>
  <c r="AA29" i="34"/>
  <c r="AA31" i="34"/>
  <c r="AA43" i="34"/>
  <c r="AA55" i="34"/>
  <c r="AA53" i="34"/>
  <c r="AA47" i="34"/>
  <c r="AA33" i="34"/>
  <c r="AA45" i="34"/>
  <c r="AA57" i="34"/>
  <c r="AA34" i="34"/>
  <c r="AA46" i="34"/>
  <c r="AA58" i="34"/>
  <c r="AA44" i="34"/>
  <c r="AA56" i="34"/>
  <c r="AA38" i="34"/>
  <c r="AA24" i="34"/>
  <c r="AA36" i="34"/>
  <c r="AA48" i="34"/>
  <c r="AA60" i="34"/>
  <c r="AA18" i="34"/>
  <c r="AA306" i="34"/>
  <c r="AA771" i="34"/>
  <c r="AA1089" i="34"/>
  <c r="AA1126" i="34"/>
  <c r="AA1090" i="34"/>
  <c r="AA747" i="34"/>
  <c r="AA971" i="34"/>
  <c r="AA763" i="34"/>
  <c r="AA1005" i="34"/>
  <c r="AA981" i="34"/>
  <c r="AA970" i="34"/>
  <c r="AA1004" i="34"/>
  <c r="AA972" i="34"/>
  <c r="AA982" i="34"/>
  <c r="AA748" i="34"/>
  <c r="AA746" i="34"/>
  <c r="AA745" i="34"/>
  <c r="AA932" i="34"/>
  <c r="AA14" i="34"/>
  <c r="AA901" i="34"/>
  <c r="AA998" i="34"/>
  <c r="AA1052" i="34"/>
  <c r="AA994" i="34"/>
  <c r="AA1056" i="34"/>
  <c r="AA996" i="34"/>
  <c r="AA1050" i="34"/>
  <c r="AA1058" i="34"/>
  <c r="AA995" i="34"/>
  <c r="AA1057" i="34"/>
  <c r="AA993" i="34"/>
  <c r="AA1055" i="34"/>
  <c r="AA1002" i="34"/>
  <c r="AA992" i="34"/>
  <c r="AA1054" i="34"/>
  <c r="AA172" i="34"/>
  <c r="AA991" i="34"/>
  <c r="AA1053" i="34"/>
  <c r="AA997" i="34"/>
  <c r="AA1051" i="34"/>
  <c r="AA623" i="34"/>
  <c r="AA576" i="34"/>
  <c r="AA173" i="34"/>
  <c r="AA540" i="34"/>
  <c r="AA562" i="34"/>
  <c r="AA641" i="34"/>
  <c r="AA649" i="34"/>
  <c r="AA655" i="34"/>
  <c r="AA985" i="34"/>
  <c r="AA1059" i="34"/>
  <c r="AA1067" i="34"/>
  <c r="AA1075" i="34"/>
  <c r="AA617" i="34"/>
  <c r="AA585" i="34"/>
  <c r="AA595" i="34"/>
  <c r="AA603" i="34"/>
  <c r="AA506" i="34"/>
  <c r="AA583" i="34"/>
  <c r="AA727" i="34"/>
  <c r="AA1031" i="34"/>
  <c r="AA1115" i="34"/>
  <c r="AA621" i="34"/>
  <c r="AA538" i="34"/>
  <c r="AA546" i="34"/>
  <c r="AA560" i="34"/>
  <c r="AA639" i="34"/>
  <c r="AA647" i="34"/>
  <c r="AA807" i="34"/>
  <c r="AA191" i="34"/>
  <c r="AA598" i="34"/>
  <c r="AA606" i="34"/>
  <c r="AA612" i="34"/>
  <c r="AA574" i="34"/>
  <c r="AA644" i="34"/>
  <c r="AA800" i="34"/>
  <c r="AA976" i="34"/>
  <c r="AA1113" i="34"/>
  <c r="AA624" i="34"/>
  <c r="AA577" i="34"/>
  <c r="AA174" i="34"/>
  <c r="AA529" i="34"/>
  <c r="AA541" i="34"/>
  <c r="AA563" i="34"/>
  <c r="AA646" i="34"/>
  <c r="AA650" i="34"/>
  <c r="AA656" i="34"/>
  <c r="AA986" i="34"/>
  <c r="AA1060" i="34"/>
  <c r="AA1068" i="34"/>
  <c r="AA596" i="34"/>
  <c r="AA604" i="34"/>
  <c r="AA842" i="34"/>
  <c r="AA642" i="34"/>
  <c r="AA1006" i="34"/>
  <c r="AA1032" i="34"/>
  <c r="AA627" i="34"/>
  <c r="AA177" i="34"/>
  <c r="AA532" i="34"/>
  <c r="AA544" i="34"/>
  <c r="AA558" i="34"/>
  <c r="AA739" i="34"/>
  <c r="AA831" i="34"/>
  <c r="AA841" i="34"/>
  <c r="AA1007" i="34"/>
  <c r="AA1063" i="34"/>
  <c r="AA1071" i="34"/>
  <c r="AA915" i="34"/>
  <c r="AA599" i="34"/>
  <c r="AA607" i="34"/>
  <c r="AA613" i="34"/>
  <c r="AA645" i="34"/>
  <c r="AA801" i="34"/>
  <c r="AA977" i="34"/>
  <c r="AA625" i="34"/>
  <c r="AA578" i="34"/>
  <c r="AA175" i="34"/>
  <c r="AA530" i="34"/>
  <c r="AA542" i="34"/>
  <c r="AA564" i="34"/>
  <c r="AA651" i="34"/>
  <c r="AA657" i="34"/>
  <c r="AA737" i="34"/>
  <c r="AA791" i="34"/>
  <c r="AA839" i="34"/>
  <c r="AA1061" i="34"/>
  <c r="AA1027" i="34"/>
  <c r="AA616" i="34"/>
  <c r="AA584" i="34"/>
  <c r="AA594" i="34"/>
  <c r="AA602" i="34"/>
  <c r="AA523" i="34"/>
  <c r="AA726" i="34"/>
  <c r="AA1030" i="34"/>
  <c r="AA1114" i="34"/>
  <c r="AA537" i="34"/>
  <c r="AA545" i="34"/>
  <c r="AA559" i="34"/>
  <c r="AA740" i="34"/>
  <c r="AA832" i="34"/>
  <c r="AA190" i="34"/>
  <c r="AA1008" i="34"/>
  <c r="AA1064" i="34"/>
  <c r="AA1072" i="34"/>
  <c r="AA1116" i="34"/>
  <c r="AA614" i="34"/>
  <c r="AA916" i="34"/>
  <c r="AA592" i="34"/>
  <c r="AA600" i="34"/>
  <c r="AA608" i="34"/>
  <c r="AA521" i="34"/>
  <c r="AA978" i="34"/>
  <c r="AA626" i="34"/>
  <c r="AA176" i="34"/>
  <c r="AA531" i="34"/>
  <c r="AA543" i="34"/>
  <c r="AA565" i="34"/>
  <c r="AA652" i="34"/>
  <c r="AA658" i="34"/>
  <c r="AA738" i="34"/>
  <c r="AA792" i="34"/>
  <c r="AA840" i="34"/>
  <c r="AA1062" i="34"/>
  <c r="AA1028" i="34"/>
  <c r="AA1070" i="34"/>
  <c r="AA1106" i="34"/>
  <c r="AA1065" i="34"/>
  <c r="AA1073" i="34"/>
  <c r="AA615" i="34"/>
  <c r="AA593" i="34"/>
  <c r="AA601" i="34"/>
  <c r="AA522" i="34"/>
  <c r="AA622" i="34"/>
  <c r="AA575" i="34"/>
  <c r="AA579" i="34"/>
  <c r="AA539" i="34"/>
  <c r="AA547" i="34"/>
  <c r="AA561" i="34"/>
  <c r="AA640" i="34"/>
  <c r="AA648" i="34"/>
  <c r="AA808" i="34"/>
  <c r="AA192" i="34"/>
  <c r="AA984" i="34"/>
  <c r="AA1026" i="34"/>
  <c r="AA1066" i="34"/>
  <c r="AA1110" i="34"/>
  <c r="AA1074" i="34"/>
  <c r="AA1069" i="34"/>
  <c r="AA597" i="34"/>
  <c r="AA605" i="34"/>
  <c r="AA611" i="34"/>
  <c r="AA885" i="34"/>
  <c r="AA643" i="34"/>
  <c r="AA1033" i="34"/>
  <c r="AA141" i="34"/>
  <c r="AA1111" i="34"/>
  <c r="AA1048" i="34"/>
  <c r="AA1102" i="34"/>
  <c r="AA1101" i="34"/>
  <c r="AA1047" i="34"/>
  <c r="AA1099" i="34"/>
  <c r="AA1109" i="34"/>
  <c r="AA1107" i="34"/>
  <c r="AA1108" i="34"/>
  <c r="AA1100" i="34"/>
  <c r="AA1015" i="34"/>
  <c r="AA961" i="34"/>
  <c r="AA383" i="34"/>
  <c r="AA490" i="34"/>
  <c r="AA1011" i="34"/>
  <c r="AA1037" i="34"/>
  <c r="AA1079" i="34"/>
  <c r="AA65" i="34"/>
  <c r="AA78" i="34"/>
  <c r="AA84" i="34"/>
  <c r="AA674" i="34"/>
  <c r="AA721" i="34"/>
  <c r="AA1043" i="34"/>
  <c r="AA1025" i="34"/>
  <c r="AA1125" i="34"/>
  <c r="AA949" i="34"/>
  <c r="AA653" i="34"/>
  <c r="AA665" i="34"/>
  <c r="AA675" i="34"/>
  <c r="AA679" i="34"/>
  <c r="AA687" i="34"/>
  <c r="AA701" i="34"/>
  <c r="AA709" i="34"/>
  <c r="AA733" i="34"/>
  <c r="AA775" i="34"/>
  <c r="AA923" i="34"/>
  <c r="AA1097" i="34"/>
  <c r="AA1039" i="34"/>
  <c r="AA1083" i="34"/>
  <c r="AA1017" i="34"/>
  <c r="AA963" i="34"/>
  <c r="AA979" i="34"/>
  <c r="AA1009" i="34"/>
  <c r="AA1035" i="34"/>
  <c r="AA1077" i="34"/>
  <c r="AA76" i="34"/>
  <c r="AA82" i="34"/>
  <c r="AA181" i="34"/>
  <c r="AA719" i="34"/>
  <c r="AA761" i="34"/>
  <c r="AA921" i="34"/>
  <c r="AA1046" i="34"/>
  <c r="AA1024" i="34"/>
  <c r="AA1122" i="34"/>
  <c r="AA946" i="34"/>
  <c r="AA664" i="34"/>
  <c r="AA678" i="34"/>
  <c r="AA686" i="34"/>
  <c r="AA700" i="34"/>
  <c r="AA708" i="34"/>
  <c r="AA716" i="34"/>
  <c r="AA732" i="34"/>
  <c r="AA744" i="34"/>
  <c r="AA774" i="34"/>
  <c r="AA922" i="34"/>
  <c r="AA1096" i="34"/>
  <c r="AA1092" i="34"/>
  <c r="AA1088" i="34"/>
  <c r="AA1014" i="34"/>
  <c r="AA968" i="34"/>
  <c r="AA886" i="34"/>
  <c r="AA938" i="34"/>
  <c r="AA1034" i="34"/>
  <c r="AA75" i="34"/>
  <c r="AA180" i="34"/>
  <c r="AA194" i="34"/>
  <c r="AA718" i="34"/>
  <c r="AA760" i="34"/>
  <c r="AA1022" i="34"/>
  <c r="AA1124" i="34"/>
  <c r="AA948" i="34"/>
  <c r="AA1076" i="34"/>
  <c r="AA378" i="34"/>
  <c r="AA388" i="34"/>
  <c r="AA930" i="34"/>
  <c r="AA662" i="34"/>
  <c r="AA680" i="34"/>
  <c r="AA688" i="34"/>
  <c r="AA706" i="34"/>
  <c r="AA714" i="34"/>
  <c r="AA730" i="34"/>
  <c r="AA742" i="34"/>
  <c r="AA768" i="34"/>
  <c r="AA1095" i="34"/>
  <c r="AA1091" i="34"/>
  <c r="AA1085" i="34"/>
  <c r="AA1019" i="34"/>
  <c r="AA1003" i="34"/>
  <c r="AA965" i="34"/>
  <c r="AA937" i="34"/>
  <c r="AA69" i="34"/>
  <c r="AA74" i="34"/>
  <c r="AA193" i="34"/>
  <c r="AA759" i="34"/>
  <c r="AA1021" i="34"/>
  <c r="AA1121" i="34"/>
  <c r="AA953" i="34"/>
  <c r="AA945" i="34"/>
  <c r="AA1105" i="34"/>
  <c r="AA377" i="34"/>
  <c r="AA387" i="34"/>
  <c r="AA71" i="34"/>
  <c r="AA661" i="34"/>
  <c r="AA683" i="34"/>
  <c r="AA705" i="34"/>
  <c r="AA713" i="34"/>
  <c r="AA741" i="34"/>
  <c r="AA767" i="34"/>
  <c r="AA1093" i="34"/>
  <c r="AA927" i="34"/>
  <c r="AA1087" i="34"/>
  <c r="AA1013" i="34"/>
  <c r="AA967" i="34"/>
  <c r="AA1081" i="34"/>
  <c r="AA67" i="34"/>
  <c r="AA757" i="34"/>
  <c r="AA1041" i="34"/>
  <c r="AA1042" i="34"/>
  <c r="AA1118" i="34"/>
  <c r="AA950" i="34"/>
  <c r="AA942" i="34"/>
  <c r="AA1104" i="34"/>
  <c r="AA376" i="34"/>
  <c r="AA630" i="34"/>
  <c r="AA660" i="34"/>
  <c r="AA682" i="34"/>
  <c r="AA704" i="34"/>
  <c r="AA712" i="34"/>
  <c r="AA736" i="34"/>
  <c r="AA766" i="34"/>
  <c r="AA1084" i="34"/>
  <c r="AA1018" i="34"/>
  <c r="AA964" i="34"/>
  <c r="AA928" i="34"/>
  <c r="AA1038" i="34"/>
  <c r="AA1080" i="34"/>
  <c r="AA66" i="34"/>
  <c r="AA79" i="34"/>
  <c r="AA722" i="34"/>
  <c r="AA756" i="34"/>
  <c r="AA1044" i="34"/>
  <c r="AA1120" i="34"/>
  <c r="AA952" i="34"/>
  <c r="AA944" i="34"/>
  <c r="AA72" i="34"/>
  <c r="AA628" i="34"/>
  <c r="AA654" i="34"/>
  <c r="AA666" i="34"/>
  <c r="AA676" i="34"/>
  <c r="AA684" i="34"/>
  <c r="AA702" i="34"/>
  <c r="AA710" i="34"/>
  <c r="AA734" i="34"/>
  <c r="AA776" i="34"/>
  <c r="AA1045" i="34"/>
  <c r="AA1123" i="34"/>
  <c r="AA947" i="34"/>
  <c r="AA1103" i="34"/>
  <c r="AA629" i="34"/>
  <c r="AA659" i="34"/>
  <c r="AA681" i="34"/>
  <c r="AA689" i="34"/>
  <c r="AA703" i="34"/>
  <c r="AA711" i="34"/>
  <c r="AA735" i="34"/>
  <c r="AA1098" i="34"/>
  <c r="AA1040" i="34"/>
  <c r="AA1086" i="34"/>
  <c r="AA1020" i="34"/>
  <c r="AA1012" i="34"/>
  <c r="AA966" i="34"/>
  <c r="AA382" i="34"/>
  <c r="AA980" i="34"/>
  <c r="AA1010" i="34"/>
  <c r="AA1036" i="34"/>
  <c r="AA1078" i="34"/>
  <c r="AA77" i="34"/>
  <c r="AA83" i="34"/>
  <c r="AA182" i="34"/>
  <c r="AA673" i="34"/>
  <c r="AA720" i="34"/>
  <c r="AA762" i="34"/>
  <c r="AA1023" i="34"/>
  <c r="AA1119" i="34"/>
  <c r="AA951" i="34"/>
  <c r="AA943" i="34"/>
  <c r="AA931" i="34"/>
  <c r="AA663" i="34"/>
  <c r="AA677" i="34"/>
  <c r="AA685" i="34"/>
  <c r="AA707" i="34"/>
  <c r="AA715" i="34"/>
  <c r="AA731" i="34"/>
  <c r="AA743" i="34"/>
  <c r="AA773" i="34"/>
  <c r="AA917" i="34"/>
  <c r="AA1094" i="34"/>
  <c r="AA1016" i="34"/>
  <c r="AA962" i="34"/>
  <c r="AA471" i="34"/>
  <c r="AA1082" i="34"/>
  <c r="AA68" i="34"/>
  <c r="AA73" i="34"/>
  <c r="AA758" i="34"/>
  <c r="AA171" i="34"/>
  <c r="AA505" i="34"/>
  <c r="AA189" i="34"/>
  <c r="AA914" i="34"/>
  <c r="AA110" i="34"/>
  <c r="AA795" i="34"/>
  <c r="AA786" i="34"/>
  <c r="AA93" i="34"/>
  <c r="AA105" i="34"/>
  <c r="AA812" i="34"/>
  <c r="AA474" i="34"/>
  <c r="AA455" i="34"/>
  <c r="AA64" i="34"/>
  <c r="AA693" i="34"/>
  <c r="AA356" i="34"/>
  <c r="AA231" i="34"/>
  <c r="AA425" i="34"/>
  <c r="AA267" i="34"/>
  <c r="AA259" i="34"/>
  <c r="AA374" i="34"/>
  <c r="AA343" i="34"/>
  <c r="AA274" i="34"/>
  <c r="AA308" i="34"/>
  <c r="AA849" i="34"/>
  <c r="AA857" i="34"/>
  <c r="AA863" i="34"/>
  <c r="AA957" i="34"/>
  <c r="AA987" i="34"/>
  <c r="AA1049" i="34"/>
  <c r="AA98" i="34"/>
  <c r="AA112" i="34"/>
  <c r="AA787" i="34"/>
  <c r="AA221" i="34"/>
  <c r="AA278" i="34"/>
  <c r="AA813" i="34"/>
  <c r="AA819" i="34"/>
  <c r="AA395" i="34"/>
  <c r="AA163" i="34"/>
  <c r="AA296" i="34"/>
  <c r="AA367" i="34"/>
  <c r="AA359" i="34"/>
  <c r="AA725" i="34"/>
  <c r="AA871" i="34"/>
  <c r="AA879" i="34"/>
  <c r="AA891" i="34"/>
  <c r="AA63" i="34"/>
  <c r="AA155" i="34"/>
  <c r="AA526" i="34"/>
  <c r="AA548" i="34"/>
  <c r="AA310" i="34"/>
  <c r="AA837" i="34"/>
  <c r="AA751" i="34"/>
  <c r="AA803" i="34"/>
  <c r="AA939" i="34"/>
  <c r="AA205" i="34"/>
  <c r="AA209" i="34"/>
  <c r="AA252" i="34"/>
  <c r="AA256" i="34"/>
  <c r="AA326" i="34"/>
  <c r="AA332" i="34"/>
  <c r="AA399" i="34"/>
  <c r="AA417" i="34"/>
  <c r="AA245" i="34"/>
  <c r="AA635" i="34"/>
  <c r="AA699" i="34"/>
  <c r="AA843" i="34"/>
  <c r="AA851" i="34"/>
  <c r="AA859" i="34"/>
  <c r="AA861" i="34"/>
  <c r="AA959" i="34"/>
  <c r="AA989" i="34"/>
  <c r="AA1117" i="34"/>
  <c r="AA100" i="34"/>
  <c r="AA114" i="34"/>
  <c r="AA777" i="34"/>
  <c r="AA789" i="34"/>
  <c r="AA556" i="34"/>
  <c r="AA815" i="34"/>
  <c r="AA779" i="34"/>
  <c r="AA821" i="34"/>
  <c r="AA165" i="34"/>
  <c r="AA253" i="34"/>
  <c r="AA290" i="34"/>
  <c r="AA298" i="34"/>
  <c r="AA369" i="34"/>
  <c r="AA361" i="34"/>
  <c r="AA637" i="34"/>
  <c r="AA717" i="34"/>
  <c r="AA873" i="34"/>
  <c r="AA881" i="34"/>
  <c r="AA893" i="34"/>
  <c r="AA92" i="34"/>
  <c r="AA106" i="34"/>
  <c r="AA157" i="34"/>
  <c r="AA781" i="34"/>
  <c r="AA793" i="34"/>
  <c r="AA476" i="34"/>
  <c r="AA518" i="34"/>
  <c r="AA312" i="34"/>
  <c r="AA86" i="34"/>
  <c r="AA753" i="34"/>
  <c r="AA973" i="34"/>
  <c r="AA328" i="34"/>
  <c r="AA350" i="34"/>
  <c r="AA385" i="34"/>
  <c r="AA401" i="34"/>
  <c r="AA419" i="34"/>
  <c r="AA866" i="34"/>
  <c r="AA874" i="34"/>
  <c r="AA882" i="34"/>
  <c r="AA894" i="34"/>
  <c r="AA107" i="34"/>
  <c r="AA158" i="34"/>
  <c r="AA782" i="34"/>
  <c r="AA794" i="34"/>
  <c r="AA477" i="34"/>
  <c r="AA519" i="34"/>
  <c r="AA573" i="34"/>
  <c r="AA87" i="34"/>
  <c r="AA754" i="34"/>
  <c r="AA903" i="34"/>
  <c r="AA470" i="34"/>
  <c r="AA255" i="34"/>
  <c r="AA351" i="34"/>
  <c r="AA402" i="34"/>
  <c r="AA420" i="34"/>
  <c r="AA307" i="34"/>
  <c r="AA850" i="34"/>
  <c r="AA858" i="34"/>
  <c r="AA864" i="34"/>
  <c r="AA958" i="34"/>
  <c r="AA988" i="34"/>
  <c r="AA99" i="34"/>
  <c r="AA113" i="34"/>
  <c r="AA151" i="34"/>
  <c r="AA788" i="34"/>
  <c r="AA555" i="34"/>
  <c r="AA222" i="34"/>
  <c r="AA814" i="34"/>
  <c r="AA904" i="34"/>
  <c r="AA820" i="34"/>
  <c r="AA396" i="34"/>
  <c r="AA491" i="34"/>
  <c r="AA164" i="34"/>
  <c r="AA199" i="34"/>
  <c r="AA297" i="34"/>
  <c r="AA368" i="34"/>
  <c r="AA868" i="34"/>
  <c r="AA876" i="34"/>
  <c r="AA888" i="34"/>
  <c r="AA896" i="34"/>
  <c r="AA109" i="34"/>
  <c r="AA152" i="34"/>
  <c r="AA184" i="34"/>
  <c r="AA784" i="34"/>
  <c r="AA479" i="34"/>
  <c r="AA89" i="34"/>
  <c r="AA834" i="34"/>
  <c r="AA838" i="34"/>
  <c r="AA1000" i="34"/>
  <c r="AA509" i="34"/>
  <c r="AA353" i="34"/>
  <c r="AA422" i="34"/>
  <c r="AA844" i="34"/>
  <c r="AA852" i="34"/>
  <c r="AA860" i="34"/>
  <c r="AA862" i="34"/>
  <c r="AA918" i="34"/>
  <c r="AA924" i="34"/>
  <c r="AA960" i="34"/>
  <c r="AA990" i="34"/>
  <c r="AA101" i="34"/>
  <c r="AA115" i="34"/>
  <c r="AA149" i="34"/>
  <c r="AA551" i="34"/>
  <c r="AA816" i="34"/>
  <c r="AA780" i="34"/>
  <c r="AA166" i="34"/>
  <c r="AA207" i="34"/>
  <c r="AA250" i="34"/>
  <c r="AA291" i="34"/>
  <c r="AA275" i="34"/>
  <c r="AA638" i="34"/>
  <c r="AA845" i="34"/>
  <c r="AA853" i="34"/>
  <c r="AA919" i="34"/>
  <c r="AA925" i="34"/>
  <c r="AA619" i="34"/>
  <c r="AA94" i="34"/>
  <c r="AA102" i="34"/>
  <c r="AA116" i="34"/>
  <c r="AA150" i="34"/>
  <c r="AA809" i="34"/>
  <c r="AA552" i="34"/>
  <c r="AA817" i="34"/>
  <c r="AA933" i="34"/>
  <c r="AA983" i="34"/>
  <c r="AA159" i="34"/>
  <c r="AA167" i="34"/>
  <c r="AA204" i="34"/>
  <c r="AA292" i="34"/>
  <c r="AA391" i="34"/>
  <c r="AA363" i="34"/>
  <c r="AA667" i="34"/>
  <c r="AA669" i="34"/>
  <c r="AA867" i="34"/>
  <c r="AA875" i="34"/>
  <c r="AA883" i="34"/>
  <c r="AA895" i="34"/>
  <c r="AA108" i="34"/>
  <c r="AA183" i="34"/>
  <c r="AA783" i="34"/>
  <c r="AA478" i="34"/>
  <c r="AA88" i="34"/>
  <c r="AA833" i="34"/>
  <c r="AA755" i="34"/>
  <c r="AA999" i="34"/>
  <c r="AA352" i="34"/>
  <c r="AA421" i="34"/>
  <c r="AA360" i="34"/>
  <c r="AA690" i="34"/>
  <c r="AA670" i="34"/>
  <c r="AA847" i="34"/>
  <c r="AA855" i="34"/>
  <c r="AA955" i="34"/>
  <c r="AA96" i="34"/>
  <c r="AA104" i="34"/>
  <c r="AA146" i="34"/>
  <c r="AA797" i="34"/>
  <c r="AA276" i="34"/>
  <c r="AA765" i="34"/>
  <c r="AA805" i="34"/>
  <c r="AA411" i="34"/>
  <c r="AA161" i="34"/>
  <c r="AA200" i="34"/>
  <c r="AA206" i="34"/>
  <c r="AA249" i="34"/>
  <c r="AA294" i="34"/>
  <c r="AA393" i="34"/>
  <c r="AA453" i="34"/>
  <c r="AA330" i="34"/>
  <c r="AA373" i="34"/>
  <c r="AA671" i="34"/>
  <c r="AA723" i="34"/>
  <c r="AA869" i="34"/>
  <c r="AA877" i="34"/>
  <c r="AA889" i="34"/>
  <c r="AA153" i="34"/>
  <c r="AA185" i="34"/>
  <c r="AA785" i="34"/>
  <c r="AA534" i="34"/>
  <c r="AA90" i="34"/>
  <c r="AA835" i="34"/>
  <c r="AA769" i="34"/>
  <c r="AA929" i="34"/>
  <c r="AA1001" i="34"/>
  <c r="AA510" i="34"/>
  <c r="AA254" i="34"/>
  <c r="AA324" i="34"/>
  <c r="AA423" i="34"/>
  <c r="AA346" i="34"/>
  <c r="AA633" i="34"/>
  <c r="AA870" i="34"/>
  <c r="AA878" i="34"/>
  <c r="AA890" i="34"/>
  <c r="AA154" i="34"/>
  <c r="AA195" i="34"/>
  <c r="AA535" i="34"/>
  <c r="AA836" i="34"/>
  <c r="AA770" i="34"/>
  <c r="AA802" i="34"/>
  <c r="AA208" i="34"/>
  <c r="AA251" i="34"/>
  <c r="AA325" i="34"/>
  <c r="AA331" i="34"/>
  <c r="AA398" i="34"/>
  <c r="AA424" i="34"/>
  <c r="AA244" i="34"/>
  <c r="AA634" i="34"/>
  <c r="AA698" i="34"/>
  <c r="AA846" i="34"/>
  <c r="AA854" i="34"/>
  <c r="AA920" i="34"/>
  <c r="AA954" i="34"/>
  <c r="AA1112" i="34"/>
  <c r="AA95" i="34"/>
  <c r="AA103" i="34"/>
  <c r="AA143" i="34"/>
  <c r="AA196" i="34"/>
  <c r="AA796" i="34"/>
  <c r="AA810" i="34"/>
  <c r="AA582" i="34"/>
  <c r="AA160" i="34"/>
  <c r="AA293" i="34"/>
  <c r="AA392" i="34"/>
  <c r="AA452" i="34"/>
  <c r="AA309" i="34"/>
  <c r="AA372" i="34"/>
  <c r="AA764" i="34"/>
  <c r="AA872" i="34"/>
  <c r="AA880" i="34"/>
  <c r="AA892" i="34"/>
  <c r="AA456" i="34"/>
  <c r="AA91" i="34"/>
  <c r="AA156" i="34"/>
  <c r="AA475" i="34"/>
  <c r="AA527" i="34"/>
  <c r="AA549" i="34"/>
  <c r="AA311" i="34"/>
  <c r="AA85" i="34"/>
  <c r="AA752" i="34"/>
  <c r="AA940" i="34"/>
  <c r="AA327" i="34"/>
  <c r="AA333" i="34"/>
  <c r="AA400" i="34"/>
  <c r="AA418" i="34"/>
  <c r="AA273" i="34"/>
  <c r="AA848" i="34"/>
  <c r="AA856" i="34"/>
  <c r="AA956" i="34"/>
  <c r="AA473" i="34"/>
  <c r="AA97" i="34"/>
  <c r="AA111" i="34"/>
  <c r="AA798" i="34"/>
  <c r="AA618" i="34"/>
  <c r="AA277" i="34"/>
  <c r="AA884" i="34"/>
  <c r="AA806" i="34"/>
  <c r="AA412" i="34"/>
  <c r="AA162" i="34"/>
  <c r="AA201" i="34"/>
  <c r="AA295" i="34"/>
  <c r="AA366" i="34"/>
  <c r="AA394" i="34"/>
  <c r="AA454" i="34"/>
  <c r="AA362" i="34"/>
  <c r="AA728" i="34"/>
  <c r="AA672" i="34"/>
  <c r="AA724" i="34"/>
  <c r="AA913" i="34"/>
  <c r="AA170" i="34"/>
  <c r="AA609" i="34"/>
  <c r="AA329" i="34"/>
  <c r="AA305" i="34"/>
  <c r="AA926" i="34"/>
  <c r="AA507" i="34"/>
  <c r="AA897" i="34"/>
  <c r="AA902" i="34"/>
  <c r="AA168" i="34"/>
  <c r="AA169" i="34"/>
  <c r="AA188" i="34"/>
  <c r="AA202" i="34"/>
  <c r="AA790" i="34"/>
  <c r="AA203" i="34"/>
  <c r="AA211" i="34"/>
  <c r="AA218" i="34"/>
  <c r="K376" i="55"/>
  <c r="K289" i="55"/>
  <c r="K147" i="55"/>
  <c r="K158" i="55"/>
  <c r="K273" i="55"/>
  <c r="K69" i="55"/>
  <c r="K152" i="55"/>
  <c r="K165" i="55"/>
  <c r="K313" i="55"/>
  <c r="K358" i="55"/>
  <c r="K72" i="55"/>
  <c r="K380" i="55"/>
  <c r="K227" i="55"/>
  <c r="K345" i="55"/>
  <c r="K155" i="55"/>
  <c r="K107" i="55"/>
  <c r="K254" i="55"/>
  <c r="K46" i="55"/>
  <c r="K256" i="55"/>
  <c r="K397" i="55"/>
  <c r="K396" i="55"/>
  <c r="K234" i="55"/>
  <c r="K267" i="55"/>
  <c r="K306" i="55"/>
  <c r="K255" i="55"/>
  <c r="K78" i="55"/>
  <c r="K318" i="55"/>
  <c r="K276" i="55"/>
  <c r="K283" i="55"/>
  <c r="K118" i="55"/>
  <c r="K312" i="55"/>
  <c r="K176" i="55"/>
  <c r="K214" i="55"/>
  <c r="K382" i="55"/>
  <c r="K80" i="55"/>
  <c r="K208" i="55"/>
  <c r="K190" i="55"/>
  <c r="K349" i="55"/>
  <c r="K236" i="55"/>
  <c r="K19" i="55"/>
  <c r="K25" i="55"/>
  <c r="K390" i="55"/>
  <c r="K277" i="55"/>
  <c r="K144" i="55"/>
  <c r="K339" i="55"/>
  <c r="K145" i="55"/>
  <c r="K395" i="55"/>
  <c r="K183" i="55"/>
  <c r="K406" i="55"/>
  <c r="K115" i="55"/>
  <c r="K260" i="55"/>
  <c r="K399" i="55"/>
  <c r="K206" i="55"/>
  <c r="K372" i="55"/>
  <c r="K317" i="55"/>
  <c r="K298" i="55"/>
  <c r="K242" i="55"/>
  <c r="K228" i="55"/>
  <c r="K308" i="55"/>
  <c r="K45" i="55"/>
  <c r="K51" i="55"/>
  <c r="K344" i="55"/>
  <c r="K36" i="55"/>
  <c r="K117" i="55"/>
  <c r="K106" i="55"/>
  <c r="K95" i="55"/>
  <c r="K373" i="55"/>
  <c r="K405" i="55"/>
  <c r="K123" i="55"/>
  <c r="K394" i="55"/>
  <c r="K226" i="55"/>
  <c r="K132" i="55"/>
  <c r="K166" i="55"/>
  <c r="K286" i="55"/>
  <c r="K63" i="55"/>
  <c r="K203" i="55"/>
  <c r="K348" i="55"/>
  <c r="K88" i="55"/>
  <c r="K159" i="55"/>
  <c r="K347" i="55"/>
  <c r="K187" i="55"/>
  <c r="K154" i="55"/>
  <c r="K309" i="55"/>
  <c r="K361" i="55"/>
  <c r="K146" i="55"/>
  <c r="K192" i="55"/>
  <c r="K248" i="55"/>
  <c r="K121" i="55"/>
  <c r="K205" i="55"/>
  <c r="K98" i="55"/>
  <c r="K307" i="55"/>
  <c r="K65" i="55"/>
  <c r="K224" i="55"/>
  <c r="K301" i="55"/>
  <c r="K71" i="55"/>
  <c r="K403" i="55"/>
  <c r="K250" i="55"/>
  <c r="K172" i="55"/>
  <c r="K161" i="55"/>
  <c r="K129" i="55"/>
  <c r="K241" i="55"/>
  <c r="K125" i="55"/>
  <c r="K274" i="55"/>
  <c r="K62" i="55"/>
  <c r="K303" i="55"/>
  <c r="K151" i="55"/>
  <c r="K247" i="55"/>
  <c r="K68" i="55"/>
  <c r="A3" i="68"/>
  <c r="A2" i="68"/>
  <c r="A2" i="64"/>
  <c r="A1" i="64"/>
  <c r="A2" i="61"/>
  <c r="A1" i="61"/>
  <c r="A2" i="58"/>
  <c r="A1" i="58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33" i="34" l="1"/>
  <c r="A233" i="34" s="1"/>
  <c r="B232" i="34"/>
  <c r="A232" i="34" s="1"/>
  <c r="B212" i="34"/>
  <c r="A212" i="34" s="1"/>
  <c r="B230" i="34"/>
  <c r="A230" i="34" s="1"/>
  <c r="B229" i="34"/>
  <c r="A229" i="34" s="1"/>
  <c r="B228" i="34"/>
  <c r="A228" i="34" s="1"/>
  <c r="B227" i="34"/>
  <c r="A227" i="34" s="1"/>
  <c r="B226" i="34"/>
  <c r="A226" i="34" s="1"/>
  <c r="B225" i="34"/>
  <c r="A225" i="34" s="1"/>
  <c r="B898" i="34"/>
  <c r="A898" i="34" s="1"/>
  <c r="B284" i="34"/>
  <c r="A284" i="34" s="1"/>
  <c r="B283" i="34"/>
  <c r="A283" i="34" s="1"/>
  <c r="B266" i="34"/>
  <c r="A266" i="34" s="1"/>
  <c r="B265" i="34"/>
  <c r="A265" i="34" s="1"/>
  <c r="B197" i="34"/>
  <c r="A197" i="34" s="1"/>
  <c r="B323" i="34"/>
  <c r="A323" i="34" s="1"/>
  <c r="B322" i="34"/>
  <c r="A322" i="34" s="1"/>
  <c r="B865" i="34"/>
  <c r="A865" i="34" s="1"/>
  <c r="B830" i="34"/>
  <c r="A830" i="34" s="1"/>
  <c r="B829" i="34"/>
  <c r="A829" i="34" s="1"/>
  <c r="B826" i="34"/>
  <c r="A826" i="34" s="1"/>
  <c r="B799" i="34"/>
  <c r="A799" i="34" s="1"/>
  <c r="B697" i="34"/>
  <c r="A697" i="34" s="1"/>
  <c r="B750" i="34"/>
  <c r="A750" i="34" s="1"/>
  <c r="B823" i="34"/>
  <c r="A823" i="34" s="1"/>
  <c r="B824" i="34"/>
  <c r="A824" i="34" s="1"/>
  <c r="B825" i="34"/>
  <c r="A825" i="34" s="1"/>
  <c r="B827" i="34"/>
  <c r="A827" i="34" s="1"/>
  <c r="B828" i="34"/>
  <c r="A828" i="34" s="1"/>
  <c r="B905" i="34"/>
  <c r="A905" i="34" s="1"/>
  <c r="B906" i="34"/>
  <c r="A906" i="34" s="1"/>
  <c r="B907" i="34"/>
  <c r="A907" i="34" s="1"/>
  <c r="B908" i="34"/>
  <c r="A908" i="34" s="1"/>
  <c r="B911" i="34"/>
  <c r="A911" i="34" s="1"/>
  <c r="B912" i="34"/>
  <c r="A912" i="34" s="1"/>
  <c r="B899" i="34"/>
  <c r="A899" i="34" s="1"/>
  <c r="B900" i="34"/>
  <c r="A900" i="34" s="1"/>
  <c r="B213" i="34"/>
  <c r="A213" i="34" s="1"/>
  <c r="B234" i="34"/>
  <c r="A234" i="34" s="1"/>
  <c r="B235" i="34"/>
  <c r="A235" i="34" s="1"/>
  <c r="B236" i="34"/>
  <c r="A236" i="34" s="1"/>
  <c r="B237" i="34"/>
  <c r="A237" i="34" s="1"/>
  <c r="B242" i="34"/>
  <c r="A242" i="34" s="1"/>
  <c r="B246" i="34"/>
  <c r="A246" i="34" s="1"/>
  <c r="B247" i="34"/>
  <c r="A247" i="34" s="1"/>
  <c r="B248" i="34"/>
  <c r="A248" i="34" s="1"/>
  <c r="B257" i="34"/>
  <c r="A257" i="34" s="1"/>
  <c r="B258" i="34"/>
  <c r="A258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8" i="34"/>
  <c r="A268" i="34" s="1"/>
  <c r="B269" i="34"/>
  <c r="A269" i="34" s="1"/>
  <c r="B270" i="34"/>
  <c r="A270" i="34" s="1"/>
  <c r="B271" i="34"/>
  <c r="A271" i="34" s="1"/>
  <c r="B280" i="34"/>
  <c r="A280" i="34" s="1"/>
  <c r="B281" i="34"/>
  <c r="A281" i="34" s="1"/>
  <c r="B282" i="34"/>
  <c r="A282" i="34" s="1"/>
  <c r="B299" i="34"/>
  <c r="A299" i="34" s="1"/>
  <c r="B300" i="34"/>
  <c r="A300" i="34" s="1"/>
  <c r="B317" i="34"/>
  <c r="A317" i="34" s="1"/>
  <c r="B318" i="34"/>
  <c r="A318" i="34" s="1"/>
  <c r="B302" i="34"/>
  <c r="A302" i="34" s="1"/>
  <c r="B320" i="34"/>
  <c r="A320" i="34" s="1"/>
  <c r="B321" i="34"/>
  <c r="A321" i="34" s="1"/>
  <c r="B339" i="34"/>
  <c r="A339" i="34" s="1"/>
  <c r="B340" i="34"/>
  <c r="A340" i="34" s="1"/>
  <c r="B341" i="34"/>
  <c r="A341" i="34" s="1"/>
  <c r="B342" i="34"/>
  <c r="A342" i="34" s="1"/>
  <c r="B347" i="34"/>
  <c r="A347" i="34" s="1"/>
  <c r="B348" i="34"/>
  <c r="A348" i="34" s="1"/>
  <c r="B349" i="34"/>
  <c r="A349" i="34" s="1"/>
  <c r="B426" i="34"/>
  <c r="A426" i="34" s="1"/>
  <c r="B428" i="34"/>
  <c r="A428" i="34" s="1"/>
  <c r="B429" i="34"/>
  <c r="A429" i="34" s="1"/>
  <c r="B430" i="34"/>
  <c r="A430" i="34" s="1"/>
  <c r="B285" i="34"/>
  <c r="A285" i="34" s="1"/>
  <c r="B286" i="34"/>
  <c r="A286" i="34" s="1"/>
  <c r="B287" i="34"/>
  <c r="A287" i="34" s="1"/>
  <c r="B288" i="34"/>
  <c r="A288" i="34" s="1"/>
  <c r="B289" i="34"/>
  <c r="A289" i="34" s="1"/>
  <c r="B313" i="34"/>
  <c r="A313" i="34" s="1"/>
  <c r="B314" i="34"/>
  <c r="A314" i="34" s="1"/>
  <c r="B315" i="34"/>
  <c r="A315" i="34" s="1"/>
  <c r="B316" i="34"/>
  <c r="A316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14" i="34"/>
  <c r="A414" i="34" s="1"/>
  <c r="B415" i="34"/>
  <c r="A415" i="34" s="1"/>
  <c r="B416" i="34"/>
  <c r="A416" i="34" s="1"/>
  <c r="B438" i="34"/>
  <c r="A438" i="34" s="1"/>
  <c r="B439" i="34"/>
  <c r="A439" i="34" s="1"/>
  <c r="B440" i="34"/>
  <c r="A440" i="34" s="1"/>
  <c r="B443" i="34"/>
  <c r="A443" i="34" s="1"/>
  <c r="B444" i="34"/>
  <c r="A444" i="34" s="1"/>
  <c r="B445" i="34"/>
  <c r="A445" i="34" s="1"/>
  <c r="B446" i="34"/>
  <c r="A446" i="34" s="1"/>
  <c r="B449" i="34"/>
  <c r="A449" i="34" s="1"/>
  <c r="B450" i="34"/>
  <c r="A450" i="34" s="1"/>
  <c r="B451" i="34"/>
  <c r="A451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47" i="34"/>
  <c r="A447" i="34" s="1"/>
  <c r="B448" i="34"/>
  <c r="A448" i="34" s="1"/>
  <c r="B462" i="34"/>
  <c r="A462" i="34" s="1"/>
  <c r="B463" i="34"/>
  <c r="A463" i="34" s="1"/>
  <c r="B464" i="34"/>
  <c r="A464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99" i="34"/>
  <c r="A499" i="34" s="1"/>
  <c r="B503" i="34"/>
  <c r="A503" i="34" s="1"/>
  <c r="B504" i="34"/>
  <c r="A504" i="34" s="1"/>
  <c r="I13" i="71"/>
  <c r="O11" i="42"/>
  <c r="N11" i="42"/>
  <c r="Q124" i="34" l="1"/>
  <c r="Q118" i="34"/>
  <c r="R144" i="34"/>
  <c r="P137" i="34"/>
  <c r="P136" i="34"/>
  <c r="R129" i="34"/>
  <c r="Q129" i="34"/>
  <c r="Q127" i="34"/>
  <c r="P130" i="34"/>
  <c r="P127" i="34"/>
  <c r="P131" i="34"/>
  <c r="P132" i="34"/>
  <c r="Q123" i="34"/>
  <c r="P121" i="34"/>
  <c r="P122" i="34"/>
  <c r="P125" i="34"/>
  <c r="R126" i="34"/>
  <c r="Q135" i="34"/>
  <c r="R138" i="34"/>
  <c r="R139" i="34"/>
  <c r="P138" i="34"/>
  <c r="P135" i="34"/>
  <c r="Q131" i="34"/>
  <c r="P128" i="34"/>
  <c r="R122" i="34"/>
  <c r="P139" i="34"/>
  <c r="Q120" i="34"/>
  <c r="P145" i="34"/>
  <c r="R137" i="34"/>
  <c r="R127" i="34"/>
  <c r="Q128" i="34"/>
  <c r="P134" i="34"/>
  <c r="P133" i="34"/>
  <c r="R135" i="34"/>
  <c r="R118" i="34"/>
  <c r="P123" i="34"/>
  <c r="R119" i="34"/>
  <c r="R125" i="34"/>
  <c r="P126" i="34"/>
  <c r="P144" i="34"/>
  <c r="R134" i="34"/>
  <c r="Q125" i="34"/>
  <c r="Q119" i="34"/>
  <c r="P119" i="34"/>
  <c r="P120" i="34"/>
  <c r="R123" i="34"/>
  <c r="P124" i="34"/>
  <c r="Q138" i="34"/>
  <c r="Q133" i="34"/>
  <c r="Q144" i="34"/>
  <c r="Q145" i="34"/>
  <c r="Q136" i="34"/>
  <c r="Q134" i="34"/>
  <c r="R132" i="34"/>
  <c r="Q130" i="34"/>
  <c r="R128" i="34"/>
  <c r="P129" i="34"/>
  <c r="R131" i="34"/>
  <c r="Q121" i="34"/>
  <c r="R120" i="34"/>
  <c r="P118" i="34"/>
  <c r="R121" i="34"/>
  <c r="R124" i="34"/>
  <c r="Q122" i="34"/>
  <c r="R145" i="34"/>
  <c r="Q137" i="34"/>
  <c r="R136" i="34"/>
  <c r="Q132" i="34"/>
  <c r="R130" i="34"/>
  <c r="R133" i="34"/>
  <c r="Q126" i="34"/>
  <c r="Q139" i="34"/>
  <c r="R1029" i="34"/>
  <c r="P1029" i="34"/>
  <c r="Q1029" i="34"/>
  <c r="R379" i="34"/>
  <c r="P379" i="34"/>
  <c r="R413" i="34"/>
  <c r="R520" i="34"/>
  <c r="P520" i="34"/>
  <c r="P887" i="34"/>
  <c r="P397" i="34"/>
  <c r="P550" i="34"/>
  <c r="P389" i="34"/>
  <c r="Q553" i="34"/>
  <c r="Q379" i="34"/>
  <c r="Q520" i="34"/>
  <c r="Q887" i="34"/>
  <c r="Q397" i="34"/>
  <c r="P511" i="34"/>
  <c r="Q550" i="34"/>
  <c r="Q389" i="34"/>
  <c r="R553" i="34"/>
  <c r="P553" i="34"/>
  <c r="P413" i="34"/>
  <c r="Q620" i="34"/>
  <c r="R887" i="34"/>
  <c r="Q384" i="34"/>
  <c r="R397" i="34"/>
  <c r="R472" i="34"/>
  <c r="P472" i="34"/>
  <c r="Q511" i="34"/>
  <c r="R528" i="34"/>
  <c r="P528" i="34"/>
  <c r="R550" i="34"/>
  <c r="Q557" i="34"/>
  <c r="R536" i="34"/>
  <c r="P536" i="34"/>
  <c r="R389" i="34"/>
  <c r="R492" i="34"/>
  <c r="P492" i="34"/>
  <c r="Q413" i="34"/>
  <c r="R620" i="34"/>
  <c r="P620" i="34"/>
  <c r="R384" i="34"/>
  <c r="P384" i="34"/>
  <c r="Q472" i="34"/>
  <c r="R511" i="34"/>
  <c r="Q528" i="34"/>
  <c r="R557" i="34"/>
  <c r="P557" i="34"/>
  <c r="Q536" i="34"/>
  <c r="Q492" i="34"/>
  <c r="R29" i="34"/>
  <c r="P29" i="34"/>
  <c r="R31" i="34"/>
  <c r="Q34" i="34"/>
  <c r="R43" i="34"/>
  <c r="Q46" i="34"/>
  <c r="R55" i="34"/>
  <c r="Q58" i="34"/>
  <c r="P35" i="34"/>
  <c r="Q44" i="34"/>
  <c r="R53" i="34"/>
  <c r="P53" i="34"/>
  <c r="Q56" i="34"/>
  <c r="P59" i="34"/>
  <c r="R47" i="34"/>
  <c r="P27" i="34"/>
  <c r="Q38" i="34"/>
  <c r="P23" i="34"/>
  <c r="Q24" i="34"/>
  <c r="R33" i="34"/>
  <c r="P33" i="34"/>
  <c r="Q36" i="34"/>
  <c r="P39" i="34"/>
  <c r="R45" i="34"/>
  <c r="P45" i="34"/>
  <c r="Q48" i="34"/>
  <c r="P51" i="34"/>
  <c r="R57" i="34"/>
  <c r="P57" i="34"/>
  <c r="Q60" i="34"/>
  <c r="Q29" i="34"/>
  <c r="R34" i="34"/>
  <c r="P34" i="34"/>
  <c r="P40" i="34"/>
  <c r="R46" i="34"/>
  <c r="P46" i="34"/>
  <c r="P52" i="34"/>
  <c r="R58" i="34"/>
  <c r="P58" i="34"/>
  <c r="Q35" i="34"/>
  <c r="R44" i="34"/>
  <c r="Q53" i="34"/>
  <c r="R56" i="34"/>
  <c r="Q59" i="34"/>
  <c r="P32" i="34"/>
  <c r="Q27" i="34"/>
  <c r="R38" i="34"/>
  <c r="P38" i="34"/>
  <c r="Q23" i="34"/>
  <c r="R24" i="34"/>
  <c r="P28" i="34"/>
  <c r="Q33" i="34"/>
  <c r="R36" i="34"/>
  <c r="Q39" i="34"/>
  <c r="Q45" i="34"/>
  <c r="R48" i="34"/>
  <c r="Q51" i="34"/>
  <c r="Q57" i="34"/>
  <c r="R60" i="34"/>
  <c r="Q50" i="34"/>
  <c r="R25" i="34"/>
  <c r="P25" i="34"/>
  <c r="P31" i="34"/>
  <c r="R37" i="34"/>
  <c r="P37" i="34"/>
  <c r="Q40" i="34"/>
  <c r="P43" i="34"/>
  <c r="R49" i="34"/>
  <c r="P49" i="34"/>
  <c r="Q52" i="34"/>
  <c r="P55" i="34"/>
  <c r="R61" i="34"/>
  <c r="P61" i="34"/>
  <c r="R35" i="34"/>
  <c r="R59" i="34"/>
  <c r="Q62" i="34"/>
  <c r="Q32" i="34"/>
  <c r="P47" i="34"/>
  <c r="R27" i="34"/>
  <c r="Q26" i="34"/>
  <c r="R41" i="34"/>
  <c r="P41" i="34"/>
  <c r="R23" i="34"/>
  <c r="Q28" i="34"/>
  <c r="Q30" i="34"/>
  <c r="R39" i="34"/>
  <c r="Q42" i="34"/>
  <c r="R51" i="34"/>
  <c r="Q54" i="34"/>
  <c r="R50" i="34"/>
  <c r="P50" i="34"/>
  <c r="Q25" i="34"/>
  <c r="Q31" i="34"/>
  <c r="Q37" i="34"/>
  <c r="R40" i="34"/>
  <c r="Q43" i="34"/>
  <c r="Q49" i="34"/>
  <c r="R52" i="34"/>
  <c r="Q55" i="34"/>
  <c r="Q61" i="34"/>
  <c r="P44" i="34"/>
  <c r="P56" i="34"/>
  <c r="R62" i="34"/>
  <c r="P62" i="34"/>
  <c r="R32" i="34"/>
  <c r="Q47" i="34"/>
  <c r="R26" i="34"/>
  <c r="P26" i="34"/>
  <c r="Q41" i="34"/>
  <c r="P24" i="34"/>
  <c r="R28" i="34"/>
  <c r="R30" i="34"/>
  <c r="P30" i="34"/>
  <c r="P36" i="34"/>
  <c r="R42" i="34"/>
  <c r="P42" i="34"/>
  <c r="P48" i="34"/>
  <c r="R54" i="34"/>
  <c r="P54" i="34"/>
  <c r="P60" i="34"/>
  <c r="R18" i="34"/>
  <c r="P18" i="34"/>
  <c r="Q18" i="34"/>
  <c r="P306" i="34"/>
  <c r="R771" i="34"/>
  <c r="P771" i="34"/>
  <c r="Q306" i="34"/>
  <c r="R306" i="34"/>
  <c r="Q771" i="34"/>
  <c r="P1089" i="34"/>
  <c r="Q1090" i="34"/>
  <c r="R1089" i="34"/>
  <c r="Q1126" i="34"/>
  <c r="P1126" i="34"/>
  <c r="P1090" i="34"/>
  <c r="R1126" i="34"/>
  <c r="Q1089" i="34"/>
  <c r="R1090" i="34"/>
  <c r="P747" i="34"/>
  <c r="Q970" i="34"/>
  <c r="Q1004" i="34"/>
  <c r="R745" i="34"/>
  <c r="P745" i="34"/>
  <c r="R763" i="34"/>
  <c r="Q972" i="34"/>
  <c r="R1005" i="34"/>
  <c r="Q932" i="34"/>
  <c r="R981" i="34"/>
  <c r="R747" i="34"/>
  <c r="Q748" i="34"/>
  <c r="P971" i="34"/>
  <c r="P763" i="34"/>
  <c r="P1005" i="34"/>
  <c r="Q746" i="34"/>
  <c r="R982" i="34"/>
  <c r="R748" i="34"/>
  <c r="Q971" i="34"/>
  <c r="Q1005" i="34"/>
  <c r="R746" i="34"/>
  <c r="P746" i="34"/>
  <c r="Q981" i="34"/>
  <c r="Q747" i="34"/>
  <c r="R970" i="34"/>
  <c r="P982" i="34"/>
  <c r="P748" i="34"/>
  <c r="R1004" i="34"/>
  <c r="P1004" i="34"/>
  <c r="Q745" i="34"/>
  <c r="R972" i="34"/>
  <c r="P972" i="34"/>
  <c r="R932" i="34"/>
  <c r="P932" i="34"/>
  <c r="Q982" i="34"/>
  <c r="R971" i="34"/>
  <c r="P981" i="34"/>
  <c r="P970" i="34"/>
  <c r="Q763" i="34"/>
  <c r="R14" i="34"/>
  <c r="P14" i="34"/>
  <c r="Q14" i="34"/>
  <c r="R901" i="34"/>
  <c r="Q901" i="34"/>
  <c r="P901" i="34"/>
  <c r="Q994" i="34"/>
  <c r="Q1056" i="34"/>
  <c r="R994" i="34"/>
  <c r="P998" i="34"/>
  <c r="R1056" i="34"/>
  <c r="P1056" i="34"/>
  <c r="Q998" i="34"/>
  <c r="Q1052" i="34"/>
  <c r="P994" i="34"/>
  <c r="R998" i="34"/>
  <c r="R1052" i="34"/>
  <c r="P1052" i="34"/>
  <c r="Q995" i="34"/>
  <c r="R1002" i="34"/>
  <c r="Q1053" i="34"/>
  <c r="R992" i="34"/>
  <c r="P992" i="34"/>
  <c r="P1050" i="34"/>
  <c r="R1054" i="34"/>
  <c r="P1058" i="34"/>
  <c r="R172" i="34"/>
  <c r="Q997" i="34"/>
  <c r="Q1055" i="34"/>
  <c r="R991" i="34"/>
  <c r="P991" i="34"/>
  <c r="R1053" i="34"/>
  <c r="P1057" i="34"/>
  <c r="Q996" i="34"/>
  <c r="Q1050" i="34"/>
  <c r="Q1058" i="34"/>
  <c r="P993" i="34"/>
  <c r="R997" i="34"/>
  <c r="R1051" i="34"/>
  <c r="P1051" i="34"/>
  <c r="Q991" i="34"/>
  <c r="P1002" i="34"/>
  <c r="Q1057" i="34"/>
  <c r="R996" i="34"/>
  <c r="P996" i="34"/>
  <c r="R1050" i="34"/>
  <c r="P1054" i="34"/>
  <c r="R1058" i="34"/>
  <c r="P172" i="34"/>
  <c r="Q993" i="34"/>
  <c r="Q1051" i="34"/>
  <c r="R995" i="34"/>
  <c r="P995" i="34"/>
  <c r="Q1002" i="34"/>
  <c r="P1053" i="34"/>
  <c r="R1057" i="34"/>
  <c r="Q992" i="34"/>
  <c r="Q1054" i="34"/>
  <c r="Q172" i="34"/>
  <c r="R993" i="34"/>
  <c r="P997" i="34"/>
  <c r="R1055" i="34"/>
  <c r="P1055" i="34"/>
  <c r="Q616" i="34"/>
  <c r="R627" i="34"/>
  <c r="P627" i="34"/>
  <c r="Q584" i="34"/>
  <c r="Q594" i="34"/>
  <c r="Q602" i="34"/>
  <c r="R177" i="34"/>
  <c r="P177" i="34"/>
  <c r="Q523" i="34"/>
  <c r="R532" i="34"/>
  <c r="P532" i="34"/>
  <c r="R544" i="34"/>
  <c r="P544" i="34"/>
  <c r="R558" i="34"/>
  <c r="P562" i="34"/>
  <c r="P641" i="34"/>
  <c r="P649" i="34"/>
  <c r="Q726" i="34"/>
  <c r="R739" i="34"/>
  <c r="R831" i="34"/>
  <c r="R841" i="34"/>
  <c r="P841" i="34"/>
  <c r="P985" i="34"/>
  <c r="R1007" i="34"/>
  <c r="P1007" i="34"/>
  <c r="Q1030" i="34"/>
  <c r="R1063" i="34"/>
  <c r="P1063" i="34"/>
  <c r="R1071" i="34"/>
  <c r="P1071" i="34"/>
  <c r="Q1114" i="34"/>
  <c r="P1114" i="34"/>
  <c r="P617" i="34"/>
  <c r="R915" i="34"/>
  <c r="P915" i="34"/>
  <c r="P585" i="34"/>
  <c r="R599" i="34"/>
  <c r="P599" i="34"/>
  <c r="R607" i="34"/>
  <c r="P607" i="34"/>
  <c r="R613" i="34"/>
  <c r="P506" i="34"/>
  <c r="Q537" i="34"/>
  <c r="Q545" i="34"/>
  <c r="Q559" i="34"/>
  <c r="R645" i="34"/>
  <c r="P727" i="34"/>
  <c r="Q740" i="34"/>
  <c r="R801" i="34"/>
  <c r="P801" i="34"/>
  <c r="Q832" i="34"/>
  <c r="Q190" i="34"/>
  <c r="R977" i="34"/>
  <c r="Q1008" i="34"/>
  <c r="Q1064" i="34"/>
  <c r="Q1072" i="34"/>
  <c r="R1116" i="34"/>
  <c r="P1115" i="34"/>
  <c r="Q614" i="34"/>
  <c r="P621" i="34"/>
  <c r="R625" i="34"/>
  <c r="Q916" i="34"/>
  <c r="R578" i="34"/>
  <c r="Q592" i="34"/>
  <c r="Q600" i="34"/>
  <c r="Q608" i="34"/>
  <c r="R175" i="34"/>
  <c r="Q521" i="34"/>
  <c r="R530" i="34"/>
  <c r="P538" i="34"/>
  <c r="R542" i="34"/>
  <c r="P546" i="34"/>
  <c r="R564" i="34"/>
  <c r="P564" i="34"/>
  <c r="R651" i="34"/>
  <c r="P651" i="34"/>
  <c r="R657" i="34"/>
  <c r="R737" i="34"/>
  <c r="P737" i="34"/>
  <c r="R791" i="34"/>
  <c r="P807" i="34"/>
  <c r="R839" i="34"/>
  <c r="P191" i="34"/>
  <c r="Q978" i="34"/>
  <c r="R1061" i="34"/>
  <c r="R1027" i="34"/>
  <c r="P1027" i="34"/>
  <c r="R616" i="34"/>
  <c r="P616" i="34"/>
  <c r="Q627" i="34"/>
  <c r="R584" i="34"/>
  <c r="P584" i="34"/>
  <c r="R594" i="34"/>
  <c r="P598" i="34"/>
  <c r="R602" i="34"/>
  <c r="P606" i="34"/>
  <c r="Q177" i="34"/>
  <c r="R523" i="34"/>
  <c r="Q532" i="34"/>
  <c r="Q544" i="34"/>
  <c r="Q562" i="34"/>
  <c r="Q641" i="34"/>
  <c r="Q649" i="34"/>
  <c r="R726" i="34"/>
  <c r="P726" i="34"/>
  <c r="P800" i="34"/>
  <c r="Q841" i="34"/>
  <c r="Q985" i="34"/>
  <c r="Q1007" i="34"/>
  <c r="R1030" i="34"/>
  <c r="Q1063" i="34"/>
  <c r="Q1071" i="34"/>
  <c r="R1114" i="34"/>
  <c r="Q617" i="34"/>
  <c r="Q915" i="34"/>
  <c r="Q585" i="34"/>
  <c r="Q599" i="34"/>
  <c r="Q607" i="34"/>
  <c r="Q506" i="34"/>
  <c r="R537" i="34"/>
  <c r="P537" i="34"/>
  <c r="R545" i="34"/>
  <c r="P545" i="34"/>
  <c r="R559" i="34"/>
  <c r="P563" i="34"/>
  <c r="P646" i="34"/>
  <c r="P650" i="34"/>
  <c r="Q727" i="34"/>
  <c r="R740" i="34"/>
  <c r="Q801" i="34"/>
  <c r="R832" i="34"/>
  <c r="R190" i="34"/>
  <c r="P190" i="34"/>
  <c r="P986" i="34"/>
  <c r="R1008" i="34"/>
  <c r="P1008" i="34"/>
  <c r="R1064" i="34"/>
  <c r="P1064" i="34"/>
  <c r="R1072" i="34"/>
  <c r="P1072" i="34"/>
  <c r="Q1115" i="34"/>
  <c r="R614" i="34"/>
  <c r="Q621" i="34"/>
  <c r="R916" i="34"/>
  <c r="P916" i="34"/>
  <c r="R592" i="34"/>
  <c r="P592" i="34"/>
  <c r="R600" i="34"/>
  <c r="P600" i="34"/>
  <c r="R608" i="34"/>
  <c r="P608" i="34"/>
  <c r="R521" i="34"/>
  <c r="P521" i="34"/>
  <c r="Q538" i="34"/>
  <c r="Q546" i="34"/>
  <c r="Q564" i="34"/>
  <c r="P642" i="34"/>
  <c r="Q651" i="34"/>
  <c r="Q737" i="34"/>
  <c r="Q807" i="34"/>
  <c r="Q191" i="34"/>
  <c r="R978" i="34"/>
  <c r="P1006" i="34"/>
  <c r="Q1027" i="34"/>
  <c r="R623" i="34"/>
  <c r="P623" i="34"/>
  <c r="R576" i="34"/>
  <c r="P576" i="34"/>
  <c r="Q598" i="34"/>
  <c r="Q606" i="34"/>
  <c r="Q612" i="34"/>
  <c r="R173" i="34"/>
  <c r="P173" i="34"/>
  <c r="R540" i="34"/>
  <c r="P540" i="34"/>
  <c r="P558" i="34"/>
  <c r="R562" i="34"/>
  <c r="P574" i="34"/>
  <c r="R574" i="34"/>
  <c r="R641" i="34"/>
  <c r="Q644" i="34"/>
  <c r="R649" i="34"/>
  <c r="R655" i="34"/>
  <c r="P655" i="34"/>
  <c r="P739" i="34"/>
  <c r="Q800" i="34"/>
  <c r="P831" i="34"/>
  <c r="Q976" i="34"/>
  <c r="R985" i="34"/>
  <c r="R1059" i="34"/>
  <c r="P1059" i="34"/>
  <c r="R1067" i="34"/>
  <c r="P1067" i="34"/>
  <c r="P1113" i="34"/>
  <c r="R1075" i="34"/>
  <c r="P1075" i="34"/>
  <c r="R617" i="34"/>
  <c r="Q624" i="34"/>
  <c r="Q577" i="34"/>
  <c r="P577" i="34"/>
  <c r="R585" i="34"/>
  <c r="R595" i="34"/>
  <c r="P595" i="34"/>
  <c r="R603" i="34"/>
  <c r="P603" i="34"/>
  <c r="P613" i="34"/>
  <c r="Q174" i="34"/>
  <c r="R506" i="34"/>
  <c r="Q529" i="34"/>
  <c r="Q541" i="34"/>
  <c r="Q563" i="34"/>
  <c r="R583" i="34"/>
  <c r="P583" i="34"/>
  <c r="Q646" i="34"/>
  <c r="P645" i="34"/>
  <c r="Q650" i="34"/>
  <c r="Q656" i="34"/>
  <c r="R727" i="34"/>
  <c r="P977" i="34"/>
  <c r="Q986" i="34"/>
  <c r="Q1060" i="34"/>
  <c r="R1031" i="34"/>
  <c r="P1031" i="34"/>
  <c r="Q1068" i="34"/>
  <c r="Q1116" i="34"/>
  <c r="R1115" i="34"/>
  <c r="R621" i="34"/>
  <c r="P625" i="34"/>
  <c r="P578" i="34"/>
  <c r="Q596" i="34"/>
  <c r="Q604" i="34"/>
  <c r="Q842" i="34"/>
  <c r="P175" i="34"/>
  <c r="P530" i="34"/>
  <c r="R538" i="34"/>
  <c r="P542" i="34"/>
  <c r="R546" i="34"/>
  <c r="R560" i="34"/>
  <c r="P560" i="34"/>
  <c r="R639" i="34"/>
  <c r="P639" i="34"/>
  <c r="Q642" i="34"/>
  <c r="R647" i="34"/>
  <c r="P647" i="34"/>
  <c r="P657" i="34"/>
  <c r="P791" i="34"/>
  <c r="R807" i="34"/>
  <c r="P839" i="34"/>
  <c r="R191" i="34"/>
  <c r="Q1006" i="34"/>
  <c r="P1061" i="34"/>
  <c r="Q1032" i="34"/>
  <c r="Q623" i="34"/>
  <c r="Q576" i="34"/>
  <c r="P594" i="34"/>
  <c r="R598" i="34"/>
  <c r="P602" i="34"/>
  <c r="R606" i="34"/>
  <c r="R612" i="34"/>
  <c r="P612" i="34"/>
  <c r="Q173" i="34"/>
  <c r="P523" i="34"/>
  <c r="Q540" i="34"/>
  <c r="Q558" i="34"/>
  <c r="Q574" i="34"/>
  <c r="R644" i="34"/>
  <c r="P644" i="34"/>
  <c r="Q655" i="34"/>
  <c r="Q739" i="34"/>
  <c r="R800" i="34"/>
  <c r="Q831" i="34"/>
  <c r="R976" i="34"/>
  <c r="P976" i="34"/>
  <c r="Q1059" i="34"/>
  <c r="P1030" i="34"/>
  <c r="Q1067" i="34"/>
  <c r="R1113" i="34"/>
  <c r="Q1113" i="34"/>
  <c r="Q1075" i="34"/>
  <c r="R624" i="34"/>
  <c r="P624" i="34"/>
  <c r="R577" i="34"/>
  <c r="Q595" i="34"/>
  <c r="Q603" i="34"/>
  <c r="Q613" i="34"/>
  <c r="R174" i="34"/>
  <c r="P174" i="34"/>
  <c r="R529" i="34"/>
  <c r="P529" i="34"/>
  <c r="R541" i="34"/>
  <c r="P541" i="34"/>
  <c r="P559" i="34"/>
  <c r="R563" i="34"/>
  <c r="Q583" i="34"/>
  <c r="R646" i="34"/>
  <c r="Q645" i="34"/>
  <c r="R650" i="34"/>
  <c r="R656" i="34"/>
  <c r="P656" i="34"/>
  <c r="P740" i="34"/>
  <c r="P832" i="34"/>
  <c r="Q977" i="34"/>
  <c r="R986" i="34"/>
  <c r="R1060" i="34"/>
  <c r="P1060" i="34"/>
  <c r="Q1031" i="34"/>
  <c r="R1068" i="34"/>
  <c r="P1068" i="34"/>
  <c r="P1116" i="34"/>
  <c r="P614" i="34"/>
  <c r="Q625" i="34"/>
  <c r="Q578" i="34"/>
  <c r="R596" i="34"/>
  <c r="P596" i="34"/>
  <c r="R604" i="34"/>
  <c r="P604" i="34"/>
  <c r="R842" i="34"/>
  <c r="P842" i="34"/>
  <c r="Q175" i="34"/>
  <c r="Q530" i="34"/>
  <c r="Q542" i="34"/>
  <c r="Q560" i="34"/>
  <c r="Q639" i="34"/>
  <c r="R642" i="34"/>
  <c r="Q647" i="34"/>
  <c r="Q657" i="34"/>
  <c r="Q791" i="34"/>
  <c r="Q839" i="34"/>
  <c r="P978" i="34"/>
  <c r="R1006" i="34"/>
  <c r="Q1061" i="34"/>
  <c r="R1032" i="34"/>
  <c r="P1032" i="34"/>
  <c r="Q1069" i="34"/>
  <c r="Q615" i="34"/>
  <c r="R622" i="34"/>
  <c r="P626" i="34"/>
  <c r="P579" i="34"/>
  <c r="Q597" i="34"/>
  <c r="Q605" i="34"/>
  <c r="P176" i="34"/>
  <c r="P531" i="34"/>
  <c r="R539" i="34"/>
  <c r="P543" i="34"/>
  <c r="R547" i="34"/>
  <c r="R561" i="34"/>
  <c r="P561" i="34"/>
  <c r="R640" i="34"/>
  <c r="P640" i="34"/>
  <c r="R648" i="34"/>
  <c r="P648" i="34"/>
  <c r="P658" i="34"/>
  <c r="P792" i="34"/>
  <c r="R808" i="34"/>
  <c r="P840" i="34"/>
  <c r="R192" i="34"/>
  <c r="R984" i="34"/>
  <c r="P984" i="34"/>
  <c r="R1026" i="34"/>
  <c r="P1062" i="34"/>
  <c r="Q1033" i="34"/>
  <c r="R1066" i="34"/>
  <c r="P1070" i="34"/>
  <c r="R1110" i="34"/>
  <c r="P1106" i="34"/>
  <c r="R1074" i="34"/>
  <c r="P1065" i="34"/>
  <c r="R1069" i="34"/>
  <c r="P1073" i="34"/>
  <c r="Q626" i="34"/>
  <c r="Q575" i="34"/>
  <c r="Q579" i="34"/>
  <c r="P593" i="34"/>
  <c r="R597" i="34"/>
  <c r="P601" i="34"/>
  <c r="R605" i="34"/>
  <c r="R611" i="34"/>
  <c r="P611" i="34"/>
  <c r="R885" i="34"/>
  <c r="P885" i="34"/>
  <c r="Q176" i="34"/>
  <c r="P522" i="34"/>
  <c r="Q531" i="34"/>
  <c r="Q543" i="34"/>
  <c r="Q565" i="34"/>
  <c r="R643" i="34"/>
  <c r="P643" i="34"/>
  <c r="Q652" i="34"/>
  <c r="Q658" i="34"/>
  <c r="Q738" i="34"/>
  <c r="Q792" i="34"/>
  <c r="Q840" i="34"/>
  <c r="Q1062" i="34"/>
  <c r="Q1028" i="34"/>
  <c r="R1033" i="34"/>
  <c r="Q1070" i="34"/>
  <c r="Q1106" i="34"/>
  <c r="Q1065" i="34"/>
  <c r="Q1073" i="34"/>
  <c r="P622" i="34"/>
  <c r="R626" i="34"/>
  <c r="P575" i="34"/>
  <c r="Q593" i="34"/>
  <c r="Q601" i="34"/>
  <c r="Q611" i="34"/>
  <c r="Q885" i="34"/>
  <c r="R176" i="34"/>
  <c r="Q522" i="34"/>
  <c r="R531" i="34"/>
  <c r="P539" i="34"/>
  <c r="R543" i="34"/>
  <c r="P547" i="34"/>
  <c r="R565" i="34"/>
  <c r="P565" i="34"/>
  <c r="Q643" i="34"/>
  <c r="R652" i="34"/>
  <c r="P652" i="34"/>
  <c r="R658" i="34"/>
  <c r="R738" i="34"/>
  <c r="P738" i="34"/>
  <c r="R792" i="34"/>
  <c r="P808" i="34"/>
  <c r="R840" i="34"/>
  <c r="P192" i="34"/>
  <c r="P1026" i="34"/>
  <c r="R1062" i="34"/>
  <c r="R1028" i="34"/>
  <c r="P1028" i="34"/>
  <c r="P1066" i="34"/>
  <c r="R1070" i="34"/>
  <c r="P1110" i="34"/>
  <c r="R1106" i="34"/>
  <c r="P1074" i="34"/>
  <c r="R1065" i="34"/>
  <c r="P1069" i="34"/>
  <c r="R1073" i="34"/>
  <c r="R615" i="34"/>
  <c r="P615" i="34"/>
  <c r="Q622" i="34"/>
  <c r="R575" i="34"/>
  <c r="R579" i="34"/>
  <c r="R593" i="34"/>
  <c r="P597" i="34"/>
  <c r="R601" i="34"/>
  <c r="P605" i="34"/>
  <c r="R522" i="34"/>
  <c r="Q539" i="34"/>
  <c r="Q547" i="34"/>
  <c r="Q561" i="34"/>
  <c r="Q640" i="34"/>
  <c r="Q648" i="34"/>
  <c r="Q808" i="34"/>
  <c r="Q192" i="34"/>
  <c r="Q984" i="34"/>
  <c r="Q1026" i="34"/>
  <c r="P1033" i="34"/>
  <c r="Q1066" i="34"/>
  <c r="Q1110" i="34"/>
  <c r="Q1074" i="34"/>
  <c r="P141" i="34"/>
  <c r="Q141" i="34"/>
  <c r="R141" i="34"/>
  <c r="R1101" i="34"/>
  <c r="R1047" i="34"/>
  <c r="P1047" i="34"/>
  <c r="P1102" i="34"/>
  <c r="Q1047" i="34"/>
  <c r="P1101" i="34"/>
  <c r="Q1048" i="34"/>
  <c r="Q1102" i="34"/>
  <c r="R1111" i="34"/>
  <c r="P1111" i="34"/>
  <c r="Q1101" i="34"/>
  <c r="R1048" i="34"/>
  <c r="P1048" i="34"/>
  <c r="R1102" i="34"/>
  <c r="Q1111" i="34"/>
  <c r="R1107" i="34"/>
  <c r="P1107" i="34"/>
  <c r="P1109" i="34"/>
  <c r="Q1107" i="34"/>
  <c r="Q1109" i="34"/>
  <c r="R1099" i="34"/>
  <c r="P1099" i="34"/>
  <c r="R1109" i="34"/>
  <c r="Q1099" i="34"/>
  <c r="R1100" i="34"/>
  <c r="P1100" i="34"/>
  <c r="Q1108" i="34"/>
  <c r="R1108" i="34"/>
  <c r="P1108" i="34"/>
  <c r="Q1100" i="34"/>
  <c r="Q1042" i="34"/>
  <c r="R1095" i="34"/>
  <c r="P1095" i="34"/>
  <c r="R1091" i="34"/>
  <c r="P1091" i="34"/>
  <c r="Q1118" i="34"/>
  <c r="P1118" i="34"/>
  <c r="R1085" i="34"/>
  <c r="R1019" i="34"/>
  <c r="P1019" i="34"/>
  <c r="R1003" i="34"/>
  <c r="P1003" i="34"/>
  <c r="R965" i="34"/>
  <c r="P961" i="34"/>
  <c r="Q950" i="34"/>
  <c r="Q942" i="34"/>
  <c r="Q1104" i="34"/>
  <c r="Q376" i="34"/>
  <c r="P490" i="34"/>
  <c r="R937" i="34"/>
  <c r="P1037" i="34"/>
  <c r="R69" i="34"/>
  <c r="P69" i="34"/>
  <c r="R74" i="34"/>
  <c r="P78" i="34"/>
  <c r="R193" i="34"/>
  <c r="P193" i="34"/>
  <c r="Q630" i="34"/>
  <c r="Q660" i="34"/>
  <c r="Q682" i="34"/>
  <c r="P682" i="34"/>
  <c r="Q704" i="34"/>
  <c r="Q712" i="34"/>
  <c r="Q736" i="34"/>
  <c r="R759" i="34"/>
  <c r="Q766" i="34"/>
  <c r="R1021" i="34"/>
  <c r="P1025" i="34"/>
  <c r="R1121" i="34"/>
  <c r="P1121" i="34"/>
  <c r="Q1084" i="34"/>
  <c r="Q1018" i="34"/>
  <c r="Q964" i="34"/>
  <c r="R953" i="34"/>
  <c r="P949" i="34"/>
  <c r="R945" i="34"/>
  <c r="Q928" i="34"/>
  <c r="R1105" i="34"/>
  <c r="R377" i="34"/>
  <c r="R387" i="34"/>
  <c r="P387" i="34"/>
  <c r="Q1038" i="34"/>
  <c r="Q1080" i="34"/>
  <c r="Q66" i="34"/>
  <c r="R71" i="34"/>
  <c r="Q79" i="34"/>
  <c r="P653" i="34"/>
  <c r="R661" i="34"/>
  <c r="P665" i="34"/>
  <c r="P679" i="34"/>
  <c r="R683" i="34"/>
  <c r="P687" i="34"/>
  <c r="R705" i="34"/>
  <c r="P705" i="34"/>
  <c r="R713" i="34"/>
  <c r="P713" i="34"/>
  <c r="Q722" i="34"/>
  <c r="R741" i="34"/>
  <c r="P741" i="34"/>
  <c r="Q756" i="34"/>
  <c r="R767" i="34"/>
  <c r="P775" i="34"/>
  <c r="Q1044" i="34"/>
  <c r="R1093" i="34"/>
  <c r="P1097" i="34"/>
  <c r="R927" i="34"/>
  <c r="P927" i="34"/>
  <c r="Q1124" i="34"/>
  <c r="R1120" i="34"/>
  <c r="R1087" i="34"/>
  <c r="P1087" i="34"/>
  <c r="P1017" i="34"/>
  <c r="R1013" i="34"/>
  <c r="R967" i="34"/>
  <c r="P967" i="34"/>
  <c r="Q952" i="34"/>
  <c r="Q944" i="34"/>
  <c r="P1009" i="34"/>
  <c r="P1077" i="34"/>
  <c r="R1081" i="34"/>
  <c r="R67" i="34"/>
  <c r="P72" i="34"/>
  <c r="P82" i="34"/>
  <c r="Q628" i="34"/>
  <c r="Q654" i="34"/>
  <c r="Q666" i="34"/>
  <c r="Q676" i="34"/>
  <c r="R676" i="34"/>
  <c r="Q680" i="34"/>
  <c r="R684" i="34"/>
  <c r="Q688" i="34"/>
  <c r="Q702" i="34"/>
  <c r="Q710" i="34"/>
  <c r="P719" i="34"/>
  <c r="Q734" i="34"/>
  <c r="R757" i="34"/>
  <c r="P757" i="34"/>
  <c r="Q776" i="34"/>
  <c r="P921" i="34"/>
  <c r="R1041" i="34"/>
  <c r="P1045" i="34"/>
  <c r="R1042" i="34"/>
  <c r="P1046" i="34"/>
  <c r="Q1095" i="34"/>
  <c r="Q1091" i="34"/>
  <c r="R1118" i="34"/>
  <c r="Q1019" i="34"/>
  <c r="Q1003" i="34"/>
  <c r="Q961" i="34"/>
  <c r="R950" i="34"/>
  <c r="P946" i="34"/>
  <c r="R942" i="34"/>
  <c r="R1104" i="34"/>
  <c r="P1104" i="34"/>
  <c r="R376" i="34"/>
  <c r="P376" i="34"/>
  <c r="Q490" i="34"/>
  <c r="Q1037" i="34"/>
  <c r="Q69" i="34"/>
  <c r="Q78" i="34"/>
  <c r="Q193" i="34"/>
  <c r="R630" i="34"/>
  <c r="R660" i="34"/>
  <c r="P660" i="34"/>
  <c r="Q674" i="34"/>
  <c r="P674" i="34"/>
  <c r="R682" i="34"/>
  <c r="P700" i="34"/>
  <c r="R704" i="34"/>
  <c r="P708" i="34"/>
  <c r="R712" i="34"/>
  <c r="P716" i="34"/>
  <c r="P732" i="34"/>
  <c r="R736" i="34"/>
  <c r="P744" i="34"/>
  <c r="R766" i="34"/>
  <c r="P766" i="34"/>
  <c r="P922" i="34"/>
  <c r="Q1025" i="34"/>
  <c r="Q1121" i="34"/>
  <c r="R1084" i="34"/>
  <c r="P1084" i="34"/>
  <c r="R1018" i="34"/>
  <c r="P1014" i="34"/>
  <c r="R964" i="34"/>
  <c r="P964" i="34"/>
  <c r="Q949" i="34"/>
  <c r="R928" i="34"/>
  <c r="P928" i="34"/>
  <c r="Q387" i="34"/>
  <c r="P938" i="34"/>
  <c r="P1034" i="34"/>
  <c r="R1038" i="34"/>
  <c r="R1080" i="34"/>
  <c r="P1080" i="34"/>
  <c r="R66" i="34"/>
  <c r="P66" i="34"/>
  <c r="P75" i="34"/>
  <c r="R79" i="34"/>
  <c r="P180" i="34"/>
  <c r="Q653" i="34"/>
  <c r="Q665" i="34"/>
  <c r="P675" i="34"/>
  <c r="Q679" i="34"/>
  <c r="Q687" i="34"/>
  <c r="Q705" i="34"/>
  <c r="Q713" i="34"/>
  <c r="R722" i="34"/>
  <c r="P722" i="34"/>
  <c r="Q741" i="34"/>
  <c r="R756" i="34"/>
  <c r="P760" i="34"/>
  <c r="Q775" i="34"/>
  <c r="R1044" i="34"/>
  <c r="P1044" i="34"/>
  <c r="Q1097" i="34"/>
  <c r="P1022" i="34"/>
  <c r="Q927" i="34"/>
  <c r="P1124" i="34"/>
  <c r="Q1087" i="34"/>
  <c r="Q1017" i="34"/>
  <c r="Q967" i="34"/>
  <c r="R952" i="34"/>
  <c r="P952" i="34"/>
  <c r="R944" i="34"/>
  <c r="P944" i="34"/>
  <c r="P378" i="34"/>
  <c r="P930" i="34"/>
  <c r="Q1009" i="34"/>
  <c r="Q1077" i="34"/>
  <c r="R72" i="34"/>
  <c r="Q72" i="34"/>
  <c r="Q82" i="34"/>
  <c r="R628" i="34"/>
  <c r="P628" i="34"/>
  <c r="R654" i="34"/>
  <c r="P662" i="34"/>
  <c r="R666" i="34"/>
  <c r="P684" i="34"/>
  <c r="R702" i="34"/>
  <c r="P702" i="34"/>
  <c r="R710" i="34"/>
  <c r="P710" i="34"/>
  <c r="Q719" i="34"/>
  <c r="R734" i="34"/>
  <c r="P734" i="34"/>
  <c r="Q757" i="34"/>
  <c r="P768" i="34"/>
  <c r="R776" i="34"/>
  <c r="Q921" i="34"/>
  <c r="Q1045" i="34"/>
  <c r="Q1046" i="34"/>
  <c r="Q1024" i="34"/>
  <c r="Q1122" i="34"/>
  <c r="P1122" i="34"/>
  <c r="P1085" i="34"/>
  <c r="R1015" i="34"/>
  <c r="P1015" i="34"/>
  <c r="P965" i="34"/>
  <c r="R961" i="34"/>
  <c r="Q946" i="34"/>
  <c r="R383" i="34"/>
  <c r="P383" i="34"/>
  <c r="R490" i="34"/>
  <c r="P937" i="34"/>
  <c r="R1011" i="34"/>
  <c r="P1011" i="34"/>
  <c r="R1037" i="34"/>
  <c r="R1079" i="34"/>
  <c r="P1079" i="34"/>
  <c r="R65" i="34"/>
  <c r="P65" i="34"/>
  <c r="P74" i="34"/>
  <c r="R78" i="34"/>
  <c r="R84" i="34"/>
  <c r="P84" i="34"/>
  <c r="Q664" i="34"/>
  <c r="R674" i="34"/>
  <c r="Q678" i="34"/>
  <c r="P678" i="34"/>
  <c r="Q686" i="34"/>
  <c r="P686" i="34"/>
  <c r="Q700" i="34"/>
  <c r="Q708" i="34"/>
  <c r="Q716" i="34"/>
  <c r="R721" i="34"/>
  <c r="P721" i="34"/>
  <c r="Q732" i="34"/>
  <c r="Q744" i="34"/>
  <c r="P759" i="34"/>
  <c r="Q774" i="34"/>
  <c r="Q922" i="34"/>
  <c r="R1043" i="34"/>
  <c r="P1043" i="34"/>
  <c r="Q1096" i="34"/>
  <c r="P1021" i="34"/>
  <c r="R1025" i="34"/>
  <c r="Q1092" i="34"/>
  <c r="R1125" i="34"/>
  <c r="P1125" i="34"/>
  <c r="Q1088" i="34"/>
  <c r="Q1014" i="34"/>
  <c r="Q968" i="34"/>
  <c r="P953" i="34"/>
  <c r="R949" i="34"/>
  <c r="P945" i="34"/>
  <c r="P1105" i="34"/>
  <c r="P377" i="34"/>
  <c r="Q886" i="34"/>
  <c r="Q938" i="34"/>
  <c r="Q1034" i="34"/>
  <c r="P71" i="34"/>
  <c r="Q75" i="34"/>
  <c r="Q180" i="34"/>
  <c r="Q194" i="34"/>
  <c r="P194" i="34"/>
  <c r="R653" i="34"/>
  <c r="P661" i="34"/>
  <c r="R665" i="34"/>
  <c r="R675" i="34"/>
  <c r="Q675" i="34"/>
  <c r="R679" i="34"/>
  <c r="P683" i="34"/>
  <c r="R687" i="34"/>
  <c r="R701" i="34"/>
  <c r="P701" i="34"/>
  <c r="R709" i="34"/>
  <c r="P709" i="34"/>
  <c r="Q718" i="34"/>
  <c r="R733" i="34"/>
  <c r="P733" i="34"/>
  <c r="Q760" i="34"/>
  <c r="P767" i="34"/>
  <c r="R775" i="34"/>
  <c r="R923" i="34"/>
  <c r="P923" i="34"/>
  <c r="P1093" i="34"/>
  <c r="R1097" i="34"/>
  <c r="Q1022" i="34"/>
  <c r="R1039" i="34"/>
  <c r="P1039" i="34"/>
  <c r="R1124" i="34"/>
  <c r="Q1120" i="34"/>
  <c r="R1083" i="34"/>
  <c r="P1083" i="34"/>
  <c r="R1017" i="34"/>
  <c r="P1013" i="34"/>
  <c r="R963" i="34"/>
  <c r="P963" i="34"/>
  <c r="Q948" i="34"/>
  <c r="Q1076" i="34"/>
  <c r="Q378" i="34"/>
  <c r="Q388" i="34"/>
  <c r="Q930" i="34"/>
  <c r="R979" i="34"/>
  <c r="P979" i="34"/>
  <c r="R1009" i="34"/>
  <c r="R1035" i="34"/>
  <c r="P1035" i="34"/>
  <c r="R1077" i="34"/>
  <c r="P1081" i="34"/>
  <c r="P67" i="34"/>
  <c r="R76" i="34"/>
  <c r="P76" i="34"/>
  <c r="R82" i="34"/>
  <c r="R181" i="34"/>
  <c r="P181" i="34"/>
  <c r="Q662" i="34"/>
  <c r="P676" i="34"/>
  <c r="R680" i="34"/>
  <c r="Q684" i="34"/>
  <c r="R688" i="34"/>
  <c r="Q706" i="34"/>
  <c r="Q714" i="34"/>
  <c r="R719" i="34"/>
  <c r="Q730" i="34"/>
  <c r="Q742" i="34"/>
  <c r="R761" i="34"/>
  <c r="P761" i="34"/>
  <c r="Q768" i="34"/>
  <c r="R921" i="34"/>
  <c r="P1041" i="34"/>
  <c r="R1045" i="34"/>
  <c r="P1042" i="34"/>
  <c r="R1046" i="34"/>
  <c r="R1024" i="34"/>
  <c r="P1024" i="34"/>
  <c r="R1122" i="34"/>
  <c r="Q1085" i="34"/>
  <c r="Q1015" i="34"/>
  <c r="Q965" i="34"/>
  <c r="P950" i="34"/>
  <c r="R946" i="34"/>
  <c r="P942" i="34"/>
  <c r="Q383" i="34"/>
  <c r="Q937" i="34"/>
  <c r="Q1011" i="34"/>
  <c r="Q1079" i="34"/>
  <c r="Q65" i="34"/>
  <c r="Q74" i="34"/>
  <c r="Q84" i="34"/>
  <c r="P630" i="34"/>
  <c r="R664" i="34"/>
  <c r="P664" i="34"/>
  <c r="R678" i="34"/>
  <c r="R686" i="34"/>
  <c r="R700" i="34"/>
  <c r="P704" i="34"/>
  <c r="R708" i="34"/>
  <c r="P712" i="34"/>
  <c r="R716" i="34"/>
  <c r="Q721" i="34"/>
  <c r="R732" i="34"/>
  <c r="P736" i="34"/>
  <c r="R744" i="34"/>
  <c r="Q759" i="34"/>
  <c r="R774" i="34"/>
  <c r="P774" i="34"/>
  <c r="R922" i="34"/>
  <c r="Q1043" i="34"/>
  <c r="R1096" i="34"/>
  <c r="P1096" i="34"/>
  <c r="Q1021" i="34"/>
  <c r="R1092" i="34"/>
  <c r="P1092" i="34"/>
  <c r="Q1125" i="34"/>
  <c r="R1088" i="34"/>
  <c r="P1088" i="34"/>
  <c r="P1018" i="34"/>
  <c r="R1014" i="34"/>
  <c r="R968" i="34"/>
  <c r="P968" i="34"/>
  <c r="Q953" i="34"/>
  <c r="Q945" i="34"/>
  <c r="Q1105" i="34"/>
  <c r="Q377" i="34"/>
  <c r="R886" i="34"/>
  <c r="P886" i="34"/>
  <c r="R938" i="34"/>
  <c r="R1034" i="34"/>
  <c r="P1038" i="34"/>
  <c r="Q71" i="34"/>
  <c r="R75" i="34"/>
  <c r="P79" i="34"/>
  <c r="R180" i="34"/>
  <c r="R194" i="34"/>
  <c r="Q661" i="34"/>
  <c r="Q683" i="34"/>
  <c r="Q701" i="34"/>
  <c r="Q709" i="34"/>
  <c r="R718" i="34"/>
  <c r="P718" i="34"/>
  <c r="Q733" i="34"/>
  <c r="P756" i="34"/>
  <c r="R760" i="34"/>
  <c r="Q767" i="34"/>
  <c r="Q923" i="34"/>
  <c r="Q1093" i="34"/>
  <c r="R1022" i="34"/>
  <c r="Q1039" i="34"/>
  <c r="P1120" i="34"/>
  <c r="Q1083" i="34"/>
  <c r="Q1013" i="34"/>
  <c r="Q963" i="34"/>
  <c r="R948" i="34"/>
  <c r="P948" i="34"/>
  <c r="R1076" i="34"/>
  <c r="P1076" i="34"/>
  <c r="R378" i="34"/>
  <c r="R388" i="34"/>
  <c r="P388" i="34"/>
  <c r="R930" i="34"/>
  <c r="Q979" i="34"/>
  <c r="Q1035" i="34"/>
  <c r="Q1081" i="34"/>
  <c r="Q67" i="34"/>
  <c r="Q76" i="34"/>
  <c r="Q181" i="34"/>
  <c r="P654" i="34"/>
  <c r="R662" i="34"/>
  <c r="P666" i="34"/>
  <c r="P680" i="34"/>
  <c r="P688" i="34"/>
  <c r="R706" i="34"/>
  <c r="P706" i="34"/>
  <c r="R714" i="34"/>
  <c r="P714" i="34"/>
  <c r="R730" i="34"/>
  <c r="P730" i="34"/>
  <c r="R742" i="34"/>
  <c r="P742" i="34"/>
  <c r="Q761" i="34"/>
  <c r="R768" i="34"/>
  <c r="P776" i="34"/>
  <c r="Q1041" i="34"/>
  <c r="Q1094" i="34"/>
  <c r="R1023" i="34"/>
  <c r="P1023" i="34"/>
  <c r="P1123" i="34"/>
  <c r="R1119" i="34"/>
  <c r="Q1016" i="34"/>
  <c r="Q962" i="34"/>
  <c r="R951" i="34"/>
  <c r="P951" i="34"/>
  <c r="R943" i="34"/>
  <c r="P943" i="34"/>
  <c r="P471" i="34"/>
  <c r="R931" i="34"/>
  <c r="P931" i="34"/>
  <c r="Q1082" i="34"/>
  <c r="Q68" i="34"/>
  <c r="Q73" i="34"/>
  <c r="P629" i="34"/>
  <c r="R663" i="34"/>
  <c r="P663" i="34"/>
  <c r="R677" i="34"/>
  <c r="Q677" i="34"/>
  <c r="R685" i="34"/>
  <c r="Q685" i="34"/>
  <c r="P703" i="34"/>
  <c r="R707" i="34"/>
  <c r="P711" i="34"/>
  <c r="R715" i="34"/>
  <c r="R731" i="34"/>
  <c r="P735" i="34"/>
  <c r="R743" i="34"/>
  <c r="Q758" i="34"/>
  <c r="R773" i="34"/>
  <c r="P773" i="34"/>
  <c r="R917" i="34"/>
  <c r="R1094" i="34"/>
  <c r="P1098" i="34"/>
  <c r="Q1023" i="34"/>
  <c r="Q1123" i="34"/>
  <c r="P1086" i="34"/>
  <c r="R1016" i="34"/>
  <c r="P1016" i="34"/>
  <c r="P966" i="34"/>
  <c r="R962" i="34"/>
  <c r="Q951" i="34"/>
  <c r="Q943" i="34"/>
  <c r="P382" i="34"/>
  <c r="Q471" i="34"/>
  <c r="Q931" i="34"/>
  <c r="P1010" i="34"/>
  <c r="P1078" i="34"/>
  <c r="R1082" i="34"/>
  <c r="R68" i="34"/>
  <c r="R73" i="34"/>
  <c r="P73" i="34"/>
  <c r="P83" i="34"/>
  <c r="Q629" i="34"/>
  <c r="Q663" i="34"/>
  <c r="P677" i="34"/>
  <c r="P685" i="34"/>
  <c r="Q703" i="34"/>
  <c r="Q711" i="34"/>
  <c r="P720" i="34"/>
  <c r="Q735" i="34"/>
  <c r="R758" i="34"/>
  <c r="P758" i="34"/>
  <c r="Q773" i="34"/>
  <c r="Q1098" i="34"/>
  <c r="Q1040" i="34"/>
  <c r="R1123" i="34"/>
  <c r="P1119" i="34"/>
  <c r="Q1086" i="34"/>
  <c r="Q1020" i="34"/>
  <c r="Q1012" i="34"/>
  <c r="Q966" i="34"/>
  <c r="R947" i="34"/>
  <c r="P947" i="34"/>
  <c r="R1103" i="34"/>
  <c r="P1103" i="34"/>
  <c r="Q382" i="34"/>
  <c r="R471" i="34"/>
  <c r="Q980" i="34"/>
  <c r="Q1010" i="34"/>
  <c r="Q1036" i="34"/>
  <c r="Q1078" i="34"/>
  <c r="Q77" i="34"/>
  <c r="Q83" i="34"/>
  <c r="Q182" i="34"/>
  <c r="R629" i="34"/>
  <c r="R659" i="34"/>
  <c r="P659" i="34"/>
  <c r="P673" i="34"/>
  <c r="R681" i="34"/>
  <c r="Q681" i="34"/>
  <c r="R689" i="34"/>
  <c r="Q689" i="34"/>
  <c r="R703" i="34"/>
  <c r="P707" i="34"/>
  <c r="R711" i="34"/>
  <c r="P715" i="34"/>
  <c r="Q720" i="34"/>
  <c r="P731" i="34"/>
  <c r="R735" i="34"/>
  <c r="P743" i="34"/>
  <c r="Q762" i="34"/>
  <c r="P917" i="34"/>
  <c r="P1094" i="34"/>
  <c r="R1098" i="34"/>
  <c r="R1040" i="34"/>
  <c r="P1040" i="34"/>
  <c r="Q1119" i="34"/>
  <c r="R1086" i="34"/>
  <c r="R1020" i="34"/>
  <c r="P1020" i="34"/>
  <c r="R1012" i="34"/>
  <c r="P1012" i="34"/>
  <c r="R966" i="34"/>
  <c r="P962" i="34"/>
  <c r="Q947" i="34"/>
  <c r="Q1103" i="34"/>
  <c r="R382" i="34"/>
  <c r="R980" i="34"/>
  <c r="P980" i="34"/>
  <c r="R1010" i="34"/>
  <c r="R1036" i="34"/>
  <c r="P1036" i="34"/>
  <c r="R1078" i="34"/>
  <c r="P1082" i="34"/>
  <c r="P68" i="34"/>
  <c r="R77" i="34"/>
  <c r="P77" i="34"/>
  <c r="R83" i="34"/>
  <c r="R182" i="34"/>
  <c r="P182" i="34"/>
  <c r="Q659" i="34"/>
  <c r="R673" i="34"/>
  <c r="Q673" i="34"/>
  <c r="P681" i="34"/>
  <c r="P689" i="34"/>
  <c r="Q707" i="34"/>
  <c r="Q715" i="34"/>
  <c r="R720" i="34"/>
  <c r="Q731" i="34"/>
  <c r="Q743" i="34"/>
  <c r="R762" i="34"/>
  <c r="P762" i="34"/>
  <c r="Q917" i="34"/>
  <c r="R189" i="34"/>
  <c r="P189" i="34"/>
  <c r="P171" i="34"/>
  <c r="Q914" i="34"/>
  <c r="Q189" i="34"/>
  <c r="Q171" i="34"/>
  <c r="R914" i="34"/>
  <c r="Q505" i="34"/>
  <c r="R171" i="34"/>
  <c r="R505" i="34"/>
  <c r="P505" i="34"/>
  <c r="P914" i="34"/>
  <c r="P110" i="34"/>
  <c r="P795" i="34"/>
  <c r="Q105" i="34"/>
  <c r="Q812" i="34"/>
  <c r="Q110" i="34"/>
  <c r="Q795" i="34"/>
  <c r="R105" i="34"/>
  <c r="P105" i="34"/>
  <c r="R812" i="34"/>
  <c r="R110" i="34"/>
  <c r="Q786" i="34"/>
  <c r="R795" i="34"/>
  <c r="Q93" i="34"/>
  <c r="R786" i="34"/>
  <c r="P786" i="34"/>
  <c r="R93" i="34"/>
  <c r="P93" i="34"/>
  <c r="P812" i="34"/>
  <c r="P474" i="34"/>
  <c r="Q64" i="34"/>
  <c r="R455" i="34"/>
  <c r="P455" i="34"/>
  <c r="Q474" i="34"/>
  <c r="R64" i="34"/>
  <c r="Q455" i="34"/>
  <c r="R474" i="34"/>
  <c r="P64" i="34"/>
  <c r="Q259" i="34"/>
  <c r="P231" i="34"/>
  <c r="Q374" i="34"/>
  <c r="P425" i="34"/>
  <c r="Q343" i="34"/>
  <c r="P267" i="34"/>
  <c r="R259" i="34"/>
  <c r="P356" i="34"/>
  <c r="Q231" i="34"/>
  <c r="R374" i="34"/>
  <c r="Q425" i="34"/>
  <c r="R343" i="34"/>
  <c r="Q267" i="34"/>
  <c r="R693" i="34"/>
  <c r="P693" i="34"/>
  <c r="R356" i="34"/>
  <c r="Q356" i="34"/>
  <c r="R231" i="34"/>
  <c r="R425" i="34"/>
  <c r="R267" i="34"/>
  <c r="Q693" i="34"/>
  <c r="P259" i="34"/>
  <c r="P374" i="34"/>
  <c r="P343" i="34"/>
  <c r="P274" i="34"/>
  <c r="Q274" i="34"/>
  <c r="R274" i="34"/>
  <c r="R308" i="34"/>
  <c r="P308" i="34"/>
  <c r="Q308" i="34"/>
  <c r="R845" i="34"/>
  <c r="P845" i="34"/>
  <c r="R853" i="34"/>
  <c r="P853" i="34"/>
  <c r="P863" i="34"/>
  <c r="Q870" i="34"/>
  <c r="Q878" i="34"/>
  <c r="Q890" i="34"/>
  <c r="R919" i="34"/>
  <c r="P919" i="34"/>
  <c r="R925" i="34"/>
  <c r="P957" i="34"/>
  <c r="P1049" i="34"/>
  <c r="R619" i="34"/>
  <c r="P619" i="34"/>
  <c r="R94" i="34"/>
  <c r="P98" i="34"/>
  <c r="R102" i="34"/>
  <c r="R116" i="34"/>
  <c r="P116" i="34"/>
  <c r="R150" i="34"/>
  <c r="Q154" i="34"/>
  <c r="P195" i="34"/>
  <c r="R195" i="34"/>
  <c r="P787" i="34"/>
  <c r="R809" i="34"/>
  <c r="P809" i="34"/>
  <c r="Q535" i="34"/>
  <c r="R552" i="34"/>
  <c r="P552" i="34"/>
  <c r="P278" i="34"/>
  <c r="R817" i="34"/>
  <c r="P817" i="34"/>
  <c r="Q836" i="34"/>
  <c r="Q770" i="34"/>
  <c r="Q802" i="34"/>
  <c r="P819" i="34"/>
  <c r="R933" i="34"/>
  <c r="R983" i="34"/>
  <c r="P983" i="34"/>
  <c r="Q470" i="34"/>
  <c r="R159" i="34"/>
  <c r="P163" i="34"/>
  <c r="R167" i="34"/>
  <c r="R204" i="34"/>
  <c r="Q208" i="34"/>
  <c r="P251" i="34"/>
  <c r="Q255" i="34"/>
  <c r="R292" i="34"/>
  <c r="P292" i="34"/>
  <c r="Q325" i="34"/>
  <c r="Q331" i="34"/>
  <c r="R391" i="34"/>
  <c r="P391" i="34"/>
  <c r="Q398" i="34"/>
  <c r="Q424" i="34"/>
  <c r="Q244" i="34"/>
  <c r="R363" i="34"/>
  <c r="Q363" i="34"/>
  <c r="Q634" i="34"/>
  <c r="R667" i="34"/>
  <c r="P667" i="34"/>
  <c r="R669" i="34"/>
  <c r="Q698" i="34"/>
  <c r="Q846" i="34"/>
  <c r="Q854" i="34"/>
  <c r="R867" i="34"/>
  <c r="P871" i="34"/>
  <c r="R875" i="34"/>
  <c r="P879" i="34"/>
  <c r="R883" i="34"/>
  <c r="P891" i="34"/>
  <c r="R895" i="34"/>
  <c r="Q920" i="34"/>
  <c r="Q954" i="34"/>
  <c r="Q1112" i="34"/>
  <c r="R1112" i="34"/>
  <c r="P63" i="34"/>
  <c r="Q95" i="34"/>
  <c r="Q103" i="34"/>
  <c r="R108" i="34"/>
  <c r="P108" i="34"/>
  <c r="Q143" i="34"/>
  <c r="Q151" i="34"/>
  <c r="P155" i="34"/>
  <c r="R183" i="34"/>
  <c r="P196" i="34"/>
  <c r="R783" i="34"/>
  <c r="Q796" i="34"/>
  <c r="Q810" i="34"/>
  <c r="R478" i="34"/>
  <c r="P526" i="34"/>
  <c r="P310" i="34"/>
  <c r="Q582" i="34"/>
  <c r="R88" i="34"/>
  <c r="P88" i="34"/>
  <c r="R833" i="34"/>
  <c r="P833" i="34"/>
  <c r="P751" i="34"/>
  <c r="R755" i="34"/>
  <c r="P803" i="34"/>
  <c r="P904" i="34"/>
  <c r="R999" i="34"/>
  <c r="P999" i="34"/>
  <c r="Q160" i="34"/>
  <c r="Q199" i="34"/>
  <c r="Q205" i="34"/>
  <c r="Q293" i="34"/>
  <c r="P326" i="34"/>
  <c r="R352" i="34"/>
  <c r="Q352" i="34"/>
  <c r="Q392" i="34"/>
  <c r="P417" i="34"/>
  <c r="R421" i="34"/>
  <c r="Q452" i="34"/>
  <c r="Q309" i="34"/>
  <c r="R360" i="34"/>
  <c r="Q372" i="34"/>
  <c r="R690" i="34"/>
  <c r="Q690" i="34"/>
  <c r="R670" i="34"/>
  <c r="P699" i="34"/>
  <c r="Q764" i="34"/>
  <c r="P843" i="34"/>
  <c r="R847" i="34"/>
  <c r="P851" i="34"/>
  <c r="R855" i="34"/>
  <c r="P859" i="34"/>
  <c r="Q872" i="34"/>
  <c r="Q880" i="34"/>
  <c r="Q892" i="34"/>
  <c r="R955" i="34"/>
  <c r="P955" i="34"/>
  <c r="P989" i="34"/>
  <c r="Q456" i="34"/>
  <c r="Q91" i="34"/>
  <c r="R96" i="34"/>
  <c r="P96" i="34"/>
  <c r="R104" i="34"/>
  <c r="P104" i="34"/>
  <c r="P114" i="34"/>
  <c r="R146" i="34"/>
  <c r="Q152" i="34"/>
  <c r="Q156" i="34"/>
  <c r="R797" i="34"/>
  <c r="P797" i="34"/>
  <c r="Q475" i="34"/>
  <c r="Q527" i="34"/>
  <c r="Q549" i="34"/>
  <c r="R276" i="34"/>
  <c r="P276" i="34"/>
  <c r="Q311" i="34"/>
  <c r="Q85" i="34"/>
  <c r="P815" i="34"/>
  <c r="R765" i="34"/>
  <c r="P765" i="34"/>
  <c r="Q752" i="34"/>
  <c r="P779" i="34"/>
  <c r="R805" i="34"/>
  <c r="P805" i="34"/>
  <c r="Q940" i="34"/>
  <c r="R411" i="34"/>
  <c r="P411" i="34"/>
  <c r="R161" i="34"/>
  <c r="P161" i="34"/>
  <c r="R200" i="34"/>
  <c r="Q200" i="34"/>
  <c r="R206" i="34"/>
  <c r="R249" i="34"/>
  <c r="Q249" i="34"/>
  <c r="P290" i="34"/>
  <c r="R294" i="34"/>
  <c r="P298" i="34"/>
  <c r="Q327" i="34"/>
  <c r="Q333" i="34"/>
  <c r="P353" i="34"/>
  <c r="P369" i="34"/>
  <c r="R393" i="34"/>
  <c r="Q400" i="34"/>
  <c r="Q418" i="34"/>
  <c r="R453" i="34"/>
  <c r="Q273" i="34"/>
  <c r="R330" i="34"/>
  <c r="P361" i="34"/>
  <c r="R373" i="34"/>
  <c r="P637" i="34"/>
  <c r="R671" i="34"/>
  <c r="Q671" i="34"/>
  <c r="R723" i="34"/>
  <c r="Q848" i="34"/>
  <c r="Q856" i="34"/>
  <c r="R869" i="34"/>
  <c r="P869" i="34"/>
  <c r="R877" i="34"/>
  <c r="P877" i="34"/>
  <c r="R889" i="34"/>
  <c r="P889" i="34"/>
  <c r="Q956" i="34"/>
  <c r="Q473" i="34"/>
  <c r="Q97" i="34"/>
  <c r="P106" i="34"/>
  <c r="Q111" i="34"/>
  <c r="R153" i="34"/>
  <c r="P153" i="34"/>
  <c r="R185" i="34"/>
  <c r="P185" i="34"/>
  <c r="R785" i="34"/>
  <c r="P785" i="34"/>
  <c r="Q798" i="34"/>
  <c r="P518" i="34"/>
  <c r="R534" i="34"/>
  <c r="Q618" i="34"/>
  <c r="Q277" i="34"/>
  <c r="P86" i="34"/>
  <c r="R90" i="34"/>
  <c r="R835" i="34"/>
  <c r="R769" i="34"/>
  <c r="P769" i="34"/>
  <c r="Q884" i="34"/>
  <c r="Q806" i="34"/>
  <c r="R929" i="34"/>
  <c r="P973" i="34"/>
  <c r="R1001" i="34"/>
  <c r="Q412" i="34"/>
  <c r="R510" i="34"/>
  <c r="Q162" i="34"/>
  <c r="Q201" i="34"/>
  <c r="Q207" i="34"/>
  <c r="Q250" i="34"/>
  <c r="R254" i="34"/>
  <c r="Q295" i="34"/>
  <c r="R324" i="34"/>
  <c r="P324" i="34"/>
  <c r="P350" i="34"/>
  <c r="P385" i="34"/>
  <c r="Q394" i="34"/>
  <c r="P401" i="34"/>
  <c r="R423" i="34"/>
  <c r="P423" i="34"/>
  <c r="Q454" i="34"/>
  <c r="R346" i="34"/>
  <c r="R362" i="34"/>
  <c r="R633" i="34"/>
  <c r="Q728" i="34"/>
  <c r="Q672" i="34"/>
  <c r="R672" i="34"/>
  <c r="Q724" i="34"/>
  <c r="Q845" i="34"/>
  <c r="Q853" i="34"/>
  <c r="Q863" i="34"/>
  <c r="R870" i="34"/>
  <c r="P870" i="34"/>
  <c r="R878" i="34"/>
  <c r="P878" i="34"/>
  <c r="R890" i="34"/>
  <c r="P890" i="34"/>
  <c r="Q919" i="34"/>
  <c r="Q957" i="34"/>
  <c r="Q1049" i="34"/>
  <c r="Q619" i="34"/>
  <c r="Q98" i="34"/>
  <c r="P107" i="34"/>
  <c r="Q116" i="34"/>
  <c r="R154" i="34"/>
  <c r="P154" i="34"/>
  <c r="Q195" i="34"/>
  <c r="Q787" i="34"/>
  <c r="Q809" i="34"/>
  <c r="P519" i="34"/>
  <c r="R535" i="34"/>
  <c r="Q552" i="34"/>
  <c r="Q278" i="34"/>
  <c r="P87" i="34"/>
  <c r="Q817" i="34"/>
  <c r="R836" i="34"/>
  <c r="R770" i="34"/>
  <c r="P770" i="34"/>
  <c r="R802" i="34"/>
  <c r="P802" i="34"/>
  <c r="Q819" i="34"/>
  <c r="Q983" i="34"/>
  <c r="R470" i="34"/>
  <c r="Q163" i="34"/>
  <c r="P204" i="34"/>
  <c r="R208" i="34"/>
  <c r="R251" i="34"/>
  <c r="Q251" i="34"/>
  <c r="Q292" i="34"/>
  <c r="R325" i="34"/>
  <c r="P325" i="34"/>
  <c r="R331" i="34"/>
  <c r="P351" i="34"/>
  <c r="Q391" i="34"/>
  <c r="R398" i="34"/>
  <c r="P402" i="34"/>
  <c r="R424" i="34"/>
  <c r="P424" i="34"/>
  <c r="R244" i="34"/>
  <c r="P307" i="34"/>
  <c r="P359" i="34"/>
  <c r="R634" i="34"/>
  <c r="Q667" i="34"/>
  <c r="R698" i="34"/>
  <c r="P698" i="34"/>
  <c r="R846" i="34"/>
  <c r="P846" i="34"/>
  <c r="R854" i="34"/>
  <c r="P854" i="34"/>
  <c r="P864" i="34"/>
  <c r="Q871" i="34"/>
  <c r="Q879" i="34"/>
  <c r="Q891" i="34"/>
  <c r="R920" i="34"/>
  <c r="P920" i="34"/>
  <c r="R954" i="34"/>
  <c r="P958" i="34"/>
  <c r="Q63" i="34"/>
  <c r="R95" i="34"/>
  <c r="P99" i="34"/>
  <c r="R103" i="34"/>
  <c r="Q108" i="34"/>
  <c r="R143" i="34"/>
  <c r="P143" i="34"/>
  <c r="Q155" i="34"/>
  <c r="R196" i="34"/>
  <c r="Q196" i="34"/>
  <c r="P788" i="34"/>
  <c r="R796" i="34"/>
  <c r="R810" i="34"/>
  <c r="P810" i="34"/>
  <c r="Q526" i="34"/>
  <c r="P555" i="34"/>
  <c r="Q310" i="34"/>
  <c r="R582" i="34"/>
  <c r="Q88" i="34"/>
  <c r="Q833" i="34"/>
  <c r="Q751" i="34"/>
  <c r="Q803" i="34"/>
  <c r="P820" i="34"/>
  <c r="Q999" i="34"/>
  <c r="P491" i="34"/>
  <c r="R160" i="34"/>
  <c r="P164" i="34"/>
  <c r="P205" i="34"/>
  <c r="Q252" i="34"/>
  <c r="P252" i="34"/>
  <c r="P256" i="34"/>
  <c r="R293" i="34"/>
  <c r="P293" i="34"/>
  <c r="Q326" i="34"/>
  <c r="R392" i="34"/>
  <c r="P392" i="34"/>
  <c r="Q417" i="34"/>
  <c r="R452" i="34"/>
  <c r="P452" i="34"/>
  <c r="R309" i="34"/>
  <c r="P309" i="34"/>
  <c r="R372" i="34"/>
  <c r="P372" i="34"/>
  <c r="Q699" i="34"/>
  <c r="R764" i="34"/>
  <c r="Q843" i="34"/>
  <c r="Q851" i="34"/>
  <c r="Q859" i="34"/>
  <c r="P868" i="34"/>
  <c r="R872" i="34"/>
  <c r="P876" i="34"/>
  <c r="R880" i="34"/>
  <c r="P888" i="34"/>
  <c r="R892" i="34"/>
  <c r="P896" i="34"/>
  <c r="Q955" i="34"/>
  <c r="Q989" i="34"/>
  <c r="R456" i="34"/>
  <c r="P456" i="34"/>
  <c r="R91" i="34"/>
  <c r="Q96" i="34"/>
  <c r="Q104" i="34"/>
  <c r="Q114" i="34"/>
  <c r="P152" i="34"/>
  <c r="R156" i="34"/>
  <c r="P184" i="34"/>
  <c r="P784" i="34"/>
  <c r="Q797" i="34"/>
  <c r="R475" i="34"/>
  <c r="P479" i="34"/>
  <c r="R527" i="34"/>
  <c r="R549" i="34"/>
  <c r="P549" i="34"/>
  <c r="Q276" i="34"/>
  <c r="R311" i="34"/>
  <c r="R85" i="34"/>
  <c r="P85" i="34"/>
  <c r="Q815" i="34"/>
  <c r="Q765" i="34"/>
  <c r="R752" i="34"/>
  <c r="Q779" i="34"/>
  <c r="Q805" i="34"/>
  <c r="R940" i="34"/>
  <c r="P940" i="34"/>
  <c r="Q411" i="34"/>
  <c r="Q161" i="34"/>
  <c r="P253" i="34"/>
  <c r="Q290" i="34"/>
  <c r="Q298" i="34"/>
  <c r="R327" i="34"/>
  <c r="R333" i="34"/>
  <c r="P333" i="34"/>
  <c r="Q369" i="34"/>
  <c r="R400" i="34"/>
  <c r="P400" i="34"/>
  <c r="R418" i="34"/>
  <c r="P422" i="34"/>
  <c r="R273" i="34"/>
  <c r="P273" i="34"/>
  <c r="Q361" i="34"/>
  <c r="Q637" i="34"/>
  <c r="P844" i="34"/>
  <c r="R848" i="34"/>
  <c r="P852" i="34"/>
  <c r="R856" i="34"/>
  <c r="P860" i="34"/>
  <c r="Q869" i="34"/>
  <c r="Q877" i="34"/>
  <c r="Q889" i="34"/>
  <c r="P918" i="34"/>
  <c r="R956" i="34"/>
  <c r="P956" i="34"/>
  <c r="P990" i="34"/>
  <c r="R473" i="34"/>
  <c r="P473" i="34"/>
  <c r="R97" i="34"/>
  <c r="P97" i="34"/>
  <c r="Q106" i="34"/>
  <c r="R111" i="34"/>
  <c r="P115" i="34"/>
  <c r="Q153" i="34"/>
  <c r="Q185" i="34"/>
  <c r="Q785" i="34"/>
  <c r="R798" i="34"/>
  <c r="P798" i="34"/>
  <c r="Q518" i="34"/>
  <c r="P551" i="34"/>
  <c r="R618" i="34"/>
  <c r="R277" i="34"/>
  <c r="P277" i="34"/>
  <c r="Q86" i="34"/>
  <c r="P816" i="34"/>
  <c r="Q769" i="34"/>
  <c r="P780" i="34"/>
  <c r="R884" i="34"/>
  <c r="R806" i="34"/>
  <c r="P806" i="34"/>
  <c r="Q973" i="34"/>
  <c r="R412" i="34"/>
  <c r="P412" i="34"/>
  <c r="R162" i="34"/>
  <c r="P162" i="34"/>
  <c r="R201" i="34"/>
  <c r="P201" i="34"/>
  <c r="P291" i="34"/>
  <c r="R295" i="34"/>
  <c r="Q324" i="34"/>
  <c r="Q350" i="34"/>
  <c r="P366" i="34"/>
  <c r="Q385" i="34"/>
  <c r="R394" i="34"/>
  <c r="Q401" i="34"/>
  <c r="Q423" i="34"/>
  <c r="R454" i="34"/>
  <c r="P275" i="34"/>
  <c r="P362" i="34"/>
  <c r="P638" i="34"/>
  <c r="R728" i="34"/>
  <c r="R724" i="34"/>
  <c r="R849" i="34"/>
  <c r="P849" i="34"/>
  <c r="R857" i="34"/>
  <c r="P857" i="34"/>
  <c r="R863" i="34"/>
  <c r="Q866" i="34"/>
  <c r="Q874" i="34"/>
  <c r="Q882" i="34"/>
  <c r="Q894" i="34"/>
  <c r="P925" i="34"/>
  <c r="R957" i="34"/>
  <c r="R987" i="34"/>
  <c r="P987" i="34"/>
  <c r="R1049" i="34"/>
  <c r="P94" i="34"/>
  <c r="R98" i="34"/>
  <c r="P102" i="34"/>
  <c r="Q107" i="34"/>
  <c r="R112" i="34"/>
  <c r="P112" i="34"/>
  <c r="P150" i="34"/>
  <c r="Q158" i="34"/>
  <c r="Q782" i="34"/>
  <c r="R787" i="34"/>
  <c r="Q794" i="34"/>
  <c r="Q477" i="34"/>
  <c r="Q519" i="34"/>
  <c r="R221" i="34"/>
  <c r="P221" i="34"/>
  <c r="R278" i="34"/>
  <c r="Q573" i="34"/>
  <c r="P573" i="34"/>
  <c r="Q87" i="34"/>
  <c r="R813" i="34"/>
  <c r="P813" i="34"/>
  <c r="Q754" i="34"/>
  <c r="P903" i="34"/>
  <c r="Q903" i="34"/>
  <c r="R819" i="34"/>
  <c r="P933" i="34"/>
  <c r="R395" i="34"/>
  <c r="P395" i="34"/>
  <c r="P159" i="34"/>
  <c r="R163" i="34"/>
  <c r="P167" i="34"/>
  <c r="P255" i="34"/>
  <c r="R255" i="34"/>
  <c r="R296" i="34"/>
  <c r="P296" i="34"/>
  <c r="Q351" i="34"/>
  <c r="R367" i="34"/>
  <c r="P367" i="34"/>
  <c r="Q402" i="34"/>
  <c r="Q420" i="34"/>
  <c r="Q307" i="34"/>
  <c r="R359" i="34"/>
  <c r="Q359" i="34"/>
  <c r="P669" i="34"/>
  <c r="R725" i="34"/>
  <c r="P725" i="34"/>
  <c r="Q850" i="34"/>
  <c r="Q858" i="34"/>
  <c r="Q864" i="34"/>
  <c r="P867" i="34"/>
  <c r="R871" i="34"/>
  <c r="P875" i="34"/>
  <c r="R879" i="34"/>
  <c r="P883" i="34"/>
  <c r="R891" i="34"/>
  <c r="P895" i="34"/>
  <c r="Q958" i="34"/>
  <c r="Q988" i="34"/>
  <c r="P1112" i="34"/>
  <c r="R63" i="34"/>
  <c r="Q99" i="34"/>
  <c r="Q113" i="34"/>
  <c r="R151" i="34"/>
  <c r="R155" i="34"/>
  <c r="P183" i="34"/>
  <c r="P783" i="34"/>
  <c r="Q788" i="34"/>
  <c r="P478" i="34"/>
  <c r="R526" i="34"/>
  <c r="R548" i="34"/>
  <c r="P548" i="34"/>
  <c r="Q555" i="34"/>
  <c r="Q222" i="34"/>
  <c r="R310" i="34"/>
  <c r="Q814" i="34"/>
  <c r="R837" i="34"/>
  <c r="P837" i="34"/>
  <c r="R751" i="34"/>
  <c r="P755" i="34"/>
  <c r="R803" i="34"/>
  <c r="R904" i="34"/>
  <c r="Q820" i="34"/>
  <c r="R939" i="34"/>
  <c r="P939" i="34"/>
  <c r="Q396" i="34"/>
  <c r="Q491" i="34"/>
  <c r="Q164" i="34"/>
  <c r="P199" i="34"/>
  <c r="R199" i="34"/>
  <c r="R205" i="34"/>
  <c r="R209" i="34"/>
  <c r="P209" i="34"/>
  <c r="R252" i="34"/>
  <c r="R256" i="34"/>
  <c r="Q256" i="34"/>
  <c r="Q297" i="34"/>
  <c r="R326" i="34"/>
  <c r="R332" i="34"/>
  <c r="P332" i="34"/>
  <c r="Q368" i="34"/>
  <c r="R399" i="34"/>
  <c r="P399" i="34"/>
  <c r="R417" i="34"/>
  <c r="P421" i="34"/>
  <c r="R245" i="34"/>
  <c r="P245" i="34"/>
  <c r="Q360" i="34"/>
  <c r="R635" i="34"/>
  <c r="P635" i="34"/>
  <c r="R699" i="34"/>
  <c r="R843" i="34"/>
  <c r="P847" i="34"/>
  <c r="R851" i="34"/>
  <c r="P855" i="34"/>
  <c r="R859" i="34"/>
  <c r="R861" i="34"/>
  <c r="P861" i="34"/>
  <c r="Q868" i="34"/>
  <c r="Q876" i="34"/>
  <c r="Q888" i="34"/>
  <c r="Q896" i="34"/>
  <c r="R959" i="34"/>
  <c r="P959" i="34"/>
  <c r="R989" i="34"/>
  <c r="R1117" i="34"/>
  <c r="P1117" i="34"/>
  <c r="R100" i="34"/>
  <c r="P100" i="34"/>
  <c r="Q109" i="34"/>
  <c r="R114" i="34"/>
  <c r="P146" i="34"/>
  <c r="R152" i="34"/>
  <c r="Q184" i="34"/>
  <c r="R777" i="34"/>
  <c r="P777" i="34"/>
  <c r="Q784" i="34"/>
  <c r="R789" i="34"/>
  <c r="P789" i="34"/>
  <c r="Q479" i="34"/>
  <c r="R556" i="34"/>
  <c r="P556" i="34"/>
  <c r="Q89" i="34"/>
  <c r="R815" i="34"/>
  <c r="Q834" i="34"/>
  <c r="R779" i="34"/>
  <c r="Q838" i="34"/>
  <c r="R821" i="34"/>
  <c r="P821" i="34"/>
  <c r="Q1000" i="34"/>
  <c r="Q509" i="34"/>
  <c r="R165" i="34"/>
  <c r="P165" i="34"/>
  <c r="P206" i="34"/>
  <c r="R253" i="34"/>
  <c r="Q253" i="34"/>
  <c r="R290" i="34"/>
  <c r="P294" i="34"/>
  <c r="R298" i="34"/>
  <c r="Q353" i="34"/>
  <c r="R353" i="34"/>
  <c r="R369" i="34"/>
  <c r="P393" i="34"/>
  <c r="Q422" i="34"/>
  <c r="P453" i="34"/>
  <c r="P330" i="34"/>
  <c r="R361" i="34"/>
  <c r="P373" i="34"/>
  <c r="R637" i="34"/>
  <c r="R717" i="34"/>
  <c r="P717" i="34"/>
  <c r="P723" i="34"/>
  <c r="Q844" i="34"/>
  <c r="Q852" i="34"/>
  <c r="Q860" i="34"/>
  <c r="Q862" i="34"/>
  <c r="R873" i="34"/>
  <c r="P873" i="34"/>
  <c r="R881" i="34"/>
  <c r="P881" i="34"/>
  <c r="R893" i="34"/>
  <c r="P893" i="34"/>
  <c r="Q918" i="34"/>
  <c r="Q924" i="34"/>
  <c r="Q960" i="34"/>
  <c r="Q990" i="34"/>
  <c r="R92" i="34"/>
  <c r="P92" i="34"/>
  <c r="Q101" i="34"/>
  <c r="R106" i="34"/>
  <c r="Q115" i="34"/>
  <c r="Q149" i="34"/>
  <c r="R157" i="34"/>
  <c r="P157" i="34"/>
  <c r="R781" i="34"/>
  <c r="P781" i="34"/>
  <c r="R793" i="34"/>
  <c r="P793" i="34"/>
  <c r="R476" i="34"/>
  <c r="P476" i="34"/>
  <c r="R518" i="34"/>
  <c r="P534" i="34"/>
  <c r="Q551" i="34"/>
  <c r="R312" i="34"/>
  <c r="P312" i="34"/>
  <c r="R86" i="34"/>
  <c r="P90" i="34"/>
  <c r="Q816" i="34"/>
  <c r="P835" i="34"/>
  <c r="R753" i="34"/>
  <c r="P753" i="34"/>
  <c r="Q780" i="34"/>
  <c r="P929" i="34"/>
  <c r="R973" i="34"/>
  <c r="P1001" i="34"/>
  <c r="P510" i="34"/>
  <c r="Q166" i="34"/>
  <c r="R207" i="34"/>
  <c r="P250" i="34"/>
  <c r="Q254" i="34"/>
  <c r="Q291" i="34"/>
  <c r="R328" i="34"/>
  <c r="P328" i="34"/>
  <c r="R350" i="34"/>
  <c r="Q366" i="34"/>
  <c r="R385" i="34"/>
  <c r="R401" i="34"/>
  <c r="R419" i="34"/>
  <c r="P419" i="34"/>
  <c r="Q275" i="34"/>
  <c r="P346" i="34"/>
  <c r="Q362" i="34"/>
  <c r="P633" i="34"/>
  <c r="Q638" i="34"/>
  <c r="P672" i="34"/>
  <c r="Q849" i="34"/>
  <c r="Q857" i="34"/>
  <c r="R866" i="34"/>
  <c r="P866" i="34"/>
  <c r="R874" i="34"/>
  <c r="P874" i="34"/>
  <c r="R882" i="34"/>
  <c r="P882" i="34"/>
  <c r="R894" i="34"/>
  <c r="P894" i="34"/>
  <c r="Q925" i="34"/>
  <c r="Q987" i="34"/>
  <c r="Q94" i="34"/>
  <c r="Q102" i="34"/>
  <c r="R107" i="34"/>
  <c r="Q112" i="34"/>
  <c r="Q150" i="34"/>
  <c r="R158" i="34"/>
  <c r="P158" i="34"/>
  <c r="R782" i="34"/>
  <c r="P782" i="34"/>
  <c r="R794" i="34"/>
  <c r="P794" i="34"/>
  <c r="R477" i="34"/>
  <c r="P477" i="34"/>
  <c r="R519" i="34"/>
  <c r="P535" i="34"/>
  <c r="Q221" i="34"/>
  <c r="R573" i="34"/>
  <c r="R87" i="34"/>
  <c r="Q813" i="34"/>
  <c r="P836" i="34"/>
  <c r="R754" i="34"/>
  <c r="P754" i="34"/>
  <c r="R903" i="34"/>
  <c r="Q933" i="34"/>
  <c r="Q395" i="34"/>
  <c r="P470" i="34"/>
  <c r="Q159" i="34"/>
  <c r="Q167" i="34"/>
  <c r="Q204" i="34"/>
  <c r="P208" i="34"/>
  <c r="Q296" i="34"/>
  <c r="P331" i="34"/>
  <c r="R351" i="34"/>
  <c r="Q367" i="34"/>
  <c r="P398" i="34"/>
  <c r="R402" i="34"/>
  <c r="R420" i="34"/>
  <c r="P420" i="34"/>
  <c r="P244" i="34"/>
  <c r="R307" i="34"/>
  <c r="P363" i="34"/>
  <c r="P634" i="34"/>
  <c r="Q669" i="34"/>
  <c r="Q725" i="34"/>
  <c r="R850" i="34"/>
  <c r="P850" i="34"/>
  <c r="R858" i="34"/>
  <c r="P858" i="34"/>
  <c r="R864" i="34"/>
  <c r="Q867" i="34"/>
  <c r="Q875" i="34"/>
  <c r="Q883" i="34"/>
  <c r="Q895" i="34"/>
  <c r="P954" i="34"/>
  <c r="R958" i="34"/>
  <c r="R988" i="34"/>
  <c r="P988" i="34"/>
  <c r="P95" i="34"/>
  <c r="R99" i="34"/>
  <c r="P103" i="34"/>
  <c r="R113" i="34"/>
  <c r="P113" i="34"/>
  <c r="P151" i="34"/>
  <c r="Q183" i="34"/>
  <c r="Q783" i="34"/>
  <c r="R788" i="34"/>
  <c r="P796" i="34"/>
  <c r="Q478" i="34"/>
  <c r="Q548" i="34"/>
  <c r="R555" i="34"/>
  <c r="R222" i="34"/>
  <c r="P222" i="34"/>
  <c r="P582" i="34"/>
  <c r="R814" i="34"/>
  <c r="P814" i="34"/>
  <c r="Q837" i="34"/>
  <c r="Q755" i="34"/>
  <c r="Q904" i="34"/>
  <c r="R820" i="34"/>
  <c r="Q939" i="34"/>
  <c r="R396" i="34"/>
  <c r="P396" i="34"/>
  <c r="R491" i="34"/>
  <c r="P160" i="34"/>
  <c r="R164" i="34"/>
  <c r="Q209" i="34"/>
  <c r="R297" i="34"/>
  <c r="P297" i="34"/>
  <c r="Q332" i="34"/>
  <c r="P352" i="34"/>
  <c r="R368" i="34"/>
  <c r="P368" i="34"/>
  <c r="Q399" i="34"/>
  <c r="Q421" i="34"/>
  <c r="Q245" i="34"/>
  <c r="P360" i="34"/>
  <c r="Q635" i="34"/>
  <c r="P690" i="34"/>
  <c r="Q670" i="34"/>
  <c r="P670" i="34"/>
  <c r="P764" i="34"/>
  <c r="Q847" i="34"/>
  <c r="Q855" i="34"/>
  <c r="Q861" i="34"/>
  <c r="R868" i="34"/>
  <c r="P872" i="34"/>
  <c r="R876" i="34"/>
  <c r="P880" i="34"/>
  <c r="R888" i="34"/>
  <c r="P892" i="34"/>
  <c r="R896" i="34"/>
  <c r="Q959" i="34"/>
  <c r="Q1117" i="34"/>
  <c r="P91" i="34"/>
  <c r="Q100" i="34"/>
  <c r="R109" i="34"/>
  <c r="P109" i="34"/>
  <c r="Q146" i="34"/>
  <c r="P156" i="34"/>
  <c r="R184" i="34"/>
  <c r="Q777" i="34"/>
  <c r="R784" i="34"/>
  <c r="Q789" i="34"/>
  <c r="P475" i="34"/>
  <c r="R479" i="34"/>
  <c r="P527" i="34"/>
  <c r="Q556" i="34"/>
  <c r="P311" i="34"/>
  <c r="R89" i="34"/>
  <c r="P89" i="34"/>
  <c r="R834" i="34"/>
  <c r="P834" i="34"/>
  <c r="P752" i="34"/>
  <c r="R838" i="34"/>
  <c r="P838" i="34"/>
  <c r="Q821" i="34"/>
  <c r="R1000" i="34"/>
  <c r="P1000" i="34"/>
  <c r="R509" i="34"/>
  <c r="P509" i="34"/>
  <c r="Q165" i="34"/>
  <c r="P200" i="34"/>
  <c r="Q206" i="34"/>
  <c r="P249" i="34"/>
  <c r="Q294" i="34"/>
  <c r="P327" i="34"/>
  <c r="Q393" i="34"/>
  <c r="P418" i="34"/>
  <c r="R422" i="34"/>
  <c r="Q453" i="34"/>
  <c r="Q330" i="34"/>
  <c r="Q373" i="34"/>
  <c r="Q717" i="34"/>
  <c r="P671" i="34"/>
  <c r="Q723" i="34"/>
  <c r="R844" i="34"/>
  <c r="P848" i="34"/>
  <c r="R852" i="34"/>
  <c r="P856" i="34"/>
  <c r="R860" i="34"/>
  <c r="R862" i="34"/>
  <c r="P862" i="34"/>
  <c r="Q873" i="34"/>
  <c r="Q881" i="34"/>
  <c r="Q893" i="34"/>
  <c r="R918" i="34"/>
  <c r="R924" i="34"/>
  <c r="P924" i="34"/>
  <c r="R960" i="34"/>
  <c r="P960" i="34"/>
  <c r="R990" i="34"/>
  <c r="Q92" i="34"/>
  <c r="R101" i="34"/>
  <c r="P101" i="34"/>
  <c r="P111" i="34"/>
  <c r="R115" i="34"/>
  <c r="R149" i="34"/>
  <c r="P149" i="34"/>
  <c r="Q157" i="34"/>
  <c r="Q781" i="34"/>
  <c r="Q793" i="34"/>
  <c r="Q476" i="34"/>
  <c r="Q534" i="34"/>
  <c r="R551" i="34"/>
  <c r="P618" i="34"/>
  <c r="Q312" i="34"/>
  <c r="Q90" i="34"/>
  <c r="R816" i="34"/>
  <c r="Q835" i="34"/>
  <c r="Q753" i="34"/>
  <c r="R780" i="34"/>
  <c r="P884" i="34"/>
  <c r="Q929" i="34"/>
  <c r="Q1001" i="34"/>
  <c r="Q510" i="34"/>
  <c r="R166" i="34"/>
  <c r="P166" i="34"/>
  <c r="P207" i="34"/>
  <c r="R250" i="34"/>
  <c r="P254" i="34"/>
  <c r="R291" i="34"/>
  <c r="P295" i="34"/>
  <c r="Q328" i="34"/>
  <c r="R366" i="34"/>
  <c r="P394" i="34"/>
  <c r="Q419" i="34"/>
  <c r="P454" i="34"/>
  <c r="R275" i="34"/>
  <c r="Q346" i="34"/>
  <c r="Q633" i="34"/>
  <c r="R638" i="34"/>
  <c r="P728" i="34"/>
  <c r="P724" i="34"/>
  <c r="P913" i="34"/>
  <c r="R609" i="34"/>
  <c r="Q329" i="34"/>
  <c r="Q305" i="34"/>
  <c r="Q913" i="34"/>
  <c r="R329" i="34"/>
  <c r="P329" i="34"/>
  <c r="R305" i="34"/>
  <c r="P305" i="34"/>
  <c r="R913" i="34"/>
  <c r="P609" i="34"/>
  <c r="Q170" i="34"/>
  <c r="Q609" i="34"/>
  <c r="R170" i="34"/>
  <c r="P170" i="34"/>
  <c r="P926" i="34"/>
  <c r="Q926" i="34"/>
  <c r="R926" i="34"/>
  <c r="P507" i="34"/>
  <c r="Q507" i="34"/>
  <c r="R507" i="34"/>
  <c r="R169" i="34"/>
  <c r="P169" i="34"/>
  <c r="P902" i="34"/>
  <c r="Q169" i="34"/>
  <c r="P168" i="34"/>
  <c r="Q902" i="34"/>
  <c r="R902" i="34"/>
  <c r="Q168" i="34"/>
  <c r="R897" i="34"/>
  <c r="P897" i="34"/>
  <c r="Q897" i="34"/>
  <c r="R168" i="34"/>
  <c r="P188" i="34"/>
  <c r="Q188" i="34"/>
  <c r="P202" i="34"/>
  <c r="R188" i="34"/>
  <c r="R202" i="34"/>
  <c r="Q202" i="34"/>
  <c r="Q203" i="34"/>
  <c r="P203" i="34"/>
  <c r="Q790" i="34"/>
  <c r="R203" i="34"/>
  <c r="R790" i="34"/>
  <c r="P790" i="34"/>
  <c r="P211" i="34"/>
  <c r="Q211" i="34"/>
  <c r="R211" i="34"/>
  <c r="Q218" i="34"/>
  <c r="R218" i="34"/>
  <c r="P218" i="34"/>
  <c r="P499" i="34"/>
  <c r="Q499" i="34"/>
  <c r="R499" i="34"/>
  <c r="V499" i="34"/>
  <c r="AA499" i="34"/>
  <c r="P433" i="34"/>
  <c r="Q433" i="34"/>
  <c r="R433" i="34"/>
  <c r="V433" i="34"/>
  <c r="AA433" i="34"/>
  <c r="Q497" i="34"/>
  <c r="R497" i="34"/>
  <c r="V497" i="34"/>
  <c r="AA497" i="34"/>
  <c r="P497" i="34"/>
  <c r="Q493" i="34"/>
  <c r="R493" i="34"/>
  <c r="V493" i="34"/>
  <c r="AA493" i="34"/>
  <c r="P493" i="34"/>
  <c r="R484" i="34"/>
  <c r="V484" i="34"/>
  <c r="AA484" i="34"/>
  <c r="P484" i="34"/>
  <c r="Q484" i="34"/>
  <c r="R480" i="34"/>
  <c r="V480" i="34"/>
  <c r="AA480" i="34"/>
  <c r="P480" i="34"/>
  <c r="Q480" i="34"/>
  <c r="Q448" i="34"/>
  <c r="R448" i="34"/>
  <c r="V448" i="34"/>
  <c r="AA448" i="34"/>
  <c r="P448" i="34"/>
  <c r="R459" i="34"/>
  <c r="V459" i="34"/>
  <c r="AA459" i="34"/>
  <c r="P459" i="34"/>
  <c r="Q459" i="34"/>
  <c r="P450" i="34"/>
  <c r="Q450" i="34"/>
  <c r="R450" i="34"/>
  <c r="V450" i="34"/>
  <c r="AA450" i="34"/>
  <c r="Q444" i="34"/>
  <c r="R444" i="34"/>
  <c r="V444" i="34"/>
  <c r="AA444" i="34"/>
  <c r="P444" i="34"/>
  <c r="P438" i="34"/>
  <c r="Q438" i="34"/>
  <c r="R438" i="34"/>
  <c r="V438" i="34"/>
  <c r="AA438" i="34"/>
  <c r="Q408" i="34"/>
  <c r="R408" i="34"/>
  <c r="V408" i="34"/>
  <c r="AA408" i="34"/>
  <c r="P408" i="34"/>
  <c r="Q404" i="34"/>
  <c r="R404" i="34"/>
  <c r="V404" i="34"/>
  <c r="AA404" i="34"/>
  <c r="P404" i="34"/>
  <c r="Q313" i="34"/>
  <c r="R313" i="34"/>
  <c r="V313" i="34"/>
  <c r="AA313" i="34"/>
  <c r="P313" i="34"/>
  <c r="P286" i="34"/>
  <c r="Q286" i="34"/>
  <c r="R286" i="34"/>
  <c r="V286" i="34"/>
  <c r="AA286" i="34"/>
  <c r="Q428" i="34"/>
  <c r="R428" i="34"/>
  <c r="V428" i="34"/>
  <c r="AA428" i="34"/>
  <c r="P428" i="34"/>
  <c r="P347" i="34"/>
  <c r="Q347" i="34"/>
  <c r="R347" i="34"/>
  <c r="V347" i="34"/>
  <c r="AA347" i="34"/>
  <c r="P339" i="34"/>
  <c r="Q339" i="34"/>
  <c r="R339" i="34"/>
  <c r="V339" i="34"/>
  <c r="AA339" i="34"/>
  <c r="P318" i="34"/>
  <c r="Q318" i="34"/>
  <c r="R318" i="34"/>
  <c r="V318" i="34"/>
  <c r="AA318" i="34"/>
  <c r="P282" i="34"/>
  <c r="Q282" i="34"/>
  <c r="R282" i="34"/>
  <c r="V282" i="34"/>
  <c r="AA282" i="34"/>
  <c r="P270" i="34"/>
  <c r="Q270" i="34"/>
  <c r="R270" i="34"/>
  <c r="V270" i="34"/>
  <c r="AA270" i="34"/>
  <c r="P263" i="34"/>
  <c r="Q263" i="34"/>
  <c r="R263" i="34"/>
  <c r="V263" i="34"/>
  <c r="AA263" i="34"/>
  <c r="P258" i="34"/>
  <c r="Q258" i="34"/>
  <c r="R258" i="34"/>
  <c r="V258" i="34"/>
  <c r="AA258" i="34"/>
  <c r="Q246" i="34"/>
  <c r="R246" i="34"/>
  <c r="V246" i="34"/>
  <c r="AA246" i="34"/>
  <c r="P246" i="34"/>
  <c r="P235" i="34"/>
  <c r="Q235" i="34"/>
  <c r="R235" i="34"/>
  <c r="V235" i="34"/>
  <c r="AA235" i="34"/>
  <c r="P899" i="34"/>
  <c r="Q899" i="34"/>
  <c r="R899" i="34"/>
  <c r="V899" i="34"/>
  <c r="AA899" i="34"/>
  <c r="R907" i="34"/>
  <c r="V907" i="34"/>
  <c r="AA907" i="34"/>
  <c r="P907" i="34"/>
  <c r="Q907" i="34"/>
  <c r="P827" i="34"/>
  <c r="Q827" i="34"/>
  <c r="R827" i="34"/>
  <c r="V827" i="34"/>
  <c r="AA827" i="34"/>
  <c r="Q750" i="34"/>
  <c r="R750" i="34"/>
  <c r="V750" i="34"/>
  <c r="AA750" i="34"/>
  <c r="P750" i="34"/>
  <c r="R829" i="34"/>
  <c r="V829" i="34"/>
  <c r="AA829" i="34"/>
  <c r="P829" i="34"/>
  <c r="Q829" i="34"/>
  <c r="P323" i="34"/>
  <c r="Q323" i="34"/>
  <c r="R323" i="34"/>
  <c r="V323" i="34"/>
  <c r="AA323" i="34"/>
  <c r="P283" i="34"/>
  <c r="Q283" i="34"/>
  <c r="R283" i="34"/>
  <c r="V283" i="34"/>
  <c r="AA283" i="34"/>
  <c r="Q226" i="34"/>
  <c r="R226" i="34"/>
  <c r="V226" i="34"/>
  <c r="AA226" i="34"/>
  <c r="P226" i="34"/>
  <c r="Q230" i="34"/>
  <c r="R230" i="34"/>
  <c r="V230" i="34"/>
  <c r="AA230" i="34"/>
  <c r="P230" i="34"/>
  <c r="Q436" i="34"/>
  <c r="R436" i="34"/>
  <c r="V436" i="34"/>
  <c r="AA436" i="34"/>
  <c r="P436" i="34"/>
  <c r="Q432" i="34"/>
  <c r="R432" i="34"/>
  <c r="V432" i="34"/>
  <c r="AA432" i="34"/>
  <c r="P432" i="34"/>
  <c r="R496" i="34"/>
  <c r="V496" i="34"/>
  <c r="AA496" i="34"/>
  <c r="P496" i="34"/>
  <c r="Q496" i="34"/>
  <c r="P487" i="34"/>
  <c r="Q487" i="34"/>
  <c r="R487" i="34"/>
  <c r="V487" i="34"/>
  <c r="AA487" i="34"/>
  <c r="P483" i="34"/>
  <c r="Q483" i="34"/>
  <c r="R483" i="34"/>
  <c r="V483" i="34"/>
  <c r="AA483" i="34"/>
  <c r="Q464" i="34"/>
  <c r="P464" i="34"/>
  <c r="AA464" i="34"/>
  <c r="R464" i="34"/>
  <c r="V464" i="34"/>
  <c r="R447" i="34"/>
  <c r="V447" i="34"/>
  <c r="AA447" i="34"/>
  <c r="P447" i="34"/>
  <c r="Q447" i="34"/>
  <c r="P458" i="34"/>
  <c r="Q458" i="34"/>
  <c r="R458" i="34"/>
  <c r="V458" i="34"/>
  <c r="AA458" i="34"/>
  <c r="P449" i="34"/>
  <c r="Q449" i="34"/>
  <c r="R449" i="34"/>
  <c r="V449" i="34"/>
  <c r="AA449" i="34"/>
  <c r="R443" i="34"/>
  <c r="V443" i="34"/>
  <c r="AA443" i="34"/>
  <c r="P443" i="34"/>
  <c r="Q443" i="34"/>
  <c r="Q416" i="34"/>
  <c r="R416" i="34"/>
  <c r="V416" i="34"/>
  <c r="AA416" i="34"/>
  <c r="P416" i="34"/>
  <c r="R407" i="34"/>
  <c r="V407" i="34"/>
  <c r="AA407" i="34"/>
  <c r="P407" i="34"/>
  <c r="Q407" i="34"/>
  <c r="R316" i="34"/>
  <c r="V316" i="34"/>
  <c r="AA316" i="34"/>
  <c r="P316" i="34"/>
  <c r="Q316" i="34"/>
  <c r="Q289" i="34"/>
  <c r="R289" i="34"/>
  <c r="V289" i="34"/>
  <c r="AA289" i="34"/>
  <c r="P289" i="34"/>
  <c r="Q285" i="34"/>
  <c r="R285" i="34"/>
  <c r="V285" i="34"/>
  <c r="AA285" i="34"/>
  <c r="P285" i="34"/>
  <c r="P426" i="34"/>
  <c r="Q426" i="34"/>
  <c r="R426" i="34"/>
  <c r="V426" i="34"/>
  <c r="AA426" i="34"/>
  <c r="P342" i="34"/>
  <c r="Q342" i="34"/>
  <c r="R342" i="34"/>
  <c r="V342" i="34"/>
  <c r="AA342" i="34"/>
  <c r="Q321" i="34"/>
  <c r="R321" i="34"/>
  <c r="V321" i="34"/>
  <c r="AA321" i="34"/>
  <c r="P321" i="34"/>
  <c r="Q317" i="34"/>
  <c r="R317" i="34"/>
  <c r="V317" i="34"/>
  <c r="AA317" i="34"/>
  <c r="P317" i="34"/>
  <c r="Q281" i="34"/>
  <c r="R281" i="34"/>
  <c r="V281" i="34"/>
  <c r="AA281" i="34"/>
  <c r="P281" i="34"/>
  <c r="Q269" i="34"/>
  <c r="R269" i="34"/>
  <c r="V269" i="34"/>
  <c r="AA269" i="34"/>
  <c r="P269" i="34"/>
  <c r="P262" i="34"/>
  <c r="Q262" i="34"/>
  <c r="R262" i="34"/>
  <c r="V262" i="34"/>
  <c r="AA262" i="34"/>
  <c r="Q257" i="34"/>
  <c r="P257" i="34"/>
  <c r="R257" i="34"/>
  <c r="V257" i="34"/>
  <c r="AA257" i="34"/>
  <c r="Q242" i="34"/>
  <c r="R242" i="34"/>
  <c r="V242" i="34"/>
  <c r="AA242" i="34"/>
  <c r="P242" i="34"/>
  <c r="Q234" i="34"/>
  <c r="R234" i="34"/>
  <c r="V234" i="34"/>
  <c r="AA234" i="34"/>
  <c r="P234" i="34"/>
  <c r="Q912" i="34"/>
  <c r="R912" i="34"/>
  <c r="V912" i="34"/>
  <c r="AA912" i="34"/>
  <c r="P912" i="34"/>
  <c r="P906" i="34"/>
  <c r="Q906" i="34"/>
  <c r="R906" i="34"/>
  <c r="V906" i="34"/>
  <c r="AA906" i="34"/>
  <c r="R825" i="34"/>
  <c r="V825" i="34"/>
  <c r="AA825" i="34"/>
  <c r="P825" i="34"/>
  <c r="Q825" i="34"/>
  <c r="R697" i="34"/>
  <c r="V697" i="34"/>
  <c r="AA697" i="34"/>
  <c r="P697" i="34"/>
  <c r="Q697" i="34"/>
  <c r="Q830" i="34"/>
  <c r="R830" i="34"/>
  <c r="V830" i="34"/>
  <c r="AA830" i="34"/>
  <c r="P830" i="34"/>
  <c r="R197" i="34"/>
  <c r="V197" i="34"/>
  <c r="AA197" i="34"/>
  <c r="Q197" i="34"/>
  <c r="P197" i="34"/>
  <c r="R284" i="34"/>
  <c r="V284" i="34"/>
  <c r="AA284" i="34"/>
  <c r="P284" i="34"/>
  <c r="Q284" i="34"/>
  <c r="P227" i="34"/>
  <c r="Q227" i="34"/>
  <c r="R227" i="34"/>
  <c r="V227" i="34"/>
  <c r="AA227" i="34"/>
  <c r="P212" i="34"/>
  <c r="Q212" i="34"/>
  <c r="R212" i="34"/>
  <c r="V212" i="34"/>
  <c r="AA212" i="34"/>
  <c r="R504" i="34"/>
  <c r="V504" i="34"/>
  <c r="AA504" i="34"/>
  <c r="P504" i="34"/>
  <c r="Q504" i="34"/>
  <c r="R435" i="34"/>
  <c r="V435" i="34"/>
  <c r="AA435" i="34"/>
  <c r="P435" i="34"/>
  <c r="Q435" i="34"/>
  <c r="R431" i="34"/>
  <c r="V431" i="34"/>
  <c r="AA431" i="34"/>
  <c r="P431" i="34"/>
  <c r="Q431" i="34"/>
  <c r="P495" i="34"/>
  <c r="Q495" i="34"/>
  <c r="R495" i="34"/>
  <c r="V495" i="34"/>
  <c r="AA495" i="34"/>
  <c r="P486" i="34"/>
  <c r="Q486" i="34"/>
  <c r="R486" i="34"/>
  <c r="V486" i="34"/>
  <c r="AA486" i="34"/>
  <c r="P482" i="34"/>
  <c r="Q482" i="34"/>
  <c r="R482" i="34"/>
  <c r="V482" i="34"/>
  <c r="AA482" i="34"/>
  <c r="R463" i="34"/>
  <c r="V463" i="34"/>
  <c r="AA463" i="34"/>
  <c r="P463" i="34"/>
  <c r="Q463" i="34"/>
  <c r="P461" i="34"/>
  <c r="R461" i="34"/>
  <c r="V461" i="34"/>
  <c r="AA461" i="34"/>
  <c r="Q461" i="34"/>
  <c r="P457" i="34"/>
  <c r="Q457" i="34"/>
  <c r="R457" i="34"/>
  <c r="V457" i="34"/>
  <c r="AA457" i="34"/>
  <c r="P446" i="34"/>
  <c r="Q446" i="34"/>
  <c r="R446" i="34"/>
  <c r="V446" i="34"/>
  <c r="AA446" i="34"/>
  <c r="Q440" i="34"/>
  <c r="R440" i="34"/>
  <c r="V440" i="34"/>
  <c r="AA440" i="34"/>
  <c r="P440" i="34"/>
  <c r="R415" i="34"/>
  <c r="V415" i="34"/>
  <c r="AA415" i="34"/>
  <c r="P415" i="34"/>
  <c r="Q415" i="34"/>
  <c r="P406" i="34"/>
  <c r="Q406" i="34"/>
  <c r="R406" i="34"/>
  <c r="V406" i="34"/>
  <c r="AA406" i="34"/>
  <c r="P315" i="34"/>
  <c r="Q315" i="34"/>
  <c r="R315" i="34"/>
  <c r="V315" i="34"/>
  <c r="AA315" i="34"/>
  <c r="R288" i="34"/>
  <c r="V288" i="34"/>
  <c r="AA288" i="34"/>
  <c r="P288" i="34"/>
  <c r="Q288" i="34"/>
  <c r="P430" i="34"/>
  <c r="Q430" i="34"/>
  <c r="R430" i="34"/>
  <c r="V430" i="34"/>
  <c r="AA430" i="34"/>
  <c r="Q349" i="34"/>
  <c r="R349" i="34"/>
  <c r="V349" i="34"/>
  <c r="AA349" i="34"/>
  <c r="P349" i="34"/>
  <c r="Q341" i="34"/>
  <c r="R341" i="34"/>
  <c r="V341" i="34"/>
  <c r="AA341" i="34"/>
  <c r="P341" i="34"/>
  <c r="R320" i="34"/>
  <c r="V320" i="34"/>
  <c r="AA320" i="34"/>
  <c r="P320" i="34"/>
  <c r="Q320" i="34"/>
  <c r="R300" i="34"/>
  <c r="V300" i="34"/>
  <c r="AA300" i="34"/>
  <c r="P300" i="34"/>
  <c r="Q300" i="34"/>
  <c r="R280" i="34"/>
  <c r="V280" i="34"/>
  <c r="AA280" i="34"/>
  <c r="P280" i="34"/>
  <c r="Q280" i="34"/>
  <c r="R268" i="34"/>
  <c r="V268" i="34"/>
  <c r="AA268" i="34"/>
  <c r="P268" i="34"/>
  <c r="Q268" i="34"/>
  <c r="Q261" i="34"/>
  <c r="P261" i="34"/>
  <c r="R261" i="34"/>
  <c r="V261" i="34"/>
  <c r="AA261" i="34"/>
  <c r="P248" i="34"/>
  <c r="Q248" i="34"/>
  <c r="R248" i="34"/>
  <c r="V248" i="34"/>
  <c r="AA248" i="34"/>
  <c r="R237" i="34"/>
  <c r="V237" i="34"/>
  <c r="AA237" i="34"/>
  <c r="P237" i="34"/>
  <c r="Q237" i="34"/>
  <c r="R213" i="34"/>
  <c r="V213" i="34"/>
  <c r="AA213" i="34"/>
  <c r="P213" i="34"/>
  <c r="Q213" i="34"/>
  <c r="R911" i="34"/>
  <c r="V911" i="34"/>
  <c r="AA911" i="34"/>
  <c r="P911" i="34"/>
  <c r="Q911" i="34"/>
  <c r="R905" i="34"/>
  <c r="V905" i="34"/>
  <c r="P905" i="34"/>
  <c r="AA905" i="34"/>
  <c r="Q905" i="34"/>
  <c r="P824" i="34"/>
  <c r="Q824" i="34"/>
  <c r="R824" i="34"/>
  <c r="V824" i="34"/>
  <c r="AA824" i="34"/>
  <c r="P799" i="34"/>
  <c r="Q799" i="34"/>
  <c r="R799" i="34"/>
  <c r="V799" i="34"/>
  <c r="AA799" i="34"/>
  <c r="R865" i="34"/>
  <c r="V865" i="34"/>
  <c r="AA865" i="34"/>
  <c r="P865" i="34"/>
  <c r="Q865" i="34"/>
  <c r="Q265" i="34"/>
  <c r="R265" i="34"/>
  <c r="V265" i="34"/>
  <c r="AA265" i="34"/>
  <c r="P265" i="34"/>
  <c r="Q898" i="34"/>
  <c r="R898" i="34"/>
  <c r="V898" i="34"/>
  <c r="AA898" i="34"/>
  <c r="P898" i="34"/>
  <c r="P228" i="34"/>
  <c r="Q228" i="34"/>
  <c r="R228" i="34"/>
  <c r="V228" i="34"/>
  <c r="AA228" i="34"/>
  <c r="P232" i="34"/>
  <c r="Q232" i="34"/>
  <c r="R232" i="34"/>
  <c r="V232" i="34"/>
  <c r="AA232" i="34"/>
  <c r="P503" i="34"/>
  <c r="Q503" i="34"/>
  <c r="R503" i="34"/>
  <c r="V503" i="34"/>
  <c r="AA503" i="34"/>
  <c r="P434" i="34"/>
  <c r="Q434" i="34"/>
  <c r="R434" i="34"/>
  <c r="V434" i="34"/>
  <c r="AA434" i="34"/>
  <c r="P498" i="34"/>
  <c r="Q498" i="34"/>
  <c r="R498" i="34"/>
  <c r="V498" i="34"/>
  <c r="AA498" i="34"/>
  <c r="P494" i="34"/>
  <c r="Q494" i="34"/>
  <c r="R494" i="34"/>
  <c r="V494" i="34"/>
  <c r="AA494" i="34"/>
  <c r="Q485" i="34"/>
  <c r="R485" i="34"/>
  <c r="V485" i="34"/>
  <c r="AA485" i="34"/>
  <c r="P485" i="34"/>
  <c r="Q481" i="34"/>
  <c r="R481" i="34"/>
  <c r="V481" i="34"/>
  <c r="AA481" i="34"/>
  <c r="P481" i="34"/>
  <c r="Q462" i="34"/>
  <c r="P462" i="34"/>
  <c r="AA462" i="34"/>
  <c r="R462" i="34"/>
  <c r="V462" i="34"/>
  <c r="Q460" i="34"/>
  <c r="P460" i="34"/>
  <c r="AA460" i="34"/>
  <c r="R460" i="34"/>
  <c r="V460" i="34"/>
  <c r="R451" i="34"/>
  <c r="V451" i="34"/>
  <c r="AA451" i="34"/>
  <c r="P451" i="34"/>
  <c r="Q451" i="34"/>
  <c r="P445" i="34"/>
  <c r="Q445" i="34"/>
  <c r="R445" i="34"/>
  <c r="V445" i="34"/>
  <c r="AA445" i="34"/>
  <c r="R439" i="34"/>
  <c r="V439" i="34"/>
  <c r="AA439" i="34"/>
  <c r="P439" i="34"/>
  <c r="Q439" i="34"/>
  <c r="P414" i="34"/>
  <c r="Q414" i="34"/>
  <c r="R414" i="34"/>
  <c r="V414" i="34"/>
  <c r="AA414" i="34"/>
  <c r="P405" i="34"/>
  <c r="Q405" i="34"/>
  <c r="R405" i="34"/>
  <c r="V405" i="34"/>
  <c r="AA405" i="34"/>
  <c r="P314" i="34"/>
  <c r="Q314" i="34"/>
  <c r="R314" i="34"/>
  <c r="V314" i="34"/>
  <c r="AA314" i="34"/>
  <c r="P287" i="34"/>
  <c r="Q287" i="34"/>
  <c r="R287" i="34"/>
  <c r="V287" i="34"/>
  <c r="AA287" i="34"/>
  <c r="P429" i="34"/>
  <c r="Q429" i="34"/>
  <c r="R429" i="34"/>
  <c r="V429" i="34"/>
  <c r="AA429" i="34"/>
  <c r="R348" i="34"/>
  <c r="V348" i="34"/>
  <c r="AA348" i="34"/>
  <c r="P348" i="34"/>
  <c r="Q348" i="34"/>
  <c r="R340" i="34"/>
  <c r="V340" i="34"/>
  <c r="AA340" i="34"/>
  <c r="P340" i="34"/>
  <c r="Q340" i="34"/>
  <c r="P302" i="34"/>
  <c r="Q302" i="34"/>
  <c r="R302" i="34"/>
  <c r="V302" i="34"/>
  <c r="AA302" i="34"/>
  <c r="P299" i="34"/>
  <c r="Q299" i="34"/>
  <c r="R299" i="34"/>
  <c r="V299" i="34"/>
  <c r="AA299" i="34"/>
  <c r="P271" i="34"/>
  <c r="Q271" i="34"/>
  <c r="R271" i="34"/>
  <c r="V271" i="34"/>
  <c r="AA271" i="34"/>
  <c r="R264" i="34"/>
  <c r="V264" i="34"/>
  <c r="AA264" i="34"/>
  <c r="P264" i="34"/>
  <c r="Q264" i="34"/>
  <c r="R260" i="34"/>
  <c r="V260" i="34"/>
  <c r="AA260" i="34"/>
  <c r="P260" i="34"/>
  <c r="Q260" i="34"/>
  <c r="P247" i="34"/>
  <c r="Q247" i="34"/>
  <c r="R247" i="34"/>
  <c r="V247" i="34"/>
  <c r="AA247" i="34"/>
  <c r="P236" i="34"/>
  <c r="Q236" i="34"/>
  <c r="R236" i="34"/>
  <c r="V236" i="34"/>
  <c r="AA236" i="34"/>
  <c r="P900" i="34"/>
  <c r="Q900" i="34"/>
  <c r="AA900" i="34"/>
  <c r="R900" i="34"/>
  <c r="V900" i="34"/>
  <c r="Q908" i="34"/>
  <c r="R908" i="34"/>
  <c r="V908" i="34"/>
  <c r="AA908" i="34"/>
  <c r="P908" i="34"/>
  <c r="P828" i="34"/>
  <c r="Q828" i="34"/>
  <c r="R828" i="34"/>
  <c r="V828" i="34"/>
  <c r="AA828" i="34"/>
  <c r="P823" i="34"/>
  <c r="Q823" i="34"/>
  <c r="R823" i="34"/>
  <c r="V823" i="34"/>
  <c r="AA823" i="34"/>
  <c r="Q826" i="34"/>
  <c r="R826" i="34"/>
  <c r="V826" i="34"/>
  <c r="AA826" i="34"/>
  <c r="P826" i="34"/>
  <c r="P322" i="34"/>
  <c r="Q322" i="34"/>
  <c r="R322" i="34"/>
  <c r="V322" i="34"/>
  <c r="AA322" i="34"/>
  <c r="P266" i="34"/>
  <c r="Q266" i="34"/>
  <c r="R266" i="34"/>
  <c r="V266" i="34"/>
  <c r="AA266" i="34"/>
  <c r="R225" i="34"/>
  <c r="V225" i="34"/>
  <c r="AA225" i="34"/>
  <c r="P225" i="34"/>
  <c r="Q225" i="34"/>
  <c r="R229" i="34"/>
  <c r="V229" i="34"/>
  <c r="AA229" i="34"/>
  <c r="P229" i="34"/>
  <c r="Q229" i="34"/>
  <c r="R233" i="34"/>
  <c r="V233" i="34"/>
  <c r="AA233" i="34"/>
  <c r="P233" i="34"/>
  <c r="Q233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72" i="70"/>
  <c r="B516" i="34" l="1"/>
  <c r="A516" i="34" s="1"/>
  <c r="B517" i="34"/>
  <c r="A517" i="34" s="1"/>
  <c r="B533" i="34"/>
  <c r="A533" i="34" s="1"/>
  <c r="B571" i="34"/>
  <c r="A571" i="34" s="1"/>
  <c r="B572" i="34"/>
  <c r="A572" i="34" s="1"/>
  <c r="B581" i="34"/>
  <c r="A581" i="34" s="1"/>
  <c r="B375" i="34"/>
  <c r="A375" i="34" s="1"/>
  <c r="B410" i="34"/>
  <c r="A410" i="34" s="1"/>
  <c r="B694" i="34"/>
  <c r="A694" i="34" s="1"/>
  <c r="B695" i="34"/>
  <c r="A695" i="34" s="1"/>
  <c r="B696" i="34"/>
  <c r="A696" i="34" s="1"/>
  <c r="P410" i="34" l="1"/>
  <c r="Q410" i="34"/>
  <c r="R410" i="34"/>
  <c r="V410" i="34"/>
  <c r="AA410" i="34"/>
  <c r="P571" i="34"/>
  <c r="Q571" i="34"/>
  <c r="R571" i="34"/>
  <c r="V571" i="34"/>
  <c r="AA571" i="34"/>
  <c r="P696" i="34"/>
  <c r="Q696" i="34"/>
  <c r="R696" i="34"/>
  <c r="V696" i="34"/>
  <c r="AA696" i="34"/>
  <c r="R375" i="34"/>
  <c r="V375" i="34"/>
  <c r="AA375" i="34"/>
  <c r="P375" i="34"/>
  <c r="Q375" i="34"/>
  <c r="Q533" i="34"/>
  <c r="R533" i="34"/>
  <c r="V533" i="34"/>
  <c r="AA533" i="34"/>
  <c r="P533" i="34"/>
  <c r="P695" i="34"/>
  <c r="Q695" i="34"/>
  <c r="R695" i="34"/>
  <c r="V695" i="34"/>
  <c r="AA695" i="34"/>
  <c r="P581" i="34"/>
  <c r="Q581" i="34"/>
  <c r="R581" i="34"/>
  <c r="V581" i="34"/>
  <c r="AA581" i="34"/>
  <c r="Q517" i="34"/>
  <c r="R517" i="34"/>
  <c r="V517" i="34"/>
  <c r="AA517" i="34"/>
  <c r="P517" i="34"/>
  <c r="Q694" i="34"/>
  <c r="R694" i="34"/>
  <c r="V694" i="34"/>
  <c r="AA694" i="34"/>
  <c r="P694" i="34"/>
  <c r="R572" i="34"/>
  <c r="V572" i="34"/>
  <c r="AA572" i="34"/>
  <c r="Q572" i="34"/>
  <c r="P572" i="34"/>
  <c r="R516" i="34"/>
  <c r="V516" i="34"/>
  <c r="AA516" i="34"/>
  <c r="P516" i="34"/>
  <c r="Q516" i="34"/>
  <c r="B80" i="34"/>
  <c r="A80" i="34" s="1"/>
  <c r="B81" i="34"/>
  <c r="A81" i="34" s="1"/>
  <c r="B148" i="34"/>
  <c r="A148" i="34" s="1"/>
  <c r="B179" i="34"/>
  <c r="A179" i="34" s="1"/>
  <c r="B489" i="34"/>
  <c r="A489" i="34" s="1"/>
  <c r="B513" i="34"/>
  <c r="A513" i="34" s="1"/>
  <c r="B514" i="34"/>
  <c r="A514" i="34" s="1"/>
  <c r="B515" i="34"/>
  <c r="A515" i="34" s="1"/>
  <c r="B570" i="34"/>
  <c r="A570" i="34" s="1"/>
  <c r="B580" i="34"/>
  <c r="A580" i="34" s="1"/>
  <c r="B588" i="34"/>
  <c r="A588" i="34" s="1"/>
  <c r="B589" i="34"/>
  <c r="A589" i="34" s="1"/>
  <c r="B590" i="34"/>
  <c r="A590" i="34" s="1"/>
  <c r="B610" i="34"/>
  <c r="A610" i="34" s="1"/>
  <c r="B631" i="34"/>
  <c r="A631" i="34" s="1"/>
  <c r="B636" i="34"/>
  <c r="A636" i="34" s="1"/>
  <c r="B70" i="34"/>
  <c r="A70" i="34" s="1"/>
  <c r="B554" i="34"/>
  <c r="A554" i="34" s="1"/>
  <c r="B117" i="34"/>
  <c r="A117" i="34" s="1"/>
  <c r="B525" i="34"/>
  <c r="A525" i="34" s="1"/>
  <c r="B220" i="34"/>
  <c r="A220" i="34" s="1"/>
  <c r="B219" i="34"/>
  <c r="A219" i="34" s="1"/>
  <c r="B969" i="34"/>
  <c r="A969" i="34" s="1"/>
  <c r="B974" i="34"/>
  <c r="A974" i="34" s="1"/>
  <c r="B941" i="34"/>
  <c r="A941" i="34" s="1"/>
  <c r="B936" i="34"/>
  <c r="A936" i="34" s="1"/>
  <c r="B910" i="34"/>
  <c r="A910" i="34" s="1"/>
  <c r="B818" i="34"/>
  <c r="A818" i="34" s="1"/>
  <c r="B778" i="34"/>
  <c r="A778" i="34" s="1"/>
  <c r="B772" i="34"/>
  <c r="A772" i="34" s="1"/>
  <c r="B668" i="34"/>
  <c r="A668" i="34" s="1"/>
  <c r="B587" i="34"/>
  <c r="A587" i="34" s="1"/>
  <c r="B500" i="34"/>
  <c r="A500" i="34" s="1"/>
  <c r="B501" i="34"/>
  <c r="A501" i="34" s="1"/>
  <c r="B566" i="34"/>
  <c r="A566" i="34" s="1"/>
  <c r="B586" i="34"/>
  <c r="A586" i="34" s="1"/>
  <c r="B215" i="34"/>
  <c r="A215" i="34" s="1"/>
  <c r="B216" i="34"/>
  <c r="A216" i="34" s="1"/>
  <c r="B217" i="34"/>
  <c r="A217" i="34" s="1"/>
  <c r="B380" i="34"/>
  <c r="A380" i="34" s="1"/>
  <c r="B381" i="34"/>
  <c r="A381" i="34" s="1"/>
  <c r="B804" i="34"/>
  <c r="A804" i="34" s="1"/>
  <c r="B811" i="34"/>
  <c r="A811" i="34" s="1"/>
  <c r="B466" i="34"/>
  <c r="A466" i="34" s="1"/>
  <c r="B467" i="34"/>
  <c r="A467" i="34" s="1"/>
  <c r="B591" i="34"/>
  <c r="A591" i="34" s="1"/>
  <c r="B632" i="34"/>
  <c r="A632" i="34" s="1"/>
  <c r="B729" i="34"/>
  <c r="A729" i="34" s="1"/>
  <c r="B749" i="34"/>
  <c r="A749" i="34" s="1"/>
  <c r="B409" i="34"/>
  <c r="A409" i="34" s="1"/>
  <c r="B357" i="34"/>
  <c r="A357" i="34" s="1"/>
  <c r="B358" i="34"/>
  <c r="A358" i="34" s="1"/>
  <c r="B344" i="34"/>
  <c r="A344" i="34" s="1"/>
  <c r="B354" i="34"/>
  <c r="A354" i="34" s="1"/>
  <c r="B240" i="34"/>
  <c r="A240" i="34" s="1"/>
  <c r="B241" i="34"/>
  <c r="A241" i="34" s="1"/>
  <c r="B272" i="34"/>
  <c r="A272" i="34" s="1"/>
  <c r="B279" i="34"/>
  <c r="A279" i="34" s="1"/>
  <c r="B238" i="34"/>
  <c r="A238" i="34" s="1"/>
  <c r="B239" i="34"/>
  <c r="A239" i="34" s="1"/>
  <c r="B147" i="34"/>
  <c r="A147" i="34" s="1"/>
  <c r="B178" i="34"/>
  <c r="A178" i="34" s="1"/>
  <c r="B186" i="34"/>
  <c r="A186" i="34" s="1"/>
  <c r="B187" i="34"/>
  <c r="A187" i="34" s="1"/>
  <c r="B441" i="34"/>
  <c r="A441" i="34" s="1"/>
  <c r="B442" i="34"/>
  <c r="A442" i="34" s="1"/>
  <c r="B508" i="34"/>
  <c r="A508" i="34" s="1"/>
  <c r="B567" i="34"/>
  <c r="A567" i="34" s="1"/>
  <c r="B568" i="34"/>
  <c r="A568" i="34" s="1"/>
  <c r="B569" i="34"/>
  <c r="A569" i="34" s="1"/>
  <c r="B214" i="34"/>
  <c r="A214" i="34" s="1"/>
  <c r="B370" i="34"/>
  <c r="A370" i="34" s="1"/>
  <c r="B427" i="34"/>
  <c r="A427" i="34" s="1"/>
  <c r="B465" i="34"/>
  <c r="A465" i="34" s="1"/>
  <c r="B502" i="34"/>
  <c r="A502" i="34" s="1"/>
  <c r="B512" i="34"/>
  <c r="A512" i="34" s="1"/>
  <c r="B364" i="34"/>
  <c r="A364" i="34" s="1"/>
  <c r="B365" i="34"/>
  <c r="A365" i="34" s="1"/>
  <c r="B371" i="34"/>
  <c r="A371" i="34" s="1"/>
  <c r="R568" i="34" l="1"/>
  <c r="V568" i="34"/>
  <c r="AA568" i="34"/>
  <c r="P568" i="34"/>
  <c r="Q568" i="34"/>
  <c r="P279" i="34"/>
  <c r="Q279" i="34"/>
  <c r="R279" i="34"/>
  <c r="V279" i="34"/>
  <c r="AA279" i="34"/>
  <c r="P804" i="34"/>
  <c r="Q804" i="34"/>
  <c r="R804" i="34"/>
  <c r="V804" i="34"/>
  <c r="AA804" i="34"/>
  <c r="P772" i="34"/>
  <c r="Q772" i="34"/>
  <c r="R772" i="34"/>
  <c r="V772" i="34"/>
  <c r="AA772" i="34"/>
  <c r="P610" i="34"/>
  <c r="Q610" i="34"/>
  <c r="R610" i="34"/>
  <c r="V610" i="34"/>
  <c r="AA610" i="34"/>
  <c r="Q513" i="34"/>
  <c r="R513" i="34"/>
  <c r="V513" i="34"/>
  <c r="AA513" i="34"/>
  <c r="P513" i="34"/>
  <c r="Q81" i="34"/>
  <c r="R81" i="34"/>
  <c r="V81" i="34"/>
  <c r="AA81" i="34"/>
  <c r="P81" i="34"/>
  <c r="P365" i="34"/>
  <c r="Q365" i="34"/>
  <c r="R365" i="34"/>
  <c r="V365" i="34"/>
  <c r="AA365" i="34"/>
  <c r="P465" i="34"/>
  <c r="R465" i="34"/>
  <c r="V465" i="34"/>
  <c r="AA465" i="34"/>
  <c r="Q465" i="34"/>
  <c r="Q569" i="34"/>
  <c r="R569" i="34"/>
  <c r="V569" i="34"/>
  <c r="AA569" i="34"/>
  <c r="P569" i="34"/>
  <c r="P442" i="34"/>
  <c r="Q442" i="34"/>
  <c r="R442" i="34"/>
  <c r="V442" i="34"/>
  <c r="AA442" i="34"/>
  <c r="Q178" i="34"/>
  <c r="R178" i="34"/>
  <c r="V178" i="34"/>
  <c r="AA178" i="34"/>
  <c r="P178" i="34"/>
  <c r="Q238" i="34"/>
  <c r="R238" i="34"/>
  <c r="V238" i="34"/>
  <c r="AA238" i="34"/>
  <c r="P238" i="34"/>
  <c r="P240" i="34"/>
  <c r="Q240" i="34"/>
  <c r="R240" i="34"/>
  <c r="V240" i="34"/>
  <c r="AA240" i="34"/>
  <c r="Q357" i="34"/>
  <c r="P357" i="34"/>
  <c r="R357" i="34"/>
  <c r="V357" i="34"/>
  <c r="AA357" i="34"/>
  <c r="Q632" i="34"/>
  <c r="R632" i="34"/>
  <c r="V632" i="34"/>
  <c r="AA632" i="34"/>
  <c r="P632" i="34"/>
  <c r="P811" i="34"/>
  <c r="Q811" i="34"/>
  <c r="R811" i="34"/>
  <c r="V811" i="34"/>
  <c r="AA811" i="34"/>
  <c r="R217" i="34"/>
  <c r="V217" i="34"/>
  <c r="AA217" i="34"/>
  <c r="P217" i="34"/>
  <c r="Q217" i="34"/>
  <c r="P566" i="34"/>
  <c r="Q566" i="34"/>
  <c r="R566" i="34"/>
  <c r="V566" i="34"/>
  <c r="AA566" i="34"/>
  <c r="Q668" i="34"/>
  <c r="R668" i="34"/>
  <c r="V668" i="34"/>
  <c r="AA668" i="34"/>
  <c r="P668" i="34"/>
  <c r="P910" i="34"/>
  <c r="Q910" i="34"/>
  <c r="R910" i="34"/>
  <c r="V910" i="34"/>
  <c r="AA910" i="34"/>
  <c r="P969" i="34"/>
  <c r="Q969" i="34"/>
  <c r="R969" i="34"/>
  <c r="V969" i="34"/>
  <c r="AA969" i="34"/>
  <c r="Q117" i="34"/>
  <c r="R117" i="34"/>
  <c r="V117" i="34"/>
  <c r="AA117" i="34"/>
  <c r="P117" i="34"/>
  <c r="R631" i="34"/>
  <c r="V631" i="34"/>
  <c r="AA631" i="34"/>
  <c r="P631" i="34"/>
  <c r="Q631" i="34"/>
  <c r="Q588" i="34"/>
  <c r="R588" i="34"/>
  <c r="V588" i="34"/>
  <c r="AA588" i="34"/>
  <c r="P588" i="34"/>
  <c r="P514" i="34"/>
  <c r="Q514" i="34"/>
  <c r="R514" i="34"/>
  <c r="V514" i="34"/>
  <c r="AA514" i="34"/>
  <c r="R148" i="34"/>
  <c r="V148" i="34"/>
  <c r="AA148" i="34"/>
  <c r="P148" i="34"/>
  <c r="Q148" i="34"/>
  <c r="Q364" i="34"/>
  <c r="P364" i="34"/>
  <c r="R364" i="34"/>
  <c r="V364" i="34"/>
  <c r="AA364" i="34"/>
  <c r="P409" i="34"/>
  <c r="Q409" i="34"/>
  <c r="R409" i="34"/>
  <c r="V409" i="34"/>
  <c r="AA409" i="34"/>
  <c r="P219" i="34"/>
  <c r="Q219" i="34"/>
  <c r="R219" i="34"/>
  <c r="V219" i="34"/>
  <c r="AA219" i="34"/>
  <c r="P441" i="34"/>
  <c r="Q441" i="34"/>
  <c r="R441" i="34"/>
  <c r="V441" i="34"/>
  <c r="AA441" i="34"/>
  <c r="P354" i="34"/>
  <c r="R354" i="34"/>
  <c r="V354" i="34"/>
  <c r="AA354" i="34"/>
  <c r="Q354" i="34"/>
  <c r="P216" i="34"/>
  <c r="Q216" i="34"/>
  <c r="R216" i="34"/>
  <c r="V216" i="34"/>
  <c r="AA216" i="34"/>
  <c r="Q936" i="34"/>
  <c r="R936" i="34"/>
  <c r="V936" i="34"/>
  <c r="AA936" i="34"/>
  <c r="P936" i="34"/>
  <c r="R512" i="34"/>
  <c r="V512" i="34"/>
  <c r="AA512" i="34"/>
  <c r="P512" i="34"/>
  <c r="Q512" i="34"/>
  <c r="P370" i="34"/>
  <c r="Q370" i="34"/>
  <c r="R370" i="34"/>
  <c r="V370" i="34"/>
  <c r="AA370" i="34"/>
  <c r="P567" i="34"/>
  <c r="Q567" i="34"/>
  <c r="R567" i="34"/>
  <c r="V567" i="34"/>
  <c r="AA567" i="34"/>
  <c r="P187" i="34"/>
  <c r="Q187" i="34"/>
  <c r="R187" i="34"/>
  <c r="V187" i="34"/>
  <c r="AA187" i="34"/>
  <c r="R272" i="34"/>
  <c r="V272" i="34"/>
  <c r="AA272" i="34"/>
  <c r="P272" i="34"/>
  <c r="Q272" i="34"/>
  <c r="R344" i="34"/>
  <c r="V344" i="34"/>
  <c r="AA344" i="34"/>
  <c r="P344" i="34"/>
  <c r="Q344" i="34"/>
  <c r="R749" i="34"/>
  <c r="V749" i="34"/>
  <c r="AA749" i="34"/>
  <c r="P749" i="34"/>
  <c r="Q749" i="34"/>
  <c r="R467" i="34"/>
  <c r="V467" i="34"/>
  <c r="AA467" i="34"/>
  <c r="P467" i="34"/>
  <c r="Q467" i="34"/>
  <c r="P381" i="34"/>
  <c r="Q381" i="34"/>
  <c r="R381" i="34"/>
  <c r="V381" i="34"/>
  <c r="AA381" i="34"/>
  <c r="P215" i="34"/>
  <c r="Q215" i="34"/>
  <c r="R215" i="34"/>
  <c r="V215" i="34"/>
  <c r="AA215" i="34"/>
  <c r="R500" i="34"/>
  <c r="V500" i="34"/>
  <c r="AA500" i="34"/>
  <c r="P500" i="34"/>
  <c r="Q500" i="34"/>
  <c r="Q778" i="34"/>
  <c r="R778" i="34"/>
  <c r="V778" i="34"/>
  <c r="AA778" i="34"/>
  <c r="P778" i="34"/>
  <c r="P941" i="34"/>
  <c r="Q941" i="34"/>
  <c r="R941" i="34"/>
  <c r="V941" i="34"/>
  <c r="AA941" i="34"/>
  <c r="P220" i="34"/>
  <c r="Q220" i="34"/>
  <c r="R220" i="34"/>
  <c r="V220" i="34"/>
  <c r="AA220" i="34"/>
  <c r="Q70" i="34"/>
  <c r="R70" i="34"/>
  <c r="V70" i="34"/>
  <c r="AA70" i="34"/>
  <c r="P70" i="34"/>
  <c r="P590" i="34"/>
  <c r="Q590" i="34"/>
  <c r="R590" i="34"/>
  <c r="V590" i="34"/>
  <c r="AA590" i="34"/>
  <c r="P570" i="34"/>
  <c r="Q570" i="34"/>
  <c r="R570" i="34"/>
  <c r="V570" i="34"/>
  <c r="AA570" i="34"/>
  <c r="Q489" i="34"/>
  <c r="R489" i="34"/>
  <c r="V489" i="34"/>
  <c r="AA489" i="34"/>
  <c r="P489" i="34"/>
  <c r="R80" i="34"/>
  <c r="V80" i="34"/>
  <c r="AA80" i="34"/>
  <c r="P80" i="34"/>
  <c r="Q80" i="34"/>
  <c r="R427" i="34"/>
  <c r="V427" i="34"/>
  <c r="AA427" i="34"/>
  <c r="P427" i="34"/>
  <c r="Q427" i="34"/>
  <c r="P147" i="34"/>
  <c r="Q147" i="34"/>
  <c r="AA147" i="34"/>
  <c r="R147" i="34"/>
  <c r="V147" i="34"/>
  <c r="R591" i="34"/>
  <c r="V591" i="34"/>
  <c r="AA591" i="34"/>
  <c r="P591" i="34"/>
  <c r="Q591" i="34"/>
  <c r="Q501" i="34"/>
  <c r="R501" i="34"/>
  <c r="V501" i="34"/>
  <c r="AA501" i="34"/>
  <c r="P501" i="34"/>
  <c r="P554" i="34"/>
  <c r="Q554" i="34"/>
  <c r="R554" i="34"/>
  <c r="V554" i="34"/>
  <c r="AA554" i="34"/>
  <c r="R580" i="34"/>
  <c r="P580" i="34"/>
  <c r="Q580" i="34"/>
  <c r="V580" i="34"/>
  <c r="AA580" i="34"/>
  <c r="R371" i="34"/>
  <c r="V371" i="34"/>
  <c r="AA371" i="34"/>
  <c r="P371" i="34"/>
  <c r="Q371" i="34"/>
  <c r="P502" i="34"/>
  <c r="Q502" i="34"/>
  <c r="R502" i="34"/>
  <c r="V502" i="34"/>
  <c r="AA502" i="34"/>
  <c r="Q214" i="34"/>
  <c r="R214" i="34"/>
  <c r="V214" i="34"/>
  <c r="AA214" i="34"/>
  <c r="P214" i="34"/>
  <c r="R508" i="34"/>
  <c r="V508" i="34"/>
  <c r="AA508" i="34"/>
  <c r="P508" i="34"/>
  <c r="Q508" i="34"/>
  <c r="Q186" i="34"/>
  <c r="R186" i="34"/>
  <c r="V186" i="34"/>
  <c r="AA186" i="34"/>
  <c r="P186" i="34"/>
  <c r="P239" i="34"/>
  <c r="Q239" i="34"/>
  <c r="R239" i="34"/>
  <c r="V239" i="34"/>
  <c r="AA239" i="34"/>
  <c r="R241" i="34"/>
  <c r="V241" i="34"/>
  <c r="AA241" i="34"/>
  <c r="P241" i="34"/>
  <c r="Q241" i="34"/>
  <c r="R358" i="34"/>
  <c r="V358" i="34"/>
  <c r="P358" i="34"/>
  <c r="Q358" i="34"/>
  <c r="AA358" i="34"/>
  <c r="R729" i="34"/>
  <c r="V729" i="34"/>
  <c r="AA729" i="34"/>
  <c r="P729" i="34"/>
  <c r="Q729" i="34"/>
  <c r="Q466" i="34"/>
  <c r="P466" i="34"/>
  <c r="AA466" i="34"/>
  <c r="R466" i="34"/>
  <c r="V466" i="34"/>
  <c r="Q380" i="34"/>
  <c r="R380" i="34"/>
  <c r="V380" i="34"/>
  <c r="AA380" i="34"/>
  <c r="P380" i="34"/>
  <c r="P586" i="34"/>
  <c r="Q586" i="34"/>
  <c r="R586" i="34"/>
  <c r="V586" i="34"/>
  <c r="AA586" i="34"/>
  <c r="R587" i="34"/>
  <c r="V587" i="34"/>
  <c r="AA587" i="34"/>
  <c r="P587" i="34"/>
  <c r="Q587" i="34"/>
  <c r="Q818" i="34"/>
  <c r="R818" i="34"/>
  <c r="V818" i="34"/>
  <c r="AA818" i="34"/>
  <c r="P818" i="34"/>
  <c r="P974" i="34"/>
  <c r="Q974" i="34"/>
  <c r="R974" i="34"/>
  <c r="V974" i="34"/>
  <c r="AA974" i="34"/>
  <c r="Q525" i="34"/>
  <c r="R525" i="34"/>
  <c r="V525" i="34"/>
  <c r="AA525" i="34"/>
  <c r="P525" i="34"/>
  <c r="Q636" i="34"/>
  <c r="R636" i="34"/>
  <c r="V636" i="34"/>
  <c r="AA636" i="34"/>
  <c r="P636" i="34"/>
  <c r="P589" i="34"/>
  <c r="Q589" i="34"/>
  <c r="R589" i="34"/>
  <c r="V589" i="34"/>
  <c r="AA589" i="34"/>
  <c r="P515" i="34"/>
  <c r="Q515" i="34"/>
  <c r="R515" i="34"/>
  <c r="V515" i="34"/>
  <c r="AA515" i="34"/>
  <c r="P179" i="34"/>
  <c r="Q179" i="34"/>
  <c r="R179" i="34"/>
  <c r="V179" i="34"/>
  <c r="AA179" i="34"/>
  <c r="B403" i="34"/>
  <c r="A403" i="34" s="1"/>
  <c r="B338" i="34"/>
  <c r="A338" i="34" s="1"/>
  <c r="B336" i="34"/>
  <c r="A336" i="34" s="1"/>
  <c r="B335" i="34"/>
  <c r="A335" i="34" s="1"/>
  <c r="B304" i="34"/>
  <c r="A304" i="34" s="1"/>
  <c r="B303" i="34"/>
  <c r="A303" i="34" s="1"/>
  <c r="B224" i="34"/>
  <c r="A224" i="34" s="1"/>
  <c r="B223" i="34"/>
  <c r="A223" i="34" s="1"/>
  <c r="B975" i="34"/>
  <c r="A975" i="34" s="1"/>
  <c r="B935" i="34"/>
  <c r="A935" i="34" s="1"/>
  <c r="B934" i="34"/>
  <c r="A934" i="34" s="1"/>
  <c r="B691" i="34"/>
  <c r="A691" i="34" s="1"/>
  <c r="B469" i="34"/>
  <c r="A469" i="34" s="1"/>
  <c r="B468" i="34"/>
  <c r="A468" i="34" s="1"/>
  <c r="B337" i="34"/>
  <c r="A337" i="34" s="1"/>
  <c r="B345" i="34"/>
  <c r="A345" i="34" s="1"/>
  <c r="B355" i="34"/>
  <c r="A355" i="34" s="1"/>
  <c r="Q468" i="34" l="1"/>
  <c r="P468" i="34"/>
  <c r="AA468" i="34"/>
  <c r="R468" i="34"/>
  <c r="V468" i="34"/>
  <c r="P469" i="34"/>
  <c r="R469" i="34"/>
  <c r="V469" i="34"/>
  <c r="Q469" i="34"/>
  <c r="AA469" i="34"/>
  <c r="Q345" i="34"/>
  <c r="R345" i="34"/>
  <c r="V345" i="34"/>
  <c r="AA345" i="34"/>
  <c r="P345" i="34"/>
  <c r="Q691" i="34"/>
  <c r="P691" i="34"/>
  <c r="R691" i="34"/>
  <c r="V691" i="34"/>
  <c r="AA691" i="34"/>
  <c r="P223" i="34"/>
  <c r="Q223" i="34"/>
  <c r="R223" i="34"/>
  <c r="V223" i="34"/>
  <c r="AA223" i="34"/>
  <c r="P335" i="34"/>
  <c r="Q335" i="34"/>
  <c r="R335" i="34"/>
  <c r="V335" i="34"/>
  <c r="AA335" i="34"/>
  <c r="R935" i="34"/>
  <c r="V935" i="34"/>
  <c r="AA935" i="34"/>
  <c r="P935" i="34"/>
  <c r="Q935" i="34"/>
  <c r="R975" i="34"/>
  <c r="V975" i="34"/>
  <c r="AA975" i="34"/>
  <c r="P975" i="34"/>
  <c r="Q975" i="34"/>
  <c r="Q337" i="34"/>
  <c r="R337" i="34"/>
  <c r="V337" i="34"/>
  <c r="AA337" i="34"/>
  <c r="P337" i="34"/>
  <c r="P934" i="34"/>
  <c r="Q934" i="34"/>
  <c r="R934" i="34"/>
  <c r="V934" i="34"/>
  <c r="AA934" i="34"/>
  <c r="P224" i="34"/>
  <c r="Q224" i="34"/>
  <c r="R224" i="34"/>
  <c r="V224" i="34"/>
  <c r="AA224" i="34"/>
  <c r="R336" i="34"/>
  <c r="V336" i="34"/>
  <c r="AA336" i="34"/>
  <c r="P336" i="34"/>
  <c r="Q336" i="34"/>
  <c r="P303" i="34"/>
  <c r="Q303" i="34"/>
  <c r="R303" i="34"/>
  <c r="V303" i="34"/>
  <c r="AA303" i="34"/>
  <c r="P338" i="34"/>
  <c r="Q338" i="34"/>
  <c r="R338" i="34"/>
  <c r="V338" i="34"/>
  <c r="AA338" i="34"/>
  <c r="Q355" i="34"/>
  <c r="R355" i="34"/>
  <c r="V355" i="34"/>
  <c r="AA355" i="34"/>
  <c r="P355" i="34"/>
  <c r="R304" i="34"/>
  <c r="V304" i="34"/>
  <c r="AA304" i="34"/>
  <c r="P304" i="34"/>
  <c r="Q304" i="34"/>
  <c r="R403" i="34"/>
  <c r="V403" i="34"/>
  <c r="AA403" i="34"/>
  <c r="P403" i="34"/>
  <c r="Q403" i="34"/>
  <c r="A14" i="71"/>
  <c r="E37" i="71" s="1"/>
  <c r="A19" i="71"/>
  <c r="A20" i="71"/>
  <c r="A17" i="71"/>
  <c r="B692" i="34"/>
  <c r="A692" i="34" s="1"/>
  <c r="A18" i="71"/>
  <c r="B390" i="34"/>
  <c r="A390" i="34" s="1"/>
  <c r="A16" i="71"/>
  <c r="A15" i="71"/>
  <c r="U10" i="34"/>
  <c r="P692" i="34" l="1"/>
  <c r="Q692" i="34"/>
  <c r="R692" i="34"/>
  <c r="V692" i="34"/>
  <c r="AA692" i="34"/>
  <c r="P390" i="34"/>
  <c r="Q390" i="34"/>
  <c r="R390" i="34"/>
  <c r="V390" i="34"/>
  <c r="AA390" i="34"/>
  <c r="A36" i="71"/>
  <c r="H2" i="71"/>
  <c r="S10" i="34"/>
  <c r="E6" i="43" l="1"/>
  <c r="O8" i="43"/>
  <c r="N8" i="43"/>
  <c r="D13" i="15" l="1"/>
  <c r="C13" i="15"/>
  <c r="B488" i="34"/>
  <c r="A488" i="34" s="1"/>
  <c r="B822" i="34"/>
  <c r="A822" i="34" s="1"/>
  <c r="B909" i="34"/>
  <c r="A909" i="34" s="1"/>
  <c r="B198" i="34"/>
  <c r="A198" i="34" s="1"/>
  <c r="B210" i="34"/>
  <c r="A210" i="34" s="1"/>
  <c r="B243" i="34"/>
  <c r="A243" i="34" s="1"/>
  <c r="B301" i="34"/>
  <c r="A301" i="34" s="1"/>
  <c r="B319" i="34"/>
  <c r="A319" i="34" s="1"/>
  <c r="B334" i="34"/>
  <c r="A334" i="34" s="1"/>
  <c r="B386" i="34"/>
  <c r="A386" i="34" s="1"/>
  <c r="B437" i="34"/>
  <c r="A437" i="34" s="1"/>
  <c r="B140" i="34"/>
  <c r="A140" i="34" s="1"/>
  <c r="P386" i="34" l="1"/>
  <c r="Q386" i="34"/>
  <c r="R386" i="34"/>
  <c r="V386" i="34"/>
  <c r="AA386" i="34"/>
  <c r="P243" i="34"/>
  <c r="Q243" i="34"/>
  <c r="R243" i="34"/>
  <c r="V243" i="34"/>
  <c r="AA243" i="34"/>
  <c r="Q822" i="34"/>
  <c r="R822" i="34"/>
  <c r="V822" i="34"/>
  <c r="AA822" i="34"/>
  <c r="P822" i="34"/>
  <c r="P334" i="34"/>
  <c r="Q334" i="34"/>
  <c r="R334" i="34"/>
  <c r="V334" i="34"/>
  <c r="AA334" i="34"/>
  <c r="Q210" i="34"/>
  <c r="R210" i="34"/>
  <c r="V210" i="34"/>
  <c r="AA210" i="34"/>
  <c r="P210" i="34"/>
  <c r="R488" i="34"/>
  <c r="V488" i="34"/>
  <c r="AA488" i="34"/>
  <c r="P488" i="34"/>
  <c r="Q488" i="34"/>
  <c r="P140" i="34"/>
  <c r="Q140" i="34"/>
  <c r="R140" i="34"/>
  <c r="V140" i="34"/>
  <c r="AA140" i="34"/>
  <c r="P319" i="34"/>
  <c r="Q319" i="34"/>
  <c r="R319" i="34"/>
  <c r="V319" i="34"/>
  <c r="AA319" i="34"/>
  <c r="Q198" i="34"/>
  <c r="P198" i="34"/>
  <c r="R198" i="34"/>
  <c r="V198" i="34"/>
  <c r="AA198" i="34"/>
  <c r="P437" i="34"/>
  <c r="Q437" i="34"/>
  <c r="R437" i="34"/>
  <c r="V437" i="34"/>
  <c r="AA437" i="34"/>
  <c r="Q301" i="34"/>
  <c r="R301" i="34"/>
  <c r="V301" i="34"/>
  <c r="AA301" i="34"/>
  <c r="P301" i="34"/>
  <c r="P909" i="34"/>
  <c r="Q909" i="34"/>
  <c r="R909" i="34"/>
  <c r="V909" i="34"/>
  <c r="AA909" i="34"/>
  <c r="B524" i="34"/>
  <c r="A524" i="34" s="1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R524" i="34" l="1"/>
  <c r="V524" i="34"/>
  <c r="AA524" i="34"/>
  <c r="P524" i="34"/>
  <c r="Q524" i="34"/>
  <c r="A28" i="68"/>
  <c r="P13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3" i="64"/>
  <c r="P34" i="64"/>
  <c r="P35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K20" i="64"/>
  <c r="H20" i="68" l="1"/>
  <c r="F21" i="68" s="1"/>
  <c r="L20" i="64"/>
  <c r="G21" i="68" l="1"/>
  <c r="H21" i="68" s="1"/>
  <c r="F22" i="68" s="1"/>
  <c r="B1127" i="34"/>
  <c r="A1127" i="34" s="1"/>
  <c r="B1128" i="34"/>
  <c r="A1128" i="34" s="1"/>
  <c r="B1129" i="34"/>
  <c r="A1129" i="34" s="1"/>
  <c r="G22" i="68" l="1"/>
  <c r="H22" i="68" s="1"/>
  <c r="F23" i="68" s="1"/>
  <c r="Q1127" i="34"/>
  <c r="V1127" i="34"/>
  <c r="R1127" i="34"/>
  <c r="AA1127" i="34"/>
  <c r="P1127" i="34"/>
  <c r="P1129" i="34"/>
  <c r="Q1129" i="34"/>
  <c r="R1129" i="34"/>
  <c r="V1129" i="34"/>
  <c r="AA1129" i="34"/>
  <c r="P1128" i="34"/>
  <c r="R1128" i="34"/>
  <c r="V1128" i="34"/>
  <c r="AA1128" i="34"/>
  <c r="Q1128" i="34"/>
  <c r="I6" i="43"/>
  <c r="G23" i="68" l="1"/>
  <c r="H23" i="68" s="1"/>
  <c r="F24" i="68" s="1"/>
  <c r="G104" i="55" a="1"/>
  <c r="G104" i="55" s="1"/>
  <c r="I41" i="55" a="1"/>
  <c r="I41" i="55" s="1"/>
  <c r="I99" i="55" a="1"/>
  <c r="I99" i="55" s="1"/>
  <c r="I74" i="55" a="1"/>
  <c r="I74" i="55" s="1"/>
  <c r="I177" i="55" a="1"/>
  <c r="I177" i="55" s="1"/>
  <c r="I311" i="55" a="1"/>
  <c r="I311" i="55" s="1"/>
  <c r="I85" i="55" a="1"/>
  <c r="I85" i="55" s="1"/>
  <c r="I59" i="55" a="1"/>
  <c r="I59" i="55" s="1"/>
  <c r="I120" i="55" a="1"/>
  <c r="I120" i="55" s="1"/>
  <c r="I185" i="55" a="1"/>
  <c r="I185" i="55" s="1"/>
  <c r="I104" i="55" a="1"/>
  <c r="I104" i="55" s="1"/>
  <c r="G43" i="55" a="1"/>
  <c r="G43" i="55" s="1"/>
  <c r="G354" i="55" a="1"/>
  <c r="G354" i="55" s="1"/>
  <c r="G261" i="55" a="1"/>
  <c r="G261" i="55" s="1"/>
  <c r="G141" i="55" a="1"/>
  <c r="G141" i="55" s="1"/>
  <c r="G209" i="55" a="1"/>
  <c r="G209" i="55" s="1"/>
  <c r="I97" i="55" a="1"/>
  <c r="I97" i="55" s="1"/>
  <c r="I167" i="55" a="1"/>
  <c r="I167" i="55" s="1"/>
  <c r="I352" i="55" a="1"/>
  <c r="I352" i="55" s="1"/>
  <c r="I61" i="55" a="1"/>
  <c r="I61" i="55" s="1"/>
  <c r="I369" i="55" a="1"/>
  <c r="I369" i="55" s="1"/>
  <c r="I386" i="55" a="1"/>
  <c r="I386" i="55" s="1"/>
  <c r="I328" i="55" a="1"/>
  <c r="I328" i="55" s="1"/>
  <c r="I240" i="55" a="1"/>
  <c r="I240" i="55" s="1"/>
  <c r="I181" i="55" a="1"/>
  <c r="I181" i="55" s="1"/>
  <c r="I218" i="55" a="1"/>
  <c r="I218" i="55" s="1"/>
  <c r="G77" i="55" a="1"/>
  <c r="G77" i="55" s="1"/>
  <c r="G200" i="55" a="1"/>
  <c r="G200" i="55" s="1"/>
  <c r="G243" i="55" a="1"/>
  <c r="G243" i="55" s="1"/>
  <c r="G70" i="55" a="1"/>
  <c r="G70" i="55" s="1"/>
  <c r="G246" i="55" a="1"/>
  <c r="G246" i="55" s="1"/>
  <c r="I375" i="55" a="1"/>
  <c r="I375" i="55" s="1"/>
  <c r="I43" i="55" a="1"/>
  <c r="I43" i="55" s="1"/>
  <c r="I354" i="55" a="1"/>
  <c r="I354" i="55" s="1"/>
  <c r="I261" i="55" a="1"/>
  <c r="I261" i="55" s="1"/>
  <c r="I141" i="55" a="1"/>
  <c r="I141" i="55" s="1"/>
  <c r="I209" i="55" a="1"/>
  <c r="I209" i="55" s="1"/>
  <c r="G375" i="55" a="1"/>
  <c r="G375" i="55" s="1"/>
  <c r="I77" i="55" a="1"/>
  <c r="I77" i="55" s="1"/>
  <c r="I200" i="55" a="1"/>
  <c r="I200" i="55" s="1"/>
  <c r="I243" i="55" a="1"/>
  <c r="I243" i="55" s="1"/>
  <c r="I70" i="55" a="1"/>
  <c r="I70" i="55" s="1"/>
  <c r="I179" i="55" a="1"/>
  <c r="I179" i="55" s="1"/>
  <c r="I102" i="55" a="1"/>
  <c r="I102" i="55" s="1"/>
  <c r="I282" i="55" a="1"/>
  <c r="I282" i="55" s="1"/>
  <c r="I112" i="55" a="1"/>
  <c r="I112" i="55" s="1"/>
  <c r="I195" i="55" a="1"/>
  <c r="I195" i="55" s="1"/>
  <c r="G218" i="55" a="1"/>
  <c r="G218" i="55" s="1"/>
  <c r="G97" i="55" a="1"/>
  <c r="G97" i="55" s="1"/>
  <c r="G167" i="55" a="1"/>
  <c r="G167" i="55" s="1"/>
  <c r="G352" i="55" a="1"/>
  <c r="G352" i="55" s="1"/>
  <c r="G41" i="55" a="1"/>
  <c r="G41" i="55" s="1"/>
  <c r="G311" i="55" a="1"/>
  <c r="G311" i="55" s="1"/>
  <c r="G386" i="55" a="1"/>
  <c r="G386" i="55" s="1"/>
  <c r="G59" i="55" a="1"/>
  <c r="G59" i="55" s="1"/>
  <c r="G185" i="55" a="1"/>
  <c r="G185" i="55" s="1"/>
  <c r="I54" i="55" a="1"/>
  <c r="I54" i="55" s="1"/>
  <c r="I189" i="55" a="1"/>
  <c r="I189" i="55" s="1"/>
  <c r="G180" i="55" a="1"/>
  <c r="G180" i="55" s="1"/>
  <c r="G221" i="55" a="1"/>
  <c r="G221" i="55" s="1"/>
  <c r="G245" i="55" a="1"/>
  <c r="G245" i="55" s="1"/>
  <c r="G391" i="55" a="1"/>
  <c r="G391" i="55" s="1"/>
  <c r="G108" i="55" a="1"/>
  <c r="G108" i="55" s="1"/>
  <c r="I14" i="55" a="1"/>
  <c r="I14" i="55" s="1"/>
  <c r="G40" i="55" a="1"/>
  <c r="G40" i="55" s="1"/>
  <c r="G300" i="55" a="1"/>
  <c r="G300" i="55" s="1"/>
  <c r="I164" i="55" a="1"/>
  <c r="I164" i="55" s="1"/>
  <c r="I392" i="55" a="1"/>
  <c r="I392" i="55" s="1"/>
  <c r="I47" i="55" a="1"/>
  <c r="I47" i="55" s="1"/>
  <c r="G135" i="55" a="1"/>
  <c r="G135" i="55" s="1"/>
  <c r="I135" i="55" a="1"/>
  <c r="I135" i="55" s="1"/>
  <c r="G22" i="55" a="1"/>
  <c r="G22" i="55" s="1"/>
  <c r="G99" i="55" a="1"/>
  <c r="G99" i="55" s="1"/>
  <c r="G61" i="55" a="1"/>
  <c r="G61" i="55" s="1"/>
  <c r="G282" i="55" a="1"/>
  <c r="G282" i="55" s="1"/>
  <c r="G240" i="55" a="1"/>
  <c r="G240" i="55" s="1"/>
  <c r="I329" i="55" a="1"/>
  <c r="I329" i="55" s="1"/>
  <c r="I180" i="55" a="1"/>
  <c r="I180" i="55" s="1"/>
  <c r="I221" i="55" a="1"/>
  <c r="I221" i="55" s="1"/>
  <c r="I245" i="55" a="1"/>
  <c r="I245" i="55" s="1"/>
  <c r="I391" i="55" a="1"/>
  <c r="I391" i="55" s="1"/>
  <c r="I108" i="55" a="1"/>
  <c r="I108" i="55" s="1"/>
  <c r="G257" i="55" a="1"/>
  <c r="G257" i="55" s="1"/>
  <c r="G290" i="55" a="1"/>
  <c r="G290" i="55" s="1"/>
  <c r="G196" i="55" a="1"/>
  <c r="G196" i="55" s="1"/>
  <c r="G294" i="55" a="1"/>
  <c r="G294" i="55" s="1"/>
  <c r="G126" i="55" a="1"/>
  <c r="G126" i="55" s="1"/>
  <c r="G284" i="55" a="1"/>
  <c r="G284" i="55" s="1"/>
  <c r="G148" i="55" a="1"/>
  <c r="G148" i="55" s="1"/>
  <c r="G314" i="55" a="1"/>
  <c r="G314" i="55" s="1"/>
  <c r="G210" i="55" a="1"/>
  <c r="G210" i="55" s="1"/>
  <c r="I149" i="55" a="1"/>
  <c r="I149" i="55" s="1"/>
  <c r="I338" i="55" a="1"/>
  <c r="I338" i="55" s="1"/>
  <c r="I20" i="55" a="1"/>
  <c r="I20" i="55" s="1"/>
  <c r="G74" i="55" a="1"/>
  <c r="G74" i="55" s="1"/>
  <c r="G179" i="55" a="1"/>
  <c r="G179" i="55" s="1"/>
  <c r="G102" i="55" a="1"/>
  <c r="G102" i="55" s="1"/>
  <c r="G328" i="55" a="1"/>
  <c r="G328" i="55" s="1"/>
  <c r="G181" i="55" a="1"/>
  <c r="G181" i="55" s="1"/>
  <c r="I257" i="55" a="1"/>
  <c r="I257" i="55" s="1"/>
  <c r="I290" i="55" a="1"/>
  <c r="I290" i="55" s="1"/>
  <c r="I196" i="55" a="1"/>
  <c r="I196" i="55" s="1"/>
  <c r="I294" i="55" a="1"/>
  <c r="I294" i="55" s="1"/>
  <c r="I126" i="55" a="1"/>
  <c r="I126" i="55" s="1"/>
  <c r="I284" i="55" a="1"/>
  <c r="I284" i="55" s="1"/>
  <c r="I246" i="55" a="1"/>
  <c r="I246" i="55" s="1"/>
  <c r="G367" i="55" a="1"/>
  <c r="G367" i="55" s="1"/>
  <c r="G164" i="55" a="1"/>
  <c r="G164" i="55" s="1"/>
  <c r="G392" i="55" a="1"/>
  <c r="G392" i="55" s="1"/>
  <c r="G47" i="55" a="1"/>
  <c r="G47" i="55" s="1"/>
  <c r="I40" i="55" a="1"/>
  <c r="I40" i="55" s="1"/>
  <c r="G233" i="55" a="1"/>
  <c r="G233" i="55" s="1"/>
  <c r="I233" i="55" a="1"/>
  <c r="I233" i="55" s="1"/>
  <c r="G28" i="55" a="1"/>
  <c r="G28" i="55" s="1"/>
  <c r="G177" i="55" a="1"/>
  <c r="G177" i="55" s="1"/>
  <c r="G369" i="55" a="1"/>
  <c r="G369" i="55" s="1"/>
  <c r="G85" i="55" a="1"/>
  <c r="G85" i="55" s="1"/>
  <c r="G112" i="55" a="1"/>
  <c r="G112" i="55" s="1"/>
  <c r="G120" i="55" a="1"/>
  <c r="G120" i="55" s="1"/>
  <c r="K120" i="55" s="1"/>
  <c r="G195" i="55" a="1"/>
  <c r="G195" i="55" s="1"/>
  <c r="I367" i="55" a="1"/>
  <c r="I367" i="55" s="1"/>
  <c r="G329" i="55" a="1"/>
  <c r="G329" i="55" s="1"/>
  <c r="G54" i="55" a="1"/>
  <c r="G54" i="55" s="1"/>
  <c r="G189" i="55" a="1"/>
  <c r="G189" i="55" s="1"/>
  <c r="G14" i="55" a="1"/>
  <c r="G14" i="55" s="1"/>
  <c r="G149" i="55" a="1"/>
  <c r="G149" i="55" s="1"/>
  <c r="G338" i="55" a="1"/>
  <c r="G338" i="55" s="1"/>
  <c r="I300" i="55" a="1"/>
  <c r="I300" i="55" s="1"/>
  <c r="I148" i="55" a="1"/>
  <c r="I148" i="55" s="1"/>
  <c r="I314" i="55" a="1"/>
  <c r="I314" i="55" s="1"/>
  <c r="I210" i="55" a="1"/>
  <c r="I210" i="55" s="1"/>
  <c r="G321" i="55" a="1"/>
  <c r="G321" i="55" s="1"/>
  <c r="G271" i="55" a="1"/>
  <c r="G271" i="55" s="1"/>
  <c r="I321" i="55" a="1"/>
  <c r="I321" i="55" s="1"/>
  <c r="I271" i="55" a="1"/>
  <c r="I271" i="55" s="1"/>
  <c r="G21" i="55" a="1"/>
  <c r="G21" i="55" s="1"/>
  <c r="G20" i="55" a="1"/>
  <c r="G20" i="55" s="1"/>
  <c r="I22" i="55" a="1"/>
  <c r="I22" i="55" s="1"/>
  <c r="I21" i="55" a="1"/>
  <c r="I21" i="55" s="1"/>
  <c r="I28" i="55" a="1"/>
  <c r="I28" i="55" s="1"/>
  <c r="A27" i="12"/>
  <c r="K85" i="55" l="1"/>
  <c r="G24" i="68"/>
  <c r="H24" i="68" s="1"/>
  <c r="F25" i="68" s="1"/>
  <c r="D115" i="43"/>
  <c r="A122" i="43"/>
  <c r="A124" i="43"/>
  <c r="F123" i="43"/>
  <c r="F125" i="43"/>
  <c r="D125" i="43"/>
  <c r="D127" i="43"/>
  <c r="D129" i="43"/>
  <c r="D131" i="43"/>
  <c r="G128" i="43"/>
  <c r="G130" i="43"/>
  <c r="E130" i="43"/>
  <c r="E132" i="43"/>
  <c r="C132" i="43"/>
  <c r="A115" i="43"/>
  <c r="E117" i="43"/>
  <c r="A119" i="43"/>
  <c r="A117" i="43"/>
  <c r="D118" i="43"/>
  <c r="F118" i="43"/>
  <c r="B120" i="43"/>
  <c r="D120" i="43"/>
  <c r="G121" i="43"/>
  <c r="D124" i="43"/>
  <c r="G125" i="43"/>
  <c r="A133" i="43"/>
  <c r="H133" i="43" s="1"/>
  <c r="B115" i="43"/>
  <c r="B117" i="43"/>
  <c r="G116" i="43"/>
  <c r="G118" i="43"/>
  <c r="E118" i="43"/>
  <c r="E120" i="43"/>
  <c r="E122" i="43"/>
  <c r="E124" i="43"/>
  <c r="F130" i="43"/>
  <c r="B132" i="43"/>
  <c r="D132" i="43"/>
  <c r="G133" i="43"/>
  <c r="E116" i="43"/>
  <c r="C116" i="43"/>
  <c r="C118" i="43"/>
  <c r="C120" i="43"/>
  <c r="C122" i="43"/>
  <c r="F119" i="43"/>
  <c r="F121" i="43"/>
  <c r="D121" i="43"/>
  <c r="D123" i="43"/>
  <c r="B123" i="43"/>
  <c r="B125" i="43"/>
  <c r="B127" i="43"/>
  <c r="B129" i="43"/>
  <c r="E126" i="43"/>
  <c r="E128" i="43"/>
  <c r="C128" i="43"/>
  <c r="C130" i="43"/>
  <c r="A130" i="43"/>
  <c r="A132" i="43"/>
  <c r="H132" i="43" s="1"/>
  <c r="C115" i="43"/>
  <c r="F116" i="43"/>
  <c r="G123" i="43"/>
  <c r="C125" i="43"/>
  <c r="E125" i="43"/>
  <c r="A127" i="43"/>
  <c r="C127" i="43"/>
  <c r="F128" i="43"/>
  <c r="C131" i="43"/>
  <c r="F132" i="43"/>
  <c r="E121" i="43"/>
  <c r="A123" i="43"/>
  <c r="C123" i="43"/>
  <c r="F124" i="43"/>
  <c r="A125" i="43"/>
  <c r="D126" i="43"/>
  <c r="A129" i="43"/>
  <c r="D130" i="43"/>
  <c r="D128" i="43"/>
  <c r="G129" i="43"/>
  <c r="B130" i="43"/>
  <c r="E131" i="43"/>
  <c r="G131" i="43"/>
  <c r="C133" i="43"/>
  <c r="A116" i="43"/>
  <c r="A118" i="43"/>
  <c r="A120" i="43"/>
  <c r="D117" i="43"/>
  <c r="D119" i="43"/>
  <c r="B119" i="43"/>
  <c r="B121" i="43"/>
  <c r="G120" i="43"/>
  <c r="G122" i="43"/>
  <c r="G124" i="43"/>
  <c r="G126" i="43"/>
  <c r="D133" i="43"/>
  <c r="B116" i="43"/>
  <c r="D116" i="43"/>
  <c r="G117" i="43"/>
  <c r="B118" i="43"/>
  <c r="E119" i="43"/>
  <c r="B122" i="43"/>
  <c r="E123" i="43"/>
  <c r="B131" i="43"/>
  <c r="B133" i="43"/>
  <c r="G132" i="43"/>
  <c r="E115" i="43"/>
  <c r="G115" i="43"/>
  <c r="C117" i="43"/>
  <c r="G119" i="43"/>
  <c r="C121" i="43"/>
  <c r="C119" i="43"/>
  <c r="F120" i="43"/>
  <c r="A121" i="43"/>
  <c r="D122" i="43"/>
  <c r="F122" i="43"/>
  <c r="B124" i="43"/>
  <c r="F126" i="43"/>
  <c r="B128" i="43"/>
  <c r="B126" i="43"/>
  <c r="E127" i="43"/>
  <c r="G127" i="43"/>
  <c r="C129" i="43"/>
  <c r="E129" i="43"/>
  <c r="A131" i="43"/>
  <c r="H131" i="43" s="1"/>
  <c r="E133" i="43"/>
  <c r="F115" i="43"/>
  <c r="F117" i="43"/>
  <c r="C124" i="43"/>
  <c r="C126" i="43"/>
  <c r="A126" i="43"/>
  <c r="A128" i="43"/>
  <c r="F127" i="43"/>
  <c r="F129" i="43"/>
  <c r="F131" i="43"/>
  <c r="F133" i="43"/>
  <c r="G96" i="43"/>
  <c r="C101" i="43"/>
  <c r="F105" i="43"/>
  <c r="A65" i="43"/>
  <c r="D69" i="43"/>
  <c r="B87" i="43"/>
  <c r="G104" i="43"/>
  <c r="E81" i="43"/>
  <c r="C99" i="43"/>
  <c r="G66" i="43"/>
  <c r="E84" i="43"/>
  <c r="C102" i="43"/>
  <c r="A79" i="43"/>
  <c r="F96" i="43"/>
  <c r="D73" i="43"/>
  <c r="B91" i="43"/>
  <c r="G67" i="43"/>
  <c r="E85" i="43"/>
  <c r="D71" i="43"/>
  <c r="B89" i="43"/>
  <c r="G65" i="43"/>
  <c r="E83" i="43"/>
  <c r="E73" i="43"/>
  <c r="C91" i="43"/>
  <c r="A68" i="43"/>
  <c r="F85" i="43"/>
  <c r="C94" i="43"/>
  <c r="A71" i="43"/>
  <c r="F88" i="43"/>
  <c r="D65" i="43"/>
  <c r="B83" i="43"/>
  <c r="G100" i="43"/>
  <c r="E77" i="43"/>
  <c r="C95" i="43"/>
  <c r="A72" i="43"/>
  <c r="G98" i="43"/>
  <c r="E75" i="43"/>
  <c r="C93" i="43"/>
  <c r="A70" i="43"/>
  <c r="F87" i="43"/>
  <c r="D105" i="43"/>
  <c r="B82" i="43"/>
  <c r="G99" i="43"/>
  <c r="E76" i="43"/>
  <c r="B85" i="43"/>
  <c r="G102" i="43"/>
  <c r="E79" i="43"/>
  <c r="C97" i="43"/>
  <c r="A74" i="43"/>
  <c r="F91" i="43"/>
  <c r="D68" i="43"/>
  <c r="B86" i="43"/>
  <c r="G103" i="43"/>
  <c r="F89" i="43"/>
  <c r="D66" i="43"/>
  <c r="B84" i="43"/>
  <c r="G101" i="43"/>
  <c r="E78" i="43"/>
  <c r="C96" i="43"/>
  <c r="A73" i="43"/>
  <c r="F90" i="43"/>
  <c r="D67" i="43"/>
  <c r="A76" i="43"/>
  <c r="F93" i="43"/>
  <c r="D70" i="43"/>
  <c r="B88" i="43"/>
  <c r="G105" i="43"/>
  <c r="E82" i="43"/>
  <c r="C100" i="43"/>
  <c r="A77" i="43"/>
  <c r="F94" i="43"/>
  <c r="E80" i="43"/>
  <c r="C98" i="43"/>
  <c r="A75" i="43"/>
  <c r="F92" i="43"/>
  <c r="D100" i="43"/>
  <c r="D103" i="43"/>
  <c r="E74" i="43"/>
  <c r="F86" i="43"/>
  <c r="A67" i="43"/>
  <c r="B79" i="43"/>
  <c r="E104" i="43"/>
  <c r="E66" i="43"/>
  <c r="F78" i="43"/>
  <c r="G90" i="43"/>
  <c r="B71" i="43"/>
  <c r="C83" i="43"/>
  <c r="D95" i="43"/>
  <c r="D98" i="43"/>
  <c r="G73" i="43"/>
  <c r="E91" i="43"/>
  <c r="C68" i="43"/>
  <c r="A86" i="43"/>
  <c r="E94" i="43"/>
  <c r="C71" i="43"/>
  <c r="A89" i="43"/>
  <c r="F65" i="43"/>
  <c r="D83" i="43"/>
  <c r="B101" i="43"/>
  <c r="G77" i="43"/>
  <c r="E95" i="43"/>
  <c r="C72" i="43"/>
  <c r="B99" i="43"/>
  <c r="G75" i="43"/>
  <c r="E93" i="43"/>
  <c r="C70" i="43"/>
  <c r="A88" i="43"/>
  <c r="A78" i="43"/>
  <c r="F95" i="43"/>
  <c r="D72" i="43"/>
  <c r="B90" i="43"/>
  <c r="F98" i="43"/>
  <c r="D75" i="43"/>
  <c r="B93" i="43"/>
  <c r="G69" i="43"/>
  <c r="E87" i="43"/>
  <c r="C105" i="43"/>
  <c r="A82" i="43"/>
  <c r="F99" i="43"/>
  <c r="D76" i="43"/>
  <c r="C103" i="43"/>
  <c r="A80" i="43"/>
  <c r="F97" i="43"/>
  <c r="D74" i="43"/>
  <c r="B92" i="43"/>
  <c r="G68" i="43"/>
  <c r="E86" i="43"/>
  <c r="C104" i="43"/>
  <c r="A81" i="43"/>
  <c r="E89" i="43"/>
  <c r="C66" i="43"/>
  <c r="A84" i="43"/>
  <c r="F101" i="43"/>
  <c r="D78" i="43"/>
  <c r="B96" i="43"/>
  <c r="G72" i="43"/>
  <c r="E90" i="43"/>
  <c r="C67" i="43"/>
  <c r="B94" i="43"/>
  <c r="G70" i="43"/>
  <c r="E88" i="43"/>
  <c r="C65" i="43"/>
  <c r="A83" i="43"/>
  <c r="F100" i="43"/>
  <c r="D77" i="43"/>
  <c r="B95" i="43"/>
  <c r="G71" i="43"/>
  <c r="D80" i="43"/>
  <c r="B98" i="43"/>
  <c r="G74" i="43"/>
  <c r="E92" i="43"/>
  <c r="C69" i="43"/>
  <c r="A87" i="43"/>
  <c r="F104" i="43"/>
  <c r="D81" i="43"/>
  <c r="F103" i="43"/>
  <c r="A85" i="43"/>
  <c r="F102" i="43"/>
  <c r="D79" i="43"/>
  <c r="B97" i="43"/>
  <c r="B77" i="43"/>
  <c r="B80" i="43"/>
  <c r="C92" i="43"/>
  <c r="D104" i="43"/>
  <c r="F84" i="43"/>
  <c r="B69" i="43"/>
  <c r="C81" i="43"/>
  <c r="C84" i="43"/>
  <c r="D96" i="43"/>
  <c r="E67" i="43"/>
  <c r="G88" i="43"/>
  <c r="A101" i="43"/>
  <c r="B72" i="43"/>
  <c r="B75" i="43"/>
  <c r="C78" i="43"/>
  <c r="A96" i="43"/>
  <c r="F72" i="43"/>
  <c r="D90" i="43"/>
  <c r="A99" i="43"/>
  <c r="F75" i="43"/>
  <c r="D93" i="43"/>
  <c r="B70" i="43"/>
  <c r="G87" i="43"/>
  <c r="E105" i="43"/>
  <c r="C82" i="43"/>
  <c r="A100" i="43"/>
  <c r="F76" i="43"/>
  <c r="E103" i="43"/>
  <c r="C80" i="43"/>
  <c r="A98" i="43"/>
  <c r="F74" i="43"/>
  <c r="D92" i="43"/>
  <c r="D82" i="43"/>
  <c r="B100" i="43"/>
  <c r="G76" i="43"/>
  <c r="D85" i="43"/>
  <c r="B103" i="43"/>
  <c r="G79" i="43"/>
  <c r="E97" i="43"/>
  <c r="C74" i="43"/>
  <c r="A92" i="43"/>
  <c r="F68" i="43"/>
  <c r="D86" i="43"/>
  <c r="B104" i="43"/>
  <c r="A90" i="43"/>
  <c r="F66" i="43"/>
  <c r="D84" i="43"/>
  <c r="B102" i="43"/>
  <c r="G78" i="43"/>
  <c r="E96" i="43"/>
  <c r="C73" i="43"/>
  <c r="A91" i="43"/>
  <c r="F67" i="43"/>
  <c r="C76" i="43"/>
  <c r="A94" i="43"/>
  <c r="F70" i="43"/>
  <c r="D88" i="43"/>
  <c r="B65" i="43"/>
  <c r="G82" i="43"/>
  <c r="E100" i="43"/>
  <c r="C77" i="43"/>
  <c r="A95" i="43"/>
  <c r="G80" i="43"/>
  <c r="E98" i="43"/>
  <c r="C75" i="43"/>
  <c r="A93" i="43"/>
  <c r="F69" i="43"/>
  <c r="D87" i="43"/>
  <c r="B105" i="43"/>
  <c r="G81" i="43"/>
  <c r="E99" i="43"/>
  <c r="B67" i="43"/>
  <c r="G84" i="43"/>
  <c r="E102" i="43"/>
  <c r="C79" i="43"/>
  <c r="A97" i="43"/>
  <c r="F73" i="43"/>
  <c r="D91" i="43"/>
  <c r="B68" i="43"/>
  <c r="G85" i="43"/>
  <c r="F71" i="43"/>
  <c r="D89" i="43"/>
  <c r="B66" i="43"/>
  <c r="G83" i="43"/>
  <c r="E101" i="43"/>
  <c r="F82" i="43"/>
  <c r="G94" i="43"/>
  <c r="G97" i="43"/>
  <c r="A69" i="43"/>
  <c r="B81" i="43"/>
  <c r="D102" i="43"/>
  <c r="G86" i="43"/>
  <c r="G89" i="43"/>
  <c r="A102" i="43"/>
  <c r="B73" i="43"/>
  <c r="D94" i="43"/>
  <c r="E65" i="43"/>
  <c r="F77" i="43"/>
  <c r="F80" i="43"/>
  <c r="G92" i="43"/>
  <c r="F81" i="43"/>
  <c r="F79" i="43"/>
  <c r="E68" i="43"/>
  <c r="C89" i="43"/>
  <c r="B78" i="43"/>
  <c r="B76" i="43"/>
  <c r="E69" i="43"/>
  <c r="D99" i="43"/>
  <c r="D97" i="43"/>
  <c r="C86" i="43"/>
  <c r="A66" i="43"/>
  <c r="G95" i="43"/>
  <c r="G93" i="43"/>
  <c r="C87" i="43"/>
  <c r="C85" i="43"/>
  <c r="B74" i="43"/>
  <c r="A104" i="43"/>
  <c r="F83" i="43"/>
  <c r="E72" i="43"/>
  <c r="E70" i="43"/>
  <c r="A105" i="43"/>
  <c r="A103" i="43"/>
  <c r="G91" i="43"/>
  <c r="E71" i="43"/>
  <c r="D101" i="43"/>
  <c r="C90" i="43"/>
  <c r="C88" i="43"/>
  <c r="F62" i="43"/>
  <c r="F63" i="43"/>
  <c r="F64" i="43"/>
  <c r="G62" i="43"/>
  <c r="G63" i="43"/>
  <c r="G64" i="43"/>
  <c r="C111" i="43"/>
  <c r="F108" i="43"/>
  <c r="F110" i="43"/>
  <c r="E107" i="43"/>
  <c r="A108" i="43"/>
  <c r="C113" i="43"/>
  <c r="B111" i="43"/>
  <c r="G109" i="43"/>
  <c r="G106" i="43"/>
  <c r="D108" i="43"/>
  <c r="A110" i="43"/>
  <c r="B112" i="43"/>
  <c r="C43" i="43"/>
  <c r="B44" i="43"/>
  <c r="B48" i="43"/>
  <c r="B49" i="43"/>
  <c r="F50" i="43"/>
  <c r="B43" i="43"/>
  <c r="B53" i="43"/>
  <c r="F54" i="43"/>
  <c r="B55" i="43"/>
  <c r="A47" i="43"/>
  <c r="A48" i="43"/>
  <c r="E49" i="43"/>
  <c r="B59" i="43"/>
  <c r="B60" i="43"/>
  <c r="C52" i="43"/>
  <c r="C53" i="43"/>
  <c r="B45" i="43"/>
  <c r="F46" i="43"/>
  <c r="B47" i="43"/>
  <c r="C57" i="43"/>
  <c r="C58" i="43"/>
  <c r="G59" i="43"/>
  <c r="B51" i="43"/>
  <c r="B52" i="43"/>
  <c r="C62" i="43"/>
  <c r="C64" i="43"/>
  <c r="B56" i="43"/>
  <c r="B57" i="43"/>
  <c r="F58" i="43"/>
  <c r="B61" i="43"/>
  <c r="B63" i="43"/>
  <c r="G45" i="43"/>
  <c r="G46" i="43"/>
  <c r="D48" i="43"/>
  <c r="G50" i="43"/>
  <c r="D52" i="43"/>
  <c r="G52" i="43"/>
  <c r="F44" i="43"/>
  <c r="F45" i="43"/>
  <c r="C47" i="43"/>
  <c r="G56" i="43"/>
  <c r="G57" i="43"/>
  <c r="F49" i="43"/>
  <c r="C51" i="43"/>
  <c r="F51" i="43"/>
  <c r="G61" i="43"/>
  <c r="D64" i="43"/>
  <c r="G108" i="43"/>
  <c r="D110" i="43"/>
  <c r="D109" i="43"/>
  <c r="F107" i="43"/>
  <c r="G113" i="43"/>
  <c r="A106" i="43"/>
  <c r="E109" i="43"/>
  <c r="A112" i="43"/>
  <c r="F106" i="43"/>
  <c r="F113" i="43"/>
  <c r="C108" i="43"/>
  <c r="C110" i="43"/>
  <c r="G111" i="43"/>
  <c r="E111" i="43"/>
  <c r="C106" i="43"/>
  <c r="D106" i="43"/>
  <c r="D113" i="43"/>
  <c r="B109" i="43"/>
  <c r="D43" i="43"/>
  <c r="C46" i="43"/>
  <c r="G47" i="43"/>
  <c r="C48" i="43"/>
  <c r="D45" i="43"/>
  <c r="D46" i="43"/>
  <c r="D50" i="43"/>
  <c r="D51" i="43"/>
  <c r="A53" i="43"/>
  <c r="C44" i="43"/>
  <c r="C45" i="43"/>
  <c r="D55" i="43"/>
  <c r="A57" i="43"/>
  <c r="D57" i="43"/>
  <c r="C49" i="43"/>
  <c r="C50" i="43"/>
  <c r="G51" i="43"/>
  <c r="D61" i="43"/>
  <c r="D62" i="43"/>
  <c r="C54" i="43"/>
  <c r="G55" i="43"/>
  <c r="C56" i="43"/>
  <c r="C60" i="43"/>
  <c r="C61" i="43"/>
  <c r="A44" i="43"/>
  <c r="E45" i="43"/>
  <c r="A46" i="43"/>
  <c r="A50" i="43"/>
  <c r="A51" i="43"/>
  <c r="C107" i="43"/>
  <c r="F109" i="43"/>
  <c r="F114" i="43"/>
  <c r="B106" i="43"/>
  <c r="E108" i="43"/>
  <c r="A107" i="43"/>
  <c r="E113" i="43"/>
  <c r="E114" i="43"/>
  <c r="C114" i="43"/>
  <c r="A109" i="43"/>
  <c r="B110" i="43"/>
  <c r="G110" i="43"/>
  <c r="D107" i="43"/>
  <c r="A114" i="43"/>
  <c r="B113" i="43"/>
  <c r="F55" i="43"/>
  <c r="F56" i="43"/>
  <c r="F60" i="43"/>
  <c r="F61" i="43"/>
  <c r="C63" i="43"/>
  <c r="F43" i="43"/>
  <c r="E44" i="43"/>
  <c r="B46" i="43"/>
  <c r="E48" i="43"/>
  <c r="B50" i="43"/>
  <c r="E50" i="43"/>
  <c r="E43" i="43"/>
  <c r="A45" i="43"/>
  <c r="E54" i="43"/>
  <c r="E55" i="43"/>
  <c r="D47" i="43"/>
  <c r="A49" i="43"/>
  <c r="D49" i="43"/>
  <c r="E59" i="43"/>
  <c r="E60" i="43"/>
  <c r="B62" i="43"/>
  <c r="D53" i="43"/>
  <c r="D54" i="43"/>
  <c r="E64" i="43"/>
  <c r="D58" i="43"/>
  <c r="D59" i="43"/>
  <c r="A61" i="43"/>
  <c r="D63" i="43"/>
  <c r="G107" i="43"/>
  <c r="D114" i="43"/>
  <c r="D111" i="43"/>
  <c r="C112" i="43"/>
  <c r="F111" i="43"/>
  <c r="G112" i="43"/>
  <c r="G114" i="43"/>
  <c r="A111" i="43"/>
  <c r="A113" i="43"/>
  <c r="F112" i="43"/>
  <c r="C109" i="43"/>
  <c r="E110" i="43"/>
  <c r="E112" i="43"/>
  <c r="B114" i="43"/>
  <c r="D112" i="43"/>
  <c r="B107" i="43"/>
  <c r="E106" i="43"/>
  <c r="B108" i="43"/>
  <c r="A43" i="43"/>
  <c r="D44" i="43"/>
  <c r="G44" i="43"/>
  <c r="A55" i="43"/>
  <c r="A56" i="43"/>
  <c r="E57" i="43"/>
  <c r="G48" i="43"/>
  <c r="G49" i="43"/>
  <c r="A60" i="43"/>
  <c r="E61" i="43"/>
  <c r="A62" i="43"/>
  <c r="G53" i="43"/>
  <c r="G54" i="43"/>
  <c r="D56" i="43"/>
  <c r="G58" i="43"/>
  <c r="D60" i="43"/>
  <c r="G60" i="43"/>
  <c r="A52" i="43"/>
  <c r="E53" i="43"/>
  <c r="A54" i="43"/>
  <c r="B64" i="43"/>
  <c r="A58" i="43"/>
  <c r="A59" i="43"/>
  <c r="A63" i="43"/>
  <c r="A64" i="43"/>
  <c r="G43" i="43"/>
  <c r="F47" i="43"/>
  <c r="F48" i="43"/>
  <c r="F52" i="43"/>
  <c r="F53" i="43"/>
  <c r="C55" i="43"/>
  <c r="E46" i="43"/>
  <c r="E47" i="43"/>
  <c r="F57" i="43"/>
  <c r="C59" i="43"/>
  <c r="F59" i="43"/>
  <c r="E51" i="43"/>
  <c r="E52" i="43"/>
  <c r="B54" i="43"/>
  <c r="E56" i="43"/>
  <c r="B58" i="43"/>
  <c r="E58" i="43"/>
  <c r="E62" i="43"/>
  <c r="E63" i="43"/>
  <c r="H11" i="43"/>
  <c r="K14" i="55"/>
  <c r="K164" i="55"/>
  <c r="K149" i="55"/>
  <c r="K181" i="55"/>
  <c r="K311" i="55"/>
  <c r="K329" i="55"/>
  <c r="K99" i="55"/>
  <c r="K369" i="55"/>
  <c r="K47" i="55"/>
  <c r="K328" i="55"/>
  <c r="K185" i="55"/>
  <c r="K386" i="55"/>
  <c r="K314" i="55"/>
  <c r="K209" i="55"/>
  <c r="K261" i="55"/>
  <c r="K141" i="55"/>
  <c r="K245" i="55"/>
  <c r="K20" i="55"/>
  <c r="K392" i="55"/>
  <c r="K61" i="55"/>
  <c r="K112" i="55"/>
  <c r="K177" i="55"/>
  <c r="K189" i="55"/>
  <c r="K195" i="55"/>
  <c r="K179" i="55"/>
  <c r="K74" i="55"/>
  <c r="K240" i="55"/>
  <c r="K338" i="55"/>
  <c r="K167" i="55"/>
  <c r="K352" i="55"/>
  <c r="K97" i="55"/>
  <c r="K282" i="55"/>
  <c r="K218" i="55"/>
  <c r="K21" i="55"/>
  <c r="K102" i="55"/>
  <c r="K54" i="55"/>
  <c r="K41" i="55"/>
  <c r="K375" i="55"/>
  <c r="K59" i="55"/>
  <c r="K271" i="55"/>
  <c r="K148" i="55"/>
  <c r="K257" i="55"/>
  <c r="K40" i="55"/>
  <c r="K108" i="55"/>
  <c r="K200" i="55"/>
  <c r="K354" i="55"/>
  <c r="K210" i="55"/>
  <c r="K284" i="55"/>
  <c r="K294" i="55"/>
  <c r="K22" i="55"/>
  <c r="K391" i="55"/>
  <c r="K246" i="55"/>
  <c r="K43" i="55"/>
  <c r="K104" i="55"/>
  <c r="K367" i="55"/>
  <c r="K126" i="55"/>
  <c r="K196" i="55"/>
  <c r="K70" i="55"/>
  <c r="K77" i="55"/>
  <c r="K321" i="55"/>
  <c r="K28" i="55"/>
  <c r="K233" i="55"/>
  <c r="K290" i="55"/>
  <c r="K135" i="55"/>
  <c r="K300" i="55"/>
  <c r="K221" i="55"/>
  <c r="K180" i="55"/>
  <c r="K243" i="55"/>
  <c r="A12" i="43"/>
  <c r="G139" i="43" s="1"/>
  <c r="G23" i="55" a="1"/>
  <c r="G23" i="55" s="1"/>
  <c r="G27" i="55" a="1"/>
  <c r="G27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G25" i="68" l="1"/>
  <c r="H25" i="68" s="1"/>
  <c r="F26" i="68" s="1"/>
  <c r="A61" i="60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1" i="60" s="1"/>
  <c r="A192" i="60" s="1"/>
  <c r="A193" i="60" s="1"/>
  <c r="A194" i="60" s="1"/>
  <c r="A195" i="60" s="1"/>
  <c r="A196" i="60" s="1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F2" i="43"/>
  <c r="A138" i="43"/>
  <c r="K21" i="34"/>
  <c r="K20" i="34"/>
  <c r="K17" i="34"/>
  <c r="K11" i="34"/>
  <c r="G26" i="68" l="1"/>
  <c r="H26" i="68" s="1"/>
  <c r="F27" i="68" s="1"/>
  <c r="G27" i="68" s="1"/>
  <c r="A254" i="60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K10" i="34"/>
  <c r="B11" i="34"/>
  <c r="B12" i="34"/>
  <c r="B13" i="34"/>
  <c r="B15" i="34"/>
  <c r="B16" i="34"/>
  <c r="B22" i="34"/>
  <c r="A22" i="34" s="1"/>
  <c r="B17" i="34"/>
  <c r="B19" i="34"/>
  <c r="A19" i="34" s="1"/>
  <c r="B20" i="34"/>
  <c r="A20" i="34" s="1"/>
  <c r="B21" i="34"/>
  <c r="A21" i="34" s="1"/>
  <c r="B10" i="34"/>
  <c r="P10" i="34" s="1"/>
  <c r="G29" i="68" l="1"/>
  <c r="H27" i="68"/>
  <c r="R21" i="34"/>
  <c r="V21" i="34"/>
  <c r="AA21" i="34"/>
  <c r="P21" i="34"/>
  <c r="Q21" i="34"/>
  <c r="Q22" i="34"/>
  <c r="R22" i="34"/>
  <c r="V22" i="34"/>
  <c r="AA22" i="34"/>
  <c r="P22" i="34"/>
  <c r="P20" i="34"/>
  <c r="Q20" i="34"/>
  <c r="R20" i="34"/>
  <c r="V20" i="34"/>
  <c r="AA20" i="34"/>
  <c r="A16" i="34"/>
  <c r="P16" i="34"/>
  <c r="Q16" i="34"/>
  <c r="R16" i="34"/>
  <c r="V16" i="34"/>
  <c r="AA16" i="34"/>
  <c r="Q19" i="34"/>
  <c r="R19" i="34"/>
  <c r="V19" i="34"/>
  <c r="AA19" i="34"/>
  <c r="P19" i="34"/>
  <c r="A15" i="34"/>
  <c r="Q15" i="34"/>
  <c r="R15" i="34"/>
  <c r="V15" i="34"/>
  <c r="AA15" i="34"/>
  <c r="P15" i="34"/>
  <c r="P17" i="34"/>
  <c r="Q17" i="34"/>
  <c r="R17" i="34"/>
  <c r="V17" i="34"/>
  <c r="AA17" i="34"/>
  <c r="A17" i="34"/>
  <c r="A13" i="34"/>
  <c r="Q13" i="34"/>
  <c r="R13" i="34"/>
  <c r="V13" i="34"/>
  <c r="AA13" i="34"/>
  <c r="P13" i="34"/>
  <c r="P12" i="34"/>
  <c r="A12" i="34"/>
  <c r="V11" i="34"/>
  <c r="P11" i="34"/>
  <c r="V10" i="34"/>
  <c r="V12" i="34"/>
  <c r="Q12" i="34"/>
  <c r="R12" i="34"/>
  <c r="AA12" i="34"/>
  <c r="AA11" i="34"/>
  <c r="Q11" i="34"/>
  <c r="R11" i="34"/>
  <c r="Q10" i="34"/>
  <c r="AA10" i="34"/>
  <c r="D28" i="12"/>
  <c r="C28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J16" i="77" l="1"/>
  <c r="H22" i="74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D38" i="15"/>
  <c r="C59" i="15" l="1"/>
  <c r="F36" i="74"/>
  <c r="F37" i="74" s="1"/>
  <c r="G34" i="77"/>
  <c r="F33" i="77"/>
  <c r="F34" i="77" s="1"/>
  <c r="G28" i="78"/>
  <c r="G24" i="75"/>
  <c r="F23" i="75"/>
  <c r="F24" i="75" s="1"/>
  <c r="G37" i="74"/>
  <c r="D43" i="15"/>
  <c r="D59" i="15" s="1"/>
  <c r="D61" i="15" l="1"/>
  <c r="G29" i="78"/>
  <c r="F28" i="78"/>
  <c r="F29" i="78" s="1"/>
  <c r="B11" i="61"/>
  <c r="A560" i="60"/>
  <c r="A31" i="58"/>
  <c r="I13" i="58"/>
  <c r="C8" i="58"/>
  <c r="D7" i="56"/>
  <c r="C7" i="56"/>
  <c r="D5" i="56"/>
  <c r="I291" i="55" a="1"/>
  <c r="I291" i="55" s="1"/>
  <c r="G291" i="55" a="1"/>
  <c r="G291" i="55" s="1"/>
  <c r="I138" i="55" a="1"/>
  <c r="I138" i="55" s="1"/>
  <c r="G138" i="55" a="1"/>
  <c r="G138" i="55" s="1"/>
  <c r="I296" i="55" a="1"/>
  <c r="I296" i="55" s="1"/>
  <c r="G296" i="55" a="1"/>
  <c r="G296" i="55" s="1"/>
  <c r="I27" i="55" a="1"/>
  <c r="I27" i="55" s="1"/>
  <c r="I23" i="55" a="1"/>
  <c r="I23" i="55" s="1"/>
  <c r="I24" i="55" a="1"/>
  <c r="I24" i="55" s="1"/>
  <c r="G24" i="55" a="1"/>
  <c r="G24" i="55" s="1"/>
  <c r="G33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W7" i="34"/>
  <c r="X119" i="34" l="1"/>
  <c r="X136" i="34"/>
  <c r="X137" i="34"/>
  <c r="X121" i="34"/>
  <c r="X135" i="34"/>
  <c r="X133" i="34"/>
  <c r="X120" i="34"/>
  <c r="X130" i="34"/>
  <c r="X122" i="34"/>
  <c r="X144" i="34"/>
  <c r="X123" i="34"/>
  <c r="X127" i="34"/>
  <c r="X124" i="34"/>
  <c r="X118" i="34"/>
  <c r="X131" i="34"/>
  <c r="X125" i="34"/>
  <c r="X128" i="34"/>
  <c r="X138" i="34"/>
  <c r="X126" i="34"/>
  <c r="X145" i="34"/>
  <c r="X132" i="34"/>
  <c r="X139" i="34"/>
  <c r="X134" i="34"/>
  <c r="X129" i="34"/>
  <c r="W145" i="34"/>
  <c r="W144" i="34"/>
  <c r="W137" i="34"/>
  <c r="W136" i="34"/>
  <c r="W131" i="34"/>
  <c r="W129" i="34"/>
  <c r="W127" i="34"/>
  <c r="W130" i="34"/>
  <c r="W128" i="34"/>
  <c r="W134" i="34"/>
  <c r="W132" i="34"/>
  <c r="W133" i="34"/>
  <c r="W123" i="34"/>
  <c r="W121" i="34"/>
  <c r="W119" i="34"/>
  <c r="W122" i="34"/>
  <c r="W120" i="34"/>
  <c r="W118" i="34"/>
  <c r="W125" i="34"/>
  <c r="W124" i="34"/>
  <c r="W138" i="34"/>
  <c r="W135" i="34"/>
  <c r="W126" i="34"/>
  <c r="W139" i="34"/>
  <c r="X1029" i="34"/>
  <c r="X511" i="34"/>
  <c r="X397" i="34"/>
  <c r="X536" i="34"/>
  <c r="X620" i="34"/>
  <c r="X413" i="34"/>
  <c r="X34" i="34"/>
  <c r="X58" i="34"/>
  <c r="X25" i="34"/>
  <c r="X35" i="34"/>
  <c r="X23" i="34"/>
  <c r="X44" i="34"/>
  <c r="X24" i="34"/>
  <c r="X48" i="34"/>
  <c r="X31" i="34"/>
  <c r="X47" i="34"/>
  <c r="X18" i="34"/>
  <c r="X306" i="34"/>
  <c r="X972" i="34"/>
  <c r="X763" i="34"/>
  <c r="X1005" i="34"/>
  <c r="X1052" i="34"/>
  <c r="X1054" i="34"/>
  <c r="X995" i="34"/>
  <c r="X598" i="34"/>
  <c r="X800" i="34"/>
  <c r="X563" i="34"/>
  <c r="X986" i="34"/>
  <c r="X916" i="34"/>
  <c r="X521" i="34"/>
  <c r="X576" i="34"/>
  <c r="X562" i="34"/>
  <c r="X985" i="34"/>
  <c r="X1075" i="34"/>
  <c r="X603" i="34"/>
  <c r="X1031" i="34"/>
  <c r="X546" i="34"/>
  <c r="X807" i="34"/>
  <c r="X612" i="34"/>
  <c r="X1030" i="34"/>
  <c r="X529" i="34"/>
  <c r="X740" i="34"/>
  <c r="X1116" i="34"/>
  <c r="X842" i="34"/>
  <c r="X177" i="34"/>
  <c r="X739" i="34"/>
  <c r="X1063" i="34"/>
  <c r="X599" i="34"/>
  <c r="X801" i="34"/>
  <c r="X564" i="34"/>
  <c r="X791" i="34"/>
  <c r="X1069" i="34"/>
  <c r="X611" i="34"/>
  <c r="X622" i="34"/>
  <c r="X565" i="34"/>
  <c r="X192" i="34"/>
  <c r="X1110" i="34"/>
  <c r="X522" i="34"/>
  <c r="X176" i="34"/>
  <c r="X640" i="34"/>
  <c r="X840" i="34"/>
  <c r="X1106" i="34"/>
  <c r="X141" i="34"/>
  <c r="X1047" i="34"/>
  <c r="X1099" i="34"/>
  <c r="X946" i="34"/>
  <c r="X700" i="34"/>
  <c r="X744" i="34"/>
  <c r="X1084" i="34"/>
  <c r="X1080" i="34"/>
  <c r="X722" i="34"/>
  <c r="X1044" i="34"/>
  <c r="X1022" i="34"/>
  <c r="X944" i="34"/>
  <c r="X930" i="34"/>
  <c r="X662" i="34"/>
  <c r="X734" i="34"/>
  <c r="X1015" i="34"/>
  <c r="X490" i="34"/>
  <c r="X65" i="34"/>
  <c r="X721" i="34"/>
  <c r="X687" i="34"/>
  <c r="X775" i="34"/>
  <c r="X1077" i="34"/>
  <c r="X676" i="34"/>
  <c r="X1024" i="34"/>
  <c r="X704" i="34"/>
  <c r="X1018" i="34"/>
  <c r="X1038" i="34"/>
  <c r="X1076" i="34"/>
  <c r="X666" i="34"/>
  <c r="X714" i="34"/>
  <c r="X1095" i="34"/>
  <c r="X1085" i="34"/>
  <c r="X193" i="34"/>
  <c r="X1121" i="34"/>
  <c r="X71" i="34"/>
  <c r="X683" i="34"/>
  <c r="X767" i="34"/>
  <c r="X1087" i="34"/>
  <c r="X1016" i="34"/>
  <c r="X382" i="34"/>
  <c r="X83" i="34"/>
  <c r="X1103" i="34"/>
  <c r="X629" i="34"/>
  <c r="X703" i="34"/>
  <c r="X1094" i="34"/>
  <c r="X1012" i="34"/>
  <c r="X1036" i="34"/>
  <c r="X182" i="34"/>
  <c r="X1023" i="34"/>
  <c r="X1119" i="34"/>
  <c r="X471" i="34"/>
  <c r="X685" i="34"/>
  <c r="X743" i="34"/>
  <c r="X914" i="34"/>
  <c r="X795" i="34"/>
  <c r="X474" i="34"/>
  <c r="X259" i="34"/>
  <c r="X374" i="34"/>
  <c r="X308" i="34"/>
  <c r="X878" i="34"/>
  <c r="X107" i="34"/>
  <c r="X770" i="34"/>
  <c r="X251" i="34"/>
  <c r="X424" i="34"/>
  <c r="X854" i="34"/>
  <c r="X788" i="34"/>
  <c r="X491" i="34"/>
  <c r="X392" i="34"/>
  <c r="X888" i="34"/>
  <c r="X472" i="34"/>
  <c r="X389" i="34"/>
  <c r="X384" i="34"/>
  <c r="X520" i="34"/>
  <c r="X40" i="34"/>
  <c r="X32" i="34"/>
  <c r="X37" i="34"/>
  <c r="X59" i="34"/>
  <c r="X39" i="34"/>
  <c r="X56" i="34"/>
  <c r="X30" i="34"/>
  <c r="X54" i="34"/>
  <c r="X43" i="34"/>
  <c r="X33" i="34"/>
  <c r="X1126" i="34"/>
  <c r="X982" i="34"/>
  <c r="X932" i="34"/>
  <c r="X747" i="34"/>
  <c r="X981" i="34"/>
  <c r="X998" i="34"/>
  <c r="X991" i="34"/>
  <c r="X997" i="34"/>
  <c r="X1057" i="34"/>
  <c r="X992" i="34"/>
  <c r="X606" i="34"/>
  <c r="X646" i="34"/>
  <c r="X1008" i="34"/>
  <c r="X592" i="34"/>
  <c r="X642" i="34"/>
  <c r="X641" i="34"/>
  <c r="X1059" i="34"/>
  <c r="X617" i="34"/>
  <c r="X506" i="34"/>
  <c r="X1115" i="34"/>
  <c r="X560" i="34"/>
  <c r="X191" i="34"/>
  <c r="X523" i="34"/>
  <c r="X1113" i="34"/>
  <c r="X541" i="34"/>
  <c r="X832" i="34"/>
  <c r="X614" i="34"/>
  <c r="X978" i="34"/>
  <c r="X532" i="34"/>
  <c r="X831" i="34"/>
  <c r="X1071" i="34"/>
  <c r="X607" i="34"/>
  <c r="X977" i="34"/>
  <c r="X175" i="34"/>
  <c r="X651" i="34"/>
  <c r="X839" i="34"/>
  <c r="X885" i="34"/>
  <c r="X575" i="34"/>
  <c r="X652" i="34"/>
  <c r="X1026" i="34"/>
  <c r="X1074" i="34"/>
  <c r="X615" i="34"/>
  <c r="X626" i="34"/>
  <c r="X531" i="34"/>
  <c r="X648" i="34"/>
  <c r="X984" i="34"/>
  <c r="X1101" i="34"/>
  <c r="X1100" i="34"/>
  <c r="X1104" i="34"/>
  <c r="X708" i="34"/>
  <c r="X766" i="34"/>
  <c r="X922" i="34"/>
  <c r="X1014" i="34"/>
  <c r="X66" i="34"/>
  <c r="X760" i="34"/>
  <c r="X684" i="34"/>
  <c r="X768" i="34"/>
  <c r="X961" i="34"/>
  <c r="X1011" i="34"/>
  <c r="X78" i="34"/>
  <c r="X1125" i="34"/>
  <c r="X653" i="34"/>
  <c r="X701" i="34"/>
  <c r="X1097" i="34"/>
  <c r="X1083" i="34"/>
  <c r="X979" i="34"/>
  <c r="X76" i="34"/>
  <c r="X719" i="34"/>
  <c r="X712" i="34"/>
  <c r="X968" i="34"/>
  <c r="X79" i="34"/>
  <c r="X680" i="34"/>
  <c r="X730" i="34"/>
  <c r="X1019" i="34"/>
  <c r="X937" i="34"/>
  <c r="X678" i="34"/>
  <c r="X953" i="34"/>
  <c r="X377" i="34"/>
  <c r="X194" i="34"/>
  <c r="X705" i="34"/>
  <c r="X1093" i="34"/>
  <c r="X1013" i="34"/>
  <c r="X1081" i="34"/>
  <c r="X966" i="34"/>
  <c r="X1010" i="34"/>
  <c r="X720" i="34"/>
  <c r="X659" i="34"/>
  <c r="X711" i="34"/>
  <c r="X1040" i="34"/>
  <c r="X962" i="34"/>
  <c r="X1082" i="34"/>
  <c r="X673" i="34"/>
  <c r="X951" i="34"/>
  <c r="X931" i="34"/>
  <c r="X707" i="34"/>
  <c r="X773" i="34"/>
  <c r="X189" i="34"/>
  <c r="X786" i="34"/>
  <c r="X64" i="34"/>
  <c r="X693" i="34"/>
  <c r="X343" i="34"/>
  <c r="X890" i="34"/>
  <c r="X154" i="34"/>
  <c r="X802" i="34"/>
  <c r="X325" i="34"/>
  <c r="X307" i="34"/>
  <c r="X864" i="34"/>
  <c r="X99" i="34"/>
  <c r="X810" i="34"/>
  <c r="X164" i="34"/>
  <c r="X452" i="34"/>
  <c r="X553" i="34"/>
  <c r="X528" i="34"/>
  <c r="X492" i="34"/>
  <c r="X557" i="34"/>
  <c r="X46" i="34"/>
  <c r="X38" i="34"/>
  <c r="X49" i="34"/>
  <c r="X27" i="34"/>
  <c r="X51" i="34"/>
  <c r="X62" i="34"/>
  <c r="X36" i="34"/>
  <c r="X60" i="34"/>
  <c r="X55" i="34"/>
  <c r="X45" i="34"/>
  <c r="X1090" i="34"/>
  <c r="X748" i="34"/>
  <c r="X970" i="34"/>
  <c r="X901" i="34"/>
  <c r="X1056" i="34"/>
  <c r="X1053" i="34"/>
  <c r="X1051" i="34"/>
  <c r="X172" i="34"/>
  <c r="X993" i="34"/>
  <c r="X1050" i="34"/>
  <c r="X616" i="34"/>
  <c r="X574" i="34"/>
  <c r="X537" i="34"/>
  <c r="X650" i="34"/>
  <c r="X1064" i="34"/>
  <c r="X600" i="34"/>
  <c r="X1006" i="34"/>
  <c r="X173" i="34"/>
  <c r="X649" i="34"/>
  <c r="X1067" i="34"/>
  <c r="X585" i="34"/>
  <c r="X583" i="34"/>
  <c r="X621" i="34"/>
  <c r="X639" i="34"/>
  <c r="X594" i="34"/>
  <c r="X644" i="34"/>
  <c r="X624" i="34"/>
  <c r="X559" i="34"/>
  <c r="X1060" i="34"/>
  <c r="X596" i="34"/>
  <c r="X1032" i="34"/>
  <c r="X544" i="34"/>
  <c r="X841" i="34"/>
  <c r="X915" i="34"/>
  <c r="X613" i="34"/>
  <c r="X625" i="34"/>
  <c r="X530" i="34"/>
  <c r="X657" i="34"/>
  <c r="X1061" i="34"/>
  <c r="X597" i="34"/>
  <c r="X643" i="34"/>
  <c r="X539" i="34"/>
  <c r="X738" i="34"/>
  <c r="X1028" i="34"/>
  <c r="X1065" i="34"/>
  <c r="X593" i="34"/>
  <c r="X579" i="34"/>
  <c r="X543" i="34"/>
  <c r="X658" i="34"/>
  <c r="X1062" i="34"/>
  <c r="X1109" i="34"/>
  <c r="X1107" i="34"/>
  <c r="X1108" i="34"/>
  <c r="X660" i="34"/>
  <c r="X716" i="34"/>
  <c r="X964" i="34"/>
  <c r="X938" i="34"/>
  <c r="X75" i="34"/>
  <c r="X1124" i="34"/>
  <c r="X72" i="34"/>
  <c r="X702" i="34"/>
  <c r="X1037" i="34"/>
  <c r="X84" i="34"/>
  <c r="X1025" i="34"/>
  <c r="X949" i="34"/>
  <c r="X665" i="34"/>
  <c r="X709" i="34"/>
  <c r="X923" i="34"/>
  <c r="X1039" i="34"/>
  <c r="X1017" i="34"/>
  <c r="X1009" i="34"/>
  <c r="X82" i="34"/>
  <c r="X761" i="34"/>
  <c r="X921" i="34"/>
  <c r="X1042" i="34"/>
  <c r="X950" i="34"/>
  <c r="X630" i="34"/>
  <c r="X736" i="34"/>
  <c r="X1096" i="34"/>
  <c r="X718" i="34"/>
  <c r="X1120" i="34"/>
  <c r="X388" i="34"/>
  <c r="X688" i="34"/>
  <c r="X742" i="34"/>
  <c r="X1091" i="34"/>
  <c r="X1003" i="34"/>
  <c r="X69" i="34"/>
  <c r="X686" i="34"/>
  <c r="X945" i="34"/>
  <c r="X387" i="34"/>
  <c r="X661" i="34"/>
  <c r="X713" i="34"/>
  <c r="X927" i="34"/>
  <c r="X967" i="34"/>
  <c r="X67" i="34"/>
  <c r="X1041" i="34"/>
  <c r="X1098" i="34"/>
  <c r="X1078" i="34"/>
  <c r="X758" i="34"/>
  <c r="X1045" i="34"/>
  <c r="X1123" i="34"/>
  <c r="X681" i="34"/>
  <c r="X735" i="34"/>
  <c r="X887" i="34"/>
  <c r="X550" i="34"/>
  <c r="X379" i="34"/>
  <c r="X52" i="34"/>
  <c r="X28" i="34"/>
  <c r="X61" i="34"/>
  <c r="X41" i="34"/>
  <c r="X50" i="34"/>
  <c r="X26" i="34"/>
  <c r="X42" i="34"/>
  <c r="X29" i="34"/>
  <c r="X53" i="34"/>
  <c r="X57" i="34"/>
  <c r="X771" i="34"/>
  <c r="X1089" i="34"/>
  <c r="X1004" i="34"/>
  <c r="X745" i="34"/>
  <c r="X971" i="34"/>
  <c r="X746" i="34"/>
  <c r="X14" i="34"/>
  <c r="X994" i="34"/>
  <c r="X1002" i="34"/>
  <c r="X996" i="34"/>
  <c r="X1055" i="34"/>
  <c r="X1058" i="34"/>
  <c r="X584" i="34"/>
  <c r="X726" i="34"/>
  <c r="X545" i="34"/>
  <c r="X190" i="34"/>
  <c r="X1072" i="34"/>
  <c r="X608" i="34"/>
  <c r="X623" i="34"/>
  <c r="X540" i="34"/>
  <c r="X655" i="34"/>
  <c r="X1114" i="34"/>
  <c r="X595" i="34"/>
  <c r="X727" i="34"/>
  <c r="X538" i="34"/>
  <c r="X647" i="34"/>
  <c r="X602" i="34"/>
  <c r="X976" i="34"/>
  <c r="X174" i="34"/>
  <c r="X656" i="34"/>
  <c r="X1068" i="34"/>
  <c r="X604" i="34"/>
  <c r="X627" i="34"/>
  <c r="X558" i="34"/>
  <c r="X1007" i="34"/>
  <c r="X577" i="34"/>
  <c r="X645" i="34"/>
  <c r="X578" i="34"/>
  <c r="X542" i="34"/>
  <c r="X737" i="34"/>
  <c r="X1027" i="34"/>
  <c r="X605" i="34"/>
  <c r="X1033" i="34"/>
  <c r="X547" i="34"/>
  <c r="X808" i="34"/>
  <c r="X1066" i="34"/>
  <c r="X1073" i="34"/>
  <c r="X601" i="34"/>
  <c r="X561" i="34"/>
  <c r="X792" i="34"/>
  <c r="X1070" i="34"/>
  <c r="X1102" i="34"/>
  <c r="X1111" i="34"/>
  <c r="X1048" i="34"/>
  <c r="X1046" i="34"/>
  <c r="X376" i="34"/>
  <c r="X674" i="34"/>
  <c r="X732" i="34"/>
  <c r="X928" i="34"/>
  <c r="X1034" i="34"/>
  <c r="X180" i="34"/>
  <c r="X952" i="34"/>
  <c r="X378" i="34"/>
  <c r="X628" i="34"/>
  <c r="X710" i="34"/>
  <c r="X1118" i="34"/>
  <c r="X383" i="34"/>
  <c r="X1079" i="34"/>
  <c r="X682" i="34"/>
  <c r="X1043" i="34"/>
  <c r="X679" i="34"/>
  <c r="X733" i="34"/>
  <c r="X963" i="34"/>
  <c r="X1035" i="34"/>
  <c r="X181" i="34"/>
  <c r="X942" i="34"/>
  <c r="X664" i="34"/>
  <c r="X774" i="34"/>
  <c r="X1092" i="34"/>
  <c r="X1088" i="34"/>
  <c r="X886" i="34"/>
  <c r="X756" i="34"/>
  <c r="X948" i="34"/>
  <c r="X654" i="34"/>
  <c r="X706" i="34"/>
  <c r="X776" i="34"/>
  <c r="X1122" i="34"/>
  <c r="X965" i="34"/>
  <c r="X74" i="34"/>
  <c r="X759" i="34"/>
  <c r="X1021" i="34"/>
  <c r="X1105" i="34"/>
  <c r="X675" i="34"/>
  <c r="X741" i="34"/>
  <c r="X757" i="34"/>
  <c r="X1086" i="34"/>
  <c r="X73" i="34"/>
  <c r="X947" i="34"/>
  <c r="X689" i="34"/>
  <c r="X68" i="34"/>
  <c r="X663" i="34"/>
  <c r="X917" i="34"/>
  <c r="X105" i="34"/>
  <c r="X455" i="34"/>
  <c r="X356" i="34"/>
  <c r="X470" i="34"/>
  <c r="X698" i="34"/>
  <c r="X143" i="34"/>
  <c r="X252" i="34"/>
  <c r="X868" i="34"/>
  <c r="X784" i="34"/>
  <c r="X940" i="34"/>
  <c r="X273" i="34"/>
  <c r="X918" i="34"/>
  <c r="X115" i="34"/>
  <c r="X816" i="34"/>
  <c r="X162" i="34"/>
  <c r="X362" i="34"/>
  <c r="X863" i="34"/>
  <c r="X98" i="34"/>
  <c r="X278" i="34"/>
  <c r="X163" i="34"/>
  <c r="X725" i="34"/>
  <c r="X63" i="34"/>
  <c r="X310" i="34"/>
  <c r="X939" i="34"/>
  <c r="X332" i="34"/>
  <c r="X245" i="34"/>
  <c r="X843" i="34"/>
  <c r="X777" i="34"/>
  <c r="X779" i="34"/>
  <c r="X249" i="34"/>
  <c r="X361" i="34"/>
  <c r="X873" i="34"/>
  <c r="X781" i="34"/>
  <c r="X312" i="34"/>
  <c r="X250" i="34"/>
  <c r="X401" i="34"/>
  <c r="X894" i="34"/>
  <c r="X195" i="34"/>
  <c r="X535" i="34"/>
  <c r="X331" i="34"/>
  <c r="X634" i="34"/>
  <c r="X113" i="34"/>
  <c r="X582" i="34"/>
  <c r="X160" i="34"/>
  <c r="X764" i="34"/>
  <c r="X880" i="34"/>
  <c r="X156" i="34"/>
  <c r="X89" i="34"/>
  <c r="X1000" i="34"/>
  <c r="X848" i="34"/>
  <c r="X960" i="34"/>
  <c r="X149" i="34"/>
  <c r="X207" i="34"/>
  <c r="X454" i="34"/>
  <c r="X853" i="34"/>
  <c r="X102" i="34"/>
  <c r="X552" i="34"/>
  <c r="X933" i="34"/>
  <c r="X255" i="34"/>
  <c r="X667" i="34"/>
  <c r="X895" i="34"/>
  <c r="X108" i="34"/>
  <c r="X88" i="34"/>
  <c r="X199" i="34"/>
  <c r="X847" i="34"/>
  <c r="X797" i="34"/>
  <c r="X411" i="34"/>
  <c r="X294" i="34"/>
  <c r="X330" i="34"/>
  <c r="X877" i="34"/>
  <c r="X185" i="34"/>
  <c r="X835" i="34"/>
  <c r="X510" i="34"/>
  <c r="X346" i="34"/>
  <c r="X913" i="34"/>
  <c r="X169" i="34"/>
  <c r="X203" i="34"/>
  <c r="X1020" i="34"/>
  <c r="X77" i="34"/>
  <c r="X677" i="34"/>
  <c r="X110" i="34"/>
  <c r="X267" i="34"/>
  <c r="X274" i="34"/>
  <c r="X204" i="34"/>
  <c r="X846" i="34"/>
  <c r="X196" i="34"/>
  <c r="X293" i="34"/>
  <c r="X876" i="34"/>
  <c r="X456" i="34"/>
  <c r="X479" i="34"/>
  <c r="X333" i="34"/>
  <c r="X844" i="34"/>
  <c r="X956" i="34"/>
  <c r="X798" i="34"/>
  <c r="X780" i="34"/>
  <c r="X201" i="34"/>
  <c r="X638" i="34"/>
  <c r="X957" i="34"/>
  <c r="X112" i="34"/>
  <c r="X813" i="34"/>
  <c r="X296" i="34"/>
  <c r="X871" i="34"/>
  <c r="X1112" i="34"/>
  <c r="X155" i="34"/>
  <c r="X837" i="34"/>
  <c r="X205" i="34"/>
  <c r="X352" i="34"/>
  <c r="X635" i="34"/>
  <c r="X851" i="34"/>
  <c r="X959" i="34"/>
  <c r="X789" i="34"/>
  <c r="X821" i="34"/>
  <c r="X290" i="34"/>
  <c r="X637" i="34"/>
  <c r="X881" i="34"/>
  <c r="X92" i="34"/>
  <c r="X793" i="34"/>
  <c r="X86" i="34"/>
  <c r="X328" i="34"/>
  <c r="X419" i="34"/>
  <c r="X866" i="34"/>
  <c r="X782" i="34"/>
  <c r="X836" i="34"/>
  <c r="X398" i="34"/>
  <c r="X954" i="34"/>
  <c r="X151" i="34"/>
  <c r="X814" i="34"/>
  <c r="X297" i="34"/>
  <c r="X892" i="34"/>
  <c r="X475" i="34"/>
  <c r="X834" i="34"/>
  <c r="X509" i="34"/>
  <c r="X856" i="34"/>
  <c r="X618" i="34"/>
  <c r="X295" i="34"/>
  <c r="X728" i="34"/>
  <c r="X919" i="34"/>
  <c r="X116" i="34"/>
  <c r="X573" i="34"/>
  <c r="X983" i="34"/>
  <c r="X292" i="34"/>
  <c r="X669" i="34"/>
  <c r="X867" i="34"/>
  <c r="X183" i="34"/>
  <c r="X833" i="34"/>
  <c r="X256" i="34"/>
  <c r="X855" i="34"/>
  <c r="X96" i="34"/>
  <c r="X276" i="34"/>
  <c r="X161" i="34"/>
  <c r="X353" i="34"/>
  <c r="X373" i="34"/>
  <c r="X889" i="34"/>
  <c r="X785" i="34"/>
  <c r="X769" i="34"/>
  <c r="X254" i="34"/>
  <c r="X633" i="34"/>
  <c r="X170" i="34"/>
  <c r="X507" i="34"/>
  <c r="X902" i="34"/>
  <c r="X790" i="34"/>
  <c r="X762" i="34"/>
  <c r="X943" i="34"/>
  <c r="X715" i="34"/>
  <c r="X171" i="34"/>
  <c r="X93" i="34"/>
  <c r="X231" i="34"/>
  <c r="X519" i="34"/>
  <c r="X351" i="34"/>
  <c r="X920" i="34"/>
  <c r="X555" i="34"/>
  <c r="X309" i="34"/>
  <c r="X896" i="34"/>
  <c r="X152" i="34"/>
  <c r="X549" i="34"/>
  <c r="X400" i="34"/>
  <c r="X852" i="34"/>
  <c r="X990" i="34"/>
  <c r="X473" i="34"/>
  <c r="X551" i="34"/>
  <c r="X806" i="34"/>
  <c r="X291" i="34"/>
  <c r="X849" i="34"/>
  <c r="X987" i="34"/>
  <c r="X787" i="34"/>
  <c r="X819" i="34"/>
  <c r="X367" i="34"/>
  <c r="X879" i="34"/>
  <c r="X526" i="34"/>
  <c r="X751" i="34"/>
  <c r="X209" i="34"/>
  <c r="X399" i="34"/>
  <c r="X690" i="34"/>
  <c r="X859" i="34"/>
  <c r="X989" i="34"/>
  <c r="X100" i="34"/>
  <c r="X556" i="34"/>
  <c r="X165" i="34"/>
  <c r="X298" i="34"/>
  <c r="X717" i="34"/>
  <c r="X893" i="34"/>
  <c r="X106" i="34"/>
  <c r="X476" i="34"/>
  <c r="X753" i="34"/>
  <c r="X350" i="34"/>
  <c r="X672" i="34"/>
  <c r="X874" i="34"/>
  <c r="X794" i="34"/>
  <c r="X754" i="34"/>
  <c r="X420" i="34"/>
  <c r="X850" i="34"/>
  <c r="X988" i="34"/>
  <c r="X95" i="34"/>
  <c r="X796" i="34"/>
  <c r="X904" i="34"/>
  <c r="X368" i="34"/>
  <c r="X91" i="34"/>
  <c r="X527" i="34"/>
  <c r="X752" i="34"/>
  <c r="X327" i="34"/>
  <c r="X862" i="34"/>
  <c r="X101" i="34"/>
  <c r="X884" i="34"/>
  <c r="X366" i="34"/>
  <c r="X724" i="34"/>
  <c r="X619" i="34"/>
  <c r="X150" i="34"/>
  <c r="X817" i="34"/>
  <c r="X159" i="34"/>
  <c r="X391" i="34"/>
  <c r="X875" i="34"/>
  <c r="X783" i="34"/>
  <c r="X755" i="34"/>
  <c r="X421" i="34"/>
  <c r="X955" i="34"/>
  <c r="X104" i="34"/>
  <c r="X765" i="34"/>
  <c r="X206" i="34"/>
  <c r="X393" i="34"/>
  <c r="X723" i="34"/>
  <c r="X534" i="34"/>
  <c r="X929" i="34"/>
  <c r="X324" i="34"/>
  <c r="X329" i="34"/>
  <c r="X609" i="34"/>
  <c r="X168" i="34"/>
  <c r="X188" i="34"/>
  <c r="X980" i="34"/>
  <c r="X731" i="34"/>
  <c r="X505" i="34"/>
  <c r="X812" i="34"/>
  <c r="X425" i="34"/>
  <c r="X870" i="34"/>
  <c r="X87" i="34"/>
  <c r="X402" i="34"/>
  <c r="X958" i="34"/>
  <c r="X820" i="34"/>
  <c r="X372" i="34"/>
  <c r="X184" i="34"/>
  <c r="X85" i="34"/>
  <c r="X422" i="34"/>
  <c r="X860" i="34"/>
  <c r="X97" i="34"/>
  <c r="X277" i="34"/>
  <c r="X412" i="34"/>
  <c r="X275" i="34"/>
  <c r="X857" i="34"/>
  <c r="X1049" i="34"/>
  <c r="X221" i="34"/>
  <c r="X395" i="34"/>
  <c r="X363" i="34"/>
  <c r="X891" i="34"/>
  <c r="X548" i="34"/>
  <c r="X803" i="34"/>
  <c r="X326" i="34"/>
  <c r="X417" i="34"/>
  <c r="X699" i="34"/>
  <c r="X861" i="34"/>
  <c r="X1117" i="34"/>
  <c r="X114" i="34"/>
  <c r="X815" i="34"/>
  <c r="X200" i="34"/>
  <c r="X369" i="34"/>
  <c r="X671" i="34"/>
  <c r="X157" i="34"/>
  <c r="X518" i="34"/>
  <c r="X973" i="34"/>
  <c r="X385" i="34"/>
  <c r="X882" i="34"/>
  <c r="X158" i="34"/>
  <c r="X477" i="34"/>
  <c r="X208" i="34"/>
  <c r="X244" i="34"/>
  <c r="X858" i="34"/>
  <c r="X103" i="34"/>
  <c r="X222" i="34"/>
  <c r="X396" i="34"/>
  <c r="X670" i="34"/>
  <c r="X872" i="34"/>
  <c r="X109" i="34"/>
  <c r="X311" i="34"/>
  <c r="X838" i="34"/>
  <c r="X418" i="34"/>
  <c r="X924" i="34"/>
  <c r="X111" i="34"/>
  <c r="X166" i="34"/>
  <c r="X394" i="34"/>
  <c r="X845" i="34"/>
  <c r="X925" i="34"/>
  <c r="X94" i="34"/>
  <c r="X809" i="34"/>
  <c r="X903" i="34"/>
  <c r="X167" i="34"/>
  <c r="X359" i="34"/>
  <c r="X883" i="34"/>
  <c r="X478" i="34"/>
  <c r="X999" i="34"/>
  <c r="X360" i="34"/>
  <c r="X146" i="34"/>
  <c r="X805" i="34"/>
  <c r="X253" i="34"/>
  <c r="X453" i="34"/>
  <c r="X869" i="34"/>
  <c r="X153" i="34"/>
  <c r="X90" i="34"/>
  <c r="X1001" i="34"/>
  <c r="X423" i="34"/>
  <c r="X305" i="34"/>
  <c r="X926" i="34"/>
  <c r="X897" i="34"/>
  <c r="X202" i="34"/>
  <c r="X211" i="34"/>
  <c r="X218" i="34"/>
  <c r="X433" i="34"/>
  <c r="X484" i="34"/>
  <c r="X459" i="34"/>
  <c r="X282" i="34"/>
  <c r="X899" i="34"/>
  <c r="X907" i="34"/>
  <c r="X827" i="34"/>
  <c r="X496" i="34"/>
  <c r="X464" i="34"/>
  <c r="X447" i="34"/>
  <c r="X316" i="34"/>
  <c r="X262" i="34"/>
  <c r="X697" i="34"/>
  <c r="X504" i="34"/>
  <c r="X431" i="34"/>
  <c r="X482" i="34"/>
  <c r="X461" i="34"/>
  <c r="X288" i="34"/>
  <c r="X320" i="34"/>
  <c r="X280" i="34"/>
  <c r="X237" i="34"/>
  <c r="X911" i="34"/>
  <c r="X905" i="34"/>
  <c r="X799" i="34"/>
  <c r="X865" i="34"/>
  <c r="X498" i="34"/>
  <c r="X405" i="34"/>
  <c r="X340" i="34"/>
  <c r="X302" i="34"/>
  <c r="X264" i="34"/>
  <c r="X260" i="34"/>
  <c r="X823" i="34"/>
  <c r="X322" i="34"/>
  <c r="X229" i="34"/>
  <c r="X499" i="34"/>
  <c r="X497" i="34"/>
  <c r="X448" i="34"/>
  <c r="X450" i="34"/>
  <c r="X438" i="34"/>
  <c r="X404" i="34"/>
  <c r="X347" i="34"/>
  <c r="X750" i="34"/>
  <c r="X323" i="34"/>
  <c r="X226" i="34"/>
  <c r="X436" i="34"/>
  <c r="X483" i="34"/>
  <c r="X416" i="34"/>
  <c r="X285" i="34"/>
  <c r="X317" i="34"/>
  <c r="X269" i="34"/>
  <c r="X234" i="34"/>
  <c r="X906" i="34"/>
  <c r="X440" i="34"/>
  <c r="X406" i="34"/>
  <c r="X349" i="34"/>
  <c r="X824" i="34"/>
  <c r="X898" i="34"/>
  <c r="X232" i="34"/>
  <c r="X434" i="34"/>
  <c r="X481" i="34"/>
  <c r="X414" i="34"/>
  <c r="X299" i="34"/>
  <c r="X900" i="34"/>
  <c r="X828" i="34"/>
  <c r="X826" i="34"/>
  <c r="X480" i="34"/>
  <c r="X286" i="34"/>
  <c r="X318" i="34"/>
  <c r="X270" i="34"/>
  <c r="X258" i="34"/>
  <c r="X235" i="34"/>
  <c r="X829" i="34"/>
  <c r="X449" i="34"/>
  <c r="X443" i="34"/>
  <c r="X407" i="34"/>
  <c r="X342" i="34"/>
  <c r="X257" i="34"/>
  <c r="X825" i="34"/>
  <c r="X197" i="34"/>
  <c r="X284" i="34"/>
  <c r="X227" i="34"/>
  <c r="X435" i="34"/>
  <c r="X486" i="34"/>
  <c r="X463" i="34"/>
  <c r="X457" i="34"/>
  <c r="X415" i="34"/>
  <c r="X300" i="34"/>
  <c r="X268" i="34"/>
  <c r="X261" i="34"/>
  <c r="X213" i="34"/>
  <c r="X494" i="34"/>
  <c r="X460" i="34"/>
  <c r="X451" i="34"/>
  <c r="X445" i="34"/>
  <c r="X439" i="34"/>
  <c r="X314" i="34"/>
  <c r="X429" i="34"/>
  <c r="X348" i="34"/>
  <c r="X247" i="34"/>
  <c r="X266" i="34"/>
  <c r="X225" i="34"/>
  <c r="X233" i="34"/>
  <c r="X493" i="34"/>
  <c r="X444" i="34"/>
  <c r="X408" i="34"/>
  <c r="X313" i="34"/>
  <c r="X428" i="34"/>
  <c r="X339" i="34"/>
  <c r="X263" i="34"/>
  <c r="X246" i="34"/>
  <c r="X283" i="34"/>
  <c r="X230" i="34"/>
  <c r="X432" i="34"/>
  <c r="X487" i="34"/>
  <c r="X458" i="34"/>
  <c r="X289" i="34"/>
  <c r="X426" i="34"/>
  <c r="X321" i="34"/>
  <c r="X281" i="34"/>
  <c r="X242" i="34"/>
  <c r="X912" i="34"/>
  <c r="X830" i="34"/>
  <c r="X212" i="34"/>
  <c r="X495" i="34"/>
  <c r="X446" i="34"/>
  <c r="X315" i="34"/>
  <c r="X430" i="34"/>
  <c r="X341" i="34"/>
  <c r="X248" i="34"/>
  <c r="X265" i="34"/>
  <c r="X228" i="34"/>
  <c r="X503" i="34"/>
  <c r="X485" i="34"/>
  <c r="X462" i="34"/>
  <c r="X287" i="34"/>
  <c r="X271" i="34"/>
  <c r="X236" i="34"/>
  <c r="X908" i="34"/>
  <c r="X410" i="34"/>
  <c r="X696" i="34"/>
  <c r="X533" i="34"/>
  <c r="X694" i="34"/>
  <c r="X695" i="34"/>
  <c r="X516" i="34"/>
  <c r="X375" i="34"/>
  <c r="X581" i="34"/>
  <c r="X572" i="34"/>
  <c r="X571" i="34"/>
  <c r="X517" i="34"/>
  <c r="X804" i="34"/>
  <c r="X610" i="34"/>
  <c r="X81" i="34"/>
  <c r="X442" i="34"/>
  <c r="X238" i="34"/>
  <c r="X910" i="34"/>
  <c r="X117" i="34"/>
  <c r="X588" i="34"/>
  <c r="X216" i="34"/>
  <c r="X567" i="34"/>
  <c r="X778" i="34"/>
  <c r="X220" i="34"/>
  <c r="X590" i="34"/>
  <c r="X489" i="34"/>
  <c r="X214" i="34"/>
  <c r="X186" i="34"/>
  <c r="X380" i="34"/>
  <c r="X974" i="34"/>
  <c r="X636" i="34"/>
  <c r="X515" i="34"/>
  <c r="X514" i="34"/>
  <c r="X148" i="34"/>
  <c r="X219" i="34"/>
  <c r="X512" i="34"/>
  <c r="X591" i="34"/>
  <c r="X580" i="34"/>
  <c r="X371" i="34"/>
  <c r="X239" i="34"/>
  <c r="X241" i="34"/>
  <c r="X729" i="34"/>
  <c r="X179" i="34"/>
  <c r="X465" i="34"/>
  <c r="X811" i="34"/>
  <c r="X217" i="34"/>
  <c r="X566" i="34"/>
  <c r="X631" i="34"/>
  <c r="X409" i="34"/>
  <c r="X441" i="34"/>
  <c r="X272" i="34"/>
  <c r="X749" i="34"/>
  <c r="X467" i="34"/>
  <c r="X215" i="34"/>
  <c r="X500" i="34"/>
  <c r="X80" i="34"/>
  <c r="X554" i="34"/>
  <c r="X508" i="34"/>
  <c r="X365" i="34"/>
  <c r="X364" i="34"/>
  <c r="X187" i="34"/>
  <c r="X344" i="34"/>
  <c r="X381" i="34"/>
  <c r="X427" i="34"/>
  <c r="X502" i="34"/>
  <c r="X279" i="34"/>
  <c r="X772" i="34"/>
  <c r="X513" i="34"/>
  <c r="X569" i="34"/>
  <c r="X178" i="34"/>
  <c r="X240" i="34"/>
  <c r="X357" i="34"/>
  <c r="X632" i="34"/>
  <c r="X668" i="34"/>
  <c r="X354" i="34"/>
  <c r="X936" i="34"/>
  <c r="X370" i="34"/>
  <c r="X70" i="34"/>
  <c r="X147" i="34"/>
  <c r="X501" i="34"/>
  <c r="X358" i="34"/>
  <c r="X466" i="34"/>
  <c r="X586" i="34"/>
  <c r="X818" i="34"/>
  <c r="X525" i="34"/>
  <c r="X568" i="34"/>
  <c r="X969" i="34"/>
  <c r="X941" i="34"/>
  <c r="X570" i="34"/>
  <c r="X587" i="34"/>
  <c r="X589" i="34"/>
  <c r="X345" i="34"/>
  <c r="X337" i="34"/>
  <c r="X224" i="34"/>
  <c r="X303" i="34"/>
  <c r="X355" i="34"/>
  <c r="X468" i="34"/>
  <c r="X223" i="34"/>
  <c r="X975" i="34"/>
  <c r="X336" i="34"/>
  <c r="X304" i="34"/>
  <c r="X469" i="34"/>
  <c r="X335" i="34"/>
  <c r="X934" i="34"/>
  <c r="X691" i="34"/>
  <c r="X935" i="34"/>
  <c r="X338" i="34"/>
  <c r="X403" i="34"/>
  <c r="X692" i="34"/>
  <c r="X390" i="34"/>
  <c r="X386" i="34"/>
  <c r="X822" i="34"/>
  <c r="X210" i="34"/>
  <c r="X301" i="34"/>
  <c r="X488" i="34"/>
  <c r="X140" i="34"/>
  <c r="X319" i="34"/>
  <c r="X198" i="34"/>
  <c r="X243" i="34"/>
  <c r="X334" i="34"/>
  <c r="X437" i="34"/>
  <c r="X909" i="34"/>
  <c r="X524" i="34"/>
  <c r="X1129" i="34"/>
  <c r="X1128" i="34"/>
  <c r="X1127" i="34"/>
  <c r="X20" i="34"/>
  <c r="X16" i="34"/>
  <c r="X15" i="34"/>
  <c r="X19" i="34"/>
  <c r="X22" i="34"/>
  <c r="X17" i="34"/>
  <c r="X21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4" i="34"/>
  <c r="W106" i="34"/>
  <c r="W108" i="34"/>
  <c r="W110" i="34"/>
  <c r="W112" i="34"/>
  <c r="W114" i="34"/>
  <c r="W116" i="34"/>
  <c r="W140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264" i="34"/>
  <c r="W266" i="34"/>
  <c r="W268" i="34"/>
  <c r="W270" i="34"/>
  <c r="W272" i="34"/>
  <c r="W274" i="34"/>
  <c r="W276" i="34"/>
  <c r="W278" i="34"/>
  <c r="W280" i="34"/>
  <c r="W282" i="34"/>
  <c r="W284" i="34"/>
  <c r="W286" i="34"/>
  <c r="W103" i="34"/>
  <c r="W105" i="34"/>
  <c r="W107" i="34"/>
  <c r="W109" i="34"/>
  <c r="W111" i="34"/>
  <c r="W113" i="34"/>
  <c r="W115" i="34"/>
  <c r="W117" i="34"/>
  <c r="W141" i="34"/>
  <c r="W143" i="34"/>
  <c r="W147" i="34"/>
  <c r="W149" i="34"/>
  <c r="W151" i="34"/>
  <c r="W153" i="34"/>
  <c r="W155" i="34"/>
  <c r="W157" i="34"/>
  <c r="W159" i="34"/>
  <c r="W161" i="34"/>
  <c r="W163" i="34"/>
  <c r="W165" i="34"/>
  <c r="W167" i="34"/>
  <c r="W169" i="34"/>
  <c r="W171" i="34"/>
  <c r="W173" i="34"/>
  <c r="W175" i="34"/>
  <c r="W177" i="34"/>
  <c r="W179" i="34"/>
  <c r="W181" i="34"/>
  <c r="W183" i="34"/>
  <c r="W185" i="34"/>
  <c r="W187" i="34"/>
  <c r="W189" i="34"/>
  <c r="W191" i="34"/>
  <c r="W193" i="34"/>
  <c r="W195" i="34"/>
  <c r="W197" i="34"/>
  <c r="W199" i="34"/>
  <c r="W201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88" i="34"/>
  <c r="W296" i="34"/>
  <c r="W298" i="34"/>
  <c r="W300" i="34"/>
  <c r="W302" i="34"/>
  <c r="W304" i="34"/>
  <c r="W306" i="34"/>
  <c r="W308" i="34"/>
  <c r="W310" i="34"/>
  <c r="W312" i="34"/>
  <c r="W314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294" i="34"/>
  <c r="W292" i="34"/>
  <c r="W297" i="34"/>
  <c r="W299" i="34"/>
  <c r="W301" i="34"/>
  <c r="W303" i="34"/>
  <c r="W305" i="34"/>
  <c r="W307" i="34"/>
  <c r="W309" i="34"/>
  <c r="W311" i="34"/>
  <c r="W313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290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776" i="34"/>
  <c r="W778" i="34"/>
  <c r="W780" i="34"/>
  <c r="W782" i="34"/>
  <c r="W784" i="34"/>
  <c r="W786" i="34"/>
  <c r="W788" i="34"/>
  <c r="W790" i="34"/>
  <c r="W792" i="34"/>
  <c r="W794" i="34"/>
  <c r="W796" i="34"/>
  <c r="W798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703" i="34"/>
  <c r="W705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0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1103" i="34"/>
  <c r="W1105" i="34"/>
  <c r="W1107" i="34"/>
  <c r="W1109" i="34"/>
  <c r="W1111" i="34"/>
  <c r="W1113" i="34"/>
  <c r="W1115" i="34"/>
  <c r="W1117" i="34"/>
  <c r="W1119" i="34"/>
  <c r="W1121" i="34"/>
  <c r="W1123" i="34"/>
  <c r="W1125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1104" i="34"/>
  <c r="W1106" i="34"/>
  <c r="W1108" i="34"/>
  <c r="W1110" i="34"/>
  <c r="W1112" i="34"/>
  <c r="W1114" i="34"/>
  <c r="W1116" i="34"/>
  <c r="W1118" i="34"/>
  <c r="W1120" i="34"/>
  <c r="W1122" i="34"/>
  <c r="W1124" i="34"/>
  <c r="W1126" i="34"/>
  <c r="W802" i="34"/>
  <c r="W1127" i="34"/>
  <c r="W1129" i="34"/>
  <c r="W1128" i="34"/>
  <c r="W14" i="34"/>
  <c r="W16" i="34"/>
  <c r="W18" i="34"/>
  <c r="W15" i="34"/>
  <c r="W17" i="34"/>
  <c r="W19" i="34"/>
  <c r="I14" i="81"/>
  <c r="I72" i="81"/>
  <c r="I70" i="81"/>
  <c r="I68" i="81"/>
  <c r="I66" i="81"/>
  <c r="I64" i="81"/>
  <c r="I62" i="81"/>
  <c r="I60" i="81"/>
  <c r="I58" i="81"/>
  <c r="D70" i="81"/>
  <c r="D66" i="81"/>
  <c r="D62" i="81"/>
  <c r="D58" i="81"/>
  <c r="D54" i="81"/>
  <c r="D50" i="81"/>
  <c r="D46" i="81"/>
  <c r="C71" i="81"/>
  <c r="C69" i="81"/>
  <c r="C67" i="81"/>
  <c r="C65" i="81"/>
  <c r="C63" i="81"/>
  <c r="C61" i="81"/>
  <c r="C59" i="81"/>
  <c r="B72" i="81"/>
  <c r="A72" i="81" s="1"/>
  <c r="B70" i="81"/>
  <c r="A70" i="81" s="1"/>
  <c r="B68" i="81"/>
  <c r="A68" i="81" s="1"/>
  <c r="B66" i="81"/>
  <c r="A66" i="81" s="1"/>
  <c r="B64" i="81"/>
  <c r="A64" i="81" s="1"/>
  <c r="B62" i="81"/>
  <c r="A62" i="81" s="1"/>
  <c r="B60" i="81"/>
  <c r="A60" i="81" s="1"/>
  <c r="B58" i="81"/>
  <c r="C56" i="81"/>
  <c r="B53" i="81"/>
  <c r="F50" i="81"/>
  <c r="C48" i="81"/>
  <c r="C45" i="81"/>
  <c r="C43" i="81"/>
  <c r="C41" i="81"/>
  <c r="C39" i="81"/>
  <c r="B56" i="81"/>
  <c r="F53" i="81"/>
  <c r="C51" i="81"/>
  <c r="B48" i="81"/>
  <c r="F45" i="81"/>
  <c r="F43" i="81"/>
  <c r="F41" i="81"/>
  <c r="F39" i="81"/>
  <c r="B55" i="81"/>
  <c r="F52" i="81"/>
  <c r="C50" i="81"/>
  <c r="B47" i="81"/>
  <c r="I44" i="81"/>
  <c r="I42" i="81"/>
  <c r="I40" i="81"/>
  <c r="I57" i="81"/>
  <c r="G54" i="81"/>
  <c r="E52" i="81"/>
  <c r="I49" i="81"/>
  <c r="G46" i="81"/>
  <c r="D44" i="81"/>
  <c r="D40" i="81"/>
  <c r="A14" i="81"/>
  <c r="J77" i="81" s="1"/>
  <c r="E72" i="81"/>
  <c r="E70" i="81"/>
  <c r="E68" i="81"/>
  <c r="E66" i="81"/>
  <c r="E64" i="81"/>
  <c r="E62" i="81"/>
  <c r="E60" i="81"/>
  <c r="E58" i="81"/>
  <c r="D69" i="81"/>
  <c r="D65" i="81"/>
  <c r="D61" i="81"/>
  <c r="D57" i="81"/>
  <c r="D53" i="81"/>
  <c r="D49" i="81"/>
  <c r="G72" i="81"/>
  <c r="G70" i="81"/>
  <c r="G68" i="81"/>
  <c r="G66" i="81"/>
  <c r="G64" i="81"/>
  <c r="G62" i="81"/>
  <c r="G60" i="81"/>
  <c r="G58" i="81"/>
  <c r="F71" i="81"/>
  <c r="F69" i="81"/>
  <c r="F67" i="81"/>
  <c r="F65" i="81"/>
  <c r="F63" i="81"/>
  <c r="F61" i="81"/>
  <c r="F59" i="81"/>
  <c r="G57" i="81"/>
  <c r="E55" i="81"/>
  <c r="I52" i="81"/>
  <c r="G49" i="81"/>
  <c r="E47" i="81"/>
  <c r="G44" i="81"/>
  <c r="G42" i="81"/>
  <c r="G40" i="81"/>
  <c r="I55" i="81"/>
  <c r="G52" i="81"/>
  <c r="E50" i="81"/>
  <c r="I47" i="81"/>
  <c r="B45" i="81"/>
  <c r="B43" i="81"/>
  <c r="B41" i="81"/>
  <c r="B39" i="81"/>
  <c r="E57" i="81"/>
  <c r="I54" i="81"/>
  <c r="G51" i="81"/>
  <c r="E49" i="81"/>
  <c r="I46" i="81"/>
  <c r="E44" i="81"/>
  <c r="E42" i="81"/>
  <c r="E40" i="81"/>
  <c r="C57" i="81"/>
  <c r="B54" i="81"/>
  <c r="F51" i="81"/>
  <c r="C49" i="81"/>
  <c r="B46" i="81"/>
  <c r="D43" i="81"/>
  <c r="D39" i="81"/>
  <c r="G14" i="81"/>
  <c r="I71" i="81"/>
  <c r="I69" i="81"/>
  <c r="I67" i="81"/>
  <c r="I65" i="81"/>
  <c r="I63" i="81"/>
  <c r="I61" i="81"/>
  <c r="I59" i="81"/>
  <c r="D72" i="81"/>
  <c r="D68" i="81"/>
  <c r="D64" i="81"/>
  <c r="D60" i="81"/>
  <c r="D56" i="81"/>
  <c r="D52" i="81"/>
  <c r="D48" i="81"/>
  <c r="C72" i="81"/>
  <c r="C70" i="81"/>
  <c r="C68" i="81"/>
  <c r="C66" i="81"/>
  <c r="C64" i="81"/>
  <c r="C62" i="81"/>
  <c r="C60" i="81"/>
  <c r="C58" i="81"/>
  <c r="B71" i="81"/>
  <c r="A71" i="81" s="1"/>
  <c r="B69" i="81"/>
  <c r="A69" i="81" s="1"/>
  <c r="B67" i="81"/>
  <c r="A67" i="81" s="1"/>
  <c r="B65" i="81"/>
  <c r="A65" i="81" s="1"/>
  <c r="B63" i="81"/>
  <c r="A63" i="81" s="1"/>
  <c r="B61" i="81"/>
  <c r="A61" i="81" s="1"/>
  <c r="B59" i="81"/>
  <c r="B57" i="81"/>
  <c r="F54" i="81"/>
  <c r="C52" i="81"/>
  <c r="B49" i="81"/>
  <c r="F46" i="81"/>
  <c r="C44" i="81"/>
  <c r="C42" i="81"/>
  <c r="C40" i="81"/>
  <c r="F57" i="81"/>
  <c r="C55" i="81"/>
  <c r="B52" i="81"/>
  <c r="F49" i="81"/>
  <c r="C47" i="81"/>
  <c r="F44" i="81"/>
  <c r="F42" i="81"/>
  <c r="F40" i="81"/>
  <c r="F56" i="81"/>
  <c r="C54" i="81"/>
  <c r="B51" i="81"/>
  <c r="F48" i="81"/>
  <c r="C46" i="81"/>
  <c r="I43" i="81"/>
  <c r="I41" i="81"/>
  <c r="I39" i="81"/>
  <c r="E56" i="81"/>
  <c r="I53" i="81"/>
  <c r="G50" i="81"/>
  <c r="E48" i="81"/>
  <c r="I45" i="81"/>
  <c r="D42" i="81"/>
  <c r="A15" i="81"/>
  <c r="E71" i="81"/>
  <c r="E69" i="81"/>
  <c r="E67" i="81"/>
  <c r="E65" i="81"/>
  <c r="E63" i="81"/>
  <c r="E61" i="81"/>
  <c r="E59" i="81"/>
  <c r="D71" i="81"/>
  <c r="D67" i="81"/>
  <c r="D63" i="81"/>
  <c r="D59" i="81"/>
  <c r="D55" i="81"/>
  <c r="D51" i="81"/>
  <c r="D47" i="81"/>
  <c r="G71" i="81"/>
  <c r="G69" i="81"/>
  <c r="G67" i="81"/>
  <c r="G65" i="81"/>
  <c r="G63" i="81"/>
  <c r="G61" i="81"/>
  <c r="G59" i="81"/>
  <c r="F72" i="81"/>
  <c r="F70" i="81"/>
  <c r="F68" i="81"/>
  <c r="F66" i="81"/>
  <c r="F64" i="81"/>
  <c r="F62" i="81"/>
  <c r="F60" i="81"/>
  <c r="F58" i="81"/>
  <c r="I56" i="81"/>
  <c r="G53" i="81"/>
  <c r="E51" i="81"/>
  <c r="I48" i="81"/>
  <c r="G45" i="81"/>
  <c r="G43" i="81"/>
  <c r="G41" i="81"/>
  <c r="G39" i="81"/>
  <c r="G56" i="81"/>
  <c r="E54" i="81"/>
  <c r="I51" i="81"/>
  <c r="G48" i="81"/>
  <c r="E46" i="81"/>
  <c r="B44" i="81"/>
  <c r="B42" i="81"/>
  <c r="B40" i="81"/>
  <c r="G55" i="81"/>
  <c r="E53" i="81"/>
  <c r="I50" i="81"/>
  <c r="G47" i="81"/>
  <c r="E45" i="81"/>
  <c r="E43" i="81"/>
  <c r="E41" i="81"/>
  <c r="E39" i="81"/>
  <c r="F55" i="81"/>
  <c r="C53" i="81"/>
  <c r="B50" i="81"/>
  <c r="F47" i="81"/>
  <c r="D45" i="81"/>
  <c r="D41" i="81"/>
  <c r="K14" i="81"/>
  <c r="K15" i="81" s="1"/>
  <c r="K16" i="81" s="1"/>
  <c r="H2" i="55"/>
  <c r="A11" i="56"/>
  <c r="X13" i="34"/>
  <c r="X10" i="34"/>
  <c r="W13" i="34"/>
  <c r="G412" i="55"/>
  <c r="I412" i="55"/>
  <c r="I33" i="55"/>
  <c r="W11" i="34"/>
  <c r="W12" i="34"/>
  <c r="X12" i="34"/>
  <c r="X11" i="34"/>
  <c r="A10" i="56"/>
  <c r="A12" i="56"/>
  <c r="H34" i="56"/>
  <c r="F34" i="56"/>
  <c r="F33" i="56"/>
  <c r="L14" i="54"/>
  <c r="L15" i="54" s="1"/>
  <c r="L16" i="54" s="1"/>
  <c r="L18" i="54"/>
  <c r="L19" i="54" s="1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W10" i="34"/>
  <c r="K296" i="55"/>
  <c r="K23" i="55"/>
  <c r="K27" i="55"/>
  <c r="K13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I17" i="55"/>
  <c r="K13" i="55"/>
  <c r="K291" i="55"/>
  <c r="G17" i="55"/>
  <c r="K12" i="55"/>
  <c r="K24" i="55"/>
  <c r="I13" i="61"/>
  <c r="I14" i="61" s="1"/>
  <c r="C13" i="61"/>
  <c r="C14" i="61" s="1"/>
  <c r="H47" i="81" l="1"/>
  <c r="J47" i="81"/>
  <c r="H60" i="81"/>
  <c r="J60" i="81"/>
  <c r="H68" i="81"/>
  <c r="J68" i="81"/>
  <c r="L71" i="81"/>
  <c r="K71" i="81"/>
  <c r="J42" i="81"/>
  <c r="H42" i="81"/>
  <c r="K68" i="81"/>
  <c r="L68" i="81"/>
  <c r="H14" i="81"/>
  <c r="J14" i="81"/>
  <c r="J51" i="81"/>
  <c r="H51" i="81"/>
  <c r="H63" i="81"/>
  <c r="J63" i="81"/>
  <c r="J71" i="81"/>
  <c r="H71" i="81"/>
  <c r="K61" i="81"/>
  <c r="L61" i="81"/>
  <c r="B76" i="81"/>
  <c r="J3" i="81"/>
  <c r="J52" i="81"/>
  <c r="H52" i="81"/>
  <c r="H41" i="81"/>
  <c r="J41" i="81"/>
  <c r="K66" i="81"/>
  <c r="L66" i="81"/>
  <c r="K17" i="81"/>
  <c r="K18" i="81" s="1"/>
  <c r="K19" i="81" s="1"/>
  <c r="K20" i="81" s="1"/>
  <c r="K21" i="81" s="1"/>
  <c r="K22" i="81" s="1"/>
  <c r="K23" i="81" s="1"/>
  <c r="K24" i="81" s="1"/>
  <c r="K25" i="81" s="1"/>
  <c r="K26" i="81" s="1"/>
  <c r="K27" i="81" s="1"/>
  <c r="K28" i="81" s="1"/>
  <c r="K29" i="81" s="1"/>
  <c r="K30" i="81" s="1"/>
  <c r="K31" i="81" s="1"/>
  <c r="K32" i="81" s="1"/>
  <c r="K33" i="81" s="1"/>
  <c r="K34" i="81" s="1"/>
  <c r="K35" i="81" s="1"/>
  <c r="K36" i="81" s="1"/>
  <c r="K37" i="81" s="1"/>
  <c r="K38" i="81" s="1"/>
  <c r="K39" i="81" s="1"/>
  <c r="K40" i="81" s="1"/>
  <c r="K41" i="81" s="1"/>
  <c r="K42" i="81" s="1"/>
  <c r="K43" i="81" s="1"/>
  <c r="K44" i="81" s="1"/>
  <c r="K45" i="81" s="1"/>
  <c r="K46" i="81" s="1"/>
  <c r="K47" i="81" s="1"/>
  <c r="K48" i="81" s="1"/>
  <c r="K49" i="81" s="1"/>
  <c r="K50" i="81" s="1"/>
  <c r="K51" i="81" s="1"/>
  <c r="K52" i="81" s="1"/>
  <c r="K53" i="81" s="1"/>
  <c r="K54" i="81" s="1"/>
  <c r="K55" i="81" s="1"/>
  <c r="K56" i="81" s="1"/>
  <c r="K57" i="81" s="1"/>
  <c r="K58" i="81" s="1"/>
  <c r="K59" i="81" s="1"/>
  <c r="H62" i="81"/>
  <c r="J62" i="81"/>
  <c r="J70" i="81"/>
  <c r="H70" i="81"/>
  <c r="H56" i="81"/>
  <c r="J56" i="81"/>
  <c r="H44" i="81"/>
  <c r="J44" i="81"/>
  <c r="L72" i="81"/>
  <c r="K72" i="81"/>
  <c r="J65" i="81"/>
  <c r="H65" i="81"/>
  <c r="K65" i="81"/>
  <c r="L65" i="81"/>
  <c r="A16" i="8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H43" i="81"/>
  <c r="J43" i="81"/>
  <c r="H53" i="81"/>
  <c r="J53" i="81"/>
  <c r="J50" i="81"/>
  <c r="H50" i="81"/>
  <c r="L70" i="81"/>
  <c r="K70" i="81"/>
  <c r="I74" i="81"/>
  <c r="H64" i="81"/>
  <c r="J64" i="81"/>
  <c r="H72" i="81"/>
  <c r="J72" i="81"/>
  <c r="K63" i="81"/>
  <c r="L63" i="81"/>
  <c r="H48" i="81"/>
  <c r="J48" i="81"/>
  <c r="H57" i="81"/>
  <c r="J57" i="81"/>
  <c r="J54" i="81"/>
  <c r="H54" i="81"/>
  <c r="L60" i="81"/>
  <c r="K60" i="81"/>
  <c r="G74" i="81"/>
  <c r="H59" i="81"/>
  <c r="J59" i="81"/>
  <c r="H67" i="81"/>
  <c r="J67" i="81"/>
  <c r="L69" i="81"/>
  <c r="K69" i="81"/>
  <c r="J45" i="81"/>
  <c r="H45" i="81"/>
  <c r="H55" i="81"/>
  <c r="J55" i="81"/>
  <c r="J58" i="81"/>
  <c r="H58" i="81"/>
  <c r="H66" i="81"/>
  <c r="J66" i="81"/>
  <c r="L67" i="81"/>
  <c r="K67" i="81"/>
  <c r="J40" i="81"/>
  <c r="H40" i="81"/>
  <c r="H49" i="81"/>
  <c r="J49" i="81"/>
  <c r="H46" i="81"/>
  <c r="J46" i="81"/>
  <c r="L64" i="81"/>
  <c r="K64" i="81"/>
  <c r="J61" i="81"/>
  <c r="H61" i="81"/>
  <c r="J69" i="81"/>
  <c r="H69" i="81"/>
  <c r="J39" i="81"/>
  <c r="H39" i="81"/>
  <c r="L62" i="81"/>
  <c r="K62" i="81"/>
  <c r="B26" i="56"/>
  <c r="D26" i="56" s="1"/>
  <c r="F26" i="56"/>
  <c r="G26" i="56"/>
  <c r="B27" i="56"/>
  <c r="F27" i="56"/>
  <c r="H27" i="56" s="1"/>
  <c r="G27" i="56"/>
  <c r="K1131" i="34"/>
  <c r="F13" i="79" s="1" a="1"/>
  <c r="F13" i="79" s="1"/>
  <c r="A30" i="47"/>
  <c r="K412" i="55"/>
  <c r="K3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A55" i="14"/>
  <c r="G18" i="56"/>
  <c r="G20" i="56"/>
  <c r="G22" i="56"/>
  <c r="G24" i="56"/>
  <c r="G17" i="56"/>
  <c r="G19" i="56"/>
  <c r="G21" i="56"/>
  <c r="G23" i="56"/>
  <c r="G25" i="56"/>
  <c r="B25" i="56"/>
  <c r="F25" i="56"/>
  <c r="A31" i="56"/>
  <c r="B17" i="56"/>
  <c r="D17" i="56" s="1"/>
  <c r="M8" i="39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2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K17" i="55"/>
  <c r="B13" i="61"/>
  <c r="F57" i="70" l="1" a="1"/>
  <c r="F57" i="70" s="1"/>
  <c r="E62" i="70" a="1"/>
  <c r="E62" i="70" s="1"/>
  <c r="E65" i="70" a="1"/>
  <c r="E65" i="70" s="1"/>
  <c r="E63" i="70" a="1"/>
  <c r="E63" i="70" s="1"/>
  <c r="F56" i="70" a="1"/>
  <c r="F56" i="70" s="1"/>
  <c r="F64" i="70" a="1"/>
  <c r="F64" i="70" s="1"/>
  <c r="E59" i="70" a="1"/>
  <c r="E59" i="70" s="1"/>
  <c r="F67" i="70" a="1"/>
  <c r="F67" i="70" s="1"/>
  <c r="F58" i="70" a="1"/>
  <c r="F58" i="70" s="1"/>
  <c r="E70" i="70" a="1"/>
  <c r="E70" i="70" s="1"/>
  <c r="E61" i="70" a="1"/>
  <c r="E61" i="70" s="1"/>
  <c r="F66" i="70" a="1"/>
  <c r="F66" i="70" s="1"/>
  <c r="F62" i="70" a="1"/>
  <c r="F62" i="70" s="1"/>
  <c r="H62" i="70" s="1"/>
  <c r="E69" i="70" a="1"/>
  <c r="E69" i="70" s="1"/>
  <c r="E57" i="70" a="1"/>
  <c r="E57" i="70" s="1"/>
  <c r="G57" i="70" s="1"/>
  <c r="F60" i="70" a="1"/>
  <c r="F60" i="70" s="1"/>
  <c r="F68" i="70" a="1"/>
  <c r="F68" i="70" s="1"/>
  <c r="F65" i="70" a="1"/>
  <c r="F65" i="70" s="1"/>
  <c r="F63" i="70" a="1"/>
  <c r="F63" i="70" s="1"/>
  <c r="H63" i="70" s="1"/>
  <c r="E58" i="70" a="1"/>
  <c r="E58" i="70" s="1"/>
  <c r="E56" i="70" a="1"/>
  <c r="E56" i="70" s="1"/>
  <c r="G56" i="70" s="1"/>
  <c r="F59" i="70" a="1"/>
  <c r="F59" i="70" s="1"/>
  <c r="E67" i="70" a="1"/>
  <c r="E67" i="70" s="1"/>
  <c r="G67" i="70" s="1"/>
  <c r="E64" i="70" a="1"/>
  <c r="E64" i="70" s="1"/>
  <c r="G64" i="70" s="1"/>
  <c r="E60" i="70" a="1"/>
  <c r="E60" i="70" s="1"/>
  <c r="F70" i="70" a="1"/>
  <c r="F70" i="70" s="1"/>
  <c r="H70" i="70" s="1"/>
  <c r="F61" i="70" a="1"/>
  <c r="F61" i="70" s="1"/>
  <c r="H61" i="70" s="1"/>
  <c r="E68" i="70" a="1"/>
  <c r="E68" i="70" s="1"/>
  <c r="E66" i="70" a="1"/>
  <c r="E66" i="70" s="1"/>
  <c r="G66" i="70" s="1"/>
  <c r="F69" i="70" a="1"/>
  <c r="F69" i="70" s="1"/>
  <c r="H69" i="70" s="1"/>
  <c r="F26" i="12" a="1"/>
  <c r="F26" i="12" s="1"/>
  <c r="E26" i="12" a="1"/>
  <c r="E26" i="12" s="1"/>
  <c r="J15" i="55" a="1"/>
  <c r="J15" i="55" s="1"/>
  <c r="H15" i="55" a="1"/>
  <c r="H15" i="55" s="1"/>
  <c r="E8" i="12" a="1"/>
  <c r="E8" i="12" s="1"/>
  <c r="F8" i="12" a="1"/>
  <c r="F8" i="12" s="1"/>
  <c r="K74" i="81"/>
  <c r="J74" i="81"/>
  <c r="L14" i="81"/>
  <c r="L15" i="81" s="1"/>
  <c r="L16" i="81" s="1"/>
  <c r="L17" i="81" s="1"/>
  <c r="L18" i="81" s="1"/>
  <c r="L19" i="81" s="1"/>
  <c r="L20" i="81" s="1"/>
  <c r="L21" i="81" s="1"/>
  <c r="L22" i="81" s="1"/>
  <c r="L23" i="81" s="1"/>
  <c r="L24" i="81" s="1"/>
  <c r="L25" i="81" s="1"/>
  <c r="L26" i="81" s="1"/>
  <c r="L27" i="81" s="1"/>
  <c r="L28" i="81" s="1"/>
  <c r="L29" i="81" s="1"/>
  <c r="L30" i="81" s="1"/>
  <c r="L31" i="81" s="1"/>
  <c r="L32" i="81" s="1"/>
  <c r="L33" i="81" s="1"/>
  <c r="L34" i="81" s="1"/>
  <c r="L35" i="81" s="1"/>
  <c r="L36" i="81" s="1"/>
  <c r="L37" i="81" s="1"/>
  <c r="L38" i="81" s="1"/>
  <c r="L39" i="81" s="1"/>
  <c r="L40" i="81" s="1"/>
  <c r="L41" i="81" s="1"/>
  <c r="L42" i="81" s="1"/>
  <c r="L43" i="81" s="1"/>
  <c r="L44" i="81" s="1"/>
  <c r="L45" i="81" s="1"/>
  <c r="L46" i="81" s="1"/>
  <c r="L47" i="81" s="1"/>
  <c r="L48" i="81" s="1"/>
  <c r="L49" i="81" s="1"/>
  <c r="L50" i="81" s="1"/>
  <c r="L51" i="81" s="1"/>
  <c r="L52" i="81" s="1"/>
  <c r="L53" i="81" s="1"/>
  <c r="L54" i="81" s="1"/>
  <c r="L55" i="81" s="1"/>
  <c r="L56" i="81" s="1"/>
  <c r="L57" i="81" s="1"/>
  <c r="L58" i="81" s="1"/>
  <c r="L59" i="81" s="1"/>
  <c r="H74" i="81"/>
  <c r="J275" i="55" a="1"/>
  <c r="J275" i="55" s="1"/>
  <c r="J310" i="55" a="1"/>
  <c r="J310" i="55" s="1"/>
  <c r="H334" i="55" a="1"/>
  <c r="H334" i="55" s="1"/>
  <c r="H388" i="55" a="1"/>
  <c r="H388" i="55" s="1"/>
  <c r="J388" i="55" a="1"/>
  <c r="J388" i="55" s="1"/>
  <c r="J334" i="55" a="1"/>
  <c r="J334" i="55" s="1"/>
  <c r="H275" i="55" a="1"/>
  <c r="H275" i="55" s="1"/>
  <c r="H310" i="55" a="1"/>
  <c r="H310" i="55" s="1"/>
  <c r="E55" i="70" a="1"/>
  <c r="E55" i="70" s="1"/>
  <c r="F55" i="70" a="1"/>
  <c r="F55" i="70" s="1"/>
  <c r="G15" i="79" a="1"/>
  <c r="G15" i="79" s="1"/>
  <c r="G13" i="79" a="1"/>
  <c r="G13" i="79" s="1"/>
  <c r="I13" i="79" s="1"/>
  <c r="F12" i="79" a="1"/>
  <c r="F12" i="79" s="1"/>
  <c r="G20" i="79" a="1"/>
  <c r="G20" i="79" s="1"/>
  <c r="G16" i="79" a="1"/>
  <c r="G16" i="79" s="1"/>
  <c r="G18" i="79" a="1"/>
  <c r="G18" i="79" s="1"/>
  <c r="F17" i="79" a="1"/>
  <c r="F17" i="79" s="1"/>
  <c r="G14" i="79" a="1"/>
  <c r="G14" i="79" s="1"/>
  <c r="F16" i="79" a="1"/>
  <c r="F16" i="79" s="1"/>
  <c r="H16" i="79" s="1"/>
  <c r="F14" i="79" a="1"/>
  <c r="F14" i="79" s="1"/>
  <c r="F19" i="79" a="1"/>
  <c r="F19" i="79" s="1"/>
  <c r="G19" i="79" a="1"/>
  <c r="G19" i="79" s="1"/>
  <c r="F20" i="79" a="1"/>
  <c r="F20" i="79" s="1"/>
  <c r="H20" i="79" s="1"/>
  <c r="F15" i="79" a="1"/>
  <c r="F15" i="79" s="1"/>
  <c r="G12" i="79" a="1"/>
  <c r="G12" i="79" s="1"/>
  <c r="I12" i="79" s="1"/>
  <c r="G17" i="79" a="1"/>
  <c r="G17" i="79" s="1"/>
  <c r="F18" i="79" a="1"/>
  <c r="F18" i="79" s="1"/>
  <c r="D27" i="56"/>
  <c r="A27" i="56"/>
  <c r="H26" i="56"/>
  <c r="H25" i="56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A26" i="56" s="1"/>
  <c r="I33" i="71"/>
  <c r="J33" i="71"/>
  <c r="A41" i="43"/>
  <c r="E41" i="43"/>
  <c r="B42" i="43"/>
  <c r="D41" i="43"/>
  <c r="F42" i="43"/>
  <c r="A42" i="43"/>
  <c r="E42" i="43"/>
  <c r="C41" i="43"/>
  <c r="G41" i="43"/>
  <c r="D42" i="43"/>
  <c r="B41" i="43"/>
  <c r="F41" i="43"/>
  <c r="C42" i="43"/>
  <c r="G42" i="43"/>
  <c r="I52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G60" i="70" l="1"/>
  <c r="G68" i="70"/>
  <c r="G58" i="70"/>
  <c r="H59" i="70"/>
  <c r="H65" i="70"/>
  <c r="H60" i="70"/>
  <c r="H66" i="70"/>
  <c r="H67" i="70"/>
  <c r="G63" i="70"/>
  <c r="G61" i="70"/>
  <c r="G59" i="70"/>
  <c r="G65" i="70"/>
  <c r="G69" i="70"/>
  <c r="G70" i="70"/>
  <c r="H64" i="70"/>
  <c r="G62" i="70"/>
  <c r="H68" i="70"/>
  <c r="H58" i="70"/>
  <c r="H56" i="70"/>
  <c r="H57" i="70"/>
  <c r="H26" i="12"/>
  <c r="G26" i="12"/>
  <c r="L15" i="55"/>
  <c r="H8" i="12"/>
  <c r="L310" i="55"/>
  <c r="L74" i="81"/>
  <c r="G8" i="12"/>
  <c r="L275" i="55"/>
  <c r="I17" i="79"/>
  <c r="H14" i="79"/>
  <c r="H18" i="79"/>
  <c r="L388" i="55"/>
  <c r="L334" i="55"/>
  <c r="H15" i="79"/>
  <c r="H55" i="70"/>
  <c r="G55" i="70"/>
  <c r="H19" i="79"/>
  <c r="I14" i="79"/>
  <c r="I20" i="79"/>
  <c r="H17" i="79"/>
  <c r="H12" i="79"/>
  <c r="I15" i="79"/>
  <c r="I18" i="79"/>
  <c r="I19" i="79"/>
  <c r="I16" i="79"/>
  <c r="H13" i="79"/>
  <c r="H28" i="56"/>
  <c r="A6" i="42"/>
  <c r="A68" i="42"/>
  <c r="I69" i="42"/>
  <c r="I16" i="71"/>
  <c r="J16" i="71"/>
  <c r="J16" i="14"/>
  <c r="G135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30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I29" i="14" l="1"/>
  <c r="J29" i="71"/>
  <c r="I29" i="71"/>
  <c r="J29" i="14"/>
  <c r="I20" i="47"/>
  <c r="H20" i="47"/>
  <c r="J30" i="14" l="1"/>
  <c r="J30" i="71"/>
  <c r="I30" i="71"/>
  <c r="H21" i="47"/>
  <c r="I21" i="47"/>
  <c r="I30" i="14"/>
  <c r="I31" i="14" s="1"/>
  <c r="F38" i="43"/>
  <c r="F13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135" i="43"/>
  <c r="H136" i="43" s="1"/>
  <c r="H65" i="43" l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B25" i="55"/>
  <c r="A24" i="55"/>
  <c r="A20" i="55"/>
  <c r="H55" i="47"/>
  <c r="H56" i="47" l="1"/>
  <c r="B26" i="55"/>
  <c r="B27" i="55" s="1"/>
  <c r="B28" i="55" s="1"/>
  <c r="B29" i="55" s="1"/>
  <c r="A25" i="55"/>
  <c r="I56" i="47"/>
  <c r="A21" i="55"/>
  <c r="I57" i="47" l="1"/>
  <c r="A29" i="55"/>
  <c r="B30" i="55"/>
  <c r="H57" i="47"/>
  <c r="H58" i="47" l="1"/>
  <c r="A30" i="55"/>
  <c r="B31" i="55"/>
  <c r="A31" i="55" s="1"/>
  <c r="I58" i="47"/>
  <c r="I59" i="47" l="1"/>
  <c r="H59" i="47"/>
  <c r="H60" i="47" l="1"/>
  <c r="I60" i="47"/>
  <c r="I24" i="73" l="1"/>
  <c r="H24" i="73"/>
  <c r="H10" i="73"/>
  <c r="I10" i="73"/>
  <c r="I52" i="73" l="1"/>
  <c r="H52" i="73"/>
  <c r="J180" i="55" l="1" a="1"/>
  <c r="J180" i="55" s="1"/>
  <c r="F55" i="15" a="1"/>
  <c r="F55" i="15" s="1"/>
  <c r="J339" i="55" a="1"/>
  <c r="J339" i="55" s="1"/>
  <c r="J375" i="55" a="1"/>
  <c r="J375" i="55" s="1"/>
  <c r="D13" i="39"/>
  <c r="J224" i="55" a="1"/>
  <c r="J224" i="55" s="1"/>
  <c r="J390" i="55" a="1"/>
  <c r="J390" i="55" s="1"/>
  <c r="J185" i="55" a="1"/>
  <c r="J185" i="55" s="1"/>
  <c r="J369" i="55" a="1"/>
  <c r="J369" i="55" s="1"/>
  <c r="J120" i="55" a="1"/>
  <c r="J120" i="55" s="1"/>
  <c r="J282" i="55" a="1"/>
  <c r="J282" i="55" s="1"/>
  <c r="J303" i="55" a="1"/>
  <c r="J303" i="55" s="1"/>
  <c r="J129" i="55" a="1"/>
  <c r="J129" i="55" s="1"/>
  <c r="F56" i="15" a="1"/>
  <c r="F56" i="15" s="1"/>
  <c r="F58" i="15" a="1"/>
  <c r="F58" i="15" s="1"/>
  <c r="J233" i="55" a="1"/>
  <c r="J233" i="55" s="1"/>
  <c r="J291" i="55" a="1"/>
  <c r="J291" i="55" s="1"/>
  <c r="J181" i="55" a="1"/>
  <c r="J181" i="55" s="1"/>
  <c r="J406" i="55" a="1"/>
  <c r="J406" i="55" s="1"/>
  <c r="J309" i="55" a="1"/>
  <c r="J309" i="55" s="1"/>
  <c r="J19" i="55" a="1"/>
  <c r="J19" i="55" s="1"/>
  <c r="J13" i="55" a="1"/>
  <c r="J13" i="55" s="1"/>
  <c r="J26" i="55" a="1"/>
  <c r="J26" i="55" s="1"/>
  <c r="J148" i="55" a="1"/>
  <c r="J148" i="55" s="1"/>
  <c r="J54" i="55" a="1"/>
  <c r="J54" i="55" s="1"/>
  <c r="J40" i="55" a="1"/>
  <c r="J40" i="55" s="1"/>
  <c r="F53" i="15" a="1"/>
  <c r="F53" i="15" s="1"/>
  <c r="J221" i="55" a="1"/>
  <c r="J221" i="55" s="1"/>
  <c r="J328" i="55" a="1"/>
  <c r="J328" i="55" s="1"/>
  <c r="J386" i="55" a="1"/>
  <c r="J386" i="55" s="1"/>
  <c r="J155" i="55" a="1"/>
  <c r="J155" i="55" s="1"/>
  <c r="J380" i="55" a="1"/>
  <c r="J380" i="55" s="1"/>
  <c r="J284" i="55" a="1"/>
  <c r="J284" i="55" s="1"/>
  <c r="J228" i="55" a="1"/>
  <c r="J228" i="55" s="1"/>
  <c r="J290" i="55" a="1"/>
  <c r="J290" i="55" s="1"/>
  <c r="J98" i="55" a="1"/>
  <c r="J98" i="55" s="1"/>
  <c r="J22" i="55" a="1"/>
  <c r="J22" i="55" s="1"/>
  <c r="J250" i="55" a="1"/>
  <c r="J250" i="55" s="1"/>
  <c r="J43" i="55" a="1"/>
  <c r="J43" i="55" s="1"/>
  <c r="J296" i="55" a="1"/>
  <c r="J296" i="55" s="1"/>
  <c r="J176" i="55" a="1"/>
  <c r="J176" i="55" s="1"/>
  <c r="J267" i="55" a="1"/>
  <c r="J267" i="55" s="1"/>
  <c r="J14" i="55" a="1"/>
  <c r="J14" i="55" s="1"/>
  <c r="J187" i="55" a="1"/>
  <c r="J187" i="55" s="1"/>
  <c r="J145" i="55" a="1"/>
  <c r="J145" i="55" s="1"/>
  <c r="J354" i="55" a="1"/>
  <c r="J354" i="55" s="1"/>
  <c r="J376" i="55" a="1"/>
  <c r="J376" i="55" s="1"/>
  <c r="J226" i="55" a="1"/>
  <c r="J226" i="55" s="1"/>
  <c r="J63" i="55" a="1"/>
  <c r="J63" i="55" s="1"/>
  <c r="J72" i="55" a="1"/>
  <c r="J72" i="55" s="1"/>
  <c r="J161" i="55" a="1"/>
  <c r="J161" i="55" s="1"/>
  <c r="J27" i="55" a="1"/>
  <c r="J27" i="55" s="1"/>
  <c r="J241" i="55" a="1"/>
  <c r="J241" i="55" s="1"/>
  <c r="J210" i="55" a="1"/>
  <c r="J210" i="55" s="1"/>
  <c r="J28" i="55" a="1"/>
  <c r="J28" i="55" s="1"/>
  <c r="J391" i="55" a="1"/>
  <c r="J391" i="55" s="1"/>
  <c r="J41" i="55" a="1"/>
  <c r="J41" i="55" s="1"/>
  <c r="J234" i="55" a="1"/>
  <c r="J234" i="55" s="1"/>
  <c r="J358" i="55" a="1"/>
  <c r="J358" i="55" s="1"/>
  <c r="J256" i="55" a="1"/>
  <c r="J256" i="55" s="1"/>
  <c r="J158" i="55" a="1"/>
  <c r="J158" i="55" s="1"/>
  <c r="J298" i="55" a="1"/>
  <c r="J298" i="55" s="1"/>
  <c r="J372" i="55" a="1"/>
  <c r="J372" i="55" s="1"/>
  <c r="J344" i="55" a="1"/>
  <c r="J344" i="55" s="1"/>
  <c r="J95" i="55" a="1"/>
  <c r="J95" i="55" s="1"/>
  <c r="J289" i="55" a="1"/>
  <c r="J289" i="55" s="1"/>
  <c r="J117" i="55" a="1"/>
  <c r="J117" i="55" s="1"/>
  <c r="J195" i="55" a="1"/>
  <c r="J195" i="55" s="1"/>
  <c r="J135" i="55" a="1"/>
  <c r="J135" i="55" s="1"/>
  <c r="J74" i="55" a="1"/>
  <c r="J74" i="55" s="1"/>
  <c r="J200" i="55" a="1"/>
  <c r="J200" i="55" s="1"/>
  <c r="J138" i="55" a="1"/>
  <c r="J138" i="55" s="1"/>
  <c r="J85" i="55" a="1"/>
  <c r="J85" i="55" s="1"/>
  <c r="J240" i="55" a="1"/>
  <c r="J240" i="55" s="1"/>
  <c r="J172" i="55" a="1"/>
  <c r="J172" i="55" s="1"/>
  <c r="J190" i="55" a="1"/>
  <c r="J190" i="55" s="1"/>
  <c r="J206" i="55" a="1"/>
  <c r="J206" i="55" s="1"/>
  <c r="J80" i="55" a="1"/>
  <c r="J80" i="55" s="1"/>
  <c r="J88" i="55" a="1"/>
  <c r="J88" i="55" s="1"/>
  <c r="J276" i="55" a="1"/>
  <c r="J276" i="55" s="1"/>
  <c r="J227" i="55" a="1"/>
  <c r="J227" i="55" s="1"/>
  <c r="J348" i="55" a="1"/>
  <c r="J348" i="55" s="1"/>
  <c r="J107" i="55" a="1"/>
  <c r="J107" i="55" s="1"/>
  <c r="J165" i="55" a="1"/>
  <c r="J165" i="55" s="1"/>
  <c r="J152" i="55" a="1"/>
  <c r="J152" i="55" s="1"/>
  <c r="J123" i="55" a="1"/>
  <c r="J123" i="55" s="1"/>
  <c r="J78" i="55" a="1"/>
  <c r="J78" i="55" s="1"/>
  <c r="J405" i="55" a="1"/>
  <c r="J405" i="55" s="1"/>
  <c r="J45" i="55" a="1"/>
  <c r="J45" i="55" s="1"/>
  <c r="J294" i="55" a="1"/>
  <c r="J294" i="55" s="1"/>
  <c r="J68" i="55" a="1"/>
  <c r="J68" i="55" s="1"/>
  <c r="J254" i="55" a="1"/>
  <c r="J254" i="55" s="1"/>
  <c r="J218" i="55" a="1"/>
  <c r="J218" i="55" s="1"/>
  <c r="J308" i="55" a="1"/>
  <c r="J308" i="55" s="1"/>
  <c r="J143" i="55" a="1"/>
  <c r="J143" i="55" s="1"/>
  <c r="J273" i="55" a="1"/>
  <c r="J273" i="55" s="1"/>
  <c r="J318" i="55" a="1"/>
  <c r="J318" i="55" s="1"/>
  <c r="J312" i="55" a="1"/>
  <c r="J312" i="55" s="1"/>
  <c r="J118" i="55" a="1"/>
  <c r="J118" i="55" s="1"/>
  <c r="J396" i="55" a="1"/>
  <c r="J396" i="55" s="1"/>
  <c r="J203" i="55" a="1"/>
  <c r="J203" i="55" s="1"/>
  <c r="J260" i="55" a="1"/>
  <c r="J260" i="55" s="1"/>
  <c r="J242" i="55" a="1"/>
  <c r="J242" i="55" s="1"/>
  <c r="J106" i="55" a="1"/>
  <c r="J106" i="55" s="1"/>
  <c r="J394" i="55" a="1"/>
  <c r="J394" i="55" s="1"/>
  <c r="J271" i="55" a="1"/>
  <c r="J271" i="55" s="1"/>
  <c r="J236" i="55" a="1"/>
  <c r="J236" i="55" s="1"/>
  <c r="J367" i="55" a="1"/>
  <c r="J367" i="55" s="1"/>
  <c r="J115" i="55" a="1"/>
  <c r="J115" i="55" s="1"/>
  <c r="J166" i="55" a="1"/>
  <c r="J166" i="55" s="1"/>
  <c r="J274" i="55" a="1"/>
  <c r="J274" i="55" s="1"/>
  <c r="J397" i="55" a="1"/>
  <c r="J397" i="55" s="1"/>
  <c r="J255" i="55" a="1"/>
  <c r="J255" i="55" s="1"/>
  <c r="J347" i="55" a="1"/>
  <c r="J347" i="55" s="1"/>
  <c r="J399" i="55" a="1"/>
  <c r="J399" i="55" s="1"/>
  <c r="J159" i="55" a="1"/>
  <c r="J159" i="55" s="1"/>
  <c r="J307" i="55" a="1"/>
  <c r="J307" i="55" s="1"/>
  <c r="J248" i="55" a="1"/>
  <c r="J248" i="55" s="1"/>
  <c r="J317" i="55" a="1"/>
  <c r="J317" i="55" s="1"/>
  <c r="J373" i="55" a="1"/>
  <c r="J373" i="55" s="1"/>
  <c r="J147" i="55" a="1"/>
  <c r="J147" i="55" s="1"/>
  <c r="J345" i="55" a="1"/>
  <c r="J345" i="55" s="1"/>
  <c r="J108" i="55" a="1"/>
  <c r="J108" i="55" s="1"/>
  <c r="J283" i="55" a="1"/>
  <c r="J283" i="55" s="1"/>
  <c r="J277" i="55" a="1"/>
  <c r="J277" i="55" s="1"/>
  <c r="J313" i="55" a="1"/>
  <c r="J313" i="55" s="1"/>
  <c r="J329" i="55" a="1"/>
  <c r="J329" i="55" s="1"/>
  <c r="J196" i="55" a="1"/>
  <c r="J196" i="55" s="1"/>
  <c r="J257" i="55" a="1"/>
  <c r="J257" i="55" s="1"/>
  <c r="J69" i="55" a="1"/>
  <c r="J69" i="55" s="1"/>
  <c r="J46" i="55" a="1"/>
  <c r="J46" i="55" s="1"/>
  <c r="J146" i="55" a="1"/>
  <c r="J146" i="55" s="1"/>
  <c r="J395" i="55" a="1"/>
  <c r="J395" i="55" s="1"/>
  <c r="J36" i="55" a="1"/>
  <c r="J36" i="55" s="1"/>
  <c r="H375" i="55" a="1"/>
  <c r="H375" i="55" s="1"/>
  <c r="H179" i="55" a="1"/>
  <c r="H179" i="55" s="1"/>
  <c r="E55" i="15" a="1"/>
  <c r="E55" i="15" s="1"/>
  <c r="I55" i="15" s="1"/>
  <c r="H390" i="55" a="1"/>
  <c r="H390" i="55" s="1"/>
  <c r="H141" i="55" a="1"/>
  <c r="H141" i="55" s="1"/>
  <c r="J51" i="55" a="1"/>
  <c r="J51" i="55" s="1"/>
  <c r="J62" i="55" a="1"/>
  <c r="J62" i="55" s="1"/>
  <c r="H97" i="55" a="1"/>
  <c r="H97" i="55" s="1"/>
  <c r="E56" i="15" a="1"/>
  <c r="E56" i="15" s="1"/>
  <c r="J125" i="55" a="1"/>
  <c r="J125" i="55" s="1"/>
  <c r="H338" i="55" a="1"/>
  <c r="H338" i="55" s="1"/>
  <c r="F48" i="15" a="1"/>
  <c r="F48" i="15" s="1"/>
  <c r="E52" i="15" a="1"/>
  <c r="E52" i="15" s="1"/>
  <c r="H61" i="55" a="1"/>
  <c r="H61" i="55" s="1"/>
  <c r="H314" i="55" a="1"/>
  <c r="H314" i="55" s="1"/>
  <c r="H167" i="55" a="1"/>
  <c r="H167" i="55" s="1"/>
  <c r="H21" i="55" a="1"/>
  <c r="H21" i="55" s="1"/>
  <c r="H224" i="55" a="1"/>
  <c r="H224" i="55" s="1"/>
  <c r="L224" i="55" s="1"/>
  <c r="H303" i="55" a="1"/>
  <c r="H303" i="55" s="1"/>
  <c r="E54" i="15" a="1"/>
  <c r="E54" i="15" s="1"/>
  <c r="H300" i="55" a="1"/>
  <c r="H300" i="55" s="1"/>
  <c r="H245" i="55" a="1"/>
  <c r="H245" i="55" s="1"/>
  <c r="H99" i="55" a="1"/>
  <c r="H99" i="55" s="1"/>
  <c r="H121" i="55" a="1"/>
  <c r="H121" i="55" s="1"/>
  <c r="H247" i="55" a="1"/>
  <c r="H247" i="55" s="1"/>
  <c r="H349" i="55" a="1"/>
  <c r="H349" i="55" s="1"/>
  <c r="H154" i="55" a="1"/>
  <c r="H154" i="55" s="1"/>
  <c r="H306" i="55" a="1"/>
  <c r="H306" i="55" s="1"/>
  <c r="H74" i="55" a="1"/>
  <c r="H74" i="55" s="1"/>
  <c r="H250" i="55" a="1"/>
  <c r="H250" i="55" s="1"/>
  <c r="H200" i="55" a="1"/>
  <c r="H200" i="55" s="1"/>
  <c r="H352" i="55" a="1"/>
  <c r="H352" i="55" s="1"/>
  <c r="H180" i="55" a="1"/>
  <c r="H180" i="55" s="1"/>
  <c r="H104" i="55" a="1"/>
  <c r="H104" i="55" s="1"/>
  <c r="H126" i="55" a="1"/>
  <c r="H126" i="55" s="1"/>
  <c r="H161" i="55" a="1"/>
  <c r="H161" i="55" s="1"/>
  <c r="H309" i="55" a="1"/>
  <c r="H309" i="55" s="1"/>
  <c r="H277" i="55" a="1"/>
  <c r="H277" i="55" s="1"/>
  <c r="H149" i="55" a="1"/>
  <c r="H149" i="55" s="1"/>
  <c r="H185" i="55" a="1"/>
  <c r="H185" i="55" s="1"/>
  <c r="H120" i="55" a="1"/>
  <c r="H120" i="55" s="1"/>
  <c r="H382" i="55" a="1"/>
  <c r="H382" i="55" s="1"/>
  <c r="H339" i="55" a="1"/>
  <c r="H339" i="55" s="1"/>
  <c r="H112" i="55" a="1"/>
  <c r="H112" i="55" s="1"/>
  <c r="H243" i="55" a="1"/>
  <c r="H243" i="55" s="1"/>
  <c r="H311" i="55" a="1"/>
  <c r="H311" i="55" s="1"/>
  <c r="H181" i="55" a="1"/>
  <c r="H181" i="55" s="1"/>
  <c r="L181" i="55" s="1"/>
  <c r="H221" i="55" a="1"/>
  <c r="H221" i="55" s="1"/>
  <c r="H151" i="55" a="1"/>
  <c r="H151" i="55" s="1"/>
  <c r="H192" i="55" a="1"/>
  <c r="H192" i="55" s="1"/>
  <c r="H77" i="55" a="1"/>
  <c r="H77" i="55" s="1"/>
  <c r="H261" i="55" a="1"/>
  <c r="H261" i="55" s="1"/>
  <c r="H246" i="55" a="1"/>
  <c r="H246" i="55" s="1"/>
  <c r="H27" i="55" a="1"/>
  <c r="H27" i="55" s="1"/>
  <c r="H190" i="55" a="1"/>
  <c r="H190" i="55" s="1"/>
  <c r="H284" i="55" a="1"/>
  <c r="H284" i="55" s="1"/>
  <c r="H108" i="55" a="1"/>
  <c r="H108" i="55" s="1"/>
  <c r="H254" i="55" a="1"/>
  <c r="H254" i="55" s="1"/>
  <c r="H218" i="55" a="1"/>
  <c r="H218" i="55" s="1"/>
  <c r="H307" i="55" a="1"/>
  <c r="H307" i="55" s="1"/>
  <c r="H125" i="55" a="1"/>
  <c r="H125" i="55" s="1"/>
  <c r="H395" i="55" a="1"/>
  <c r="H395" i="55" s="1"/>
  <c r="H369" i="55" a="1"/>
  <c r="H369" i="55" s="1"/>
  <c r="H392" i="55" a="1"/>
  <c r="H392" i="55" s="1"/>
  <c r="H189" i="55" a="1"/>
  <c r="H189" i="55" s="1"/>
  <c r="H20" i="55" a="1"/>
  <c r="H20" i="55" s="1"/>
  <c r="H403" i="55" a="1"/>
  <c r="H403" i="55" s="1"/>
  <c r="H70" i="55" a="1"/>
  <c r="H70" i="55" s="1"/>
  <c r="H65" i="55" a="1"/>
  <c r="H65" i="55" s="1"/>
  <c r="H177" i="55" a="1"/>
  <c r="H177" i="55" s="1"/>
  <c r="H321" i="55" a="1"/>
  <c r="H321" i="55" s="1"/>
  <c r="H22" i="55" a="1"/>
  <c r="H22" i="55" s="1"/>
  <c r="H59" i="55" a="1"/>
  <c r="H59" i="55" s="1"/>
  <c r="H361" i="55" a="1"/>
  <c r="H361" i="55" s="1"/>
  <c r="H214" i="55" a="1"/>
  <c r="H214" i="55" s="1"/>
  <c r="H241" i="55" a="1"/>
  <c r="H241" i="55" s="1"/>
  <c r="H148" i="55" a="1"/>
  <c r="H148" i="55" s="1"/>
  <c r="H210" i="55" a="1"/>
  <c r="H210" i="55" s="1"/>
  <c r="H54" i="55" a="1"/>
  <c r="H54" i="55" s="1"/>
  <c r="H40" i="55" a="1"/>
  <c r="H40" i="55" s="1"/>
  <c r="E53" i="15" a="1"/>
  <c r="E53" i="15" s="1"/>
  <c r="H28" i="55" a="1"/>
  <c r="H28" i="55" s="1"/>
  <c r="H296" i="55" a="1"/>
  <c r="H296" i="55" s="1"/>
  <c r="L296" i="55" s="1"/>
  <c r="H26" i="55" a="1"/>
  <c r="H26" i="55" s="1"/>
  <c r="H282" i="55" a="1"/>
  <c r="H282" i="55" s="1"/>
  <c r="L282" i="55" s="1"/>
  <c r="H183" i="55" a="1"/>
  <c r="H183" i="55" s="1"/>
  <c r="H209" i="55" a="1"/>
  <c r="H209" i="55" s="1"/>
  <c r="H205" i="55" a="1"/>
  <c r="H205" i="55" s="1"/>
  <c r="H301" i="55" a="1"/>
  <c r="H301" i="55" s="1"/>
  <c r="H233" i="55" a="1"/>
  <c r="H233" i="55" s="1"/>
  <c r="H291" i="55" a="1"/>
  <c r="H291" i="55" s="1"/>
  <c r="H43" i="55" a="1"/>
  <c r="H43" i="55" s="1"/>
  <c r="H135" i="55" a="1"/>
  <c r="H135" i="55" s="1"/>
  <c r="L135" i="55" s="1"/>
  <c r="H187" i="55" a="1"/>
  <c r="H187" i="55" s="1"/>
  <c r="H195" i="55" a="1"/>
  <c r="H195" i="55" s="1"/>
  <c r="H248" i="55" a="1"/>
  <c r="H248" i="55" s="1"/>
  <c r="L248" i="55" s="1"/>
  <c r="H405" i="55" a="1"/>
  <c r="H405" i="55" s="1"/>
  <c r="H236" i="55" a="1"/>
  <c r="H236" i="55" s="1"/>
  <c r="H329" i="55" a="1"/>
  <c r="H329" i="55" s="1"/>
  <c r="H367" i="55" a="1"/>
  <c r="H367" i="55" s="1"/>
  <c r="L367" i="55" s="1"/>
  <c r="H196" i="55" a="1"/>
  <c r="H196" i="55" s="1"/>
  <c r="H115" i="55" a="1"/>
  <c r="H115" i="55" s="1"/>
  <c r="H257" i="55" a="1"/>
  <c r="H257" i="55" s="1"/>
  <c r="H274" i="55" a="1"/>
  <c r="H274" i="55" s="1"/>
  <c r="H98" i="55" a="1"/>
  <c r="H98" i="55" s="1"/>
  <c r="H62" i="55" a="1"/>
  <c r="H62" i="55" s="1"/>
  <c r="H41" i="55" a="1"/>
  <c r="H41" i="55" s="1"/>
  <c r="H176" i="55" a="1"/>
  <c r="H176" i="55" s="1"/>
  <c r="L176" i="55" s="1"/>
  <c r="H376" i="55" a="1"/>
  <c r="H376" i="55" s="1"/>
  <c r="E32" i="15" a="1"/>
  <c r="E32" i="15" s="1"/>
  <c r="E7" i="12" a="1"/>
  <c r="E7" i="12" s="1"/>
  <c r="E28" i="15" a="1"/>
  <c r="E28" i="15" s="1"/>
  <c r="H23" i="55" a="1"/>
  <c r="H23" i="55" s="1"/>
  <c r="E50" i="15" a="1"/>
  <c r="E50" i="15" s="1"/>
  <c r="H138" i="55" a="1"/>
  <c r="H138" i="55" s="1"/>
  <c r="F22" i="15" a="1"/>
  <c r="F22" i="15" s="1"/>
  <c r="E31" i="15" a="1"/>
  <c r="E31" i="15" s="1"/>
  <c r="H283" i="55" a="1"/>
  <c r="H283" i="55" s="1"/>
  <c r="H95" i="55" a="1"/>
  <c r="H95" i="55" s="1"/>
  <c r="H347" i="55" a="1"/>
  <c r="H347" i="55" s="1"/>
  <c r="H276" i="55" a="1"/>
  <c r="H276" i="55" s="1"/>
  <c r="H72" i="55" a="1"/>
  <c r="H72" i="55" s="1"/>
  <c r="L72" i="55" s="1"/>
  <c r="H69" i="55" a="1"/>
  <c r="H69" i="55" s="1"/>
  <c r="H312" i="55" a="1"/>
  <c r="H312" i="55" s="1"/>
  <c r="H267" i="55" a="1"/>
  <c r="H267" i="55" s="1"/>
  <c r="H234" i="55" a="1"/>
  <c r="H234" i="55" s="1"/>
  <c r="F37" i="15" a="1"/>
  <c r="F37" i="15" s="1"/>
  <c r="H358" i="55" a="1"/>
  <c r="H358" i="55" s="1"/>
  <c r="H155" i="55" a="1"/>
  <c r="H155" i="55" s="1"/>
  <c r="H107" i="55" a="1"/>
  <c r="H107" i="55" s="1"/>
  <c r="H372" i="55" a="1"/>
  <c r="H372" i="55" s="1"/>
  <c r="H399" i="55" a="1"/>
  <c r="H399" i="55" s="1"/>
  <c r="H394" i="55" a="1"/>
  <c r="H394" i="55" s="1"/>
  <c r="H397" i="55" a="1"/>
  <c r="H397" i="55" s="1"/>
  <c r="H129" i="55" a="1"/>
  <c r="H129" i="55" s="1"/>
  <c r="H354" i="55" a="1"/>
  <c r="H354" i="55" s="1"/>
  <c r="H13" i="55" a="1"/>
  <c r="H13" i="55" s="1"/>
  <c r="L13" i="55" s="1"/>
  <c r="H14" i="55" a="1"/>
  <c r="H14" i="55" s="1"/>
  <c r="H386" i="55" a="1"/>
  <c r="H386" i="55" s="1"/>
  <c r="E51" i="15" a="1"/>
  <c r="E51" i="15" s="1"/>
  <c r="E57" i="15" a="1"/>
  <c r="E57" i="15" s="1"/>
  <c r="F28" i="15" a="1"/>
  <c r="F28" i="15" s="1"/>
  <c r="H85" i="55" a="1"/>
  <c r="H85" i="55" s="1"/>
  <c r="L85" i="55" s="1"/>
  <c r="E22" i="15" a="1"/>
  <c r="E22" i="15" s="1"/>
  <c r="H396" i="55" a="1"/>
  <c r="H396" i="55" s="1"/>
  <c r="H308" i="55" a="1"/>
  <c r="H308" i="55" s="1"/>
  <c r="H298" i="55" a="1"/>
  <c r="H298" i="55" s="1"/>
  <c r="F19" i="15" a="1"/>
  <c r="F19" i="15" s="1"/>
  <c r="H63" i="55" a="1"/>
  <c r="H63" i="55" s="1"/>
  <c r="H203" i="55" a="1"/>
  <c r="H203" i="55" s="1"/>
  <c r="L203" i="55" s="1"/>
  <c r="H147" i="55" a="1"/>
  <c r="H147" i="55" s="1"/>
  <c r="H88" i="55" a="1"/>
  <c r="H88" i="55" s="1"/>
  <c r="H373" i="55" a="1"/>
  <c r="H373" i="55" s="1"/>
  <c r="E35" i="15" a="1"/>
  <c r="E35" i="15" s="1"/>
  <c r="H290" i="55" a="1"/>
  <c r="H290" i="55" s="1"/>
  <c r="H294" i="55" a="1"/>
  <c r="H294" i="55" s="1"/>
  <c r="H164" i="55" a="1"/>
  <c r="H164" i="55" s="1"/>
  <c r="H68" i="55" a="1"/>
  <c r="H68" i="55" s="1"/>
  <c r="H145" i="55" a="1"/>
  <c r="H145" i="55" s="1"/>
  <c r="H328" i="55" a="1"/>
  <c r="H328" i="55" s="1"/>
  <c r="H240" i="55" a="1"/>
  <c r="H240" i="55" s="1"/>
  <c r="E12" i="15" a="1"/>
  <c r="E12" i="15" s="1"/>
  <c r="F14" i="15" a="1"/>
  <c r="F14" i="15" s="1"/>
  <c r="F29" i="15" a="1"/>
  <c r="F29" i="15" s="1"/>
  <c r="E20" i="15" a="1"/>
  <c r="E20" i="15" s="1"/>
  <c r="H118" i="55" a="1"/>
  <c r="H118" i="55" s="1"/>
  <c r="H106" i="55" a="1"/>
  <c r="H106" i="55" s="1"/>
  <c r="H256" i="55" a="1"/>
  <c r="H256" i="55" s="1"/>
  <c r="H318" i="55" a="1"/>
  <c r="H318" i="55" s="1"/>
  <c r="H80" i="55" a="1"/>
  <c r="H80" i="55" s="1"/>
  <c r="E26" i="15" a="1"/>
  <c r="E26" i="15" s="1"/>
  <c r="E27" i="15" s="1"/>
  <c r="J24" i="55" a="1"/>
  <c r="J24" i="55" s="1"/>
  <c r="H45" i="55" a="1"/>
  <c r="H45" i="55" s="1"/>
  <c r="H46" i="55" a="1"/>
  <c r="H46" i="55" s="1"/>
  <c r="H78" i="55" a="1"/>
  <c r="H78" i="55" s="1"/>
  <c r="F30" i="15" a="1"/>
  <c r="F30" i="15" s="1"/>
  <c r="F45" i="15" a="1"/>
  <c r="F45" i="15" s="1"/>
  <c r="E48" i="15" a="1"/>
  <c r="E48" i="15" s="1"/>
  <c r="F42" i="15" a="1"/>
  <c r="F42" i="15" s="1"/>
  <c r="F6" i="12" a="1"/>
  <c r="F6" i="12" s="1"/>
  <c r="F10" i="15" a="1"/>
  <c r="F10" i="15" s="1"/>
  <c r="E30" i="15" a="1"/>
  <c r="E30" i="15" s="1"/>
  <c r="H146" i="55" a="1"/>
  <c r="H146" i="55" s="1"/>
  <c r="H271" i="55" a="1"/>
  <c r="H271" i="55" s="1"/>
  <c r="H286" i="55" a="1"/>
  <c r="H286" i="55" s="1"/>
  <c r="H159" i="55" a="1"/>
  <c r="H159" i="55" s="1"/>
  <c r="H172" i="55" a="1"/>
  <c r="H172" i="55" s="1"/>
  <c r="H391" i="55" a="1"/>
  <c r="H391" i="55" s="1"/>
  <c r="H406" i="55" a="1"/>
  <c r="H406" i="55" s="1"/>
  <c r="L406" i="55" s="1"/>
  <c r="H208" i="55" a="1"/>
  <c r="H208" i="55" s="1"/>
  <c r="E9" i="12" a="1"/>
  <c r="E9" i="12" s="1"/>
  <c r="E14" i="15" a="1"/>
  <c r="E14" i="15" s="1"/>
  <c r="E24" i="15" a="1"/>
  <c r="E24" i="15" s="1"/>
  <c r="E25" i="15" s="1"/>
  <c r="H313" i="55" a="1"/>
  <c r="H313" i="55" s="1"/>
  <c r="H152" i="55" a="1"/>
  <c r="H152" i="55" s="1"/>
  <c r="H166" i="55" a="1"/>
  <c r="H166" i="55" s="1"/>
  <c r="L166" i="55" s="1"/>
  <c r="H132" i="55" a="1"/>
  <c r="H132" i="55" s="1"/>
  <c r="H273" i="55" a="1"/>
  <c r="H273" i="55" s="1"/>
  <c r="H165" i="55" a="1"/>
  <c r="H165" i="55" s="1"/>
  <c r="L165" i="55" s="1"/>
  <c r="H345" i="55" a="1"/>
  <c r="H345" i="55" s="1"/>
  <c r="H289" i="55" a="1"/>
  <c r="H289" i="55" s="1"/>
  <c r="H380" i="55" a="1"/>
  <c r="H380" i="55" s="1"/>
  <c r="H206" i="55" a="1"/>
  <c r="H206" i="55" s="1"/>
  <c r="F44" i="15" a="1"/>
  <c r="F44" i="15" s="1"/>
  <c r="E23" i="15" a="1"/>
  <c r="E23" i="15" s="1"/>
  <c r="F20" i="15" a="1"/>
  <c r="F20" i="15" s="1"/>
  <c r="E10" i="15" a="1"/>
  <c r="E10" i="15" s="1"/>
  <c r="H117" i="55" a="1"/>
  <c r="H117" i="55" s="1"/>
  <c r="H242" i="55" a="1"/>
  <c r="H242" i="55" s="1"/>
  <c r="E29" i="15" a="1"/>
  <c r="E29" i="15" s="1"/>
  <c r="F15" i="15" a="1"/>
  <c r="F15" i="15" s="1"/>
  <c r="E17" i="15" a="1"/>
  <c r="E17" i="15" s="1"/>
  <c r="E37" i="15" a="1"/>
  <c r="E37" i="15" s="1"/>
  <c r="H71" i="55" a="1"/>
  <c r="H71" i="55" s="1"/>
  <c r="F12" i="15" a="1"/>
  <c r="F12" i="15" s="1"/>
  <c r="F7" i="12" a="1"/>
  <c r="F7" i="12" s="1"/>
  <c r="H348" i="55" a="1"/>
  <c r="H348" i="55" s="1"/>
  <c r="E9" i="70" a="1"/>
  <c r="E9" i="70" s="1"/>
  <c r="H123" i="55" a="1"/>
  <c r="H123" i="55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43" i="55" a="1"/>
  <c r="H143" i="55" s="1"/>
  <c r="H24" i="55" a="1"/>
  <c r="H24" i="55" s="1"/>
  <c r="E6" i="12" a="1"/>
  <c r="E6" i="12" s="1"/>
  <c r="E45" i="15" a="1"/>
  <c r="E45" i="15" s="1"/>
  <c r="H226" i="55" a="1"/>
  <c r="H226" i="55" s="1"/>
  <c r="E58" i="15" a="1"/>
  <c r="E58" i="15" s="1"/>
  <c r="I58" i="15" s="1"/>
  <c r="H144" i="55" a="1"/>
  <c r="H144" i="55" s="1"/>
  <c r="H47" i="55" a="1"/>
  <c r="H47" i="55" s="1"/>
  <c r="F35" i="15" a="1"/>
  <c r="F35" i="15" s="1"/>
  <c r="H228" i="55" a="1"/>
  <c r="H228" i="55" s="1"/>
  <c r="H25" i="55" a="1"/>
  <c r="H25" i="55" s="1"/>
  <c r="H36" i="55" a="1"/>
  <c r="H36" i="55" s="1"/>
  <c r="F26" i="15" a="1"/>
  <c r="F26" i="15" s="1"/>
  <c r="F27" i="15" s="1"/>
  <c r="E44" i="15" a="1"/>
  <c r="E44" i="15" s="1"/>
  <c r="H260" i="55" a="1"/>
  <c r="H260" i="55" s="1"/>
  <c r="H158" i="55" a="1"/>
  <c r="H158" i="55" s="1"/>
  <c r="F9" i="12" a="1"/>
  <c r="F9" i="12" s="1"/>
  <c r="H102" i="55" a="1"/>
  <c r="H102" i="55" s="1"/>
  <c r="C14" i="39"/>
  <c r="L372" i="55" l="1"/>
  <c r="L221" i="55"/>
  <c r="L185" i="55"/>
  <c r="L375" i="55"/>
  <c r="F14" i="12" a="1"/>
  <c r="F14" i="12" s="1"/>
  <c r="F15" i="12" a="1"/>
  <c r="F15" i="12" s="1"/>
  <c r="F22" i="12" a="1"/>
  <c r="F22" i="12" s="1"/>
  <c r="F21" i="12" a="1"/>
  <c r="F21" i="12" s="1"/>
  <c r="E17" i="12" a="1"/>
  <c r="E17" i="12" s="1"/>
  <c r="E16" i="12" a="1"/>
  <c r="E16" i="12" s="1"/>
  <c r="F17" i="12" a="1"/>
  <c r="F17" i="12" s="1"/>
  <c r="E21" i="12" a="1"/>
  <c r="E21" i="12" s="1"/>
  <c r="G21" i="12" s="1"/>
  <c r="E10" i="12" a="1"/>
  <c r="E10" i="12" s="1"/>
  <c r="F12" i="12" a="1"/>
  <c r="F12" i="12" s="1"/>
  <c r="F13" i="12" a="1"/>
  <c r="F13" i="12" s="1"/>
  <c r="F23" i="12" a="1"/>
  <c r="F23" i="12" s="1"/>
  <c r="E15" i="12" a="1"/>
  <c r="E15" i="12" s="1"/>
  <c r="G15" i="12" s="1"/>
  <c r="F19" i="12" a="1"/>
  <c r="F19" i="12" s="1"/>
  <c r="F10" i="12" a="1"/>
  <c r="F10" i="12" s="1"/>
  <c r="F16" i="12" a="1"/>
  <c r="F16" i="12" s="1"/>
  <c r="H16" i="12" s="1"/>
  <c r="J16" i="12" s="1"/>
  <c r="E23" i="12" a="1"/>
  <c r="E23" i="12" s="1"/>
  <c r="E19" i="12" a="1"/>
  <c r="E19" i="12" s="1"/>
  <c r="G19" i="12" s="1"/>
  <c r="E12" i="12" a="1"/>
  <c r="E12" i="12" s="1"/>
  <c r="G12" i="12" s="1"/>
  <c r="E20" i="12" a="1"/>
  <c r="E20" i="12" s="1"/>
  <c r="E18" i="12" a="1"/>
  <c r="E18" i="12" s="1"/>
  <c r="F20" i="12" a="1"/>
  <c r="F20" i="12" s="1"/>
  <c r="F18" i="12" a="1"/>
  <c r="F18" i="12" s="1"/>
  <c r="E14" i="12" a="1"/>
  <c r="E14" i="12" s="1"/>
  <c r="F11" i="12" a="1"/>
  <c r="F11" i="12" s="1"/>
  <c r="E22" i="12" a="1"/>
  <c r="E22" i="12" s="1"/>
  <c r="E11" i="12" a="1"/>
  <c r="E11" i="12" s="1"/>
  <c r="E13" i="12" a="1"/>
  <c r="E13" i="12" s="1"/>
  <c r="L312" i="55"/>
  <c r="J35" i="55" a="1"/>
  <c r="J35" i="55" s="1"/>
  <c r="H35" i="55" a="1"/>
  <c r="H35" i="55" s="1"/>
  <c r="L309" i="55"/>
  <c r="L380" i="55"/>
  <c r="L196" i="55"/>
  <c r="L226" i="55"/>
  <c r="L123" i="55"/>
  <c r="L273" i="55"/>
  <c r="L354" i="55"/>
  <c r="L369" i="55"/>
  <c r="L40" i="55"/>
  <c r="L148" i="55"/>
  <c r="L391" i="55"/>
  <c r="I56" i="15"/>
  <c r="J29" i="55" a="1"/>
  <c r="J29" i="55" s="1"/>
  <c r="H31" i="55" a="1"/>
  <c r="H31" i="55" s="1"/>
  <c r="H30" i="55" a="1"/>
  <c r="H30" i="55" s="1"/>
  <c r="H29" i="55" a="1"/>
  <c r="H29" i="55" s="1"/>
  <c r="J30" i="55" a="1"/>
  <c r="J30" i="55" s="1"/>
  <c r="J31" i="55" a="1"/>
  <c r="J31" i="55" s="1"/>
  <c r="E52" i="70" a="1"/>
  <c r="E52" i="70" s="1"/>
  <c r="F52" i="70" a="1"/>
  <c r="F52" i="70" s="1"/>
  <c r="E53" i="70" a="1"/>
  <c r="E53" i="70" s="1"/>
  <c r="F53" i="70" a="1"/>
  <c r="F53" i="70" s="1"/>
  <c r="E54" i="70" a="1"/>
  <c r="E54" i="70" s="1"/>
  <c r="F54" i="70" a="1"/>
  <c r="F54" i="70" s="1"/>
  <c r="E47" i="15" a="1"/>
  <c r="E47" i="15" s="1"/>
  <c r="E49" i="15" s="1"/>
  <c r="F47" i="15" a="1"/>
  <c r="F47" i="15" s="1"/>
  <c r="F49" i="15" s="1"/>
  <c r="E47" i="70" a="1"/>
  <c r="E47" i="70" s="1"/>
  <c r="F49" i="70" a="1"/>
  <c r="F49" i="70" s="1"/>
  <c r="F51" i="70" a="1"/>
  <c r="F51" i="70" s="1"/>
  <c r="F47" i="70" a="1"/>
  <c r="F47" i="70" s="1"/>
  <c r="F50" i="70" a="1"/>
  <c r="F50" i="70" s="1"/>
  <c r="E50" i="70" a="1"/>
  <c r="E50" i="70" s="1"/>
  <c r="F48" i="70" a="1"/>
  <c r="F48" i="70" s="1"/>
  <c r="E51" i="70" a="1"/>
  <c r="E51" i="70" s="1"/>
  <c r="E49" i="70" a="1"/>
  <c r="E49" i="70" s="1"/>
  <c r="E48" i="70" a="1"/>
  <c r="E48" i="70" s="1"/>
  <c r="F44" i="70" a="1"/>
  <c r="F44" i="70" s="1"/>
  <c r="E45" i="70" a="1"/>
  <c r="E45" i="70" s="1"/>
  <c r="F45" i="70" a="1"/>
  <c r="F45" i="70" s="1"/>
  <c r="E46" i="70" a="1"/>
  <c r="E46" i="70" s="1"/>
  <c r="F46" i="70" a="1"/>
  <c r="F46" i="70" s="1"/>
  <c r="E44" i="70" a="1"/>
  <c r="E44" i="70" s="1"/>
  <c r="L22" i="55"/>
  <c r="L14" i="55"/>
  <c r="L289" i="55"/>
  <c r="L172" i="55"/>
  <c r="L78" i="55"/>
  <c r="L267" i="55"/>
  <c r="L68" i="55"/>
  <c r="L290" i="55"/>
  <c r="L298" i="55"/>
  <c r="L206" i="55"/>
  <c r="L386" i="55"/>
  <c r="L291" i="55"/>
  <c r="F11" i="79" a="1"/>
  <c r="F11" i="79" s="1"/>
  <c r="F10" i="79" a="1"/>
  <c r="F10" i="79" s="1"/>
  <c r="G10" i="79" a="1"/>
  <c r="G10" i="79" s="1"/>
  <c r="G11" i="79" a="1"/>
  <c r="G11" i="79" s="1"/>
  <c r="E40" i="70" a="1"/>
  <c r="E40" i="70" s="1"/>
  <c r="E41" i="70" a="1"/>
  <c r="E41" i="70" s="1"/>
  <c r="E39" i="70" a="1"/>
  <c r="E39" i="70" s="1"/>
  <c r="F41" i="70" a="1"/>
  <c r="F41" i="70" s="1"/>
  <c r="F43" i="70" a="1"/>
  <c r="F43" i="70" s="1"/>
  <c r="F40" i="70" a="1"/>
  <c r="F40" i="70" s="1"/>
  <c r="E42" i="70" a="1"/>
  <c r="E42" i="70" s="1"/>
  <c r="F42" i="70" a="1"/>
  <c r="F42" i="70" s="1"/>
  <c r="E43" i="70" a="1"/>
  <c r="E43" i="70" s="1"/>
  <c r="G43" i="70" s="1"/>
  <c r="F39" i="70" a="1"/>
  <c r="F39" i="70" s="1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F25" i="15"/>
  <c r="J170" i="55" a="1"/>
  <c r="J170" i="55" s="1"/>
  <c r="J355" i="55" a="1"/>
  <c r="J355" i="55" s="1"/>
  <c r="J223" i="55" a="1"/>
  <c r="J223" i="55" s="1"/>
  <c r="J182" i="55" a="1"/>
  <c r="J182" i="55" s="1"/>
  <c r="H124" i="55" a="1"/>
  <c r="H124" i="55" s="1"/>
  <c r="H188" i="55" a="1"/>
  <c r="H188" i="55" s="1"/>
  <c r="H326" i="55" a="1"/>
  <c r="H326" i="55" s="1"/>
  <c r="H60" i="55" a="1"/>
  <c r="H60" i="55" s="1"/>
  <c r="H83" i="55" a="1"/>
  <c r="H83" i="55" s="1"/>
  <c r="H64" i="55" a="1"/>
  <c r="H64" i="55" s="1"/>
  <c r="H315" i="55" a="1"/>
  <c r="H315" i="55" s="1"/>
  <c r="H156" i="55" a="1"/>
  <c r="H156" i="55" s="1"/>
  <c r="H133" i="55" a="1"/>
  <c r="H133" i="55" s="1"/>
  <c r="J60" i="55" a="1"/>
  <c r="J60" i="55" s="1"/>
  <c r="J83" i="55" a="1"/>
  <c r="J83" i="55" s="1"/>
  <c r="J64" i="55" a="1"/>
  <c r="J64" i="55" s="1"/>
  <c r="J315" i="55" a="1"/>
  <c r="J315" i="55" s="1"/>
  <c r="J156" i="55" a="1"/>
  <c r="J156" i="55" s="1"/>
  <c r="J384" i="55" a="1"/>
  <c r="J384" i="55" s="1"/>
  <c r="J37" i="55" a="1"/>
  <c r="J37" i="55" s="1"/>
  <c r="J103" i="55" a="1"/>
  <c r="J103" i="55" s="1"/>
  <c r="H96" i="55" a="1"/>
  <c r="H96" i="55" s="1"/>
  <c r="H353" i="55" a="1"/>
  <c r="H353" i="55" s="1"/>
  <c r="H268" i="55" a="1"/>
  <c r="H268" i="55" s="1"/>
  <c r="H160" i="55" a="1"/>
  <c r="H160" i="55" s="1"/>
  <c r="H109" i="55" a="1"/>
  <c r="H109" i="55" s="1"/>
  <c r="H401" i="55" a="1"/>
  <c r="H401" i="55" s="1"/>
  <c r="H91" i="55" a="1"/>
  <c r="H91" i="55" s="1"/>
  <c r="J160" i="55" a="1"/>
  <c r="J160" i="55" s="1"/>
  <c r="J75" i="55" a="1"/>
  <c r="J75" i="55" s="1"/>
  <c r="J198" i="55" a="1"/>
  <c r="J198" i="55" s="1"/>
  <c r="J364" i="55" a="1"/>
  <c r="J364" i="55" s="1"/>
  <c r="J381" i="55" a="1"/>
  <c r="J381" i="55" s="1"/>
  <c r="H285" i="55" a="1"/>
  <c r="H285" i="55" s="1"/>
  <c r="H337" i="55" a="1"/>
  <c r="H337" i="55" s="1"/>
  <c r="H239" i="55" a="1"/>
  <c r="H239" i="55" s="1"/>
  <c r="H278" i="55" a="1"/>
  <c r="H278" i="55" s="1"/>
  <c r="H217" i="55" a="1"/>
  <c r="H217" i="55" s="1"/>
  <c r="H220" i="55" a="1"/>
  <c r="H220" i="55" s="1"/>
  <c r="H116" i="55" a="1"/>
  <c r="H116" i="55" s="1"/>
  <c r="H251" i="55" a="1"/>
  <c r="H251" i="55" s="1"/>
  <c r="J278" i="55" a="1"/>
  <c r="J278" i="55" s="1"/>
  <c r="J124" i="55" a="1"/>
  <c r="J124" i="55" s="1"/>
  <c r="J188" i="55" a="1"/>
  <c r="J188" i="55" s="1"/>
  <c r="J326" i="55" a="1"/>
  <c r="J326" i="55" s="1"/>
  <c r="H75" i="55" a="1"/>
  <c r="H75" i="55" s="1"/>
  <c r="H198" i="55" a="1"/>
  <c r="H198" i="55" s="1"/>
  <c r="H364" i="55" a="1"/>
  <c r="H364" i="55" s="1"/>
  <c r="H381" i="55" a="1"/>
  <c r="H381" i="55" s="1"/>
  <c r="H342" i="55" a="1"/>
  <c r="H342" i="55" s="1"/>
  <c r="H366" i="55" a="1"/>
  <c r="H366" i="55" s="1"/>
  <c r="H232" i="55" a="1"/>
  <c r="H232" i="55" s="1"/>
  <c r="H101" i="55" a="1"/>
  <c r="H101" i="55" s="1"/>
  <c r="H374" i="55" a="1"/>
  <c r="H374" i="55" s="1"/>
  <c r="J342" i="55" a="1"/>
  <c r="J342" i="55" s="1"/>
  <c r="J366" i="55" a="1"/>
  <c r="J366" i="55" s="1"/>
  <c r="H363" i="55" a="1"/>
  <c r="H363" i="55" s="1"/>
  <c r="J357" i="55" a="1"/>
  <c r="J357" i="55" s="1"/>
  <c r="J264" i="55" a="1"/>
  <c r="J264" i="55" s="1"/>
  <c r="H297" i="55" a="1"/>
  <c r="H297" i="55" s="1"/>
  <c r="J389" i="55" a="1"/>
  <c r="J389" i="55" s="1"/>
  <c r="J371" i="55" a="1"/>
  <c r="J371" i="55" s="1"/>
  <c r="J100" i="55" a="1"/>
  <c r="J100" i="55" s="1"/>
  <c r="J109" i="55" a="1"/>
  <c r="J109" i="55" s="1"/>
  <c r="J133" i="55" a="1"/>
  <c r="J133" i="55" s="1"/>
  <c r="H371" i="55" a="1"/>
  <c r="H371" i="55" s="1"/>
  <c r="J67" i="55" a="1"/>
  <c r="J67" i="55" s="1"/>
  <c r="J136" i="55" a="1"/>
  <c r="J136" i="55" s="1"/>
  <c r="J362" i="55" a="1"/>
  <c r="J362" i="55" s="1"/>
  <c r="J96" i="55" a="1"/>
  <c r="J96" i="55" s="1"/>
  <c r="J353" i="55" a="1"/>
  <c r="J353" i="55" s="1"/>
  <c r="J268" i="55" a="1"/>
  <c r="J268" i="55" s="1"/>
  <c r="H258" i="55" a="1"/>
  <c r="H258" i="55" s="1"/>
  <c r="H279" i="55" a="1"/>
  <c r="H279" i="55" s="1"/>
  <c r="H341" i="55" a="1"/>
  <c r="H341" i="55" s="1"/>
  <c r="H178" i="55" a="1"/>
  <c r="H178" i="55" s="1"/>
  <c r="H316" i="55" a="1"/>
  <c r="H316" i="55" s="1"/>
  <c r="J341" i="55" a="1"/>
  <c r="J341" i="55" s="1"/>
  <c r="J178" i="55" a="1"/>
  <c r="J178" i="55" s="1"/>
  <c r="J56" i="55" a="1"/>
  <c r="J56" i="55" s="1"/>
  <c r="J53" i="55" a="1"/>
  <c r="J53" i="55" s="1"/>
  <c r="J400" i="55" a="1"/>
  <c r="J400" i="55" s="1"/>
  <c r="H383" i="55" a="1"/>
  <c r="H383" i="55" s="1"/>
  <c r="H90" i="55" a="1"/>
  <c r="H90" i="55" s="1"/>
  <c r="H38" i="55" a="1"/>
  <c r="H38" i="55" s="1"/>
  <c r="H182" i="55" a="1"/>
  <c r="H182" i="55" s="1"/>
  <c r="H212" i="55" a="1"/>
  <c r="H212" i="55" s="1"/>
  <c r="H304" i="55" a="1"/>
  <c r="H304" i="55" s="1"/>
  <c r="H163" i="55" a="1"/>
  <c r="H163" i="55" s="1"/>
  <c r="J38" i="55" a="1"/>
  <c r="J38" i="55" s="1"/>
  <c r="H335" i="55" a="1"/>
  <c r="H335" i="55" s="1"/>
  <c r="J142" i="55" a="1"/>
  <c r="J142" i="55" s="1"/>
  <c r="J398" i="55" a="1"/>
  <c r="J398" i="55" s="1"/>
  <c r="H263" i="55" a="1"/>
  <c r="H263" i="55" s="1"/>
  <c r="H153" i="55" a="1"/>
  <c r="H153" i="55" s="1"/>
  <c r="H238" i="55" a="1"/>
  <c r="H238" i="55" s="1"/>
  <c r="H73" i="55" a="1"/>
  <c r="H73" i="55" s="1"/>
  <c r="H50" i="55" a="1"/>
  <c r="H50" i="55" s="1"/>
  <c r="H169" i="55" a="1"/>
  <c r="H169" i="55" s="1"/>
  <c r="J258" i="55" a="1"/>
  <c r="J258" i="55" s="1"/>
  <c r="J279" i="55" a="1"/>
  <c r="J279" i="55" s="1"/>
  <c r="J272" i="55" a="1"/>
  <c r="J272" i="55" s="1"/>
  <c r="H142" i="55" a="1"/>
  <c r="H142" i="55" s="1"/>
  <c r="H398" i="55" a="1"/>
  <c r="H398" i="55" s="1"/>
  <c r="H350" i="55" a="1"/>
  <c r="H350" i="55" s="1"/>
  <c r="H66" i="55" a="1"/>
  <c r="H66" i="55" s="1"/>
  <c r="H410" i="55" a="1"/>
  <c r="H410" i="55" s="1"/>
  <c r="H162" i="55" a="1"/>
  <c r="H162" i="55" s="1"/>
  <c r="H204" i="55" a="1"/>
  <c r="H204" i="55" s="1"/>
  <c r="H264" i="55" a="1"/>
  <c r="H264" i="55" s="1"/>
  <c r="J350" i="55" a="1"/>
  <c r="J350" i="55" s="1"/>
  <c r="J66" i="55" a="1"/>
  <c r="J66" i="55" s="1"/>
  <c r="J410" i="55" a="1"/>
  <c r="J410" i="55" s="1"/>
  <c r="J48" i="55" a="1"/>
  <c r="J48" i="55" s="1"/>
  <c r="J304" i="55" a="1"/>
  <c r="J304" i="55" s="1"/>
  <c r="J340" i="55" a="1"/>
  <c r="J340" i="55" s="1"/>
  <c r="J383" i="55" a="1"/>
  <c r="J383" i="55" s="1"/>
  <c r="J90" i="55" a="1"/>
  <c r="J90" i="55" s="1"/>
  <c r="H134" i="55" a="1"/>
  <c r="H134" i="55" s="1"/>
  <c r="H292" i="55" a="1"/>
  <c r="H292" i="55" s="1"/>
  <c r="H52" i="55" a="1"/>
  <c r="H52" i="55" s="1"/>
  <c r="H173" i="55" a="1"/>
  <c r="H173" i="55" s="1"/>
  <c r="H237" i="55" a="1"/>
  <c r="H237" i="55" s="1"/>
  <c r="H299" i="55" a="1"/>
  <c r="H299" i="55" s="1"/>
  <c r="H114" i="55" a="1"/>
  <c r="H114" i="55" s="1"/>
  <c r="H49" i="55" a="1"/>
  <c r="H49" i="55" s="1"/>
  <c r="H86" i="55" a="1"/>
  <c r="H86" i="55" s="1"/>
  <c r="J237" i="55" a="1"/>
  <c r="J237" i="55" s="1"/>
  <c r="J299" i="55" a="1"/>
  <c r="J299" i="55" s="1"/>
  <c r="J114" i="55" a="1"/>
  <c r="J114" i="55" s="1"/>
  <c r="J49" i="55" a="1"/>
  <c r="J49" i="55" s="1"/>
  <c r="J285" i="55" a="1"/>
  <c r="J285" i="55" s="1"/>
  <c r="J337" i="55" a="1"/>
  <c r="J337" i="55" s="1"/>
  <c r="J239" i="55" a="1"/>
  <c r="J239" i="55" s="1"/>
  <c r="H87" i="55" a="1"/>
  <c r="H87" i="55" s="1"/>
  <c r="H174" i="55" a="1"/>
  <c r="H174" i="55" s="1"/>
  <c r="H175" i="55" a="1"/>
  <c r="H175" i="55" s="1"/>
  <c r="H137" i="55" a="1"/>
  <c r="H137" i="55" s="1"/>
  <c r="H402" i="55" a="1"/>
  <c r="H402" i="55" s="1"/>
  <c r="H39" i="55" a="1"/>
  <c r="H39" i="55" s="1"/>
  <c r="H244" i="55" a="1"/>
  <c r="H244" i="55" s="1"/>
  <c r="H113" i="55" a="1"/>
  <c r="H113" i="55" s="1"/>
  <c r="J402" i="55" a="1"/>
  <c r="J402" i="55" s="1"/>
  <c r="J39" i="55" a="1"/>
  <c r="J39" i="55" s="1"/>
  <c r="J244" i="55" a="1"/>
  <c r="J244" i="55" s="1"/>
  <c r="J76" i="55" a="1"/>
  <c r="J76" i="55" s="1"/>
  <c r="J360" i="55" a="1"/>
  <c r="J360" i="55" s="1"/>
  <c r="J281" i="55" a="1"/>
  <c r="J281" i="55" s="1"/>
  <c r="J335" i="55" a="1"/>
  <c r="J335" i="55" s="1"/>
  <c r="H384" i="55" a="1"/>
  <c r="H384" i="55" s="1"/>
  <c r="H37" i="55" a="1"/>
  <c r="H37" i="55" s="1"/>
  <c r="H103" i="55" a="1"/>
  <c r="H103" i="55" s="1"/>
  <c r="H199" i="55" a="1"/>
  <c r="H199" i="55" s="1"/>
  <c r="H359" i="55" a="1"/>
  <c r="H359" i="55" s="1"/>
  <c r="H139" i="55" a="1"/>
  <c r="H139" i="55" s="1"/>
  <c r="J199" i="55" a="1"/>
  <c r="J199" i="55" s="1"/>
  <c r="J134" i="55" a="1"/>
  <c r="J134" i="55" s="1"/>
  <c r="J292" i="55" a="1"/>
  <c r="J292" i="55" s="1"/>
  <c r="J52" i="55" a="1"/>
  <c r="J52" i="55" s="1"/>
  <c r="J173" i="55" a="1"/>
  <c r="J173" i="55" s="1"/>
  <c r="J393" i="55" a="1"/>
  <c r="J393" i="55" s="1"/>
  <c r="H76" i="55" a="1"/>
  <c r="H76" i="55" s="1"/>
  <c r="H360" i="55" a="1"/>
  <c r="H360" i="55" s="1"/>
  <c r="H281" i="55" a="1"/>
  <c r="H281" i="55" s="1"/>
  <c r="H408" i="55" a="1"/>
  <c r="H408" i="55" s="1"/>
  <c r="H280" i="55" a="1"/>
  <c r="H280" i="55" s="1"/>
  <c r="H222" i="55" a="1"/>
  <c r="H222" i="55" s="1"/>
  <c r="H393" i="55" a="1"/>
  <c r="H393" i="55" s="1"/>
  <c r="J87" i="55" a="1"/>
  <c r="J87" i="55" s="1"/>
  <c r="J174" i="55" a="1"/>
  <c r="J174" i="55" s="1"/>
  <c r="J175" i="55" a="1"/>
  <c r="J175" i="55" s="1"/>
  <c r="J137" i="55" a="1"/>
  <c r="J137" i="55" s="1"/>
  <c r="H336" i="55" a="1"/>
  <c r="H336" i="55" s="1"/>
  <c r="H305" i="55" a="1"/>
  <c r="H305" i="55" s="1"/>
  <c r="H171" i="55" a="1"/>
  <c r="H171" i="55" s="1"/>
  <c r="H55" i="55" a="1"/>
  <c r="H55" i="55" s="1"/>
  <c r="H323" i="55" a="1"/>
  <c r="H323" i="55" s="1"/>
  <c r="H287" i="55" a="1"/>
  <c r="H287" i="55" s="1"/>
  <c r="H229" i="55" a="1"/>
  <c r="H229" i="55" s="1"/>
  <c r="H211" i="55" a="1"/>
  <c r="H211" i="55" s="1"/>
  <c r="J55" i="55" a="1"/>
  <c r="J55" i="55" s="1"/>
  <c r="J323" i="55" a="1"/>
  <c r="J323" i="55" s="1"/>
  <c r="J287" i="55" a="1"/>
  <c r="J287" i="55" s="1"/>
  <c r="J229" i="55" a="1"/>
  <c r="J229" i="55" s="1"/>
  <c r="J263" i="55" a="1"/>
  <c r="J263" i="55" s="1"/>
  <c r="J153" i="55" a="1"/>
  <c r="J153" i="55" s="1"/>
  <c r="H170" i="55" a="1"/>
  <c r="H170" i="55" s="1"/>
  <c r="H355" i="55" a="1"/>
  <c r="H355" i="55" s="1"/>
  <c r="L355" i="55" s="1"/>
  <c r="H223" i="55" a="1"/>
  <c r="H223" i="55" s="1"/>
  <c r="H325" i="55" a="1"/>
  <c r="H325" i="55" s="1"/>
  <c r="H332" i="55" a="1"/>
  <c r="H332" i="55" s="1"/>
  <c r="H231" i="55" a="1"/>
  <c r="H231" i="55" s="1"/>
  <c r="H136" i="55" a="1"/>
  <c r="H136" i="55" s="1"/>
  <c r="H362" i="55" a="1"/>
  <c r="H362" i="55" s="1"/>
  <c r="J325" i="55" a="1"/>
  <c r="J325" i="55" s="1"/>
  <c r="J407" i="55" a="1"/>
  <c r="J407" i="55" s="1"/>
  <c r="J194" i="55" a="1"/>
  <c r="J194" i="55" s="1"/>
  <c r="J262" i="55" a="1"/>
  <c r="J262" i="55" s="1"/>
  <c r="J288" i="55" a="1"/>
  <c r="J288" i="55" s="1"/>
  <c r="J363" i="55" a="1"/>
  <c r="J363" i="55" s="1"/>
  <c r="H56" i="55" a="1"/>
  <c r="H56" i="55" s="1"/>
  <c r="H53" i="55" a="1"/>
  <c r="H53" i="55" s="1"/>
  <c r="H400" i="55" a="1"/>
  <c r="H400" i="55" s="1"/>
  <c r="H225" i="55" a="1"/>
  <c r="H225" i="55" s="1"/>
  <c r="H302" i="55" a="1"/>
  <c r="H302" i="55" s="1"/>
  <c r="H100" i="55" a="1"/>
  <c r="H100" i="55" s="1"/>
  <c r="H340" i="55" a="1"/>
  <c r="H340" i="55" s="1"/>
  <c r="H272" i="55" a="1"/>
  <c r="H272" i="55" s="1"/>
  <c r="J225" i="55" a="1"/>
  <c r="J225" i="55" s="1"/>
  <c r="J336" i="55" a="1"/>
  <c r="J336" i="55" s="1"/>
  <c r="J305" i="55" a="1"/>
  <c r="J305" i="55" s="1"/>
  <c r="J171" i="55" a="1"/>
  <c r="J171" i="55" s="1"/>
  <c r="H407" i="55" a="1"/>
  <c r="H407" i="55" s="1"/>
  <c r="H194" i="55" a="1"/>
  <c r="H194" i="55" s="1"/>
  <c r="H262" i="55" a="1"/>
  <c r="H262" i="55" s="1"/>
  <c r="H288" i="55" a="1"/>
  <c r="H288" i="55" s="1"/>
  <c r="H387" i="55" a="1"/>
  <c r="H387" i="55" s="1"/>
  <c r="H379" i="55" a="1"/>
  <c r="H379" i="55" s="1"/>
  <c r="H48" i="55" a="1"/>
  <c r="H48" i="55" s="1"/>
  <c r="H357" i="55" a="1"/>
  <c r="H357" i="55" s="1"/>
  <c r="H270" i="55" a="1"/>
  <c r="H270" i="55" s="1"/>
  <c r="H79" i="55" a="1"/>
  <c r="H79" i="55" s="1"/>
  <c r="H157" i="55" a="1"/>
  <c r="H157" i="55" s="1"/>
  <c r="J387" i="55" a="1"/>
  <c r="J387" i="55" s="1"/>
  <c r="J379" i="55" a="1"/>
  <c r="J379" i="55" s="1"/>
  <c r="J270" i="55" a="1"/>
  <c r="J270" i="55" s="1"/>
  <c r="J374" i="55" a="1"/>
  <c r="J374" i="55" s="1"/>
  <c r="H389" i="55" a="1"/>
  <c r="H389" i="55" s="1"/>
  <c r="L389" i="55" s="1"/>
  <c r="J408" i="55" a="1"/>
  <c r="J408" i="55" s="1"/>
  <c r="J79" i="55" a="1"/>
  <c r="J79" i="55" s="1"/>
  <c r="H201" i="55" a="1"/>
  <c r="H201" i="55" s="1"/>
  <c r="J201" i="55" a="1"/>
  <c r="J201" i="55" s="1"/>
  <c r="J302" i="55" a="1"/>
  <c r="J302" i="55" s="1"/>
  <c r="J86" i="55" a="1"/>
  <c r="J86" i="55" s="1"/>
  <c r="J211" i="55" a="1"/>
  <c r="J211" i="55" s="1"/>
  <c r="H67" i="55" a="1"/>
  <c r="H67" i="55" s="1"/>
  <c r="J73" i="55" a="1"/>
  <c r="J73" i="55" s="1"/>
  <c r="J91" i="55" a="1"/>
  <c r="J91" i="55" s="1"/>
  <c r="J84" i="55" a="1"/>
  <c r="J84" i="55" s="1"/>
  <c r="J116" i="55" a="1"/>
  <c r="J116" i="55" s="1"/>
  <c r="J169" i="55" a="1"/>
  <c r="J169" i="55" s="1"/>
  <c r="H404" i="55" a="1"/>
  <c r="H404" i="55" s="1"/>
  <c r="J197" i="55" a="1"/>
  <c r="J197" i="55" s="1"/>
  <c r="J280" i="55" a="1"/>
  <c r="J280" i="55" s="1"/>
  <c r="J157" i="55" a="1"/>
  <c r="J157" i="55" s="1"/>
  <c r="J58" i="55" a="1"/>
  <c r="J58" i="55" s="1"/>
  <c r="J44" i="55" a="1"/>
  <c r="J44" i="55" s="1"/>
  <c r="J332" i="55" a="1"/>
  <c r="J332" i="55" s="1"/>
  <c r="J231" i="55" a="1"/>
  <c r="J231" i="55" s="1"/>
  <c r="J163" i="55" a="1"/>
  <c r="J163" i="55" s="1"/>
  <c r="J238" i="55" a="1"/>
  <c r="J238" i="55" s="1"/>
  <c r="J220" i="55" a="1"/>
  <c r="J220" i="55" s="1"/>
  <c r="J101" i="55" a="1"/>
  <c r="J101" i="55" s="1"/>
  <c r="J139" i="55" a="1"/>
  <c r="J139" i="55" s="1"/>
  <c r="H378" i="55" a="1"/>
  <c r="H378" i="55" s="1"/>
  <c r="J404" i="55" a="1"/>
  <c r="J404" i="55" s="1"/>
  <c r="J212" i="55" a="1"/>
  <c r="J212" i="55" s="1"/>
  <c r="H58" i="55" a="1"/>
  <c r="H58" i="55" s="1"/>
  <c r="J193" i="55" a="1"/>
  <c r="J193" i="55" s="1"/>
  <c r="J359" i="55" a="1"/>
  <c r="J359" i="55" s="1"/>
  <c r="J401" i="55" a="1"/>
  <c r="J401" i="55" s="1"/>
  <c r="J316" i="55" a="1"/>
  <c r="J316" i="55" s="1"/>
  <c r="H44" i="55" a="1"/>
  <c r="H44" i="55" s="1"/>
  <c r="J162" i="55" a="1"/>
  <c r="J162" i="55" s="1"/>
  <c r="J50" i="55" a="1"/>
  <c r="J50" i="55" s="1"/>
  <c r="H131" i="55" a="1"/>
  <c r="H131" i="55" s="1"/>
  <c r="J217" i="55" a="1"/>
  <c r="J217" i="55" s="1"/>
  <c r="J113" i="55" a="1"/>
  <c r="J113" i="55" s="1"/>
  <c r="H230" i="55" a="1"/>
  <c r="H230" i="55" s="1"/>
  <c r="H42" i="55" a="1"/>
  <c r="H42" i="55" s="1"/>
  <c r="J378" i="55" a="1"/>
  <c r="J378" i="55" s="1"/>
  <c r="H193" i="55" a="1"/>
  <c r="H193" i="55" s="1"/>
  <c r="J297" i="55" a="1"/>
  <c r="J297" i="55" s="1"/>
  <c r="J222" i="55" a="1"/>
  <c r="J222" i="55" s="1"/>
  <c r="J204" i="55" a="1"/>
  <c r="J204" i="55" s="1"/>
  <c r="H84" i="55" a="1"/>
  <c r="H84" i="55" s="1"/>
  <c r="J131" i="55" a="1"/>
  <c r="J131" i="55" s="1"/>
  <c r="J232" i="55" a="1"/>
  <c r="J232" i="55" s="1"/>
  <c r="J251" i="55" a="1"/>
  <c r="J251" i="55" s="1"/>
  <c r="H197" i="55" a="1"/>
  <c r="H197" i="55" s="1"/>
  <c r="J230" i="55" a="1"/>
  <c r="J230" i="55" s="1"/>
  <c r="J42" i="55" a="1"/>
  <c r="J42" i="55" s="1"/>
  <c r="H202" i="55" a="1"/>
  <c r="H202" i="55" s="1"/>
  <c r="J81" i="55" a="1"/>
  <c r="J81" i="55" s="1"/>
  <c r="J324" i="55" a="1"/>
  <c r="J324" i="55" s="1"/>
  <c r="J207" i="55" a="1"/>
  <c r="J207" i="55" s="1"/>
  <c r="H295" i="55" a="1"/>
  <c r="H295" i="55" s="1"/>
  <c r="J130" i="55" a="1"/>
  <c r="J130" i="55" s="1"/>
  <c r="H219" i="55" a="1"/>
  <c r="H219" i="55" s="1"/>
  <c r="H253" i="55" a="1"/>
  <c r="H253" i="55" s="1"/>
  <c r="H57" i="55" a="1"/>
  <c r="H57" i="55" s="1"/>
  <c r="H351" i="55" a="1"/>
  <c r="H351" i="55" s="1"/>
  <c r="H333" i="55" a="1"/>
  <c r="H333" i="55" s="1"/>
  <c r="H94" i="55" a="1"/>
  <c r="H94" i="55" s="1"/>
  <c r="H82" i="55" a="1"/>
  <c r="H82" i="55" s="1"/>
  <c r="H191" i="55" a="1"/>
  <c r="H191" i="55" s="1"/>
  <c r="J119" i="55" a="1"/>
  <c r="J119" i="55" s="1"/>
  <c r="J377" i="55" a="1"/>
  <c r="J377" i="55" s="1"/>
  <c r="J265" i="55" a="1"/>
  <c r="J265" i="55" s="1"/>
  <c r="J128" i="55" a="1"/>
  <c r="J128" i="55" s="1"/>
  <c r="H122" i="55" a="1"/>
  <c r="H122" i="55" s="1"/>
  <c r="H269" i="55" a="1"/>
  <c r="H269" i="55" s="1"/>
  <c r="J82" i="55" a="1"/>
  <c r="J82" i="55" s="1"/>
  <c r="J213" i="55" a="1"/>
  <c r="J213" i="55" s="1"/>
  <c r="H186" i="55" a="1"/>
  <c r="H186" i="55" s="1"/>
  <c r="J93" i="55" a="1"/>
  <c r="J93" i="55" s="1"/>
  <c r="H259" i="55" a="1"/>
  <c r="H259" i="55" s="1"/>
  <c r="H215" i="55" a="1"/>
  <c r="H215" i="55" s="1"/>
  <c r="H111" i="55" a="1"/>
  <c r="H111" i="55" s="1"/>
  <c r="J293" i="55" a="1"/>
  <c r="J293" i="55" s="1"/>
  <c r="H252" i="55" a="1"/>
  <c r="H252" i="55" s="1"/>
  <c r="H110" i="55" a="1"/>
  <c r="H110" i="55" s="1"/>
  <c r="J191" i="55" a="1"/>
  <c r="J191" i="55" s="1"/>
  <c r="J215" i="55" a="1"/>
  <c r="J215" i="55" s="1"/>
  <c r="H81" i="55" a="1"/>
  <c r="H81" i="55" s="1"/>
  <c r="J343" i="55" a="1"/>
  <c r="J343" i="55" s="1"/>
  <c r="H93" i="55" a="1"/>
  <c r="H93" i="55" s="1"/>
  <c r="H356" i="55" a="1"/>
  <c r="H356" i="55" s="1"/>
  <c r="H343" i="55" a="1"/>
  <c r="H343" i="55" s="1"/>
  <c r="H370" i="55" a="1"/>
  <c r="H370" i="55" s="1"/>
  <c r="J57" i="55" a="1"/>
  <c r="J57" i="55" s="1"/>
  <c r="H127" i="55" a="1"/>
  <c r="H127" i="55" s="1"/>
  <c r="J92" i="55" a="1"/>
  <c r="J92" i="55" s="1"/>
  <c r="J333" i="55" a="1"/>
  <c r="J333" i="55" s="1"/>
  <c r="J235" i="55" a="1"/>
  <c r="J235" i="55" s="1"/>
  <c r="H320" i="55" a="1"/>
  <c r="H320" i="55" s="1"/>
  <c r="H265" i="55" a="1"/>
  <c r="H265" i="55" s="1"/>
  <c r="J184" i="55" a="1"/>
  <c r="J184" i="55" s="1"/>
  <c r="H322" i="55" a="1"/>
  <c r="H322" i="55" s="1"/>
  <c r="J346" i="55" a="1"/>
  <c r="J346" i="55" s="1"/>
  <c r="H184" i="55" a="1"/>
  <c r="H184" i="55" s="1"/>
  <c r="H213" i="55" a="1"/>
  <c r="H213" i="55" s="1"/>
  <c r="J186" i="55" a="1"/>
  <c r="J186" i="55" s="1"/>
  <c r="J105" i="55" a="1"/>
  <c r="J105" i="55" s="1"/>
  <c r="J249" i="55" a="1"/>
  <c r="J249" i="55" s="1"/>
  <c r="J216" i="55" a="1"/>
  <c r="J216" i="55" s="1"/>
  <c r="H293" i="55" a="1"/>
  <c r="H293" i="55" s="1"/>
  <c r="J252" i="55" a="1"/>
  <c r="J252" i="55" s="1"/>
  <c r="J351" i="55" a="1"/>
  <c r="J351" i="55" s="1"/>
  <c r="J253" i="55" a="1"/>
  <c r="J253" i="55" s="1"/>
  <c r="H409" i="55" a="1"/>
  <c r="H409" i="55" s="1"/>
  <c r="H331" i="55" a="1"/>
  <c r="H331" i="55" s="1"/>
  <c r="H368" i="55" a="1"/>
  <c r="H368" i="55" s="1"/>
  <c r="H130" i="55" a="1"/>
  <c r="H130" i="55" s="1"/>
  <c r="J409" i="55" a="1"/>
  <c r="J409" i="55" s="1"/>
  <c r="J331" i="55" a="1"/>
  <c r="J331" i="55" s="1"/>
  <c r="J356" i="55" a="1"/>
  <c r="J356" i="55" s="1"/>
  <c r="H92" i="55" a="1"/>
  <c r="H92" i="55" s="1"/>
  <c r="H140" i="55" a="1"/>
  <c r="H140" i="55" s="1"/>
  <c r="J110" i="55" a="1"/>
  <c r="J110" i="55" s="1"/>
  <c r="J140" i="55" a="1"/>
  <c r="J140" i="55" s="1"/>
  <c r="H128" i="55" a="1"/>
  <c r="H128" i="55" s="1"/>
  <c r="H346" i="55" a="1"/>
  <c r="H346" i="55" s="1"/>
  <c r="H319" i="55" a="1"/>
  <c r="H319" i="55" s="1"/>
  <c r="J219" i="55" a="1"/>
  <c r="J219" i="55" s="1"/>
  <c r="H266" i="55" a="1"/>
  <c r="H266" i="55" s="1"/>
  <c r="H377" i="55" a="1"/>
  <c r="H377" i="55" s="1"/>
  <c r="J319" i="55" a="1"/>
  <c r="J319" i="55" s="1"/>
  <c r="J322" i="55" a="1"/>
  <c r="J322" i="55" s="1"/>
  <c r="J202" i="55" a="1"/>
  <c r="J202" i="55" s="1"/>
  <c r="J330" i="55" a="1"/>
  <c r="J330" i="55" s="1"/>
  <c r="H105" i="55" a="1"/>
  <c r="H105" i="55" s="1"/>
  <c r="J385" i="55" a="1"/>
  <c r="J385" i="55" s="1"/>
  <c r="J295" i="55" a="1"/>
  <c r="J295" i="55" s="1"/>
  <c r="H119" i="55" a="1"/>
  <c r="H119" i="55" s="1"/>
  <c r="H330" i="55" a="1"/>
  <c r="H330" i="55" s="1"/>
  <c r="H249" i="55" a="1"/>
  <c r="H249" i="55" s="1"/>
  <c r="H216" i="55" a="1"/>
  <c r="H216" i="55" s="1"/>
  <c r="J370" i="55" a="1"/>
  <c r="J370" i="55" s="1"/>
  <c r="H385" i="55" a="1"/>
  <c r="H385" i="55" s="1"/>
  <c r="H168" i="55" a="1"/>
  <c r="H168" i="55" s="1"/>
  <c r="J150" i="55" a="1"/>
  <c r="J150" i="55" s="1"/>
  <c r="J94" i="55" a="1"/>
  <c r="J94" i="55" s="1"/>
  <c r="H150" i="55" a="1"/>
  <c r="H150" i="55" s="1"/>
  <c r="H235" i="55" a="1"/>
  <c r="H235" i="55" s="1"/>
  <c r="J368" i="55" a="1"/>
  <c r="J368" i="55" s="1"/>
  <c r="H207" i="55" a="1"/>
  <c r="H207" i="55" s="1"/>
  <c r="H324" i="55" a="1"/>
  <c r="H324" i="55" s="1"/>
  <c r="H365" i="55" a="1"/>
  <c r="H365" i="55" s="1"/>
  <c r="J122" i="55" a="1"/>
  <c r="J122" i="55" s="1"/>
  <c r="J269" i="55" a="1"/>
  <c r="J269" i="55" s="1"/>
  <c r="J320" i="55" a="1"/>
  <c r="J320" i="55" s="1"/>
  <c r="J259" i="55" a="1"/>
  <c r="J259" i="55" s="1"/>
  <c r="J365" i="55" a="1"/>
  <c r="J365" i="55" s="1"/>
  <c r="J327" i="55" a="1"/>
  <c r="J327" i="55" s="1"/>
  <c r="J89" i="55" a="1"/>
  <c r="J89" i="55" s="1"/>
  <c r="J127" i="55" a="1"/>
  <c r="J127" i="55" s="1"/>
  <c r="J168" i="55" a="1"/>
  <c r="J168" i="55" s="1"/>
  <c r="H327" i="55" a="1"/>
  <c r="H327" i="55" s="1"/>
  <c r="H89" i="55" a="1"/>
  <c r="H89" i="55" s="1"/>
  <c r="J266" i="55" a="1"/>
  <c r="J266" i="55" s="1"/>
  <c r="J111" i="55" a="1"/>
  <c r="J111" i="55" s="1"/>
  <c r="L187" i="55"/>
  <c r="L303" i="55"/>
  <c r="L107" i="55"/>
  <c r="L358" i="55"/>
  <c r="L138" i="55"/>
  <c r="L236" i="55"/>
  <c r="L274" i="55"/>
  <c r="L180" i="55"/>
  <c r="L74" i="55"/>
  <c r="L88" i="55"/>
  <c r="L308" i="55"/>
  <c r="L345" i="55"/>
  <c r="L228" i="55"/>
  <c r="L376" i="55"/>
  <c r="L260" i="55"/>
  <c r="L146" i="55"/>
  <c r="L118" i="55"/>
  <c r="L120" i="55"/>
  <c r="L318" i="55"/>
  <c r="L328" i="55"/>
  <c r="L147" i="55"/>
  <c r="L405" i="55"/>
  <c r="L254" i="55"/>
  <c r="L158" i="55"/>
  <c r="L117" i="55"/>
  <c r="L98" i="55"/>
  <c r="L26" i="55"/>
  <c r="I53" i="15"/>
  <c r="L284" i="55"/>
  <c r="L339" i="55"/>
  <c r="L283" i="55"/>
  <c r="L233" i="55"/>
  <c r="L69" i="55"/>
  <c r="L125" i="55"/>
  <c r="L27" i="55"/>
  <c r="E25" i="12" a="1"/>
  <c r="E25" i="12" s="1"/>
  <c r="F25" i="12" a="1"/>
  <c r="F25" i="12" s="1"/>
  <c r="E24" i="12" a="1"/>
  <c r="E24" i="12" s="1"/>
  <c r="F24" i="12" a="1"/>
  <c r="F24" i="12" s="1"/>
  <c r="L399" i="55"/>
  <c r="L195" i="55"/>
  <c r="L234" i="55"/>
  <c r="L257" i="55"/>
  <c r="L373" i="55"/>
  <c r="L397" i="55"/>
  <c r="L276" i="55"/>
  <c r="L190" i="55"/>
  <c r="J205" i="55" a="1"/>
  <c r="J205" i="55" s="1"/>
  <c r="L205" i="55" s="1"/>
  <c r="J132" i="55" a="1"/>
  <c r="J132" i="55" s="1"/>
  <c r="L132" i="55" s="1"/>
  <c r="J47" i="55" a="1"/>
  <c r="J47" i="55" s="1"/>
  <c r="L47" i="55" s="1"/>
  <c r="J126" i="55" a="1"/>
  <c r="J126" i="55" s="1"/>
  <c r="L126" i="55" s="1"/>
  <c r="J243" i="55" a="1"/>
  <c r="J243" i="55" s="1"/>
  <c r="L243" i="55" s="1"/>
  <c r="J392" i="55" a="1"/>
  <c r="J392" i="55" s="1"/>
  <c r="L392" i="55" s="1"/>
  <c r="J104" i="55" a="1"/>
  <c r="J104" i="55" s="1"/>
  <c r="L104" i="55" s="1"/>
  <c r="J352" i="55" a="1"/>
  <c r="J352" i="55" s="1"/>
  <c r="L352" i="55" s="1"/>
  <c r="J23" i="55" a="1"/>
  <c r="J23" i="55" s="1"/>
  <c r="L23" i="55" s="1"/>
  <c r="J179" i="55" a="1"/>
  <c r="J179" i="55" s="1"/>
  <c r="L179" i="55" s="1"/>
  <c r="J286" i="55" a="1"/>
  <c r="J286" i="55" s="1"/>
  <c r="L286" i="55" s="1"/>
  <c r="J311" i="55" a="1"/>
  <c r="J311" i="55" s="1"/>
  <c r="L311" i="55" s="1"/>
  <c r="J208" i="55" a="1"/>
  <c r="J208" i="55" s="1"/>
  <c r="L208" i="55" s="1"/>
  <c r="L329" i="55"/>
  <c r="L36" i="55"/>
  <c r="L152" i="55"/>
  <c r="L271" i="55"/>
  <c r="L294" i="55"/>
  <c r="L394" i="55"/>
  <c r="L347" i="55"/>
  <c r="L28" i="55"/>
  <c r="L210" i="55"/>
  <c r="L250" i="55"/>
  <c r="L240" i="55"/>
  <c r="L63" i="55"/>
  <c r="L155" i="55"/>
  <c r="L95" i="55"/>
  <c r="L115" i="55"/>
  <c r="L395" i="55"/>
  <c r="L218" i="55"/>
  <c r="L307" i="55"/>
  <c r="L313" i="55"/>
  <c r="L256" i="55"/>
  <c r="L145" i="55"/>
  <c r="L129" i="55"/>
  <c r="L41" i="55"/>
  <c r="L43" i="55"/>
  <c r="L241" i="55"/>
  <c r="L390" i="55"/>
  <c r="L348" i="55"/>
  <c r="L159" i="55"/>
  <c r="L46" i="55"/>
  <c r="L80" i="55"/>
  <c r="L106" i="55"/>
  <c r="L143" i="55"/>
  <c r="L242" i="55"/>
  <c r="L45" i="55"/>
  <c r="L396" i="55"/>
  <c r="L62" i="55"/>
  <c r="L54" i="55"/>
  <c r="L161" i="55"/>
  <c r="L200" i="55"/>
  <c r="F12" i="70" a="1"/>
  <c r="F12" i="70" s="1"/>
  <c r="E29" i="70" a="1"/>
  <c r="E29" i="70" s="1"/>
  <c r="F6" i="70" a="1"/>
  <c r="F6" i="70" s="1"/>
  <c r="E28" i="70" a="1"/>
  <c r="E28" i="70" s="1"/>
  <c r="E30" i="70" a="1"/>
  <c r="E30" i="70" s="1"/>
  <c r="E12" i="70" a="1"/>
  <c r="E12" i="70" s="1"/>
  <c r="E14" i="70" a="1"/>
  <c r="E14" i="70" s="1"/>
  <c r="E18" i="70" a="1"/>
  <c r="E18" i="70" s="1"/>
  <c r="F15" i="70" a="1"/>
  <c r="F15" i="70" s="1"/>
  <c r="E24" i="70" a="1"/>
  <c r="E24" i="70" s="1"/>
  <c r="F10" i="70" a="1"/>
  <c r="F10" i="70" s="1"/>
  <c r="F33" i="70" a="1"/>
  <c r="F33" i="70" s="1"/>
  <c r="E31" i="70" a="1"/>
  <c r="E31" i="70" s="1"/>
  <c r="E38" i="70" a="1"/>
  <c r="E38" i="70" s="1"/>
  <c r="E13" i="70" a="1"/>
  <c r="E13" i="70" s="1"/>
  <c r="E8" i="70" a="1"/>
  <c r="E8" i="70" s="1"/>
  <c r="E35" i="70" a="1"/>
  <c r="E35" i="70" s="1"/>
  <c r="F21" i="70" a="1"/>
  <c r="F21" i="70" s="1"/>
  <c r="E17" i="70" a="1"/>
  <c r="E17" i="70" s="1"/>
  <c r="E11" i="70" a="1"/>
  <c r="E11" i="70" s="1"/>
  <c r="E34" i="70" a="1"/>
  <c r="E34" i="70" s="1"/>
  <c r="F16" i="70" a="1"/>
  <c r="F16" i="70" s="1"/>
  <c r="E32" i="70" a="1"/>
  <c r="E32" i="70" s="1"/>
  <c r="F23" i="70" a="1"/>
  <c r="F23" i="70" s="1"/>
  <c r="F25" i="70" a="1"/>
  <c r="F25" i="70" s="1"/>
  <c r="F28" i="70" a="1"/>
  <c r="F28" i="70" s="1"/>
  <c r="E19" i="70" a="1"/>
  <c r="E19" i="70" s="1"/>
  <c r="E37" i="70" a="1"/>
  <c r="E37" i="70" s="1"/>
  <c r="F18" i="70" a="1"/>
  <c r="F18" i="70" s="1"/>
  <c r="F27" i="70" a="1"/>
  <c r="F27" i="70" s="1"/>
  <c r="F31" i="70" a="1"/>
  <c r="F31" i="70" s="1"/>
  <c r="E26" i="70" a="1"/>
  <c r="E26" i="70" s="1"/>
  <c r="F35" i="70" a="1"/>
  <c r="F35" i="70" s="1"/>
  <c r="F37" i="70" a="1"/>
  <c r="F37" i="70" s="1"/>
  <c r="E15" i="70" a="1"/>
  <c r="E15" i="70" s="1"/>
  <c r="E33" i="70" a="1"/>
  <c r="E33" i="70" s="1"/>
  <c r="E7" i="70" a="1"/>
  <c r="E7" i="70" s="1"/>
  <c r="F38" i="70" a="1"/>
  <c r="F38" i="70" s="1"/>
  <c r="F13" i="70" a="1"/>
  <c r="F13" i="70" s="1"/>
  <c r="F19" i="70" a="1"/>
  <c r="F19" i="70" s="1"/>
  <c r="E36" i="70" a="1"/>
  <c r="E36" i="70" s="1"/>
  <c r="E16" i="70" a="1"/>
  <c r="E16" i="70" s="1"/>
  <c r="F29" i="70" a="1"/>
  <c r="F29" i="70" s="1"/>
  <c r="F17" i="70" a="1"/>
  <c r="F17" i="70" s="1"/>
  <c r="F11" i="70" a="1"/>
  <c r="F11" i="70" s="1"/>
  <c r="F34" i="70" a="1"/>
  <c r="F34" i="70" s="1"/>
  <c r="E22" i="70" a="1"/>
  <c r="E22" i="70" s="1"/>
  <c r="E20" i="70" a="1"/>
  <c r="E20" i="70" s="1"/>
  <c r="F32" i="70" a="1"/>
  <c r="F32" i="70" s="1"/>
  <c r="F24" i="70" a="1"/>
  <c r="F24" i="70" s="1"/>
  <c r="E6" i="70" a="1"/>
  <c r="E6" i="70" s="1"/>
  <c r="F22" i="70" a="1"/>
  <c r="F22" i="70" s="1"/>
  <c r="F20" i="70" a="1"/>
  <c r="F20" i="70" s="1"/>
  <c r="E23" i="70" a="1"/>
  <c r="E23" i="70" s="1"/>
  <c r="E25" i="70" a="1"/>
  <c r="E25" i="70" s="1"/>
  <c r="F26" i="70" a="1"/>
  <c r="F26" i="70" s="1"/>
  <c r="F14" i="70" a="1"/>
  <c r="F14" i="70" s="1"/>
  <c r="E27" i="70" a="1"/>
  <c r="E27" i="70" s="1"/>
  <c r="E10" i="70" a="1"/>
  <c r="E10" i="70" s="1"/>
  <c r="F8" i="70" a="1"/>
  <c r="F8" i="70" s="1"/>
  <c r="F7" i="70" a="1"/>
  <c r="F7" i="70" s="1"/>
  <c r="F36" i="70" a="1"/>
  <c r="F36" i="70" s="1"/>
  <c r="F30" i="70" a="1"/>
  <c r="F30" i="70" s="1"/>
  <c r="E21" i="70" a="1"/>
  <c r="E21" i="70" s="1"/>
  <c r="G29" i="15"/>
  <c r="L108" i="55"/>
  <c r="L277" i="55"/>
  <c r="H7" i="12"/>
  <c r="H9" i="12"/>
  <c r="G22" i="15"/>
  <c r="H24" i="15"/>
  <c r="H44" i="15"/>
  <c r="J144" i="55" a="1"/>
  <c r="J144" i="55" s="1"/>
  <c r="L144" i="55" s="1"/>
  <c r="J209" i="55" a="1"/>
  <c r="J209" i="55" s="1"/>
  <c r="L209" i="55" s="1"/>
  <c r="J25" i="55" a="1"/>
  <c r="J25" i="55" s="1"/>
  <c r="L25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8" i="15"/>
  <c r="I49" i="15"/>
  <c r="H29" i="15"/>
  <c r="E13" i="15"/>
  <c r="G12" i="15"/>
  <c r="G13" i="15" s="1"/>
  <c r="G35" i="15"/>
  <c r="E36" i="15"/>
  <c r="F38" i="15"/>
  <c r="H37" i="15"/>
  <c r="H38" i="15" s="1"/>
  <c r="G31" i="15"/>
  <c r="J338" i="55" a="1"/>
  <c r="J338" i="55" s="1"/>
  <c r="L338" i="55" s="1"/>
  <c r="J301" i="55" a="1"/>
  <c r="J301" i="55" s="1"/>
  <c r="L301" i="55" s="1"/>
  <c r="J102" i="55" a="1"/>
  <c r="J102" i="55" s="1"/>
  <c r="L102" i="55" s="1"/>
  <c r="J61" i="55" a="1"/>
  <c r="J61" i="55" s="1"/>
  <c r="L61" i="55" s="1"/>
  <c r="J149" i="55" a="1"/>
  <c r="J149" i="55" s="1"/>
  <c r="L149" i="55" s="1"/>
  <c r="J349" i="55" a="1"/>
  <c r="J349" i="55" s="1"/>
  <c r="L349" i="55" s="1"/>
  <c r="J306" i="55" a="1"/>
  <c r="J306" i="55" s="1"/>
  <c r="L306" i="55" s="1"/>
  <c r="F51" i="15" a="1"/>
  <c r="F51" i="15" s="1"/>
  <c r="I51" i="15" s="1"/>
  <c r="J321" i="55" a="1"/>
  <c r="J321" i="55" s="1"/>
  <c r="L321" i="55" s="1"/>
  <c r="J167" i="55" a="1"/>
  <c r="J167" i="55" s="1"/>
  <c r="L167" i="55" s="1"/>
  <c r="J20" i="55" a="1"/>
  <c r="J20" i="55" s="1"/>
  <c r="L20" i="55" s="1"/>
  <c r="N20" i="55" s="1"/>
  <c r="J382" i="55" a="1"/>
  <c r="J382" i="55" s="1"/>
  <c r="L382" i="55" s="1"/>
  <c r="J77" i="55" a="1"/>
  <c r="J77" i="55" s="1"/>
  <c r="L77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2" i="55" a="1"/>
  <c r="J112" i="55" s="1"/>
  <c r="L112" i="55" s="1"/>
  <c r="F52" i="15" a="1"/>
  <c r="F52" i="15" s="1"/>
  <c r="I52" i="15" s="1"/>
  <c r="J141" i="55" a="1"/>
  <c r="J141" i="55" s="1"/>
  <c r="L141" i="55" s="1"/>
  <c r="J65" i="55" a="1"/>
  <c r="J65" i="55" s="1"/>
  <c r="L65" i="55" s="1"/>
  <c r="J97" i="55" a="1"/>
  <c r="J97" i="55" s="1"/>
  <c r="L97" i="55" s="1"/>
  <c r="J361" i="55" a="1"/>
  <c r="J361" i="55" s="1"/>
  <c r="L361" i="55" s="1"/>
  <c r="J245" i="55" a="1"/>
  <c r="J245" i="55" s="1"/>
  <c r="L245" i="55" s="1"/>
  <c r="J71" i="55" a="1"/>
  <c r="J71" i="55" s="1"/>
  <c r="L71" i="55" s="1"/>
  <c r="J261" i="55" a="1"/>
  <c r="J261" i="55" s="1"/>
  <c r="L261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G28" i="15"/>
  <c r="J189" i="55" a="1"/>
  <c r="J189" i="55" s="1"/>
  <c r="L189" i="55" s="1"/>
  <c r="J21" i="55" a="1"/>
  <c r="J21" i="55" s="1"/>
  <c r="L21" i="55" s="1"/>
  <c r="J121" i="55" a="1"/>
  <c r="J121" i="55" s="1"/>
  <c r="L121" i="55" s="1"/>
  <c r="F54" i="15" a="1"/>
  <c r="F54" i="15" s="1"/>
  <c r="I54" i="15" s="1"/>
  <c r="J300" i="55" a="1"/>
  <c r="J300" i="55" s="1"/>
  <c r="L300" i="55" s="1"/>
  <c r="F57" i="15" a="1"/>
  <c r="F57" i="15" s="1"/>
  <c r="I57" i="15" s="1"/>
  <c r="J183" i="55" a="1"/>
  <c r="J183" i="55" s="1"/>
  <c r="L183" i="55" s="1"/>
  <c r="J214" i="55" a="1"/>
  <c r="J214" i="55" s="1"/>
  <c r="L214" i="55" s="1"/>
  <c r="J403" i="55" a="1"/>
  <c r="J403" i="55" s="1"/>
  <c r="L403" i="55" s="1"/>
  <c r="F50" i="15" a="1"/>
  <c r="F50" i="15" s="1"/>
  <c r="I50" i="15" s="1"/>
  <c r="J99" i="55" a="1"/>
  <c r="J99" i="55" s="1"/>
  <c r="L99" i="55" s="1"/>
  <c r="J151" i="55" a="1"/>
  <c r="J151" i="55" s="1"/>
  <c r="L151" i="55" s="1"/>
  <c r="J246" i="55" a="1"/>
  <c r="J246" i="55" s="1"/>
  <c r="L246" i="55" s="1"/>
  <c r="H26" i="15"/>
  <c r="H27" i="15" s="1"/>
  <c r="H23" i="15"/>
  <c r="G44" i="15"/>
  <c r="F33" i="15"/>
  <c r="F34" i="15" s="1"/>
  <c r="H32" i="15"/>
  <c r="H33" i="15" s="1"/>
  <c r="H17" i="55"/>
  <c r="H18" i="55" s="1"/>
  <c r="G17" i="15"/>
  <c r="E18" i="15"/>
  <c r="G23" i="15"/>
  <c r="G9" i="12"/>
  <c r="G30" i="15"/>
  <c r="H42" i="15"/>
  <c r="F43" i="15"/>
  <c r="G20" i="15"/>
  <c r="H14" i="15"/>
  <c r="H28" i="15"/>
  <c r="G7" i="12"/>
  <c r="H51" i="55" a="1"/>
  <c r="H51" i="55" s="1"/>
  <c r="L51" i="55" s="1"/>
  <c r="H344" i="55" a="1"/>
  <c r="H344" i="55" s="1"/>
  <c r="L344" i="55" s="1"/>
  <c r="J12" i="55" a="1"/>
  <c r="J12" i="55" s="1"/>
  <c r="J17" i="55" s="1"/>
  <c r="J18" i="55" s="1"/>
  <c r="H317" i="55" a="1"/>
  <c r="H317" i="55" s="1"/>
  <c r="L317" i="55" s="1"/>
  <c r="H227" i="55" a="1"/>
  <c r="H227" i="55" s="1"/>
  <c r="L227" i="55" s="1"/>
  <c r="F9" i="70" a="1"/>
  <c r="F9" i="70" s="1"/>
  <c r="G9" i="70" s="1"/>
  <c r="H19" i="55" a="1"/>
  <c r="H19" i="55" s="1"/>
  <c r="H255" i="55" a="1"/>
  <c r="H255" i="55" s="1"/>
  <c r="L255" i="55" s="1"/>
  <c r="J164" i="55" a="1"/>
  <c r="J164" i="55" s="1"/>
  <c r="L164" i="55" s="1"/>
  <c r="J247" i="55" a="1"/>
  <c r="J247" i="55" s="1"/>
  <c r="L247" i="55" s="1"/>
  <c r="J154" i="55" a="1"/>
  <c r="J154" i="55" s="1"/>
  <c r="L154" i="55" s="1"/>
  <c r="J177" i="55" a="1"/>
  <c r="J177" i="55" s="1"/>
  <c r="L177" i="55" s="1"/>
  <c r="J314" i="55" a="1"/>
  <c r="J314" i="55" s="1"/>
  <c r="L314" i="55" s="1"/>
  <c r="J59" i="55" a="1"/>
  <c r="J59" i="55" s="1"/>
  <c r="L59" i="55" s="1"/>
  <c r="J70" i="55" a="1"/>
  <c r="J70" i="55" s="1"/>
  <c r="L70" i="55" s="1"/>
  <c r="J192" i="55" a="1"/>
  <c r="J192" i="55" s="1"/>
  <c r="L192" i="55" s="1"/>
  <c r="L48" i="55" l="1"/>
  <c r="G22" i="12"/>
  <c r="L340" i="55"/>
  <c r="L67" i="55"/>
  <c r="G14" i="12"/>
  <c r="H10" i="12"/>
  <c r="G11" i="12"/>
  <c r="H18" i="12"/>
  <c r="J18" i="12" s="1"/>
  <c r="H17" i="12"/>
  <c r="H20" i="12"/>
  <c r="J20" i="12" s="1"/>
  <c r="G23" i="12"/>
  <c r="G13" i="12"/>
  <c r="G20" i="12"/>
  <c r="H23" i="12"/>
  <c r="H21" i="12"/>
  <c r="H13" i="12"/>
  <c r="H22" i="12"/>
  <c r="J22" i="12" s="1"/>
  <c r="H19" i="12"/>
  <c r="J19" i="12" s="1"/>
  <c r="H12" i="12"/>
  <c r="G16" i="12"/>
  <c r="H15" i="12"/>
  <c r="J15" i="12" s="1"/>
  <c r="H11" i="12"/>
  <c r="G18" i="12"/>
  <c r="G10" i="12"/>
  <c r="G17" i="12"/>
  <c r="H14" i="12"/>
  <c r="J14" i="12" s="1"/>
  <c r="L324" i="55"/>
  <c r="L35" i="55"/>
  <c r="L193" i="55"/>
  <c r="L58" i="55"/>
  <c r="L249" i="55"/>
  <c r="L170" i="55"/>
  <c r="L293" i="55"/>
  <c r="L357" i="55"/>
  <c r="L29" i="55"/>
  <c r="H54" i="70"/>
  <c r="L30" i="55"/>
  <c r="L31" i="55"/>
  <c r="G49" i="70"/>
  <c r="H52" i="70"/>
  <c r="G53" i="70"/>
  <c r="L362" i="55"/>
  <c r="L182" i="55"/>
  <c r="L103" i="55"/>
  <c r="L384" i="55"/>
  <c r="H53" i="70"/>
  <c r="G54" i="70"/>
  <c r="G52" i="70"/>
  <c r="I47" i="15"/>
  <c r="H46" i="70"/>
  <c r="H47" i="70"/>
  <c r="G50" i="70"/>
  <c r="G44" i="70"/>
  <c r="G51" i="70"/>
  <c r="G48" i="70"/>
  <c r="H48" i="70"/>
  <c r="H51" i="70"/>
  <c r="H49" i="70"/>
  <c r="H45" i="70"/>
  <c r="H50" i="70"/>
  <c r="G47" i="70"/>
  <c r="G46" i="70"/>
  <c r="G45" i="70"/>
  <c r="H44" i="70"/>
  <c r="H40" i="70"/>
  <c r="I11" i="79"/>
  <c r="H7" i="79"/>
  <c r="L37" i="55"/>
  <c r="L400" i="55"/>
  <c r="L56" i="55"/>
  <c r="L100" i="55"/>
  <c r="I10" i="79"/>
  <c r="H10" i="79"/>
  <c r="H11" i="79"/>
  <c r="H41" i="70"/>
  <c r="H39" i="70"/>
  <c r="G42" i="70"/>
  <c r="H42" i="70"/>
  <c r="G39" i="70"/>
  <c r="G41" i="70"/>
  <c r="H43" i="70"/>
  <c r="G40" i="70"/>
  <c r="L272" i="55"/>
  <c r="L53" i="55"/>
  <c r="L136" i="55"/>
  <c r="I8" i="79"/>
  <c r="E28" i="12"/>
  <c r="E29" i="12" s="1"/>
  <c r="L81" i="55"/>
  <c r="L207" i="55"/>
  <c r="H9" i="79"/>
  <c r="H5" i="79"/>
  <c r="L198" i="55"/>
  <c r="L223" i="55"/>
  <c r="L264" i="55"/>
  <c r="G40" i="15"/>
  <c r="G39" i="15"/>
  <c r="E41" i="15"/>
  <c r="E59" i="15" s="1"/>
  <c r="H39" i="15"/>
  <c r="F41" i="15"/>
  <c r="F59" i="15" s="1"/>
  <c r="H40" i="15"/>
  <c r="H6" i="79"/>
  <c r="I7" i="79"/>
  <c r="I6" i="79"/>
  <c r="H8" i="79"/>
  <c r="I9" i="79"/>
  <c r="I5" i="79"/>
  <c r="I4" i="79"/>
  <c r="G22" i="79"/>
  <c r="H4" i="79"/>
  <c r="F22" i="79"/>
  <c r="L128" i="55"/>
  <c r="L84" i="55"/>
  <c r="L398" i="55"/>
  <c r="L364" i="55"/>
  <c r="L381" i="55"/>
  <c r="L75" i="55"/>
  <c r="L213" i="55"/>
  <c r="L194" i="55"/>
  <c r="L360" i="55"/>
  <c r="G25" i="15"/>
  <c r="H25" i="15"/>
  <c r="L119" i="55"/>
  <c r="F28" i="12"/>
  <c r="F29" i="12" s="1"/>
  <c r="L230" i="55"/>
  <c r="L378" i="55"/>
  <c r="L262" i="55"/>
  <c r="L281" i="55"/>
  <c r="L197" i="55"/>
  <c r="L142" i="55"/>
  <c r="G36" i="70"/>
  <c r="L130" i="55"/>
  <c r="L42" i="55"/>
  <c r="L44" i="55"/>
  <c r="L79" i="55"/>
  <c r="L288" i="55"/>
  <c r="L302" i="55"/>
  <c r="L332" i="55"/>
  <c r="L211" i="55"/>
  <c r="L323" i="55"/>
  <c r="L171" i="55"/>
  <c r="L336" i="55"/>
  <c r="L280" i="55"/>
  <c r="L139" i="55"/>
  <c r="L137" i="55"/>
  <c r="L87" i="55"/>
  <c r="L114" i="55"/>
  <c r="L292" i="55"/>
  <c r="L204" i="55"/>
  <c r="L66" i="55"/>
  <c r="L50" i="55"/>
  <c r="L335" i="55"/>
  <c r="L163" i="55"/>
  <c r="L316" i="55"/>
  <c r="L341" i="55"/>
  <c r="L363" i="55"/>
  <c r="L374" i="55"/>
  <c r="L232" i="55"/>
  <c r="L217" i="55"/>
  <c r="L285" i="55"/>
  <c r="L109" i="55"/>
  <c r="L353" i="55"/>
  <c r="L60" i="55"/>
  <c r="L124" i="55"/>
  <c r="L270" i="55"/>
  <c r="L379" i="55"/>
  <c r="L225" i="55"/>
  <c r="L55" i="55"/>
  <c r="L408" i="55"/>
  <c r="L244" i="55"/>
  <c r="L175" i="55"/>
  <c r="L134" i="55"/>
  <c r="L350" i="55"/>
  <c r="L73" i="55"/>
  <c r="L263" i="55"/>
  <c r="L383" i="55"/>
  <c r="L366" i="55"/>
  <c r="L251" i="55"/>
  <c r="L96" i="55"/>
  <c r="L315" i="55"/>
  <c r="L326" i="55"/>
  <c r="L404" i="55"/>
  <c r="L387" i="55"/>
  <c r="L231" i="55"/>
  <c r="L325" i="55"/>
  <c r="L229" i="55"/>
  <c r="L305" i="55"/>
  <c r="L199" i="55"/>
  <c r="L113" i="55"/>
  <c r="L39" i="55"/>
  <c r="L174" i="55"/>
  <c r="L86" i="55"/>
  <c r="L299" i="55"/>
  <c r="L173" i="55"/>
  <c r="L162" i="55"/>
  <c r="L304" i="55"/>
  <c r="L38" i="55"/>
  <c r="L279" i="55"/>
  <c r="L101" i="55"/>
  <c r="L342" i="55"/>
  <c r="L116" i="55"/>
  <c r="L278" i="55"/>
  <c r="L239" i="55"/>
  <c r="L91" i="55"/>
  <c r="L133" i="55"/>
  <c r="L64" i="55"/>
  <c r="L105" i="55"/>
  <c r="L265" i="55"/>
  <c r="L131" i="55"/>
  <c r="L201" i="55"/>
  <c r="L157" i="55"/>
  <c r="L407" i="55"/>
  <c r="L287" i="55"/>
  <c r="L393" i="55"/>
  <c r="L222" i="55"/>
  <c r="L76" i="55"/>
  <c r="L359" i="55"/>
  <c r="L402" i="55"/>
  <c r="L49" i="55"/>
  <c r="L237" i="55"/>
  <c r="L52" i="55"/>
  <c r="L410" i="55"/>
  <c r="L169" i="55"/>
  <c r="L238" i="55"/>
  <c r="L153" i="55"/>
  <c r="L212" i="55"/>
  <c r="L90" i="55"/>
  <c r="L178" i="55"/>
  <c r="L258" i="55"/>
  <c r="L371" i="55"/>
  <c r="L297" i="55"/>
  <c r="L220" i="55"/>
  <c r="L337" i="55"/>
  <c r="L401" i="55"/>
  <c r="L160" i="55"/>
  <c r="L268" i="55"/>
  <c r="L156" i="55"/>
  <c r="L83" i="55"/>
  <c r="L188" i="55"/>
  <c r="H412" i="55"/>
  <c r="H413" i="55" s="1"/>
  <c r="L92" i="55"/>
  <c r="L346" i="55"/>
  <c r="L93" i="55"/>
  <c r="L330" i="55"/>
  <c r="L89" i="55"/>
  <c r="L216" i="55"/>
  <c r="L235" i="55"/>
  <c r="L343" i="55"/>
  <c r="G26" i="70"/>
  <c r="H31" i="70"/>
  <c r="L184" i="55"/>
  <c r="L150" i="55"/>
  <c r="L385" i="55"/>
  <c r="L140" i="55"/>
  <c r="L368" i="55"/>
  <c r="L322" i="55"/>
  <c r="L110" i="55"/>
  <c r="L215" i="55"/>
  <c r="L186" i="55"/>
  <c r="L377" i="55"/>
  <c r="L351" i="55"/>
  <c r="L202" i="55"/>
  <c r="L356" i="55"/>
  <c r="L252" i="55"/>
  <c r="L259" i="55"/>
  <c r="L269" i="55"/>
  <c r="L94" i="55"/>
  <c r="L57" i="55"/>
  <c r="L295" i="55"/>
  <c r="L266" i="55"/>
  <c r="L319" i="55"/>
  <c r="L331" i="55"/>
  <c r="L320" i="55"/>
  <c r="L127" i="55"/>
  <c r="L122" i="55"/>
  <c r="L191" i="55"/>
  <c r="L327" i="55"/>
  <c r="L365" i="55"/>
  <c r="L168" i="55"/>
  <c r="L409" i="55"/>
  <c r="L370" i="55"/>
  <c r="L111" i="55"/>
  <c r="L82" i="55"/>
  <c r="L333" i="55"/>
  <c r="L253" i="55"/>
  <c r="L219" i="55"/>
  <c r="J412" i="55"/>
  <c r="J413" i="55" s="1"/>
  <c r="L19" i="55"/>
  <c r="H33" i="55"/>
  <c r="H34" i="55" s="1"/>
  <c r="H24" i="12"/>
  <c r="J24" i="12" s="1"/>
  <c r="J33" i="55"/>
  <c r="J34" i="55" s="1"/>
  <c r="H25" i="12"/>
  <c r="J25" i="12" s="1"/>
  <c r="G24" i="12"/>
  <c r="G25" i="12"/>
  <c r="H12" i="70"/>
  <c r="G13" i="70"/>
  <c r="G21" i="70"/>
  <c r="G10" i="70"/>
  <c r="G35" i="70"/>
  <c r="H19" i="70"/>
  <c r="H11" i="70"/>
  <c r="H15" i="70"/>
  <c r="H28" i="70"/>
  <c r="G20" i="70"/>
  <c r="H16" i="70"/>
  <c r="H25" i="70"/>
  <c r="H34" i="70"/>
  <c r="H17" i="70"/>
  <c r="H18" i="70"/>
  <c r="G29" i="70"/>
  <c r="G24" i="70"/>
  <c r="G8" i="70"/>
  <c r="G33" i="70"/>
  <c r="H22" i="70"/>
  <c r="H37" i="70"/>
  <c r="H38" i="70"/>
  <c r="H30" i="70"/>
  <c r="G22" i="70"/>
  <c r="H43" i="15"/>
  <c r="H7" i="70"/>
  <c r="H14" i="70"/>
  <c r="G23" i="70"/>
  <c r="H6" i="70"/>
  <c r="H32" i="70"/>
  <c r="G27" i="70"/>
  <c r="H8" i="70"/>
  <c r="H21" i="15"/>
  <c r="H36" i="15"/>
  <c r="H27" i="70"/>
  <c r="H24" i="70"/>
  <c r="H13" i="70"/>
  <c r="H21" i="70"/>
  <c r="G38" i="70"/>
  <c r="G15" i="70"/>
  <c r="G25" i="70"/>
  <c r="G17" i="70"/>
  <c r="G30" i="70"/>
  <c r="G32" i="70"/>
  <c r="G11" i="70"/>
  <c r="G28" i="70"/>
  <c r="G16" i="70"/>
  <c r="G14" i="70"/>
  <c r="G7" i="70"/>
  <c r="H36" i="70"/>
  <c r="G31" i="70"/>
  <c r="G19" i="70"/>
  <c r="G12" i="70"/>
  <c r="H29" i="70"/>
  <c r="G34" i="70"/>
  <c r="H26" i="70"/>
  <c r="H20" i="70"/>
  <c r="G37" i="70"/>
  <c r="H33" i="70"/>
  <c r="G18" i="70"/>
  <c r="H10" i="70"/>
  <c r="G6" i="70"/>
  <c r="H35" i="70"/>
  <c r="H23" i="70"/>
  <c r="E72" i="70"/>
  <c r="E73" i="70" s="1"/>
  <c r="G18" i="15"/>
  <c r="G34" i="15"/>
  <c r="G21" i="15"/>
  <c r="F72" i="70"/>
  <c r="F73" i="70" s="1"/>
  <c r="H9" i="70"/>
  <c r="H18" i="15"/>
  <c r="G16" i="15"/>
  <c r="H34" i="15"/>
  <c r="G43" i="15"/>
  <c r="G46" i="15"/>
  <c r="L12" i="55"/>
  <c r="H46" i="15"/>
  <c r="G36" i="15"/>
  <c r="F61" i="15" l="1"/>
  <c r="L17" i="55"/>
  <c r="L18" i="55" s="1"/>
  <c r="G41" i="15"/>
  <c r="G59" i="15" s="1"/>
  <c r="H41" i="15"/>
  <c r="I22" i="79"/>
  <c r="H22" i="79"/>
  <c r="L412" i="55"/>
  <c r="L413" i="55" s="1"/>
  <c r="H28" i="12"/>
  <c r="G28" i="12"/>
  <c r="L33" i="55"/>
  <c r="L34" i="55" s="1"/>
  <c r="G72" i="70"/>
  <c r="H72" i="70"/>
  <c r="H59" i="15" l="1"/>
  <c r="H61" i="15" s="1"/>
  <c r="I23" i="79"/>
  <c r="J23" i="79" s="1"/>
  <c r="A28" i="55"/>
  <c r="A23" i="55"/>
  <c r="A26" i="55"/>
  <c r="A27" i="55"/>
  <c r="A22" i="55"/>
  <c r="A36" i="55" l="1"/>
  <c r="B42" i="55" l="1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B51" i="55" l="1"/>
  <c r="A50" i="55"/>
  <c r="A51" i="55" l="1"/>
  <c r="B52" i="55"/>
  <c r="A52" i="55" l="1"/>
  <c r="B53" i="55"/>
  <c r="B54" i="55" l="1"/>
  <c r="A53" i="55"/>
  <c r="B55" i="55" l="1"/>
  <c r="B56" i="55" s="1"/>
  <c r="A54" i="55"/>
  <c r="A56" i="55" l="1"/>
  <c r="B57" i="55"/>
  <c r="A55" i="55"/>
  <c r="B58" i="55" l="1"/>
  <c r="A57" i="55"/>
  <c r="B59" i="55" l="1"/>
  <c r="A58" i="55"/>
  <c r="A59" i="55" l="1"/>
  <c r="B60" i="55"/>
  <c r="B61" i="55" l="1"/>
  <c r="A60" i="55"/>
  <c r="A61" i="55" l="1"/>
  <c r="B62" i="55"/>
  <c r="A62" i="55" l="1"/>
  <c r="B63" i="55"/>
  <c r="B64" i="55" l="1"/>
  <c r="A63" i="55"/>
  <c r="B65" i="55" l="1"/>
  <c r="A64" i="55"/>
  <c r="A65" i="55" l="1"/>
  <c r="B66" i="55"/>
  <c r="A66" i="55" l="1"/>
  <c r="B67" i="55"/>
  <c r="B68" i="55" l="1"/>
  <c r="A67" i="55"/>
  <c r="A68" i="55" l="1"/>
  <c r="B69" i="55"/>
  <c r="B409" i="55"/>
  <c r="A409" i="55" s="1"/>
  <c r="A69" i="55" l="1"/>
  <c r="B70" i="55"/>
  <c r="A70" i="55" l="1"/>
  <c r="B71" i="55"/>
  <c r="A71" i="55" l="1"/>
  <c r="B72" i="55"/>
  <c r="B73" i="55" l="1"/>
  <c r="A72" i="55"/>
  <c r="B74" i="55" l="1"/>
  <c r="A73" i="55"/>
  <c r="B75" i="55" l="1"/>
  <c r="A74" i="55"/>
  <c r="B76" i="55" l="1"/>
  <c r="A75" i="55"/>
  <c r="B77" i="55" l="1"/>
  <c r="A76" i="55"/>
  <c r="B78" i="55" l="1"/>
  <c r="A77" i="55"/>
  <c r="B79" i="55" l="1"/>
  <c r="A78" i="55"/>
  <c r="B80" i="55" l="1"/>
  <c r="A79" i="55"/>
  <c r="B81" i="55" l="1"/>
  <c r="A80" i="55"/>
  <c r="B82" i="55" l="1"/>
  <c r="A81" i="55"/>
  <c r="B83" i="55" l="1"/>
  <c r="A82" i="55"/>
  <c r="B84" i="55" l="1"/>
  <c r="A83" i="55"/>
  <c r="B85" i="55" l="1"/>
  <c r="A84" i="55"/>
  <c r="B86" i="55" l="1"/>
  <c r="A85" i="55"/>
  <c r="B87" i="55" l="1"/>
  <c r="B88" i="55" s="1"/>
  <c r="A86" i="55"/>
  <c r="A88" i="55" l="1"/>
  <c r="B89" i="55"/>
  <c r="A87" i="55"/>
  <c r="B90" i="55" l="1"/>
  <c r="A89" i="55"/>
  <c r="B91" i="55" l="1"/>
  <c r="A90" i="55"/>
  <c r="B92" i="55" l="1"/>
  <c r="A91" i="55"/>
  <c r="A92" i="55" l="1"/>
  <c r="B93" i="55"/>
  <c r="B94" i="55" l="1"/>
  <c r="A93" i="55"/>
  <c r="B95" i="55" l="1"/>
  <c r="A94" i="55"/>
  <c r="B96" i="55" l="1"/>
  <c r="A95" i="55"/>
  <c r="B97" i="55" l="1"/>
  <c r="A96" i="55"/>
  <c r="B98" i="55" l="1"/>
  <c r="A97" i="55"/>
  <c r="A98" i="55" l="1"/>
  <c r="B99" i="55"/>
  <c r="B100" i="55" l="1"/>
  <c r="A99" i="55"/>
  <c r="A100" i="55" l="1"/>
  <c r="B101" i="55"/>
  <c r="B102" i="55" l="1"/>
  <c r="A101" i="55"/>
  <c r="B103" i="55" l="1"/>
  <c r="A102" i="55"/>
  <c r="B104" i="55" l="1"/>
  <c r="A103" i="55"/>
  <c r="B105" i="55" l="1"/>
  <c r="A104" i="55"/>
  <c r="B106" i="55" l="1"/>
  <c r="A105" i="55"/>
  <c r="B107" i="55" l="1"/>
  <c r="A106" i="55"/>
  <c r="B108" i="55" l="1"/>
  <c r="A107" i="55"/>
  <c r="B109" i="55" l="1"/>
  <c r="A108" i="55"/>
  <c r="B110" i="55" l="1"/>
  <c r="A109" i="55"/>
  <c r="A110" i="55" l="1"/>
  <c r="B111" i="55"/>
  <c r="B112" i="55" l="1"/>
  <c r="A111" i="55"/>
  <c r="B113" i="55" l="1"/>
  <c r="A112" i="55"/>
  <c r="B114" i="55" l="1"/>
  <c r="A113" i="55"/>
  <c r="B115" i="55" l="1"/>
  <c r="A114" i="55"/>
  <c r="B116" i="55" l="1"/>
  <c r="A115" i="55"/>
  <c r="B117" i="55" l="1"/>
  <c r="A116" i="55"/>
  <c r="B118" i="55" l="1"/>
  <c r="A117" i="55"/>
  <c r="B119" i="55" l="1"/>
  <c r="A118" i="55"/>
  <c r="B120" i="55" l="1"/>
  <c r="A119" i="55"/>
  <c r="A120" i="55" l="1"/>
  <c r="B121" i="55"/>
  <c r="B122" i="55" l="1"/>
  <c r="A121" i="55"/>
  <c r="B123" i="55" l="1"/>
  <c r="A122" i="55"/>
  <c r="B124" i="55" l="1"/>
  <c r="A123" i="55"/>
  <c r="B125" i="55" l="1"/>
  <c r="A124" i="55"/>
  <c r="A125" i="55" l="1"/>
  <c r="B126" i="55"/>
  <c r="B127" i="55" l="1"/>
  <c r="A126" i="55"/>
  <c r="B128" i="55" l="1"/>
  <c r="A127" i="55"/>
  <c r="B129" i="55" l="1"/>
  <c r="A128" i="55"/>
  <c r="B130" i="55" l="1"/>
  <c r="A129" i="55"/>
  <c r="B131" i="55" l="1"/>
  <c r="A130" i="55"/>
  <c r="A131" i="55" l="1"/>
  <c r="B132" i="55"/>
  <c r="B133" i="55" l="1"/>
  <c r="A132" i="55"/>
  <c r="B134" i="55" l="1"/>
  <c r="A133" i="55"/>
  <c r="B135" i="55" l="1"/>
  <c r="A134" i="55"/>
  <c r="B136" i="55" l="1"/>
  <c r="A135" i="55"/>
  <c r="A136" i="55" l="1"/>
  <c r="B137" i="55"/>
  <c r="A137" i="55" l="1"/>
  <c r="B138" i="55"/>
  <c r="B139" i="55" l="1"/>
  <c r="B140" i="55" s="1"/>
  <c r="A140" i="55" s="1"/>
  <c r="A138" i="55"/>
  <c r="A139" i="55" l="1"/>
  <c r="B141" i="55"/>
  <c r="B142" i="55" l="1"/>
  <c r="A141" i="55"/>
  <c r="A142" i="55" l="1"/>
  <c r="B143" i="55"/>
  <c r="B144" i="55" l="1"/>
  <c r="A143" i="55"/>
  <c r="B145" i="55" l="1"/>
  <c r="A144" i="55"/>
  <c r="A145" i="55" l="1"/>
  <c r="B146" i="55"/>
  <c r="B147" i="55" l="1"/>
  <c r="A146" i="55"/>
  <c r="B148" i="55" l="1"/>
  <c r="A147" i="55"/>
  <c r="B149" i="55" l="1"/>
  <c r="A148" i="55"/>
  <c r="B150" i="55" l="1"/>
  <c r="A149" i="55"/>
  <c r="B151" i="55" l="1"/>
  <c r="A150" i="55"/>
  <c r="A151" i="55" l="1"/>
  <c r="B152" i="55"/>
  <c r="B153" i="55" l="1"/>
  <c r="A152" i="55"/>
  <c r="B154" i="55" l="1"/>
  <c r="A153" i="55"/>
  <c r="A154" i="55" l="1"/>
  <c r="B155" i="55"/>
  <c r="B156" i="55" l="1"/>
  <c r="A155" i="55"/>
  <c r="B157" i="55" l="1"/>
  <c r="A156" i="55"/>
  <c r="B158" i="55" l="1"/>
  <c r="A157" i="55"/>
  <c r="A158" i="55" l="1"/>
  <c r="B159" i="55"/>
  <c r="B160" i="55" l="1"/>
  <c r="A159" i="55"/>
  <c r="B161" i="55" l="1"/>
  <c r="A160" i="55"/>
  <c r="A161" i="55" l="1"/>
  <c r="B162" i="55"/>
  <c r="B163" i="55" l="1"/>
  <c r="A162" i="55"/>
  <c r="B164" i="55" l="1"/>
  <c r="A163" i="55"/>
  <c r="B165" i="55" l="1"/>
  <c r="A164" i="55"/>
  <c r="B166" i="55" l="1"/>
  <c r="A165" i="55"/>
  <c r="A166" i="55" l="1"/>
  <c r="B167" i="55"/>
  <c r="B168" i="55" l="1"/>
  <c r="A167" i="55"/>
  <c r="B169" i="55" l="1"/>
  <c r="A168" i="55"/>
  <c r="B170" i="55" l="1"/>
  <c r="A169" i="55"/>
  <c r="A170" i="55" l="1"/>
  <c r="B171" i="55"/>
  <c r="B172" i="55" l="1"/>
  <c r="A171" i="55"/>
  <c r="B173" i="55" l="1"/>
  <c r="B174" i="55" s="1"/>
  <c r="A172" i="55"/>
  <c r="A174" i="55" l="1"/>
  <c r="B175" i="55"/>
  <c r="A173" i="55"/>
  <c r="B176" i="55" l="1"/>
  <c r="A175" i="55"/>
  <c r="A176" i="55" l="1"/>
  <c r="B177" i="55"/>
  <c r="B178" i="55" l="1"/>
  <c r="A177" i="55"/>
  <c r="A178" i="55" l="1"/>
  <c r="B179" i="55"/>
  <c r="B180" i="55" l="1"/>
  <c r="A179" i="55"/>
  <c r="A180" i="55" l="1"/>
  <c r="B181" i="55"/>
  <c r="A181" i="55" l="1"/>
  <c r="B182" i="55"/>
  <c r="B183" i="55" l="1"/>
  <c r="A182" i="55"/>
  <c r="A183" i="55" l="1"/>
  <c r="B184" i="55"/>
  <c r="A184" i="55" l="1"/>
  <c r="B185" i="55"/>
  <c r="B186" i="55" l="1"/>
  <c r="A185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A193" i="55" l="1"/>
  <c r="B194" i="55"/>
  <c r="A194" i="55" l="1"/>
  <c r="B195" i="55"/>
  <c r="B196" i="55" l="1"/>
  <c r="A195" i="55"/>
  <c r="A196" i="55" l="1"/>
  <c r="B197" i="55"/>
  <c r="A197" i="55" l="1"/>
  <c r="B198" i="55"/>
  <c r="A198" i="55" l="1"/>
  <c r="B199" i="55"/>
  <c r="B200" i="55" l="1"/>
  <c r="A199" i="55"/>
  <c r="A200" i="55" l="1"/>
  <c r="B201" i="55"/>
  <c r="B202" i="55" l="1"/>
  <c r="A201" i="55"/>
  <c r="B203" i="55" l="1"/>
  <c r="A202" i="55"/>
  <c r="B204" i="55" l="1"/>
  <c r="A203" i="55"/>
  <c r="B205" i="55" l="1"/>
  <c r="A204" i="55"/>
  <c r="A205" i="55" l="1"/>
  <c r="B206" i="55"/>
  <c r="A206" i="55" l="1"/>
  <c r="B207" i="55"/>
  <c r="A207" i="55" l="1"/>
  <c r="B208" i="55"/>
  <c r="A208" i="55" l="1"/>
  <c r="B209" i="55"/>
  <c r="B210" i="55" l="1"/>
  <c r="A209" i="55"/>
  <c r="A210" i="55" l="1"/>
  <c r="B211" i="55"/>
  <c r="A211" i="55" l="1"/>
  <c r="B212" i="55"/>
  <c r="A212" i="55" l="1"/>
  <c r="B213" i="55"/>
  <c r="B214" i="55" l="1"/>
  <c r="A213" i="55"/>
  <c r="A214" i="55" l="1"/>
  <c r="B215" i="55"/>
  <c r="B216" i="55" l="1"/>
  <c r="A215" i="55"/>
  <c r="B217" i="55" l="1"/>
  <c r="A216" i="55"/>
  <c r="A217" i="55" l="1"/>
  <c r="B218" i="55"/>
  <c r="B219" i="55" l="1"/>
  <c r="A218" i="55"/>
  <c r="B220" i="55" l="1"/>
  <c r="A219" i="55"/>
  <c r="B221" i="55" l="1"/>
  <c r="A220" i="55"/>
  <c r="A221" i="55" l="1"/>
  <c r="B222" i="55"/>
  <c r="B223" i="55" l="1"/>
  <c r="A222" i="55"/>
  <c r="A223" i="55" l="1"/>
  <c r="B224" i="55"/>
  <c r="B225" i="55" l="1"/>
  <c r="A224" i="55"/>
  <c r="A225" i="55" l="1"/>
  <c r="B226" i="55"/>
  <c r="A226" i="55" l="1"/>
  <c r="B227" i="55"/>
  <c r="B228" i="55" l="1"/>
  <c r="A227" i="55"/>
  <c r="B229" i="55" l="1"/>
  <c r="A228" i="55"/>
  <c r="B230" i="55" l="1"/>
  <c r="A229" i="55"/>
  <c r="A230" i="55" l="1"/>
  <c r="B231" i="55"/>
  <c r="A231" i="55" l="1"/>
  <c r="B232" i="55"/>
  <c r="A232" i="55" l="1"/>
  <c r="B233" i="55"/>
  <c r="B234" i="55" l="1"/>
  <c r="A233" i="55"/>
  <c r="B235" i="55" l="1"/>
  <c r="A234" i="55"/>
  <c r="B236" i="55" l="1"/>
  <c r="A235" i="55"/>
  <c r="B237" i="55" l="1"/>
  <c r="A236" i="55"/>
  <c r="B238" i="55" l="1"/>
  <c r="A237" i="55"/>
  <c r="A238" i="55" l="1"/>
  <c r="B239" i="55"/>
  <c r="A239" i="55" l="1"/>
  <c r="B240" i="55"/>
  <c r="A240" i="55" l="1"/>
  <c r="B241" i="55"/>
  <c r="A241" i="55" l="1"/>
  <c r="B242" i="55"/>
  <c r="A242" i="55" l="1"/>
  <c r="B243" i="55"/>
  <c r="B244" i="55" l="1"/>
  <c r="A243" i="55"/>
  <c r="B245" i="55" l="1"/>
  <c r="A244" i="55"/>
  <c r="A245" i="55" l="1"/>
  <c r="B246" i="55"/>
  <c r="B247" i="55" l="1"/>
  <c r="A246" i="55"/>
  <c r="B248" i="55" l="1"/>
  <c r="A247" i="55"/>
  <c r="B249" i="55" l="1"/>
  <c r="A248" i="55"/>
  <c r="A249" i="55" l="1"/>
  <c r="B250" i="55"/>
  <c r="B251" i="55" l="1"/>
  <c r="A250" i="55"/>
  <c r="A251" i="55" l="1"/>
  <c r="B252" i="55"/>
  <c r="A252" i="55" l="1"/>
  <c r="B253" i="55"/>
  <c r="B254" i="55" l="1"/>
  <c r="A253" i="55"/>
  <c r="B255" i="55" l="1"/>
  <c r="A254" i="55"/>
  <c r="A255" i="55" l="1"/>
  <c r="B256" i="55"/>
  <c r="B257" i="55" l="1"/>
  <c r="A256" i="55"/>
  <c r="A257" i="55" l="1"/>
  <c r="B258" i="55"/>
  <c r="A258" i="55" l="1"/>
  <c r="B259" i="55"/>
  <c r="A259" i="55" l="1"/>
  <c r="B260" i="55"/>
  <c r="A260" i="55" l="1"/>
  <c r="B261" i="55"/>
  <c r="A261" i="55" l="1"/>
  <c r="B262" i="55"/>
  <c r="B263" i="55" l="1"/>
  <c r="A262" i="55"/>
  <c r="A263" i="55" l="1"/>
  <c r="B264" i="55"/>
  <c r="A264" i="55" l="1"/>
  <c r="B265" i="55"/>
  <c r="B266" i="55" l="1"/>
  <c r="A265" i="55"/>
  <c r="A266" i="55" l="1"/>
  <c r="B267" i="55"/>
  <c r="B268" i="55" l="1"/>
  <c r="A267" i="55"/>
  <c r="B269" i="55" l="1"/>
  <c r="A268" i="55"/>
  <c r="A269" i="55" l="1"/>
  <c r="B270" i="55"/>
  <c r="B271" i="55" l="1"/>
  <c r="A270" i="55"/>
  <c r="A271" i="55" l="1"/>
  <c r="B272" i="55"/>
  <c r="A272" i="55" l="1"/>
  <c r="B273" i="55"/>
  <c r="B274" i="55" l="1"/>
  <c r="A273" i="55"/>
  <c r="B275" i="55" l="1"/>
  <c r="A274" i="55"/>
  <c r="A275" i="55" l="1"/>
  <c r="B276" i="55"/>
  <c r="B277" i="55" l="1"/>
  <c r="A276" i="55"/>
  <c r="A277" i="55" l="1"/>
  <c r="B278" i="55"/>
  <c r="B279" i="55" l="1"/>
  <c r="A278" i="55"/>
  <c r="B280" i="55" l="1"/>
  <c r="A279" i="55"/>
  <c r="B281" i="55" l="1"/>
  <c r="A280" i="55"/>
  <c r="A281" i="55" l="1"/>
  <c r="B282" i="55"/>
  <c r="B283" i="55" l="1"/>
  <c r="A282" i="55"/>
  <c r="A283" i="55" l="1"/>
  <c r="B284" i="55"/>
  <c r="A284" i="55" l="1"/>
  <c r="B285" i="55"/>
  <c r="B286" i="55" l="1"/>
  <c r="A285" i="55"/>
  <c r="A286" i="55" l="1"/>
  <c r="B287" i="55"/>
  <c r="B288" i="55" l="1"/>
  <c r="A287" i="55"/>
  <c r="B289" i="55" l="1"/>
  <c r="A288" i="55"/>
  <c r="B290" i="55" l="1"/>
  <c r="A289" i="55"/>
  <c r="A290" i="55" l="1"/>
  <c r="B291" i="55"/>
  <c r="B292" i="55" l="1"/>
  <c r="A291" i="55"/>
  <c r="A292" i="55" l="1"/>
  <c r="B293" i="55"/>
  <c r="B294" i="55" l="1"/>
  <c r="A293" i="55"/>
  <c r="A294" i="55" l="1"/>
  <c r="B295" i="55"/>
  <c r="A295" i="55" l="1"/>
  <c r="B296" i="55"/>
  <c r="B297" i="55" l="1"/>
  <c r="A296" i="55"/>
  <c r="A297" i="55" l="1"/>
  <c r="B298" i="55"/>
  <c r="A298" i="55" l="1"/>
  <c r="B299" i="55"/>
  <c r="A299" i="55" l="1"/>
  <c r="B300" i="55"/>
  <c r="A300" i="55" l="1"/>
  <c r="B301" i="55"/>
  <c r="A301" i="55" l="1"/>
  <c r="B302" i="55"/>
  <c r="B303" i="55" l="1"/>
  <c r="A302" i="55"/>
  <c r="A303" i="55" l="1"/>
  <c r="B304" i="55"/>
  <c r="A304" i="55" l="1"/>
  <c r="B305" i="55"/>
  <c r="A305" i="55" l="1"/>
  <c r="B306" i="55"/>
  <c r="A306" i="55" l="1"/>
  <c r="B307" i="55"/>
  <c r="A307" i="55" l="1"/>
  <c r="B308" i="55"/>
  <c r="A308" i="55" l="1"/>
  <c r="B309" i="55"/>
  <c r="B310" i="55" l="1"/>
  <c r="A309" i="55"/>
  <c r="A310" i="55" l="1"/>
  <c r="B311" i="55"/>
  <c r="B312" i="55" l="1"/>
  <c r="A311" i="55"/>
  <c r="B313" i="55" l="1"/>
  <c r="A312" i="55"/>
  <c r="A313" i="55" l="1"/>
  <c r="B314" i="55"/>
  <c r="B315" i="55" l="1"/>
  <c r="A314" i="55"/>
  <c r="A315" i="55" l="1"/>
  <c r="B316" i="55"/>
  <c r="B317" i="55" l="1"/>
  <c r="A316" i="55"/>
  <c r="A317" i="55" l="1"/>
  <c r="B318" i="55"/>
  <c r="A318" i="55" l="1"/>
  <c r="B319" i="55"/>
  <c r="A319" i="55" l="1"/>
  <c r="B320" i="55"/>
  <c r="A320" i="55" l="1"/>
  <c r="B321" i="55"/>
  <c r="A321" i="55" l="1"/>
  <c r="B322" i="55"/>
  <c r="B323" i="55" l="1"/>
  <c r="A322" i="55"/>
  <c r="A323" i="55" l="1"/>
  <c r="B324" i="55"/>
  <c r="A324" i="55" l="1"/>
  <c r="B325" i="55"/>
  <c r="A325" i="55" l="1"/>
  <c r="B326" i="55"/>
  <c r="B327" i="55" l="1"/>
  <c r="A326" i="55"/>
  <c r="A327" i="55" l="1"/>
  <c r="B328" i="55"/>
  <c r="A328" i="55" l="1"/>
  <c r="B329" i="55"/>
  <c r="B330" i="55" l="1"/>
  <c r="A329" i="55"/>
  <c r="A330" i="55" l="1"/>
  <c r="B331" i="55"/>
  <c r="A331" i="55" l="1"/>
  <c r="B332" i="55"/>
  <c r="A332" i="55" l="1"/>
  <c r="B333" i="55"/>
  <c r="B334" i="55" l="1"/>
  <c r="A333" i="55"/>
  <c r="A334" i="55" l="1"/>
  <c r="B335" i="55"/>
  <c r="B336" i="55" l="1"/>
  <c r="A335" i="55"/>
  <c r="A336" i="55" l="1"/>
  <c r="B337" i="55"/>
  <c r="B338" i="55" l="1"/>
  <c r="A337" i="55"/>
  <c r="A338" i="55" l="1"/>
  <c r="B339" i="55"/>
  <c r="B340" i="55" l="1"/>
  <c r="A339" i="55"/>
  <c r="B341" i="55" l="1"/>
  <c r="A340" i="55"/>
  <c r="B342" i="55" l="1"/>
  <c r="A341" i="55"/>
  <c r="A342" i="55" l="1"/>
  <c r="B343" i="55"/>
  <c r="B344" i="55" l="1"/>
  <c r="A343" i="55"/>
  <c r="B345" i="55" l="1"/>
  <c r="A344" i="55"/>
  <c r="A345" i="55" l="1"/>
  <c r="B346" i="55"/>
  <c r="B347" i="55" l="1"/>
  <c r="A346" i="55"/>
  <c r="A347" i="55" l="1"/>
  <c r="B348" i="55"/>
  <c r="B349" i="55" l="1"/>
  <c r="A348" i="55"/>
  <c r="B350" i="55" l="1"/>
  <c r="A349" i="55"/>
  <c r="B351" i="55" l="1"/>
  <c r="A350" i="55"/>
  <c r="B352" i="55" l="1"/>
  <c r="A351" i="55"/>
  <c r="B353" i="55" l="1"/>
  <c r="A352" i="55"/>
  <c r="A353" i="55" l="1"/>
  <c r="B354" i="55"/>
  <c r="A354" i="55" l="1"/>
  <c r="B355" i="55"/>
  <c r="B356" i="55" l="1"/>
  <c r="A355" i="55"/>
  <c r="A356" i="55" l="1"/>
  <c r="B357" i="55"/>
  <c r="B358" i="55" l="1"/>
  <c r="A357" i="55"/>
  <c r="A358" i="55" l="1"/>
  <c r="B359" i="55"/>
  <c r="A359" i="55" l="1"/>
  <c r="B360" i="55"/>
  <c r="A360" i="55" l="1"/>
  <c r="B361" i="55"/>
  <c r="A361" i="55" l="1"/>
  <c r="B362" i="55"/>
  <c r="A362" i="55" l="1"/>
  <c r="B363" i="55"/>
  <c r="B364" i="55" l="1"/>
  <c r="A363" i="55"/>
  <c r="A364" i="55" l="1"/>
  <c r="B365" i="55"/>
  <c r="A365" i="55" l="1"/>
  <c r="B366" i="55"/>
  <c r="B367" i="55" l="1"/>
  <c r="A366" i="55"/>
  <c r="B368" i="55" l="1"/>
  <c r="A367" i="55"/>
  <c r="A368" i="55" l="1"/>
  <c r="B369" i="55"/>
  <c r="A369" i="55" l="1"/>
  <c r="B370" i="55"/>
  <c r="A370" i="55" l="1"/>
  <c r="B371" i="55"/>
  <c r="A371" i="55" l="1"/>
  <c r="B372" i="55"/>
  <c r="B373" i="55" l="1"/>
  <c r="A372" i="55"/>
  <c r="B374" i="55" l="1"/>
  <c r="A373" i="55"/>
  <c r="B375" i="55" l="1"/>
  <c r="A374" i="55"/>
  <c r="A375" i="55" l="1"/>
  <c r="B376" i="55"/>
  <c r="A376" i="55" l="1"/>
  <c r="B377" i="55"/>
  <c r="A377" i="55" l="1"/>
  <c r="B378" i="55"/>
  <c r="A378" i="55" l="1"/>
  <c r="B379" i="55"/>
  <c r="A379" i="55" l="1"/>
  <c r="B380" i="55"/>
  <c r="A380" i="55" l="1"/>
  <c r="B381" i="55"/>
  <c r="A381" i="55" l="1"/>
  <c r="B382" i="55"/>
  <c r="B383" i="55" l="1"/>
  <c r="A382" i="55"/>
  <c r="A383" i="55" l="1"/>
  <c r="B384" i="55"/>
  <c r="A384" i="55" l="1"/>
  <c r="B385" i="55"/>
  <c r="B386" i="55" l="1"/>
  <c r="A385" i="55"/>
  <c r="A386" i="55" l="1"/>
  <c r="B387" i="55"/>
  <c r="B388" i="55" l="1"/>
  <c r="A387" i="55"/>
  <c r="A388" i="55" l="1"/>
  <c r="B389" i="55"/>
  <c r="A389" i="55" l="1"/>
  <c r="B390" i="55"/>
  <c r="B391" i="55" l="1"/>
  <c r="A390" i="55"/>
  <c r="A391" i="55" l="1"/>
  <c r="B392" i="55"/>
  <c r="A392" i="55" l="1"/>
  <c r="B393" i="55"/>
  <c r="A393" i="55" l="1"/>
  <c r="B394" i="55"/>
  <c r="B395" i="55" l="1"/>
  <c r="A394" i="55"/>
  <c r="A395" i="55" l="1"/>
  <c r="B396" i="55"/>
  <c r="A396" i="55" l="1"/>
  <c r="B397" i="55"/>
  <c r="A397" i="55" l="1"/>
  <c r="B398" i="55"/>
  <c r="A398" i="55" l="1"/>
  <c r="B399" i="55"/>
  <c r="A399" i="55" l="1"/>
  <c r="B400" i="55"/>
  <c r="A400" i="55" l="1"/>
  <c r="B401" i="55"/>
  <c r="A401" i="55" l="1"/>
  <c r="B402" i="55"/>
  <c r="A402" i="55" l="1"/>
  <c r="B403" i="55"/>
  <c r="A403" i="55" l="1"/>
  <c r="B404" i="55"/>
  <c r="B405" i="55" l="1"/>
  <c r="A404" i="55"/>
  <c r="B406" i="55" l="1"/>
  <c r="A405" i="55"/>
  <c r="B407" i="55" l="1"/>
  <c r="A407" i="55" s="1"/>
  <c r="A406" i="55"/>
</calcChain>
</file>

<file path=xl/sharedStrings.xml><?xml version="1.0" encoding="utf-8"?>
<sst xmlns="http://schemas.openxmlformats.org/spreadsheetml/2006/main" count="4156" uniqueCount="1333">
  <si>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</si>
  <si>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</si>
  <si>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</si>
  <si>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</si>
  <si>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</si>
  <si>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</si>
  <si>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</si>
  <si>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</si>
  <si>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</si>
  <si>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</si>
  <si>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</si>
  <si>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</si>
  <si>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</si>
  <si>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</si>
  <si>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</si>
  <si>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</si>
  <si>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</si>
  <si>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</si>
  <si>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</si>
  <si>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</si>
  <si>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</si>
  <si>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</si>
  <si>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</si>
  <si>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</si>
  <si>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</si>
  <si>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</si>
  <si>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</si>
  <si>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</si>
  <si>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</si>
  <si>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</si>
  <si>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</si>
  <si>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</si>
  <si>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</si>
  <si>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</si>
  <si>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</si>
  <si>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</si>
  <si>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</si>
  <si>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</si>
  <si>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</si>
  <si>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</si>
  <si>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</si>
  <si>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</si>
  <si>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</si>
  <si>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</si>
  <si>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</si>
  <si>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</si>
  <si>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</si>
  <si>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</si>
  <si>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</si>
  <si>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</si>
  <si>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</si>
  <si>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</si>
  <si>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</si>
  <si>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</si>
  <si>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</si>
  <si>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</si>
  <si>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</si>
  <si>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</si>
  <si>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</si>
  <si>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</si>
  <si>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</si>
  <si>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</si>
  <si>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</si>
  <si>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</si>
  <si>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</si>
  <si>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</si>
  <si>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</si>
  <si>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</si>
  <si>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</si>
  <si>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</si>
  <si>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</si>
  <si>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</si>
  <si>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</si>
  <si>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</si>
  <si>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</si>
  <si>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</si>
  <si>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</si>
  <si>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</si>
  <si>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</si>
  <si>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</si>
  <si>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</si>
  <si>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</si>
  <si>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</si>
  <si>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</si>
  <si>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</si>
  <si>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</si>
  <si>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</si>
  <si>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</si>
  <si>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</si>
  <si>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</si>
  <si>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</si>
  <si>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</si>
  <si>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</si>
  <si>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</si>
  <si>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</si>
  <si>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</si>
  <si>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</si>
  <si>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</si>
  <si>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</si>
  <si>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</si>
  <si>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</si>
  <si>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</si>
  <si>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</si>
  <si>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</si>
  <si>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</si>
  <si>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</si>
  <si>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</si>
  <si>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</si>
  <si>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</si>
  <si>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</si>
  <si>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</si>
  <si>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</si>
  <si>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</si>
  <si>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</si>
  <si>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</si>
  <si>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</si>
  <si>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</si>
  <si>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</si>
  <si>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</si>
  <si>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</si>
  <si>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</si>
  <si>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</si>
  <si>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</si>
  <si>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</si>
  <si>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</si>
  <si>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</si>
  <si>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</si>
  <si>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</si>
  <si>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</si>
  <si>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</si>
  <si>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</si>
  <si>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</si>
  <si>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</si>
  <si>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</si>
  <si>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</si>
  <si>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</si>
  <si>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</si>
  <si>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</si>
  <si>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</si>
  <si>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</si>
  <si>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</si>
  <si>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</si>
  <si>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</si>
  <si>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</si>
  <si>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</si>
  <si>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</si>
  <si>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</si>
  <si>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</si>
  <si>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</si>
  <si>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</si>
  <si>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</si>
  <si>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</si>
  <si>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</si>
  <si>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</si>
  <si>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</si>
  <si>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</si>
  <si>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</si>
  <si>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</si>
  <si>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</si>
  <si>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</si>
  <si>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</si>
  <si>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</si>
  <si>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</si>
  <si>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</si>
  <si>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</si>
  <si>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</si>
  <si>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</si>
  <si>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</si>
  <si>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</si>
  <si>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</si>
  <si>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</si>
  <si>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</si>
  <si>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</si>
  <si>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</si>
  <si>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</si>
  <si>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</si>
  <si>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</si>
  <si>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</si>
  <si>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</si>
  <si>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</si>
  <si>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</si>
  <si>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</si>
  <si>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</si>
  <si>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</si>
  <si>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</si>
  <si>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</si>
  <si>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</si>
  <si>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</si>
  <si>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</si>
  <si>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</si>
  <si>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</si>
  <si>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</si>
  <si>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</si>
  <si>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</si>
  <si>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</si>
  <si>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</si>
  <si>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</si>
  <si>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</si>
  <si>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</si>
  <si>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</si>
  <si>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</si>
  <si>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</si>
  <si>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</si>
  <si>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</si>
  <si>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</si>
  <si>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</si>
  <si>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</si>
  <si>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</si>
  <si>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</si>
  <si>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</si>
  <si>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</si>
  <si>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</si>
  <si>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</si>
  <si>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</si>
  <si>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</si>
  <si>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</si>
  <si>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</si>
  <si>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</si>
  <si>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</si>
  <si>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</si>
  <si>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</si>
  <si>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</si>
  <si>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</si>
  <si>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</si>
  <si>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</si>
  <si>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</si>
  <si>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</si>
  <si>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</si>
  <si>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</si>
  <si>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</si>
  <si>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</si>
  <si>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</si>
  <si>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</si>
  <si>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</si>
  <si>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</si>
  <si>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</si>
  <si>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</si>
  <si>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</si>
  <si>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</si>
  <si>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</si>
  <si>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</si>
  <si>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</si>
  <si>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</si>
  <si>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</si>
  <si>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</si>
  <si>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</si>
  <si>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</si>
  <si>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</si>
  <si>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</si>
  <si>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</si>
  <si>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</si>
  <si>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</si>
  <si>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</si>
  <si>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</si>
  <si>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</si>
  <si>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</si>
  <si>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</si>
  <si>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</si>
  <si>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</si>
  <si>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</si>
  <si>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</si>
  <si>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</si>
  <si>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</si>
  <si>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</si>
  <si>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</si>
  <si>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</si>
  <si>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</si>
  <si>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</si>
  <si>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</si>
  <si>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</si>
  <si>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</si>
  <si>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</si>
  <si>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</si>
  <si>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</si>
  <si>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</si>
  <si>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</si>
  <si>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</si>
  <si>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</si>
  <si>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</si>
  <si>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</si>
  <si>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</si>
  <si>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</si>
  <si>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</si>
  <si>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</si>
  <si>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</si>
  <si>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</si>
  <si>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</si>
  <si>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</si>
  <si>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</si>
  <si>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</si>
  <si>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</si>
  <si>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</si>
  <si>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</si>
  <si>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</si>
  <si>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</si>
  <si>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</si>
  <si>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</si>
  <si>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</si>
  <si>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</si>
  <si>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</si>
  <si>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</si>
  <si>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</si>
  <si>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</si>
  <si>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</si>
  <si>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</si>
  <si>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</si>
  <si>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</si>
  <si>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</si>
  <si>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</si>
  <si>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</si>
  <si>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</si>
  <si>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</si>
  <si>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</si>
  <si>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</si>
  <si>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</si>
  <si>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</si>
  <si>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</si>
  <si>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</si>
  <si>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</si>
  <si>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</si>
  <si>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</si>
  <si>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</si>
  <si>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</si>
  <si>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</si>
  <si>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</si>
  <si>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</si>
  <si>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</si>
  <si>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</si>
  <si>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</si>
  <si>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</si>
  <si>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</si>
  <si>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</si>
  <si>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</si>
  <si>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</si>
  <si>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</si>
  <si>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</si>
  <si>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</si>
  <si>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</si>
  <si>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</si>
  <si>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</si>
  <si>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</si>
  <si>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</si>
  <si>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</si>
  <si>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</si>
  <si>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</si>
  <si>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</si>
  <si>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</si>
  <si>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</si>
  <si>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</si>
  <si>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</si>
  <si>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</si>
  <si>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</si>
  <si>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</si>
  <si>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</si>
  <si>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</si>
  <si>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</si>
  <si>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</si>
  <si>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</si>
  <si>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</si>
  <si>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</si>
  <si>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</si>
  <si>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</si>
  <si>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</si>
  <si>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</si>
  <si>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</si>
  <si>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</si>
  <si>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</si>
  <si>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</si>
  <si>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</si>
  <si>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</si>
  <si>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</si>
  <si>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</si>
  <si>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</si>
  <si>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</si>
  <si>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</si>
  <si>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</si>
  <si>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</si>
  <si>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</si>
  <si>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</si>
  <si>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</si>
  <si>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</si>
  <si>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</si>
  <si>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</si>
  <si>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</si>
  <si>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</si>
  <si>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</si>
  <si>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</si>
  <si>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</si>
  <si>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</si>
  <si>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</si>
  <si>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</si>
  <si>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</si>
  <si>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</si>
  <si>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</si>
  <si>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</si>
  <si>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</si>
  <si>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</si>
  <si>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</si>
  <si>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</si>
  <si>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</si>
  <si>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</si>
  <si>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</si>
  <si>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</si>
  <si>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</si>
  <si>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</si>
  <si>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</si>
  <si>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</si>
  <si>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</si>
  <si>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</si>
  <si>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</si>
  <si>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</si>
  <si>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</si>
  <si>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</si>
  <si>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</si>
  <si>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</si>
  <si>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</si>
  <si>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</si>
  <si>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</si>
  <si>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</si>
  <si>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</si>
  <si>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</si>
  <si>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</si>
  <si>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</si>
  <si>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</si>
  <si>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</si>
  <si>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</si>
  <si>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</si>
  <si>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</si>
  <si>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</si>
  <si>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</si>
  <si>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</si>
  <si>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</si>
  <si>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</si>
  <si>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</si>
  <si>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</si>
  <si>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</si>
  <si>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</si>
  <si>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</si>
  <si>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</si>
  <si>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</si>
  <si>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</si>
  <si>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</si>
  <si>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</si>
  <si>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</si>
  <si>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</si>
  <si>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</si>
  <si>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</si>
  <si>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</si>
  <si>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</si>
  <si>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</si>
  <si>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</si>
  <si>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</si>
  <si>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</si>
  <si>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</si>
  <si>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</si>
  <si>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</si>
  <si>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</si>
  <si>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</si>
  <si>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</si>
  <si>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</si>
  <si>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</si>
  <si>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</si>
  <si>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</si>
  <si>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</si>
  <si>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</si>
  <si>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</si>
  <si>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</si>
  <si>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</si>
  <si>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</si>
  <si>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</si>
  <si>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</si>
  <si>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</si>
  <si>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</si>
  <si>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</si>
  <si>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</si>
  <si>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</si>
  <si>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</si>
  <si>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</si>
  <si>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</si>
  <si>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</si>
  <si>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</si>
  <si>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</si>
  <si>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</si>
  <si>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</si>
  <si>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</si>
  <si>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</si>
  <si>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</si>
  <si>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</si>
  <si>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</si>
  <si>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</si>
  <si>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</si>
  <si>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</si>
  <si>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</si>
  <si>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</si>
  <si>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</si>
  <si>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</si>
  <si>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</si>
  <si>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</si>
  <si>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</si>
  <si>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</si>
  <si>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</si>
  <si>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</si>
  <si>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</si>
  <si>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</si>
  <si>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</si>
  <si>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</si>
  <si>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</si>
  <si>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</si>
  <si>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</si>
  <si>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</si>
  <si>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</si>
  <si>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</si>
  <si>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</si>
  <si>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</si>
  <si>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</si>
  <si>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</si>
  <si>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</si>
  <si>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</si>
  <si>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</si>
  <si>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</si>
  <si>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</si>
  <si>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</si>
  <si>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</si>
  <si>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</si>
  <si>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</si>
  <si>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</si>
  <si>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</si>
  <si>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</si>
  <si>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</si>
  <si>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</si>
  <si>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</si>
  <si>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</si>
  <si>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</si>
  <si>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</si>
  <si>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</si>
  <si>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</si>
  <si>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</si>
  <si>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</si>
  <si>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</si>
  <si>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</si>
  <si>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</si>
  <si>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</si>
  <si>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</si>
  <si>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</si>
  <si>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</si>
  <si>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</si>
  <si>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</si>
  <si>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</si>
  <si>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</si>
  <si>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</si>
  <si>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</si>
  <si>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</si>
  <si>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</si>
  <si>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</si>
  <si>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</si>
  <si>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</si>
  <si>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</si>
  <si>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</si>
  <si>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</si>
  <si>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</si>
  <si>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</si>
  <si>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</si>
  <si>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</si>
  <si>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</si>
  <si>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</si>
  <si>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</si>
  <si>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</si>
  <si>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</si>
  <si>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</si>
  <si>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</si>
  <si>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</si>
  <si>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</si>
  <si>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</si>
  <si>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</si>
  <si>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</si>
  <si>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</si>
  <si>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</si>
  <si>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</si>
  <si>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</si>
  <si>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</si>
  <si>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</si>
  <si>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</si>
  <si>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</si>
  <si>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</si>
  <si>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</si>
  <si>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</si>
  <si>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</si>
  <si>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</si>
  <si>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</si>
  <si>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</si>
  <si>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</si>
  <si>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</si>
  <si>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</si>
  <si>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</si>
  <si>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</si>
  <si>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</si>
  <si>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</si>
  <si>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</si>
  <si>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</si>
  <si>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</si>
  <si>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</si>
  <si>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</si>
  <si>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</si>
  <si>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</si>
  <si>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</si>
  <si>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</si>
  <si>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</si>
  <si>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</si>
  <si>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</si>
  <si>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</si>
  <si>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</si>
  <si>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</si>
  <si>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</si>
  <si>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</si>
  <si>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</si>
  <si>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</si>
  <si>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</si>
  <si>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</si>
  <si>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</si>
  <si>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</si>
  <si>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</si>
  <si>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</si>
  <si>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</si>
  <si>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</si>
  <si>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</si>
  <si>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</si>
  <si>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</si>
  <si>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</si>
  <si>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</si>
  <si>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</si>
  <si>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</si>
  <si>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</si>
  <si>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</si>
  <si>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</si>
  <si>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</si>
  <si>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</si>
  <si>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</si>
  <si>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</si>
  <si>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</si>
  <si>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</si>
  <si>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</si>
  <si>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</si>
  <si>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</si>
  <si>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</si>
  <si>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</si>
  <si>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</si>
  <si>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</si>
  <si>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</si>
  <si>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</si>
  <si>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</si>
  <si>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</si>
  <si>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</si>
  <si>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</si>
  <si>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</si>
  <si>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</si>
  <si>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</si>
  <si>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</si>
  <si>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</si>
  <si>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</si>
  <si>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</si>
  <si>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</si>
  <si>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</si>
  <si>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</si>
  <si>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</si>
  <si>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</si>
  <si>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</si>
  <si>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</si>
  <si>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</si>
  <si>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</si>
  <si>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</si>
  <si>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</si>
  <si>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</si>
  <si>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</si>
  <si>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</si>
  <si>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</si>
  <si>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</si>
  <si>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</si>
  <si>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</si>
  <si>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</si>
  <si>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</si>
  <si>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</si>
  <si>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</si>
  <si>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</si>
  <si>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</si>
  <si>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</si>
  <si>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</si>
  <si>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</si>
  <si>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</si>
  <si>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</si>
  <si>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</si>
  <si>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</si>
  <si>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</si>
  <si>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</si>
  <si>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</si>
  <si>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</si>
  <si>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</si>
  <si>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</si>
  <si>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</si>
  <si>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</si>
  <si>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</si>
  <si>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</si>
  <si>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</si>
  <si>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</si>
  <si>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</si>
  <si>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</si>
  <si>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</si>
  <si>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</si>
  <si>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</si>
  <si>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</si>
  <si>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</si>
  <si>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</si>
  <si>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</si>
  <si>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</si>
  <si>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</si>
  <si>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</si>
  <si>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</si>
  <si>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</si>
  <si>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</si>
  <si>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</si>
  <si>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</si>
  <si>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</si>
  <si>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</si>
  <si>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</si>
  <si>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</si>
  <si>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</si>
  <si>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</si>
  <si>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</si>
  <si>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</si>
  <si>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</si>
  <si>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</si>
  <si>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</si>
  <si>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</si>
  <si>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</si>
  <si>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</si>
  <si>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</si>
  <si>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</si>
  <si>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</si>
  <si>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</si>
  <si>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</si>
  <si>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</si>
  <si>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</si>
  <si>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</si>
  <si>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</si>
  <si>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</si>
  <si>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</si>
  <si>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</si>
  <si>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</si>
  <si>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</si>
  <si>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</si>
  <si>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</si>
  <si>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</si>
  <si>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</si>
  <si>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</si>
  <si>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</si>
  <si>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</si>
  <si>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</si>
  <si>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</si>
  <si>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</si>
  <si>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</si>
  <si>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</si>
  <si>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</si>
  <si>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</si>
  <si>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</si>
  <si>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</si>
  <si>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</si>
  <si>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</si>
  <si>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</si>
  <si>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</si>
  <si>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</si>
  <si>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</si>
  <si>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</si>
  <si>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</si>
  <si>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</si>
  <si>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</si>
  <si>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</si>
  <si>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</si>
  <si>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</si>
  <si>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</si>
  <si>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</si>
  <si>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</si>
  <si>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</si>
  <si>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</si>
  <si>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</si>
  <si>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</si>
  <si>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</si>
  <si>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</si>
  <si>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</si>
  <si>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</si>
  <si>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</si>
  <si>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</si>
  <si>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</si>
  <si>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</si>
  <si>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</si>
  <si>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</si>
  <si>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</si>
  <si>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</si>
  <si>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</si>
  <si>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</si>
  <si>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</si>
  <si>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</si>
  <si>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</si>
  <si>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</si>
  <si>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</si>
  <si>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</si>
  <si>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</si>
  <si>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</si>
  <si>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</si>
  <si>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</si>
  <si>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</si>
  <si>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</si>
  <si>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</si>
  <si>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</si>
  <si>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</si>
  <si>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</si>
  <si>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</si>
  <si>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</si>
  <si>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</si>
  <si>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</si>
  <si>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</si>
  <si>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</si>
  <si>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</si>
  <si>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</si>
  <si>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</si>
  <si>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</si>
  <si>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</si>
  <si>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</si>
  <si>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</si>
  <si>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</si>
  <si>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</si>
  <si>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</si>
  <si>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</si>
  <si>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</si>
  <si>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</si>
  <si>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</si>
  <si>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</si>
  <si>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</si>
  <si>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</si>
  <si>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</si>
  <si>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</si>
  <si>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</si>
  <si>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</si>
  <si>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</si>
  <si>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</si>
  <si>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</si>
  <si>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</si>
  <si>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</si>
  <si>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</si>
  <si>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</si>
  <si>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</si>
  <si>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</si>
  <si>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</si>
  <si>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</si>
  <si>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</si>
  <si>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</si>
  <si>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</si>
  <si>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</si>
  <si>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</si>
  <si>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</si>
  <si>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</si>
  <si>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</si>
  <si>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</si>
  <si>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</si>
  <si>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</si>
  <si>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</si>
  <si>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</si>
  <si>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</si>
  <si>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</si>
  <si>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</si>
  <si>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</si>
  <si>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</si>
  <si>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</si>
  <si>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</si>
  <si>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</si>
  <si>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</si>
  <si>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</si>
  <si>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</si>
  <si>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</si>
  <si>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</si>
  <si>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</si>
  <si>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</si>
  <si>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</si>
  <si>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</si>
  <si>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</si>
  <si>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</si>
  <si>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</si>
  <si>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</si>
  <si>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</si>
  <si>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</si>
  <si>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</si>
  <si>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</si>
  <si>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</si>
  <si>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</si>
  <si>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</si>
  <si>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</si>
  <si>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</si>
  <si>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</si>
  <si>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</si>
  <si>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</si>
  <si>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</si>
  <si>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</si>
  <si>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</si>
  <si>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</si>
  <si>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</si>
  <si>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</si>
  <si>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</si>
  <si>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</si>
  <si>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</si>
  <si>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</si>
  <si>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</si>
  <si>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</si>
  <si>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</si>
  <si>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</si>
  <si>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</si>
  <si>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</si>
  <si>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</si>
  <si>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</si>
  <si>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</si>
  <si>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</si>
  <si>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</si>
  <si>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</si>
  <si>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</si>
  <si>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</si>
  <si>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</si>
  <si>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</si>
  <si>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</si>
  <si>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</si>
  <si>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</si>
  <si>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</si>
  <si>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</si>
  <si>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</si>
  <si>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</si>
  <si>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</si>
  <si>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</si>
  <si>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</si>
  <si>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</si>
  <si>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</si>
  <si>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</si>
  <si>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</si>
  <si>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</si>
  <si>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</si>
  <si>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</si>
  <si>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</si>
  <si>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</si>
  <si>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</si>
  <si>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</si>
  <si>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</si>
  <si>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</si>
  <si>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</si>
  <si>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</si>
  <si>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</si>
  <si>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</si>
  <si>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</si>
  <si>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</si>
  <si>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</si>
  <si>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</si>
  <si>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</si>
  <si>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</si>
  <si>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</si>
  <si>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</si>
  <si>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</si>
  <si>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</si>
  <si>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</si>
  <si>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</si>
  <si>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</si>
  <si>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</si>
  <si>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</si>
  <si>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</si>
  <si>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</si>
  <si>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</si>
  <si>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</si>
  <si>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</si>
  <si>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</si>
  <si>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</si>
  <si>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</si>
  <si>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</si>
  <si>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</si>
  <si>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</si>
  <si>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</si>
  <si>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</si>
  <si>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</si>
  <si>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</si>
  <si>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</si>
  <si>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</si>
  <si>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</si>
  <si>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</si>
  <si>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</si>
  <si>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</si>
  <si>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</si>
  <si>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</si>
  <si>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</si>
  <si>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</si>
  <si>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</si>
  <si>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</si>
  <si>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</si>
  <si>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</si>
  <si>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</si>
  <si>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</si>
  <si>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</si>
  <si>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</si>
  <si>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</si>
  <si>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</si>
  <si>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</si>
  <si>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</si>
  <si>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</si>
  <si>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</si>
  <si>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</si>
  <si>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</si>
  <si>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</si>
  <si>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</si>
  <si>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</si>
  <si>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</si>
  <si>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</si>
  <si>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</si>
  <si>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</si>
  <si>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</si>
  <si>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</si>
  <si>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</si>
  <si>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</si>
  <si>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</si>
  <si>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</si>
  <si>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</si>
  <si>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</si>
  <si>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</si>
  <si>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</si>
  <si>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</si>
  <si>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</si>
  <si>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</si>
  <si>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</si>
  <si>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</si>
  <si>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</si>
  <si>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</si>
  <si>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</si>
  <si>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</si>
  <si>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</si>
  <si>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</si>
  <si>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</si>
  <si>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</si>
  <si>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</si>
  <si>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</si>
  <si>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</si>
  <si>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</si>
  <si>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</si>
  <si>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</si>
  <si>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</si>
  <si>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</si>
  <si>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</si>
  <si>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</si>
  <si>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</si>
  <si>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</si>
  <si>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</si>
  <si>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</si>
  <si>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</si>
  <si>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</si>
  <si>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</si>
  <si>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</si>
  <si>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</si>
  <si>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</si>
  <si>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</si>
  <si>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</si>
  <si>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</si>
  <si>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</si>
  <si>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</si>
  <si>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</si>
  <si>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</si>
  <si>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</si>
  <si>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</si>
  <si>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</si>
  <si>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</si>
  <si>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</si>
  <si>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</si>
  <si>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</si>
  <si>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</si>
  <si>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</si>
  <si>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</si>
  <si>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</si>
  <si>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</si>
  <si>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</si>
  <si>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</si>
  <si>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</si>
  <si>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</si>
  <si>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</si>
  <si>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</si>
  <si>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</si>
  <si>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</si>
  <si>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</si>
  <si>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</si>
  <si>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</si>
  <si>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</si>
  <si>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</si>
  <si>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</si>
  <si>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</si>
  <si>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</si>
  <si>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</si>
  <si>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</si>
  <si>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</si>
  <si>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</si>
  <si>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</si>
  <si>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</si>
  <si>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</si>
  <si>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</si>
  <si>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</si>
  <si>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</si>
  <si>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</si>
  <si>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</si>
  <si>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</si>
  <si>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</si>
  <si>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</si>
  <si>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</si>
  <si>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</si>
  <si>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</si>
  <si>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</si>
  <si>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</si>
  <si>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</si>
  <si>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</si>
  <si>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</si>
  <si>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</si>
  <si>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</si>
  <si>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</si>
  <si>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</si>
  <si>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</si>
  <si>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</si>
  <si>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</si>
  <si>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</si>
  <si>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</si>
  <si>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</si>
  <si>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</si>
  <si>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</si>
  <si>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</si>
  <si>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</si>
  <si>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</si>
  <si>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</si>
  <si>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</si>
  <si>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</si>
  <si>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</si>
  <si>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</si>
  <si>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</si>
  <si>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</si>
  <si>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</si>
  <si>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</si>
  <si>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</si>
  <si>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</si>
  <si>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</si>
  <si>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</si>
  <si>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</si>
  <si>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</si>
  <si>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</si>
  <si>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</si>
  <si>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</si>
  <si>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</si>
  <si>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</si>
  <si>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</si>
  <si>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</si>
  <si>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</si>
  <si>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</si>
  <si>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</si>
  <si>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</si>
  <si>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</si>
  <si>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</si>
  <si>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</si>
  <si>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</si>
  <si>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</si>
  <si>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</si>
  <si>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</si>
  <si>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</si>
  <si>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</si>
  <si>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</si>
  <si>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</si>
  <si>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</si>
  <si>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</si>
  <si>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</si>
  <si>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</si>
  <si>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</si>
  <si>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</si>
  <si>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</si>
  <si>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</si>
  <si>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</si>
  <si>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</si>
  <si>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</si>
  <si>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</si>
  <si>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</si>
  <si>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</si>
  <si>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</si>
  <si>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</si>
  <si>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</si>
  <si>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</si>
  <si>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</si>
  <si>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</si>
  <si>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</si>
  <si>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</si>
  <si>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</si>
  <si>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</si>
  <si>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</si>
  <si>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</si>
  <si>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</si>
  <si>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</si>
  <si>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</si>
  <si>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</si>
  <si>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</si>
  <si>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</si>
  <si>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</si>
  <si>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</si>
  <si>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</si>
  <si>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</si>
  <si>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</si>
  <si>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</si>
  <si>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</si>
  <si>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</si>
  <si>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</si>
  <si>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</si>
  <si>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</si>
  <si>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</si>
  <si>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</si>
  <si>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</si>
  <si>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</si>
  <si>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</si>
  <si>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</si>
  <si>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</si>
  <si>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</si>
  <si>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</si>
  <si>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</si>
  <si>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</si>
  <si>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</si>
  <si>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</si>
  <si>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</si>
  <si>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</si>
  <si>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</si>
  <si>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</si>
  <si>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</si>
  <si>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</si>
  <si>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</si>
  <si>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</si>
  <si>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</si>
  <si>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</si>
  <si>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</si>
  <si>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</si>
  <si>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</si>
  <si>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</si>
  <si>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</si>
  <si>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</si>
  <si>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</si>
  <si>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</si>
  <si>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</si>
  <si>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</si>
  <si>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</si>
  <si>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</si>
  <si>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</si>
  <si>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</si>
  <si>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</si>
  <si>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</si>
  <si>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</si>
  <si>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</si>
  <si>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</si>
  <si>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</si>
  <si>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</si>
  <si>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</si>
  <si>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</si>
  <si>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</si>
  <si>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</si>
  <si>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</si>
  <si>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</si>
  <si>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</si>
  <si>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</si>
  <si>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</si>
  <si>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</si>
  <si>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</si>
  <si>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</si>
  <si>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</si>
  <si>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</si>
  <si>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</si>
  <si>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</si>
  <si>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</si>
  <si>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</si>
  <si>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</si>
  <si>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</si>
  <si>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</si>
  <si>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</si>
  <si>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</si>
  <si>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</si>
  <si>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</si>
  <si>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</si>
  <si>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</si>
  <si>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</si>
  <si>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</si>
  <si>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</si>
  <si>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</si>
  <si>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</si>
  <si>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</si>
  <si>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</si>
  <si>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</si>
  <si>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</si>
  <si>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</si>
  <si>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</si>
  <si>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</si>
  <si>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</si>
  <si>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</si>
  <si>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</si>
  <si>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</si>
  <si>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</si>
  <si>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</si>
  <si>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</si>
  <si>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</si>
  <si>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</si>
  <si>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</si>
  <si>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</si>
  <si>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</si>
  <si>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</si>
  <si>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</si>
  <si>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</si>
  <si>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</si>
  <si>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</si>
  <si>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</si>
  <si>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</si>
  <si>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</si>
  <si>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</si>
  <si>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</si>
  <si>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</si>
  <si>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</si>
  <si>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</si>
  <si>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</si>
  <si>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</si>
  <si>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pass:kdp2015</t>
  </si>
  <si>
    <t>Thu tiển hàng</t>
  </si>
  <si>
    <t>VNPT: 37660588; 37665513; 37665512; 37682151</t>
  </si>
  <si>
    <t>0000653</t>
  </si>
  <si>
    <t>0000654</t>
  </si>
  <si>
    <t>0000655</t>
  </si>
  <si>
    <t>0000658</t>
  </si>
  <si>
    <t>Thùng 49x38x12</t>
  </si>
  <si>
    <t>0000661</t>
  </si>
  <si>
    <t>Phí sử dụng đường bộ</t>
  </si>
  <si>
    <t>VAT Phí sử dụng đường bộ</t>
  </si>
  <si>
    <t/>
  </si>
  <si>
    <t>Thanh toán tiền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</si>
</sst>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0" fontId="34" fillId="0" borderId="0" xfId="73" applyFont="1" applyAlignment="1">
      <alignment vertical="center" wrapText="1"/>
    </xf>
    <xf numFmtId="0" fontId="52" fillId="0" borderId="0" xfId="81" applyAlignment="1" applyProtection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kh.hcmpc.vn/" TargetMode="External"/><Relationship Id="rId1" Type="http://schemas.openxmlformats.org/officeDocument/2006/relationships/hyperlink" Target="https://ebill.hcmtele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3"/>
  <sheetViews>
    <sheetView topLeftCell="A6" workbookViewId="0">
      <pane ySplit="4" topLeftCell="A31" activePane="bottomLeft" state="frozen"/>
      <selection activeCell="A6" sqref="A6"/>
      <selection pane="bottomLeft" activeCell="B33" sqref="B33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7" t="s">
        <v>415</v>
      </c>
      <c r="B8" s="957" t="s">
        <v>352</v>
      </c>
      <c r="C8" s="953" t="s">
        <v>37</v>
      </c>
      <c r="D8" s="954"/>
      <c r="E8" s="953" t="s">
        <v>38</v>
      </c>
      <c r="F8" s="954"/>
      <c r="G8" s="953" t="s">
        <v>353</v>
      </c>
      <c r="H8" s="954"/>
      <c r="L8" s="600" t="s">
        <v>1317</v>
      </c>
      <c r="N8" s="952" t="s">
        <v>1318</v>
      </c>
    </row>
    <row r="9" spans="1:16" ht="23.25" customHeight="1">
      <c r="A9" s="958"/>
      <c r="B9" s="958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1320</v>
      </c>
      <c r="L9" s="951" t="s">
        <v>1322</v>
      </c>
      <c r="N9" s="952" t="s">
        <v>1319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258629250</v>
      </c>
      <c r="F10" s="606">
        <f t="array" ref="F10">SUM(IF(A10=KHC,TH))</f>
        <v>319676650</v>
      </c>
      <c r="G10" s="607">
        <f>MAX(C10+E10-D10-F10,0)</f>
        <v>2975417366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258629250</v>
      </c>
      <c r="F11" s="610">
        <f t="shared" si="0"/>
        <v>319676650</v>
      </c>
      <c r="G11" s="610">
        <f t="shared" si="0"/>
        <v>2975417366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204493905</v>
      </c>
      <c r="F14" s="611">
        <f t="array" ref="F14">SUM(IF(A14=KHC,TH))</f>
        <v>258629250</v>
      </c>
      <c r="G14" s="610">
        <f>MAX(C14+E14-D14-F14,0)</f>
        <v>1153363596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>
        <v>25826954</v>
      </c>
      <c r="D15" s="606">
        <v>0</v>
      </c>
      <c r="E15" s="606">
        <f t="array" ref="E15">SUM(IF(A15=KHN,TH))</f>
        <v>1821150</v>
      </c>
      <c r="F15" s="606">
        <f t="array" ref="F15">SUM(IF(A15=KHC,TH))</f>
        <v>18590355</v>
      </c>
      <c r="G15" s="607">
        <f>MAX(C15+E15-D15-F15,0)</f>
        <v>9057749</v>
      </c>
      <c r="H15" s="607">
        <f>MAX(D15+F15-E15-C15,0)</f>
        <v>0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25826954</v>
      </c>
      <c r="D16" s="610">
        <f t="shared" si="2"/>
        <v>0</v>
      </c>
      <c r="E16" s="610">
        <f t="shared" si="2"/>
        <v>1821150</v>
      </c>
      <c r="F16" s="610">
        <f t="shared" si="2"/>
        <v>18590355</v>
      </c>
      <c r="G16" s="610">
        <f t="shared" si="2"/>
        <v>9057749</v>
      </c>
      <c r="H16" s="610">
        <f t="shared" si="2"/>
        <v>0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17567550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1931571140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18590355</v>
      </c>
      <c r="F29" s="606">
        <f t="array" ref="F29">SUM(IF(A29=KHC,TH))</f>
        <v>18590355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18590355</v>
      </c>
      <c r="F34" s="610">
        <f t="shared" si="10"/>
        <v>18590355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3.5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3.5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3.5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1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SUM(IF(A45=TH!$L$10:$L$1129,TH!$K$10:$K$1129))</f>
        <v>0</v>
      </c>
      <c r="F45" s="606">
        <f t="array" ref="F45">SUM(IF(A45=TH!$M$10:$M$1129,TH!$K$10:$K$1129))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185903550</v>
      </c>
      <c r="F48" s="606">
        <f t="array" ref="F48">SUM(IF(A48=KHC,TH))</f>
        <v>185903550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185903550</v>
      </c>
      <c r="F49" s="610">
        <f t="shared" si="16"/>
        <v>185903550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80875000</v>
      </c>
      <c r="F54" s="611">
        <f t="array" ref="F54">SUM(IF(A54=KHC,TH))</f>
        <v>80875000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80875000</v>
      </c>
      <c r="F58" s="619">
        <f t="array" ref="F58">SUM(IF(A58=TH!$M$10:$M$1129,TH!$K$10:$K$1129))</f>
        <v>185903550</v>
      </c>
      <c r="G58" s="610"/>
      <c r="H58" s="610"/>
      <c r="I58" s="162">
        <f t="shared" si="17"/>
        <v>-105028550</v>
      </c>
    </row>
    <row r="59" spans="1:9" s="162" customFormat="1" ht="17.25" customHeight="1">
      <c r="A59" s="955" t="s">
        <v>39</v>
      </c>
      <c r="B59" s="956"/>
      <c r="C59" s="620">
        <f>C11+C13+C14+C16+C18+C21+C22+C23+C25+C27+C28+C34+C36+C38+C41+C43+C46+C49+C50+C51+C52+C53+C54+C55+C56+C57+C58</f>
        <v>6261403079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1460621260</v>
      </c>
      <c r="F59" s="620">
        <f t="shared" si="18"/>
        <v>1460621260</v>
      </c>
      <c r="G59" s="620">
        <f t="shared" si="18"/>
        <v>6439681629</v>
      </c>
      <c r="H59" s="620">
        <f t="shared" si="18"/>
        <v>6308826125</v>
      </c>
    </row>
    <row r="60" spans="1:9">
      <c r="E60" s="621"/>
      <c r="F60" s="622"/>
    </row>
    <row r="61" spans="1:9">
      <c r="D61" s="162">
        <f>C59-D59</f>
        <v>25826954</v>
      </c>
      <c r="E61" s="622"/>
      <c r="F61" s="622">
        <f>E59-F59</f>
        <v>0</v>
      </c>
      <c r="H61" s="622">
        <f>G59-H59</f>
        <v>130855504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hyperlinks>
    <hyperlink ref="N9" r:id="rId1"/>
    <hyperlink ref="N8" r:id="rId2"/>
  </hyperlinks>
  <printOptions horizontalCentered="1"/>
  <pageMargins left="0.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131"/>
  <sheetViews>
    <sheetView topLeftCell="A7" workbookViewId="0">
      <pane ySplit="3" topLeftCell="A160" activePane="bottomLeft" state="frozen"/>
      <selection activeCell="A7" sqref="A7"/>
      <selection pane="bottomLeft" activeCell="K142" sqref="K142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60" t="s">
        <v>93</v>
      </c>
      <c r="D4" s="960"/>
      <c r="E4" s="960"/>
      <c r="F4" s="960"/>
      <c r="G4" s="960"/>
      <c r="H4" s="960"/>
      <c r="I4" s="960"/>
      <c r="J4" s="960"/>
      <c r="K4" s="960"/>
      <c r="L4" s="960"/>
      <c r="M4" s="960"/>
    </row>
    <row r="5" spans="1:28" ht="14.25">
      <c r="B5" s="42"/>
      <c r="C5" s="961"/>
      <c r="D5" s="961"/>
      <c r="E5" s="961"/>
      <c r="F5" s="961"/>
      <c r="G5" s="961"/>
      <c r="H5" s="961"/>
      <c r="I5" s="961"/>
      <c r="J5" s="961"/>
      <c r="K5" s="961"/>
      <c r="L5" s="961"/>
      <c r="M5" s="961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76" t="s">
        <v>117</v>
      </c>
      <c r="B7" s="978" t="s">
        <v>101</v>
      </c>
      <c r="C7" s="962" t="s">
        <v>20</v>
      </c>
      <c r="D7" s="963" t="s">
        <v>1</v>
      </c>
      <c r="E7" s="964"/>
      <c r="F7" s="962" t="s">
        <v>0</v>
      </c>
      <c r="G7" s="966" t="s">
        <v>116</v>
      </c>
      <c r="H7" s="980" t="s">
        <v>44</v>
      </c>
      <c r="I7" s="985" t="s">
        <v>258</v>
      </c>
      <c r="J7" s="986"/>
      <c r="K7" s="962" t="s">
        <v>157</v>
      </c>
      <c r="L7" s="965" t="s">
        <v>94</v>
      </c>
      <c r="M7" s="965"/>
      <c r="N7" s="983" t="s">
        <v>403</v>
      </c>
      <c r="O7" s="974" t="s">
        <v>739</v>
      </c>
      <c r="P7" s="968" t="s">
        <v>47</v>
      </c>
      <c r="Q7" s="969"/>
      <c r="R7" s="970"/>
      <c r="S7" s="968" t="s">
        <v>51</v>
      </c>
      <c r="T7" s="969"/>
      <c r="U7" s="970"/>
      <c r="V7" s="983" t="s">
        <v>402</v>
      </c>
      <c r="W7" s="981" t="str">
        <f>CTTK!$E$7</f>
        <v>642</v>
      </c>
      <c r="X7" s="959" t="s">
        <v>163</v>
      </c>
      <c r="Y7" s="959"/>
      <c r="Z7" s="959"/>
      <c r="AA7" s="959" t="s">
        <v>351</v>
      </c>
      <c r="AB7" s="761" t="s">
        <v>1202</v>
      </c>
    </row>
    <row r="8" spans="1:28" ht="24.75" customHeight="1">
      <c r="A8" s="977"/>
      <c r="B8" s="979"/>
      <c r="C8" s="962"/>
      <c r="D8" s="202" t="s">
        <v>15</v>
      </c>
      <c r="E8" s="201" t="s">
        <v>32</v>
      </c>
      <c r="F8" s="962"/>
      <c r="G8" s="967"/>
      <c r="H8" s="980"/>
      <c r="I8" s="262" t="s">
        <v>203</v>
      </c>
      <c r="J8" s="262" t="s">
        <v>204</v>
      </c>
      <c r="K8" s="962"/>
      <c r="L8" s="203" t="s">
        <v>22</v>
      </c>
      <c r="M8" s="203" t="s">
        <v>23</v>
      </c>
      <c r="N8" s="984"/>
      <c r="O8" s="975"/>
      <c r="P8" s="971"/>
      <c r="Q8" s="972"/>
      <c r="R8" s="973"/>
      <c r="S8" s="971"/>
      <c r="T8" s="972"/>
      <c r="U8" s="973"/>
      <c r="V8" s="984"/>
      <c r="W8" s="982"/>
      <c r="X8" s="959"/>
      <c r="Y8" s="959"/>
      <c r="Z8" s="959"/>
      <c r="AA8" s="959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18590355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80875000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185903550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2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5">
        <f t="shared" si="1"/>
        <v>42737</v>
      </c>
      <c r="D23" s="875" t="s">
        <v>334</v>
      </c>
      <c r="E23" s="875">
        <v>42737</v>
      </c>
      <c r="F23" s="881" t="s">
        <v>1169</v>
      </c>
      <c r="G23" s="899"/>
      <c r="H23" s="900"/>
      <c r="I23" s="878"/>
      <c r="J23" s="878"/>
      <c r="K23" s="885">
        <v>30750000</v>
      </c>
      <c r="L23" s="901" t="s">
        <v>165</v>
      </c>
      <c r="M23" s="901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2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5">
        <f t="shared" si="1"/>
        <v>42826</v>
      </c>
      <c r="D24" s="875" t="s">
        <v>334</v>
      </c>
      <c r="E24" s="875">
        <v>42826</v>
      </c>
      <c r="F24" s="881" t="s">
        <v>1169</v>
      </c>
      <c r="G24" s="877"/>
      <c r="H24" s="900"/>
      <c r="I24" s="878"/>
      <c r="J24" s="878"/>
      <c r="K24" s="885">
        <f>30750000-750000</f>
        <v>30000000</v>
      </c>
      <c r="L24" s="901" t="s">
        <v>165</v>
      </c>
      <c r="M24" s="901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2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5">
        <f t="shared" si="1"/>
        <v>42917</v>
      </c>
      <c r="D25" s="875" t="s">
        <v>334</v>
      </c>
      <c r="E25" s="875">
        <v>42917</v>
      </c>
      <c r="F25" s="881" t="s">
        <v>1169</v>
      </c>
      <c r="G25" s="877"/>
      <c r="H25" s="900"/>
      <c r="I25" s="878"/>
      <c r="J25" s="878"/>
      <c r="K25" s="885">
        <v>6250000</v>
      </c>
      <c r="L25" s="901" t="s">
        <v>165</v>
      </c>
      <c r="M25" s="901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2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5">
        <f t="shared" si="1"/>
        <v>43009</v>
      </c>
      <c r="D26" s="875" t="s">
        <v>334</v>
      </c>
      <c r="E26" s="875">
        <v>43009</v>
      </c>
      <c r="F26" s="881" t="s">
        <v>1169</v>
      </c>
      <c r="G26" s="877"/>
      <c r="H26" s="900"/>
      <c r="I26" s="878"/>
      <c r="J26" s="878"/>
      <c r="K26" s="885">
        <v>6250000</v>
      </c>
      <c r="L26" s="901" t="s">
        <v>165</v>
      </c>
      <c r="M26" s="901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2" customFormat="1" ht="15.75" customHeight="1">
      <c r="A27" s="204" t="str">
        <f>IF(B27&lt;&gt;"",IF(AND(B27&gt;=_TM1,B27&lt;=_TM2,OR(TH!L27="1111",TH!M27="1111")),TH!D27,""),"")</f>
        <v/>
      </c>
      <c r="B27" s="903">
        <f t="shared" si="0"/>
        <v>1</v>
      </c>
      <c r="C27" s="875">
        <f t="shared" si="1"/>
        <v>42766</v>
      </c>
      <c r="D27" s="875" t="s">
        <v>334</v>
      </c>
      <c r="E27" s="875">
        <v>42766</v>
      </c>
      <c r="F27" s="881" t="s">
        <v>1170</v>
      </c>
      <c r="G27" s="899"/>
      <c r="H27" s="900"/>
      <c r="I27" s="878"/>
      <c r="J27" s="878"/>
      <c r="K27" s="885">
        <v>10750000</v>
      </c>
      <c r="L27" s="901" t="s">
        <v>83</v>
      </c>
      <c r="M27" s="901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2" customFormat="1" ht="15.75" customHeight="1">
      <c r="A28" s="204" t="str">
        <f>IF(B28&lt;&gt;"",IF(AND(B28&gt;=_TM1,B28&lt;=_TM2,OR(TH!L28="1111",TH!M28="1111")),TH!D28,""),"")</f>
        <v/>
      </c>
      <c r="B28" s="903">
        <f t="shared" ref="B28:B35" si="2">IF(C28&lt;&gt;"",MONTH(C28),"")</f>
        <v>1</v>
      </c>
      <c r="C28" s="875">
        <f t="shared" si="1"/>
        <v>42766</v>
      </c>
      <c r="D28" s="875" t="s">
        <v>334</v>
      </c>
      <c r="E28" s="875">
        <v>42766</v>
      </c>
      <c r="F28" s="881" t="s">
        <v>1171</v>
      </c>
      <c r="G28" s="899"/>
      <c r="H28" s="900"/>
      <c r="I28" s="878"/>
      <c r="J28" s="878"/>
      <c r="K28" s="885">
        <v>25275000</v>
      </c>
      <c r="L28" s="901" t="s">
        <v>165</v>
      </c>
      <c r="M28" s="901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2" customFormat="1" ht="15.75" customHeight="1">
      <c r="A29" s="204" t="str">
        <f>IF(B29&lt;&gt;"",IF(AND(B29&gt;=_TM1,B29&lt;=_TM2,OR(TH!L29="1111",TH!M29="1111")),TH!D29,""),"")</f>
        <v/>
      </c>
      <c r="B29" s="903">
        <f t="shared" si="2"/>
        <v>1</v>
      </c>
      <c r="C29" s="875">
        <f t="shared" si="1"/>
        <v>42766</v>
      </c>
      <c r="D29" s="875" t="s">
        <v>334</v>
      </c>
      <c r="E29" s="875">
        <v>42766</v>
      </c>
      <c r="F29" s="881" t="str">
        <f>"Thanh toán tiền lương tháng "&amp;MONTH(E29)&amp;"/"&amp;YEAR(E29)</f>
        <v>Thanh toán tiền lương tháng 1/2017</v>
      </c>
      <c r="G29" s="899"/>
      <c r="H29" s="900"/>
      <c r="I29" s="878"/>
      <c r="J29" s="878"/>
      <c r="K29" s="885">
        <f>K27+K28</f>
        <v>36025000</v>
      </c>
      <c r="L29" s="901" t="s">
        <v>262</v>
      </c>
      <c r="M29" s="901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3">
        <f t="shared" si="2"/>
        <v>2</v>
      </c>
      <c r="C30" s="875">
        <f t="shared" si="1"/>
        <v>42794</v>
      </c>
      <c r="D30" s="875" t="s">
        <v>334</v>
      </c>
      <c r="E30" s="875">
        <v>42794</v>
      </c>
      <c r="F30" s="881" t="s">
        <v>1170</v>
      </c>
      <c r="G30" s="899"/>
      <c r="H30" s="900"/>
      <c r="I30" s="878"/>
      <c r="J30" s="878"/>
      <c r="K30" s="885">
        <v>10570000</v>
      </c>
      <c r="L30" s="901" t="s">
        <v>83</v>
      </c>
      <c r="M30" s="901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3">
        <f t="shared" si="2"/>
        <v>2</v>
      </c>
      <c r="C31" s="875">
        <f t="shared" si="1"/>
        <v>42794</v>
      </c>
      <c r="D31" s="875" t="s">
        <v>334</v>
      </c>
      <c r="E31" s="875">
        <v>42794</v>
      </c>
      <c r="F31" s="881" t="s">
        <v>1171</v>
      </c>
      <c r="G31" s="899"/>
      <c r="H31" s="900"/>
      <c r="I31" s="878"/>
      <c r="J31" s="878"/>
      <c r="K31" s="885">
        <v>24825000</v>
      </c>
      <c r="L31" s="901" t="s">
        <v>165</v>
      </c>
      <c r="M31" s="901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3">
        <f t="shared" si="2"/>
        <v>2</v>
      </c>
      <c r="C32" s="875">
        <f t="shared" si="1"/>
        <v>42794</v>
      </c>
      <c r="D32" s="875" t="s">
        <v>334</v>
      </c>
      <c r="E32" s="875">
        <v>42794</v>
      </c>
      <c r="F32" s="881" t="str">
        <f>"Thanh toán tiền lương tháng "&amp;MONTH(E32)&amp;"/"&amp;YEAR(E32)</f>
        <v>Thanh toán tiền lương tháng 2/2017</v>
      </c>
      <c r="G32" s="899"/>
      <c r="H32" s="900"/>
      <c r="I32" s="878"/>
      <c r="J32" s="878"/>
      <c r="K32" s="885">
        <f>K30+K31</f>
        <v>35395000</v>
      </c>
      <c r="L32" s="901" t="s">
        <v>262</v>
      </c>
      <c r="M32" s="901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3">
        <f t="shared" si="2"/>
        <v>3</v>
      </c>
      <c r="C33" s="875">
        <f t="shared" si="1"/>
        <v>42825</v>
      </c>
      <c r="D33" s="875" t="s">
        <v>334</v>
      </c>
      <c r="E33" s="875">
        <v>42825</v>
      </c>
      <c r="F33" s="881" t="s">
        <v>1170</v>
      </c>
      <c r="G33" s="899"/>
      <c r="H33" s="900"/>
      <c r="I33" s="878"/>
      <c r="J33" s="878"/>
      <c r="K33" s="885">
        <v>10810000</v>
      </c>
      <c r="L33" s="901" t="s">
        <v>83</v>
      </c>
      <c r="M33" s="901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3">
        <f t="shared" si="2"/>
        <v>3</v>
      </c>
      <c r="C34" s="875">
        <f t="shared" si="1"/>
        <v>42825</v>
      </c>
      <c r="D34" s="875" t="s">
        <v>334</v>
      </c>
      <c r="E34" s="875">
        <v>42825</v>
      </c>
      <c r="F34" s="881" t="s">
        <v>1171</v>
      </c>
      <c r="G34" s="899"/>
      <c r="H34" s="900"/>
      <c r="I34" s="878"/>
      <c r="J34" s="878"/>
      <c r="K34" s="885">
        <v>25425000</v>
      </c>
      <c r="L34" s="901" t="s">
        <v>165</v>
      </c>
      <c r="M34" s="901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3">
        <f t="shared" si="2"/>
        <v>3</v>
      </c>
      <c r="C35" s="875">
        <f t="shared" si="1"/>
        <v>42825</v>
      </c>
      <c r="D35" s="875" t="s">
        <v>334</v>
      </c>
      <c r="E35" s="875">
        <v>42825</v>
      </c>
      <c r="F35" s="881" t="str">
        <f>"Thanh toán tiền lương tháng "&amp;MONTH(E35)&amp;"/"&amp;YEAR(E35)</f>
        <v>Thanh toán tiền lương tháng 3/2017</v>
      </c>
      <c r="G35" s="899"/>
      <c r="H35" s="900"/>
      <c r="I35" s="878"/>
      <c r="J35" s="878"/>
      <c r="K35" s="885">
        <f>K33+K34</f>
        <v>36235000</v>
      </c>
      <c r="L35" s="901" t="s">
        <v>262</v>
      </c>
      <c r="M35" s="901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5">
        <f t="shared" si="1"/>
        <v>42855</v>
      </c>
      <c r="D36" s="875" t="s">
        <v>334</v>
      </c>
      <c r="E36" s="875">
        <v>42855</v>
      </c>
      <c r="F36" s="881" t="s">
        <v>1170</v>
      </c>
      <c r="G36" s="899"/>
      <c r="H36" s="900"/>
      <c r="I36" s="878"/>
      <c r="J36" s="878"/>
      <c r="K36" s="885">
        <v>5375000</v>
      </c>
      <c r="L36" s="901" t="s">
        <v>83</v>
      </c>
      <c r="M36" s="901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5">
        <f t="shared" si="1"/>
        <v>42855</v>
      </c>
      <c r="D37" s="875" t="s">
        <v>334</v>
      </c>
      <c r="E37" s="875">
        <v>42855</v>
      </c>
      <c r="F37" s="881" t="s">
        <v>1171</v>
      </c>
      <c r="G37" s="899"/>
      <c r="H37" s="900"/>
      <c r="I37" s="878"/>
      <c r="J37" s="878"/>
      <c r="K37" s="885">
        <v>16125000</v>
      </c>
      <c r="L37" s="901" t="s">
        <v>165</v>
      </c>
      <c r="M37" s="901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5">
        <f t="shared" si="1"/>
        <v>42855</v>
      </c>
      <c r="D38" s="875" t="s">
        <v>334</v>
      </c>
      <c r="E38" s="875">
        <v>42855</v>
      </c>
      <c r="F38" s="881" t="str">
        <f>"Thanh toán tiền lương tháng "&amp;MONTH(E38)&amp;"/"&amp;YEAR(E38)</f>
        <v>Thanh toán tiền lương tháng 4/2017</v>
      </c>
      <c r="G38" s="899"/>
      <c r="H38" s="900"/>
      <c r="I38" s="878"/>
      <c r="J38" s="878"/>
      <c r="K38" s="885">
        <f>K36+K37</f>
        <v>21500000</v>
      </c>
      <c r="L38" s="901" t="s">
        <v>262</v>
      </c>
      <c r="M38" s="901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5">
        <f t="shared" si="1"/>
        <v>42886</v>
      </c>
      <c r="D39" s="875" t="s">
        <v>334</v>
      </c>
      <c r="E39" s="875">
        <v>42886</v>
      </c>
      <c r="F39" s="881" t="s">
        <v>1170</v>
      </c>
      <c r="G39" s="899"/>
      <c r="H39" s="900"/>
      <c r="I39" s="878"/>
      <c r="J39" s="878"/>
      <c r="K39" s="885">
        <v>5375000</v>
      </c>
      <c r="L39" s="901" t="s">
        <v>83</v>
      </c>
      <c r="M39" s="901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5">
        <f t="shared" si="1"/>
        <v>42886</v>
      </c>
      <c r="D40" s="875" t="s">
        <v>334</v>
      </c>
      <c r="E40" s="875">
        <v>42886</v>
      </c>
      <c r="F40" s="881" t="s">
        <v>1171</v>
      </c>
      <c r="G40" s="899"/>
      <c r="H40" s="900"/>
      <c r="I40" s="878"/>
      <c r="J40" s="878"/>
      <c r="K40" s="885">
        <v>16125000</v>
      </c>
      <c r="L40" s="901" t="s">
        <v>165</v>
      </c>
      <c r="M40" s="901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5">
        <f t="shared" si="1"/>
        <v>42886</v>
      </c>
      <c r="D41" s="875" t="s">
        <v>334</v>
      </c>
      <c r="E41" s="875">
        <v>42886</v>
      </c>
      <c r="F41" s="881" t="str">
        <f>"Thanh toán tiền lương tháng "&amp;MONTH(E41)&amp;"/"&amp;YEAR(E41)</f>
        <v>Thanh toán tiền lương tháng 5/2017</v>
      </c>
      <c r="G41" s="899"/>
      <c r="H41" s="900"/>
      <c r="I41" s="878"/>
      <c r="J41" s="878"/>
      <c r="K41" s="885">
        <f>K39+K40</f>
        <v>21500000</v>
      </c>
      <c r="L41" s="901" t="s">
        <v>262</v>
      </c>
      <c r="M41" s="901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5">
        <f t="shared" si="1"/>
        <v>42916</v>
      </c>
      <c r="D42" s="875" t="s">
        <v>334</v>
      </c>
      <c r="E42" s="875">
        <v>42916</v>
      </c>
      <c r="F42" s="881" t="s">
        <v>1170</v>
      </c>
      <c r="G42" s="899"/>
      <c r="H42" s="900"/>
      <c r="I42" s="878"/>
      <c r="J42" s="878"/>
      <c r="K42" s="885">
        <v>5390000</v>
      </c>
      <c r="L42" s="901" t="s">
        <v>83</v>
      </c>
      <c r="M42" s="901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5">
        <f t="shared" si="1"/>
        <v>42916</v>
      </c>
      <c r="D43" s="875" t="s">
        <v>334</v>
      </c>
      <c r="E43" s="875">
        <v>42916</v>
      </c>
      <c r="F43" s="881" t="s">
        <v>1171</v>
      </c>
      <c r="G43" s="899"/>
      <c r="H43" s="900"/>
      <c r="I43" s="878"/>
      <c r="J43" s="878"/>
      <c r="K43" s="885">
        <v>16170000</v>
      </c>
      <c r="L43" s="901" t="s">
        <v>165</v>
      </c>
      <c r="M43" s="901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5">
        <f t="shared" si="1"/>
        <v>42916</v>
      </c>
      <c r="D44" s="875" t="s">
        <v>334</v>
      </c>
      <c r="E44" s="875">
        <v>42916</v>
      </c>
      <c r="F44" s="881" t="str">
        <f>"Thanh toán tiền lương tháng "&amp;MONTH(E44)&amp;"/"&amp;YEAR(E44)</f>
        <v>Thanh toán tiền lương tháng 6/2017</v>
      </c>
      <c r="G44" s="899"/>
      <c r="H44" s="900"/>
      <c r="I44" s="878"/>
      <c r="J44" s="878"/>
      <c r="K44" s="885">
        <f>K42+K43</f>
        <v>21560000</v>
      </c>
      <c r="L44" s="901" t="s">
        <v>262</v>
      </c>
      <c r="M44" s="901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5">
        <f t="shared" si="1"/>
        <v>42947</v>
      </c>
      <c r="D45" s="875" t="s">
        <v>334</v>
      </c>
      <c r="E45" s="875">
        <v>42947</v>
      </c>
      <c r="F45" s="881" t="s">
        <v>1170</v>
      </c>
      <c r="G45" s="899"/>
      <c r="H45" s="900"/>
      <c r="I45" s="878"/>
      <c r="J45" s="878"/>
      <c r="K45" s="885">
        <v>5390000</v>
      </c>
      <c r="L45" s="901" t="s">
        <v>83</v>
      </c>
      <c r="M45" s="901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5">
        <f t="shared" si="1"/>
        <v>42947</v>
      </c>
      <c r="D46" s="875" t="s">
        <v>334</v>
      </c>
      <c r="E46" s="875">
        <v>42947</v>
      </c>
      <c r="F46" s="881" t="s">
        <v>1171</v>
      </c>
      <c r="G46" s="899"/>
      <c r="H46" s="900"/>
      <c r="I46" s="878"/>
      <c r="J46" s="878"/>
      <c r="K46" s="885">
        <v>16170000</v>
      </c>
      <c r="L46" s="901" t="s">
        <v>165</v>
      </c>
      <c r="M46" s="901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5">
        <f t="shared" si="1"/>
        <v>42947</v>
      </c>
      <c r="D47" s="875" t="s">
        <v>334</v>
      </c>
      <c r="E47" s="875">
        <v>42947</v>
      </c>
      <c r="F47" s="881" t="str">
        <f>"Thanh toán tiền lương tháng "&amp;MONTH(E47)&amp;"/"&amp;YEAR(E47)</f>
        <v>Thanh toán tiền lương tháng 7/2017</v>
      </c>
      <c r="G47" s="899"/>
      <c r="H47" s="900"/>
      <c r="I47" s="878"/>
      <c r="J47" s="878"/>
      <c r="K47" s="885">
        <f>K45+K46</f>
        <v>21560000</v>
      </c>
      <c r="L47" s="901" t="s">
        <v>262</v>
      </c>
      <c r="M47" s="901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5">
        <f t="shared" si="1"/>
        <v>42978</v>
      </c>
      <c r="D48" s="875" t="s">
        <v>334</v>
      </c>
      <c r="E48" s="875">
        <v>42978</v>
      </c>
      <c r="F48" s="881" t="s">
        <v>1170</v>
      </c>
      <c r="G48" s="899"/>
      <c r="H48" s="900"/>
      <c r="I48" s="878"/>
      <c r="J48" s="878"/>
      <c r="K48" s="885">
        <v>5405000</v>
      </c>
      <c r="L48" s="901" t="s">
        <v>83</v>
      </c>
      <c r="M48" s="901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5">
        <f t="shared" si="1"/>
        <v>42978</v>
      </c>
      <c r="D49" s="875" t="s">
        <v>334</v>
      </c>
      <c r="E49" s="875">
        <v>42978</v>
      </c>
      <c r="F49" s="881" t="s">
        <v>1171</v>
      </c>
      <c r="G49" s="899"/>
      <c r="H49" s="900"/>
      <c r="I49" s="878"/>
      <c r="J49" s="878"/>
      <c r="K49" s="885">
        <v>16215000</v>
      </c>
      <c r="L49" s="901" t="s">
        <v>165</v>
      </c>
      <c r="M49" s="901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5">
        <f t="shared" si="1"/>
        <v>42978</v>
      </c>
      <c r="D50" s="875" t="s">
        <v>334</v>
      </c>
      <c r="E50" s="875">
        <v>42978</v>
      </c>
      <c r="F50" s="881" t="str">
        <f>"Thanh toán tiền lương tháng "&amp;MONTH(E50)&amp;"/"&amp;YEAR(E50)</f>
        <v>Thanh toán tiền lương tháng 8/2017</v>
      </c>
      <c r="G50" s="899"/>
      <c r="H50" s="900"/>
      <c r="I50" s="878"/>
      <c r="J50" s="878"/>
      <c r="K50" s="885">
        <f>K48+K49</f>
        <v>21620000</v>
      </c>
      <c r="L50" s="901" t="s">
        <v>262</v>
      </c>
      <c r="M50" s="901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5">
        <f t="shared" si="1"/>
        <v>43008</v>
      </c>
      <c r="D51" s="875" t="s">
        <v>334</v>
      </c>
      <c r="E51" s="875">
        <v>43008</v>
      </c>
      <c r="F51" s="881" t="s">
        <v>1170</v>
      </c>
      <c r="G51" s="899"/>
      <c r="H51" s="900"/>
      <c r="I51" s="878"/>
      <c r="J51" s="878"/>
      <c r="K51" s="885">
        <v>5375000</v>
      </c>
      <c r="L51" s="901" t="s">
        <v>83</v>
      </c>
      <c r="M51" s="901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5">
        <f t="shared" si="1"/>
        <v>43008</v>
      </c>
      <c r="D52" s="875" t="s">
        <v>334</v>
      </c>
      <c r="E52" s="875">
        <v>43008</v>
      </c>
      <c r="F52" s="881" t="s">
        <v>1171</v>
      </c>
      <c r="G52" s="899"/>
      <c r="H52" s="900"/>
      <c r="I52" s="878"/>
      <c r="J52" s="878"/>
      <c r="K52" s="885">
        <v>16125000</v>
      </c>
      <c r="L52" s="901" t="s">
        <v>165</v>
      </c>
      <c r="M52" s="901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5">
        <f t="shared" si="1"/>
        <v>43008</v>
      </c>
      <c r="D53" s="875" t="s">
        <v>334</v>
      </c>
      <c r="E53" s="875">
        <v>43008</v>
      </c>
      <c r="F53" s="881" t="str">
        <f>"Thanh toán tiền lương tháng "&amp;MONTH(E53)&amp;"/"&amp;YEAR(E53)</f>
        <v>Thanh toán tiền lương tháng 9/2017</v>
      </c>
      <c r="G53" s="899"/>
      <c r="H53" s="900"/>
      <c r="I53" s="878"/>
      <c r="J53" s="878"/>
      <c r="K53" s="885">
        <f>K51+K52</f>
        <v>21500000</v>
      </c>
      <c r="L53" s="901" t="s">
        <v>262</v>
      </c>
      <c r="M53" s="901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5">
        <f t="shared" si="1"/>
        <v>43039</v>
      </c>
      <c r="D54" s="875" t="s">
        <v>334</v>
      </c>
      <c r="E54" s="875">
        <v>43039</v>
      </c>
      <c r="F54" s="881" t="s">
        <v>1170</v>
      </c>
      <c r="G54" s="899"/>
      <c r="H54" s="900"/>
      <c r="I54" s="878"/>
      <c r="J54" s="878"/>
      <c r="K54" s="885">
        <v>5390000</v>
      </c>
      <c r="L54" s="901" t="s">
        <v>83</v>
      </c>
      <c r="M54" s="901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5">
        <f t="shared" si="1"/>
        <v>43039</v>
      </c>
      <c r="D55" s="875" t="s">
        <v>334</v>
      </c>
      <c r="E55" s="875">
        <v>43039</v>
      </c>
      <c r="F55" s="881" t="s">
        <v>1171</v>
      </c>
      <c r="G55" s="899"/>
      <c r="H55" s="900"/>
      <c r="I55" s="878"/>
      <c r="J55" s="878"/>
      <c r="K55" s="885">
        <v>16170000</v>
      </c>
      <c r="L55" s="901" t="s">
        <v>165</v>
      </c>
      <c r="M55" s="901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5">
        <f t="shared" si="1"/>
        <v>43039</v>
      </c>
      <c r="D56" s="875" t="s">
        <v>334</v>
      </c>
      <c r="E56" s="875">
        <v>43039</v>
      </c>
      <c r="F56" s="881" t="str">
        <f>"Thanh toán tiền lương tháng "&amp;MONTH(E56)&amp;"/"&amp;YEAR(E56)</f>
        <v>Thanh toán tiền lương tháng 10/2017</v>
      </c>
      <c r="G56" s="899"/>
      <c r="H56" s="900"/>
      <c r="I56" s="878"/>
      <c r="J56" s="878"/>
      <c r="K56" s="885">
        <f>K54+K55</f>
        <v>21560000</v>
      </c>
      <c r="L56" s="901" t="s">
        <v>262</v>
      </c>
      <c r="M56" s="901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5">
        <f t="shared" si="1"/>
        <v>43069</v>
      </c>
      <c r="D57" s="875" t="s">
        <v>334</v>
      </c>
      <c r="E57" s="875">
        <v>43069</v>
      </c>
      <c r="F57" s="881" t="s">
        <v>1170</v>
      </c>
      <c r="G57" s="899"/>
      <c r="H57" s="900"/>
      <c r="I57" s="878"/>
      <c r="J57" s="878"/>
      <c r="K57" s="885">
        <v>5390000</v>
      </c>
      <c r="L57" s="901" t="s">
        <v>83</v>
      </c>
      <c r="M57" s="901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5">
        <f t="shared" si="1"/>
        <v>43069</v>
      </c>
      <c r="D58" s="875" t="s">
        <v>334</v>
      </c>
      <c r="E58" s="875">
        <v>43069</v>
      </c>
      <c r="F58" s="881" t="s">
        <v>1171</v>
      </c>
      <c r="G58" s="899"/>
      <c r="H58" s="900"/>
      <c r="I58" s="878"/>
      <c r="J58" s="878"/>
      <c r="K58" s="885">
        <v>16170000</v>
      </c>
      <c r="L58" s="901" t="s">
        <v>165</v>
      </c>
      <c r="M58" s="901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5">
        <f t="shared" si="1"/>
        <v>43069</v>
      </c>
      <c r="D59" s="875" t="s">
        <v>334</v>
      </c>
      <c r="E59" s="875">
        <v>43069</v>
      </c>
      <c r="F59" s="881" t="str">
        <f>"Thanh toán tiền lương tháng "&amp;MONTH(E59)&amp;"/"&amp;YEAR(E59)</f>
        <v>Thanh toán tiền lương tháng 11/2017</v>
      </c>
      <c r="G59" s="899"/>
      <c r="H59" s="900"/>
      <c r="I59" s="878"/>
      <c r="J59" s="878"/>
      <c r="K59" s="885">
        <f>K57+K58</f>
        <v>21560000</v>
      </c>
      <c r="L59" s="901" t="s">
        <v>262</v>
      </c>
      <c r="M59" s="901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5">
        <f t="shared" si="1"/>
        <v>43100</v>
      </c>
      <c r="D60" s="875" t="s">
        <v>334</v>
      </c>
      <c r="E60" s="875">
        <v>43100</v>
      </c>
      <c r="F60" s="881" t="s">
        <v>1170</v>
      </c>
      <c r="G60" s="899"/>
      <c r="H60" s="900"/>
      <c r="I60" s="878"/>
      <c r="J60" s="878"/>
      <c r="K60" s="885">
        <v>5405000</v>
      </c>
      <c r="L60" s="901" t="s">
        <v>83</v>
      </c>
      <c r="M60" s="901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5">
        <f t="shared" si="1"/>
        <v>43100</v>
      </c>
      <c r="D61" s="875" t="s">
        <v>334</v>
      </c>
      <c r="E61" s="875">
        <v>43100</v>
      </c>
      <c r="F61" s="881" t="s">
        <v>1171</v>
      </c>
      <c r="G61" s="899"/>
      <c r="H61" s="900"/>
      <c r="I61" s="878"/>
      <c r="J61" s="878"/>
      <c r="K61" s="885">
        <v>16215000</v>
      </c>
      <c r="L61" s="901" t="s">
        <v>165</v>
      </c>
      <c r="M61" s="901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5">
        <f t="shared" si="1"/>
        <v>43100</v>
      </c>
      <c r="D62" s="875" t="s">
        <v>334</v>
      </c>
      <c r="E62" s="875">
        <v>43100</v>
      </c>
      <c r="F62" s="881" t="str">
        <f>"Thanh toán tiền lương tháng "&amp;MONTH(E62)&amp;"/"&amp;YEAR(E62)</f>
        <v>Thanh toán tiền lương tháng 12/2017</v>
      </c>
      <c r="G62" s="899"/>
      <c r="H62" s="900"/>
      <c r="I62" s="878"/>
      <c r="J62" s="878"/>
      <c r="K62" s="885">
        <f>K60+K61</f>
        <v>21620000</v>
      </c>
      <c r="L62" s="901" t="s">
        <v>262</v>
      </c>
      <c r="M62" s="901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50" si="3">IF(C63&lt;&gt;"",MONTH(C63),"")</f>
        <v>1</v>
      </c>
      <c r="C63" s="184">
        <f t="shared" ref="C63:C143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6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6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6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6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40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6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6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6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6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6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6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6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6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6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6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6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6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6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6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6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6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6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6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6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6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6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6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6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6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6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6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6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6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6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6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6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6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6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6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6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6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6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6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6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6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6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6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6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6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6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6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6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6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6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6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6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6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6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6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6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6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6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6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6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6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6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6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6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6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6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6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6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ref="B118:B123" si="6">IF(C118&lt;&gt;"",MONTH(C118),"")</f>
        <v>3</v>
      </c>
      <c r="C118" s="184">
        <f t="shared" ref="C118:C123" si="7">E118</f>
        <v>42805</v>
      </c>
      <c r="D118" s="191"/>
      <c r="E118" s="191">
        <v>42805</v>
      </c>
      <c r="F118" s="192" t="s">
        <v>1287</v>
      </c>
      <c r="G118" s="455" t="s">
        <v>1323</v>
      </c>
      <c r="H118" s="870" t="s">
        <v>421</v>
      </c>
      <c r="I118" s="256">
        <v>1166</v>
      </c>
      <c r="J118" s="256">
        <v>5500</v>
      </c>
      <c r="K118" s="38">
        <f t="shared" ref="K118:K122" si="8">ROUND(I118*J118,0)</f>
        <v>6413000</v>
      </c>
      <c r="L118" s="194" t="s">
        <v>259</v>
      </c>
      <c r="M118" s="194" t="s">
        <v>174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6"/>
      <c r="AE118" s="211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6"/>
        <v>3</v>
      </c>
      <c r="C119" s="184">
        <f t="shared" si="7"/>
        <v>42805</v>
      </c>
      <c r="D119" s="191"/>
      <c r="E119" s="191">
        <v>42805</v>
      </c>
      <c r="F119" s="192" t="s">
        <v>1296</v>
      </c>
      <c r="G119" s="455" t="s">
        <v>1323</v>
      </c>
      <c r="H119" s="870" t="s">
        <v>421</v>
      </c>
      <c r="I119" s="256">
        <v>963</v>
      </c>
      <c r="J119" s="256">
        <v>9700</v>
      </c>
      <c r="K119" s="38">
        <f t="shared" si="8"/>
        <v>9341100</v>
      </c>
      <c r="L119" s="194" t="s">
        <v>259</v>
      </c>
      <c r="M119" s="194" t="s">
        <v>174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6"/>
      <c r="AE119" s="211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6"/>
        <v>3</v>
      </c>
      <c r="C120" s="184">
        <f t="shared" si="7"/>
        <v>42805</v>
      </c>
      <c r="D120" s="191"/>
      <c r="E120" s="191">
        <v>42805</v>
      </c>
      <c r="F120" s="192" t="s">
        <v>1288</v>
      </c>
      <c r="G120" s="455" t="s">
        <v>1323</v>
      </c>
      <c r="H120" s="870" t="s">
        <v>421</v>
      </c>
      <c r="I120" s="256">
        <v>518</v>
      </c>
      <c r="J120" s="256">
        <v>5800</v>
      </c>
      <c r="K120" s="38">
        <f t="shared" si="8"/>
        <v>3004400</v>
      </c>
      <c r="L120" s="194" t="s">
        <v>259</v>
      </c>
      <c r="M120" s="194" t="s">
        <v>174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/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/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6"/>
      <c r="AE120" s="211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6"/>
        <v>3</v>
      </c>
      <c r="C121" s="184">
        <f t="shared" si="7"/>
        <v>42805</v>
      </c>
      <c r="D121" s="191"/>
      <c r="E121" s="191">
        <v>42805</v>
      </c>
      <c r="F121" s="192" t="s">
        <v>423</v>
      </c>
      <c r="G121" s="455" t="s">
        <v>1323</v>
      </c>
      <c r="H121" s="870" t="s">
        <v>421</v>
      </c>
      <c r="I121" s="256"/>
      <c r="J121" s="256"/>
      <c r="K121" s="38">
        <v>1875850</v>
      </c>
      <c r="L121" s="194" t="s">
        <v>259</v>
      </c>
      <c r="M121" s="194" t="s">
        <v>370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/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6"/>
      <c r="AE121" s="211"/>
    </row>
    <row r="122" spans="1:31" s="556" customFormat="1" ht="15.75" customHeight="1">
      <c r="A122" s="204" t="str">
        <f>IF(B122&lt;&gt;"",IF(AND(B122&gt;=_TM1,B122&lt;=_TM2,OR(TH!L122="1111",TH!M122="1111")),TH!D122,""),"")</f>
        <v/>
      </c>
      <c r="B122" s="36">
        <f t="shared" si="6"/>
        <v>3</v>
      </c>
      <c r="C122" s="184">
        <f t="shared" si="7"/>
        <v>42809</v>
      </c>
      <c r="D122" s="191"/>
      <c r="E122" s="191">
        <v>42809</v>
      </c>
      <c r="F122" s="192" t="s">
        <v>1186</v>
      </c>
      <c r="G122" s="455" t="s">
        <v>1324</v>
      </c>
      <c r="H122" s="936" t="s">
        <v>636</v>
      </c>
      <c r="I122" s="256">
        <v>500</v>
      </c>
      <c r="J122" s="256">
        <v>18300</v>
      </c>
      <c r="K122" s="38">
        <f t="shared" si="8"/>
        <v>9150000</v>
      </c>
      <c r="L122" s="194" t="s">
        <v>259</v>
      </c>
      <c r="M122" s="194" t="s">
        <v>174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6"/>
      <c r="AE122" s="211"/>
    </row>
    <row r="123" spans="1:31" s="556" customFormat="1" ht="15.75" customHeight="1">
      <c r="A123" s="204" t="str">
        <f>IF(B123&lt;&gt;"",IF(AND(B123&gt;=_TM1,B123&lt;=_TM2,OR(TH!L123="1111",TH!M123="1111")),TH!D123,""),"")</f>
        <v/>
      </c>
      <c r="B123" s="36">
        <f t="shared" si="6"/>
        <v>3</v>
      </c>
      <c r="C123" s="184">
        <f t="shared" si="7"/>
        <v>42809</v>
      </c>
      <c r="D123" s="191"/>
      <c r="E123" s="191">
        <v>42809</v>
      </c>
      <c r="F123" s="192" t="s">
        <v>423</v>
      </c>
      <c r="G123" s="455" t="s">
        <v>1324</v>
      </c>
      <c r="H123" s="936" t="s">
        <v>636</v>
      </c>
      <c r="I123" s="256"/>
      <c r="J123" s="256"/>
      <c r="K123" s="38">
        <v>915000</v>
      </c>
      <c r="L123" s="194" t="s">
        <v>259</v>
      </c>
      <c r="M123" s="194" t="s">
        <v>370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6"/>
      <c r="AE123" s="211"/>
    </row>
    <row r="124" spans="1:31" s="556" customFormat="1" ht="15.75" customHeight="1">
      <c r="A124" s="204" t="str">
        <f>IF(B124&lt;&gt;"",IF(AND(B124&gt;=_TM1,B124&lt;=_TM2,OR(TH!L124="1111",TH!M124="1111")),TH!D124,""),"")</f>
        <v/>
      </c>
      <c r="B124" s="36">
        <f t="shared" si="3"/>
        <v>3</v>
      </c>
      <c r="C124" s="184">
        <f t="shared" si="4"/>
        <v>42810</v>
      </c>
      <c r="D124" s="191"/>
      <c r="E124" s="191">
        <v>42810</v>
      </c>
      <c r="F124" s="192" t="s">
        <v>1286</v>
      </c>
      <c r="G124" s="455" t="s">
        <v>1325</v>
      </c>
      <c r="H124" s="870" t="s">
        <v>421</v>
      </c>
      <c r="I124" s="256">
        <v>3027</v>
      </c>
      <c r="J124" s="256">
        <v>5000</v>
      </c>
      <c r="K124" s="38">
        <f t="shared" ref="K124" si="9">ROUND(I124*J124,0)</f>
        <v>15135000</v>
      </c>
      <c r="L124" s="194" t="s">
        <v>259</v>
      </c>
      <c r="M124" s="194" t="s">
        <v>174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6"/>
      <c r="AE124" s="211"/>
    </row>
    <row r="125" spans="1:31" s="556" customFormat="1" ht="15.75" customHeight="1">
      <c r="A125" s="204" t="str">
        <f>IF(B125&lt;&gt;"",IF(AND(B125&gt;=_TM1,B125&lt;=_TM2,OR(TH!L125="1111",TH!M125="1111")),TH!D125,""),"")</f>
        <v/>
      </c>
      <c r="B125" s="36">
        <f t="shared" si="3"/>
        <v>3</v>
      </c>
      <c r="C125" s="184">
        <f t="shared" si="4"/>
        <v>42810</v>
      </c>
      <c r="D125" s="191"/>
      <c r="E125" s="191">
        <v>42810</v>
      </c>
      <c r="F125" s="192" t="s">
        <v>423</v>
      </c>
      <c r="G125" s="455" t="s">
        <v>1325</v>
      </c>
      <c r="H125" s="870" t="s">
        <v>421</v>
      </c>
      <c r="I125" s="256"/>
      <c r="J125" s="256"/>
      <c r="K125" s="38">
        <v>1513500</v>
      </c>
      <c r="L125" s="194" t="s">
        <v>259</v>
      </c>
      <c r="M125" s="194" t="s">
        <v>370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6"/>
      <c r="AE125" s="211"/>
    </row>
    <row r="126" spans="1:31" s="556" customFormat="1" ht="15.75" customHeight="1">
      <c r="A126" s="204" t="str">
        <f>IF(B126&lt;&gt;"",IF(AND(B126&gt;=_TM1,B126&lt;=_TM2,OR(TH!L126="1111",TH!M126="1111")),TH!D126,""),"")</f>
        <v/>
      </c>
      <c r="B126" s="36">
        <f t="shared" ref="B126:B137" si="10">IF(C126&lt;&gt;"",MONTH(C126),"")</f>
        <v>3</v>
      </c>
      <c r="C126" s="184">
        <f t="shared" ref="C126:C137" si="11">E126</f>
        <v>42821</v>
      </c>
      <c r="D126" s="191"/>
      <c r="E126" s="191">
        <v>42821</v>
      </c>
      <c r="F126" s="192" t="s">
        <v>1327</v>
      </c>
      <c r="G126" s="455" t="s">
        <v>1326</v>
      </c>
      <c r="H126" s="7" t="s">
        <v>429</v>
      </c>
      <c r="I126" s="256">
        <f>442+397</f>
        <v>839</v>
      </c>
      <c r="J126" s="256">
        <v>10500</v>
      </c>
      <c r="K126" s="38">
        <f t="shared" ref="K126:K128" si="12">ROUND(I126*J126,0)</f>
        <v>8809500</v>
      </c>
      <c r="L126" s="194" t="s">
        <v>259</v>
      </c>
      <c r="M126" s="194" t="s">
        <v>174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6"/>
      <c r="AE126" s="211"/>
    </row>
    <row r="127" spans="1:31" s="556" customFormat="1" ht="15.75" customHeight="1">
      <c r="A127" s="204" t="str">
        <f>IF(B127&lt;&gt;"",IF(AND(B127&gt;=_TM1,B127&lt;=_TM2,OR(TH!L127="1111",TH!M127="1111")),TH!D127,""),"")</f>
        <v/>
      </c>
      <c r="B127" s="36">
        <f t="shared" si="10"/>
        <v>3</v>
      </c>
      <c r="C127" s="184">
        <f t="shared" si="11"/>
        <v>42821</v>
      </c>
      <c r="D127" s="191"/>
      <c r="E127" s="191">
        <v>42821</v>
      </c>
      <c r="F127" s="192" t="s">
        <v>423</v>
      </c>
      <c r="G127" s="455" t="s">
        <v>1326</v>
      </c>
      <c r="H127" s="7" t="s">
        <v>429</v>
      </c>
      <c r="I127" s="256"/>
      <c r="J127" s="256"/>
      <c r="K127" s="38">
        <v>880950</v>
      </c>
      <c r="L127" s="194" t="s">
        <v>259</v>
      </c>
      <c r="M127" s="194" t="s">
        <v>370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6"/>
      <c r="AE127" s="211"/>
    </row>
    <row r="128" spans="1:31" s="556" customFormat="1" ht="15.75" customHeight="1">
      <c r="A128" s="204" t="str">
        <f>IF(B128&lt;&gt;"",IF(AND(B128&gt;=_TM1,B128&lt;=_TM2,OR(TH!L128="1111",TH!M128="1111")),TH!D128,""),"")</f>
        <v/>
      </c>
      <c r="B128" s="36">
        <f t="shared" si="10"/>
        <v>3</v>
      </c>
      <c r="C128" s="184">
        <f t="shared" si="11"/>
        <v>42825</v>
      </c>
      <c r="D128" s="191"/>
      <c r="E128" s="191">
        <v>42825</v>
      </c>
      <c r="F128" s="192" t="s">
        <v>1186</v>
      </c>
      <c r="G128" s="455" t="s">
        <v>1328</v>
      </c>
      <c r="H128" s="936" t="s">
        <v>636</v>
      </c>
      <c r="I128" s="256">
        <v>300</v>
      </c>
      <c r="J128" s="256">
        <v>18300</v>
      </c>
      <c r="K128" s="38">
        <f t="shared" si="12"/>
        <v>5490000</v>
      </c>
      <c r="L128" s="194" t="s">
        <v>259</v>
      </c>
      <c r="M128" s="194" t="s">
        <v>174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6"/>
      <c r="AE128" s="211"/>
    </row>
    <row r="129" spans="1:31" s="556" customFormat="1" ht="15.75" customHeight="1">
      <c r="A129" s="204" t="str">
        <f>IF(B129&lt;&gt;"",IF(AND(B129&gt;=_TM1,B129&lt;=_TM2,OR(TH!L129="1111",TH!M129="1111")),TH!D129,""),"")</f>
        <v/>
      </c>
      <c r="B129" s="36">
        <f t="shared" ref="B129:B131" si="13">IF(C129&lt;&gt;"",MONTH(C129),"")</f>
        <v>3</v>
      </c>
      <c r="C129" s="184">
        <f t="shared" ref="C129:C131" si="14">E129</f>
        <v>42825</v>
      </c>
      <c r="D129" s="191"/>
      <c r="E129" s="191">
        <v>42825</v>
      </c>
      <c r="F129" s="189" t="s">
        <v>1182</v>
      </c>
      <c r="G129" s="455" t="s">
        <v>1328</v>
      </c>
      <c r="H129" s="936" t="s">
        <v>636</v>
      </c>
      <c r="I129" s="256">
        <v>150</v>
      </c>
      <c r="J129" s="256">
        <v>6400</v>
      </c>
      <c r="K129" s="38">
        <f t="shared" ref="K129:K131" si="15">ROUND(I129*J129,0)</f>
        <v>960000</v>
      </c>
      <c r="L129" s="194" t="s">
        <v>259</v>
      </c>
      <c r="M129" s="194" t="s">
        <v>174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6"/>
      <c r="AE129" s="211"/>
    </row>
    <row r="130" spans="1:31" s="556" customFormat="1" ht="15.75" customHeight="1">
      <c r="A130" s="204" t="str">
        <f>IF(B130&lt;&gt;"",IF(AND(B130&gt;=_TM1,B130&lt;=_TM2,OR(TH!L130="1111",TH!M130="1111")),TH!D130,""),"")</f>
        <v/>
      </c>
      <c r="B130" s="36">
        <f t="shared" si="13"/>
        <v>3</v>
      </c>
      <c r="C130" s="184">
        <f t="shared" si="14"/>
        <v>42825</v>
      </c>
      <c r="D130" s="191"/>
      <c r="E130" s="191">
        <v>42825</v>
      </c>
      <c r="F130" s="192" t="s">
        <v>1176</v>
      </c>
      <c r="G130" s="455" t="s">
        <v>1328</v>
      </c>
      <c r="H130" s="936" t="s">
        <v>636</v>
      </c>
      <c r="I130" s="256">
        <v>100</v>
      </c>
      <c r="J130" s="256">
        <v>11440</v>
      </c>
      <c r="K130" s="38">
        <f t="shared" si="15"/>
        <v>1144000</v>
      </c>
      <c r="L130" s="194" t="s">
        <v>259</v>
      </c>
      <c r="M130" s="194" t="s">
        <v>174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6"/>
      <c r="AE130" s="211"/>
    </row>
    <row r="131" spans="1:31" s="556" customFormat="1" ht="15.75" customHeight="1">
      <c r="A131" s="204" t="str">
        <f>IF(B131&lt;&gt;"",IF(AND(B131&gt;=_TM1,B131&lt;=_TM2,OR(TH!L131="1111",TH!M131="1111")),TH!D131,""),"")</f>
        <v/>
      </c>
      <c r="B131" s="36">
        <f t="shared" si="13"/>
        <v>3</v>
      </c>
      <c r="C131" s="184">
        <f t="shared" si="14"/>
        <v>42825</v>
      </c>
      <c r="D131" s="191"/>
      <c r="E131" s="191">
        <v>42825</v>
      </c>
      <c r="F131" s="189" t="s">
        <v>1060</v>
      </c>
      <c r="G131" s="455" t="s">
        <v>1328</v>
      </c>
      <c r="H131" s="936" t="s">
        <v>636</v>
      </c>
      <c r="I131" s="256">
        <v>100</v>
      </c>
      <c r="J131" s="256">
        <v>11860</v>
      </c>
      <c r="K131" s="38">
        <f t="shared" si="15"/>
        <v>1186000</v>
      </c>
      <c r="L131" s="194" t="s">
        <v>259</v>
      </c>
      <c r="M131" s="194" t="s">
        <v>174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6"/>
      <c r="AE131" s="211"/>
    </row>
    <row r="132" spans="1:31" s="556" customFormat="1" ht="15.75" customHeight="1">
      <c r="A132" s="204" t="str">
        <f>IF(B132&lt;&gt;"",IF(AND(B132&gt;=_TM1,B132&lt;=_TM2,OR(TH!L132="1111",TH!M132="1111")),TH!D132,""),"")</f>
        <v/>
      </c>
      <c r="B132" s="36">
        <f t="shared" ref="B132:B134" si="16">IF(C132&lt;&gt;"",MONTH(C132),"")</f>
        <v>3</v>
      </c>
      <c r="C132" s="184">
        <f t="shared" ref="C132:C134" si="17">E132</f>
        <v>42825</v>
      </c>
      <c r="D132" s="191"/>
      <c r="E132" s="191">
        <v>42825</v>
      </c>
      <c r="F132" s="189" t="s">
        <v>1064</v>
      </c>
      <c r="G132" s="455" t="s">
        <v>1328</v>
      </c>
      <c r="H132" s="936" t="s">
        <v>636</v>
      </c>
      <c r="I132" s="256">
        <v>110</v>
      </c>
      <c r="J132" s="256">
        <v>16830</v>
      </c>
      <c r="K132" s="38">
        <f t="shared" ref="K132:K134" si="18">ROUND(I132*J132,0)</f>
        <v>1851300</v>
      </c>
      <c r="L132" s="194" t="s">
        <v>259</v>
      </c>
      <c r="M132" s="194" t="s">
        <v>174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6"/>
      <c r="AE132" s="211"/>
    </row>
    <row r="133" spans="1:31" s="556" customFormat="1" ht="15.75" customHeight="1">
      <c r="A133" s="204" t="str">
        <f>IF(B133&lt;&gt;"",IF(AND(B133&gt;=_TM1,B133&lt;=_TM2,OR(TH!L133="1111",TH!M133="1111")),TH!D133,""),"")</f>
        <v/>
      </c>
      <c r="B133" s="36">
        <f t="shared" si="16"/>
        <v>3</v>
      </c>
      <c r="C133" s="184">
        <f t="shared" si="17"/>
        <v>42825</v>
      </c>
      <c r="D133" s="191"/>
      <c r="E133" s="191">
        <v>42825</v>
      </c>
      <c r="F133" s="189" t="s">
        <v>1062</v>
      </c>
      <c r="G133" s="455" t="s">
        <v>1328</v>
      </c>
      <c r="H133" s="936" t="s">
        <v>636</v>
      </c>
      <c r="I133" s="256">
        <v>110</v>
      </c>
      <c r="J133" s="256">
        <v>16850</v>
      </c>
      <c r="K133" s="38">
        <f t="shared" si="18"/>
        <v>1853500</v>
      </c>
      <c r="L133" s="194" t="s">
        <v>259</v>
      </c>
      <c r="M133" s="194" t="s">
        <v>174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6"/>
      <c r="AE133" s="211"/>
    </row>
    <row r="134" spans="1:31" s="556" customFormat="1" ht="15.75" customHeight="1">
      <c r="A134" s="204" t="str">
        <f>IF(B134&lt;&gt;"",IF(AND(B134&gt;=_TM1,B134&lt;=_TM2,OR(TH!L134="1111",TH!M134="1111")),TH!D134,""),"")</f>
        <v/>
      </c>
      <c r="B134" s="36">
        <f t="shared" si="16"/>
        <v>3</v>
      </c>
      <c r="C134" s="184">
        <f t="shared" si="17"/>
        <v>42825</v>
      </c>
      <c r="D134" s="191"/>
      <c r="E134" s="191">
        <v>42825</v>
      </c>
      <c r="F134" s="189" t="s">
        <v>1177</v>
      </c>
      <c r="G134" s="455" t="s">
        <v>1328</v>
      </c>
      <c r="H134" s="936" t="s">
        <v>636</v>
      </c>
      <c r="I134" s="256">
        <v>130</v>
      </c>
      <c r="J134" s="256">
        <v>20100</v>
      </c>
      <c r="K134" s="38">
        <f t="shared" si="18"/>
        <v>2613000</v>
      </c>
      <c r="L134" s="194" t="s">
        <v>259</v>
      </c>
      <c r="M134" s="194" t="s">
        <v>174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6"/>
      <c r="AE134" s="211"/>
    </row>
    <row r="135" spans="1:31" s="556" customFormat="1" ht="15.75" customHeight="1">
      <c r="A135" s="204" t="str">
        <f>IF(B135&lt;&gt;"",IF(AND(B135&gt;=_TM1,B135&lt;=_TM2,OR(TH!L135="1111",TH!M135="1111")),TH!D135,""),"")</f>
        <v/>
      </c>
      <c r="B135" s="36">
        <f t="shared" si="10"/>
        <v>3</v>
      </c>
      <c r="C135" s="184">
        <f t="shared" si="11"/>
        <v>42825</v>
      </c>
      <c r="D135" s="191"/>
      <c r="E135" s="191">
        <v>42825</v>
      </c>
      <c r="F135" s="192" t="s">
        <v>423</v>
      </c>
      <c r="G135" s="455" t="s">
        <v>1328</v>
      </c>
      <c r="H135" s="936" t="s">
        <v>636</v>
      </c>
      <c r="I135" s="256"/>
      <c r="J135" s="256"/>
      <c r="K135" s="38">
        <v>1509780</v>
      </c>
      <c r="L135" s="194" t="s">
        <v>259</v>
      </c>
      <c r="M135" s="194" t="s">
        <v>370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6"/>
      <c r="AE135" s="211"/>
    </row>
    <row r="136" spans="1:31" s="556" customFormat="1" ht="15.75" customHeight="1">
      <c r="A136" s="204" t="str">
        <f>IF(B136&lt;&gt;"",IF(AND(B136&gt;=_TM1,B136&lt;=_TM2,OR(TH!L136="1111",TH!M136="1111")),TH!D136,""),"")</f>
        <v/>
      </c>
      <c r="B136" s="36">
        <f t="shared" si="10"/>
        <v>1</v>
      </c>
      <c r="C136" s="184">
        <f t="shared" si="11"/>
        <v>0</v>
      </c>
      <c r="D136" s="191"/>
      <c r="E136" s="191"/>
      <c r="F136" s="192" t="s">
        <v>1273</v>
      </c>
      <c r="G136" s="455"/>
      <c r="H136" s="7"/>
      <c r="I136" s="256"/>
      <c r="J136" s="256"/>
      <c r="K136" s="38">
        <f t="shared" ref="K136:K137" si="19">ROUND(I136*J136,0)</f>
        <v>0</v>
      </c>
      <c r="L136" s="194" t="s">
        <v>259</v>
      </c>
      <c r="M136" s="194" t="s">
        <v>174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6"/>
      <c r="AE136" s="211"/>
    </row>
    <row r="137" spans="1:31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10"/>
        <v>1</v>
      </c>
      <c r="C137" s="184">
        <f t="shared" si="11"/>
        <v>0</v>
      </c>
      <c r="D137" s="191"/>
      <c r="E137" s="191"/>
      <c r="F137" s="192" t="s">
        <v>1273</v>
      </c>
      <c r="G137" s="455"/>
      <c r="H137" s="7"/>
      <c r="I137" s="256"/>
      <c r="J137" s="256"/>
      <c r="K137" s="38">
        <f t="shared" si="19"/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6"/>
      <c r="AE137" s="211"/>
    </row>
    <row r="138" spans="1:31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3"/>
        <v>1</v>
      </c>
      <c r="C138" s="184">
        <f t="shared" si="4"/>
        <v>0</v>
      </c>
      <c r="D138" s="191"/>
      <c r="E138" s="191"/>
      <c r="F138" s="192" t="s">
        <v>1273</v>
      </c>
      <c r="G138" s="455"/>
      <c r="H138" s="7"/>
      <c r="I138" s="256"/>
      <c r="J138" s="256"/>
      <c r="K138" s="38">
        <f t="shared" ref="K138" si="20">ROUND(I138*J138,0)</f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6"/>
      <c r="AE138" s="211"/>
    </row>
    <row r="139" spans="1:31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ref="B139" si="21">IF(C139&lt;&gt;"",MONTH(C139),"")</f>
        <v>1</v>
      </c>
      <c r="C139" s="184">
        <f t="shared" ref="C139" si="22">E139</f>
        <v>0</v>
      </c>
      <c r="D139" s="191"/>
      <c r="E139" s="191"/>
      <c r="F139" s="192" t="s">
        <v>1273</v>
      </c>
      <c r="G139" s="455"/>
      <c r="H139" s="7"/>
      <c r="I139" s="256"/>
      <c r="J139" s="256"/>
      <c r="K139" s="38">
        <f t="shared" ref="K139" si="23">ROUND(I139*J139,0)</f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6"/>
      <c r="AE139" s="211"/>
    </row>
    <row r="140" spans="1:31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3"/>
        <v>1</v>
      </c>
      <c r="C140" s="184">
        <f t="shared" si="4"/>
        <v>42749</v>
      </c>
      <c r="D140" s="184"/>
      <c r="E140" s="184">
        <v>42749</v>
      </c>
      <c r="F140" s="192" t="s">
        <v>1311</v>
      </c>
      <c r="G140" s="453" t="s">
        <v>1313</v>
      </c>
      <c r="H140" s="7" t="s">
        <v>1310</v>
      </c>
      <c r="I140" s="256">
        <v>1755</v>
      </c>
      <c r="J140" s="256">
        <v>9100</v>
      </c>
      <c r="K140" s="38">
        <f t="shared" si="5"/>
        <v>15970500</v>
      </c>
      <c r="L140" s="194" t="s">
        <v>159</v>
      </c>
      <c r="M140" s="194" t="s">
        <v>8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6"/>
    </row>
    <row r="141" spans="1:31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3"/>
        <v>1</v>
      </c>
      <c r="C141" s="184">
        <f t="shared" si="4"/>
        <v>42749</v>
      </c>
      <c r="D141" s="184"/>
      <c r="E141" s="184">
        <v>42749</v>
      </c>
      <c r="F141" s="192" t="s">
        <v>1312</v>
      </c>
      <c r="G141" s="453" t="s">
        <v>1313</v>
      </c>
      <c r="H141" s="7" t="s">
        <v>1310</v>
      </c>
      <c r="I141" s="256"/>
      <c r="J141" s="256"/>
      <c r="K141" s="38">
        <v>1597050</v>
      </c>
      <c r="L141" s="194" t="s">
        <v>9</v>
      </c>
      <c r="M141" s="194" t="s">
        <v>8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6"/>
    </row>
    <row r="142" spans="1:31" s="556" customFormat="1" ht="15.75" customHeight="1">
      <c r="A142" s="204" t="s">
        <v>1331</v>
      </c>
      <c r="B142" s="36">
        <v>1</v>
      </c>
      <c r="C142" s="184">
        <v>42749</v>
      </c>
      <c r="D142" s="184"/>
      <c r="E142" s="184">
        <v>42749</v>
      </c>
      <c r="F142" s="192" t="s">
        <v>1332</v>
      </c>
      <c r="G142" s="453" t="s">
        <v>1313</v>
      </c>
      <c r="H142" s="7" t="s">
        <v>1310</v>
      </c>
      <c r="I142" s="256"/>
      <c r="J142" s="256"/>
      <c r="K142" s="38">
        <v>17567550</v>
      </c>
      <c r="L142" s="194" t="s">
        <v>8</v>
      </c>
      <c r="M142" s="194" t="s">
        <v>47</v>
      </c>
      <c r="N142" s="52" t="s">
        <v>1331</v>
      </c>
      <c r="O142" s="855" t="s">
        <v>1331</v>
      </c>
      <c r="P142" s="52" t="s">
        <v>1331</v>
      </c>
      <c r="Q142" s="52" t="s">
        <v>1331</v>
      </c>
      <c r="R142" s="52" t="s">
        <v>1331</v>
      </c>
      <c r="S142" s="52" t="s">
        <v>1331</v>
      </c>
      <c r="T142" s="52" t="s">
        <v>1331</v>
      </c>
      <c r="U142" s="52" t="s">
        <v>1331</v>
      </c>
      <c r="V142" s="39" t="s">
        <v>1331</v>
      </c>
      <c r="W142" s="52" t="s">
        <v>1331</v>
      </c>
      <c r="X142" s="52" t="s">
        <v>1331</v>
      </c>
      <c r="Y142" s="52" t="s">
        <v>1331</v>
      </c>
      <c r="Z142" s="52" t="s">
        <v>1331</v>
      </c>
      <c r="AA142" s="52" t="s">
        <v>1331</v>
      </c>
      <c r="AB142" s="886"/>
    </row>
    <row r="143" spans="1:31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3"/>
        <v>2</v>
      </c>
      <c r="C143" s="184">
        <f t="shared" si="4"/>
        <v>42787</v>
      </c>
      <c r="D143" s="191"/>
      <c r="E143" s="184">
        <v>42787</v>
      </c>
      <c r="F143" s="192" t="s">
        <v>1314</v>
      </c>
      <c r="G143" s="453" t="s">
        <v>1315</v>
      </c>
      <c r="H143" s="7" t="s">
        <v>1316</v>
      </c>
      <c r="I143" s="256"/>
      <c r="J143" s="256"/>
      <c r="K143" s="38">
        <v>199100</v>
      </c>
      <c r="L143" s="194" t="s">
        <v>9</v>
      </c>
      <c r="M143" s="194" t="s">
        <v>47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>x</v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6"/>
      <c r="AD143" s="211"/>
      <c r="AE143" s="211"/>
    </row>
    <row r="144" spans="1:31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ref="B144:B145" si="24">IF(C144&lt;&gt;"",MONTH(C144),"")</f>
        <v>3</v>
      </c>
      <c r="C144" s="184">
        <f t="shared" ref="C144:C145" si="25">E144</f>
        <v>42825</v>
      </c>
      <c r="D144" s="184"/>
      <c r="E144" s="184">
        <v>42825</v>
      </c>
      <c r="F144" s="192" t="s">
        <v>1329</v>
      </c>
      <c r="G144" s="453"/>
      <c r="H144" s="7"/>
      <c r="I144" s="256"/>
      <c r="J144" s="256"/>
      <c r="K144" s="38">
        <f>ROUND((10000*3+15000*8+10000*5+5000*3+15000*4)/1.1,0)</f>
        <v>250000</v>
      </c>
      <c r="L144" s="194" t="s">
        <v>83</v>
      </c>
      <c r="M144" s="194" t="s">
        <v>47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>x</v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>x</v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6"/>
    </row>
    <row r="145" spans="1:31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24"/>
        <v>3</v>
      </c>
      <c r="C145" s="184">
        <f t="shared" si="25"/>
        <v>42825</v>
      </c>
      <c r="D145" s="191"/>
      <c r="E145" s="184">
        <v>42825</v>
      </c>
      <c r="F145" s="192" t="s">
        <v>1330</v>
      </c>
      <c r="G145" s="453"/>
      <c r="H145" s="7"/>
      <c r="I145" s="256"/>
      <c r="J145" s="256"/>
      <c r="K145" s="38">
        <v>25000</v>
      </c>
      <c r="L145" s="194" t="s">
        <v>9</v>
      </c>
      <c r="M145" s="194" t="s">
        <v>47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>x</v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6"/>
      <c r="AD145" s="211"/>
      <c r="AE145" s="211"/>
    </row>
    <row r="146" spans="1:31" s="556" customFormat="1" ht="15.75" customHeight="1">
      <c r="A146" s="204">
        <f>IF(B146&lt;&gt;"",IF(AND(B146&gt;=_TM1,B146&lt;=_TM2,OR(TH!L146="1111",TH!M146="1111")),TH!D146,""),"")</f>
        <v>0</v>
      </c>
      <c r="B146" s="36">
        <f t="shared" si="3"/>
        <v>12</v>
      </c>
      <c r="C146" s="184">
        <v>42705</v>
      </c>
      <c r="D146" s="184"/>
      <c r="E146" s="191">
        <v>42705</v>
      </c>
      <c r="F146" s="192" t="s">
        <v>1321</v>
      </c>
      <c r="G146" s="455" t="s">
        <v>1208</v>
      </c>
      <c r="H146" s="193" t="s">
        <v>1204</v>
      </c>
      <c r="I146" s="257"/>
      <c r="J146" s="257"/>
      <c r="K146" s="38">
        <v>19800000</v>
      </c>
      <c r="L146" s="194" t="s">
        <v>47</v>
      </c>
      <c r="M146" s="194" t="s">
        <v>259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6"/>
      <c r="AE146" s="211"/>
    </row>
    <row r="147" spans="1:31" s="556" customFormat="1" ht="15.75" customHeight="1">
      <c r="A147" s="204">
        <f>IF(B147&lt;&gt;"",IF(AND(B147&gt;=_TM1,B147&lt;=_TM2,OR(TH!L147="1111",TH!M147="1111")),TH!D147,""),"")</f>
        <v>0</v>
      </c>
      <c r="B147" s="36">
        <f t="shared" si="3"/>
        <v>12</v>
      </c>
      <c r="C147" s="184">
        <v>42710</v>
      </c>
      <c r="D147" s="184"/>
      <c r="E147" s="191">
        <v>42710</v>
      </c>
      <c r="F147" s="192" t="s">
        <v>1321</v>
      </c>
      <c r="G147" s="455" t="s">
        <v>1217</v>
      </c>
      <c r="H147" s="193" t="s">
        <v>1204</v>
      </c>
      <c r="I147" s="257"/>
      <c r="J147" s="257"/>
      <c r="K147" s="38">
        <v>19800000</v>
      </c>
      <c r="L147" s="194" t="s">
        <v>47</v>
      </c>
      <c r="M147" s="194" t="s">
        <v>259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6"/>
    </row>
    <row r="148" spans="1:31" s="556" customFormat="1" ht="15.75" customHeight="1">
      <c r="A148" s="204">
        <f>IF(B148&lt;&gt;"",IF(AND(B148&gt;=_TM1,B148&lt;=_TM2,OR(TH!L148="1111",TH!M148="1111")),TH!D148,""),"")</f>
        <v>0</v>
      </c>
      <c r="B148" s="36">
        <f t="shared" si="3"/>
        <v>12</v>
      </c>
      <c r="C148" s="184">
        <v>42711</v>
      </c>
      <c r="D148" s="184"/>
      <c r="E148" s="191">
        <v>42711</v>
      </c>
      <c r="F148" s="192" t="s">
        <v>1321</v>
      </c>
      <c r="G148" s="455" t="s">
        <v>1218</v>
      </c>
      <c r="H148" s="193" t="s">
        <v>1204</v>
      </c>
      <c r="I148" s="257"/>
      <c r="J148" s="257"/>
      <c r="K148" s="38">
        <v>19800000</v>
      </c>
      <c r="L148" s="194" t="s">
        <v>47</v>
      </c>
      <c r="M148" s="194" t="s">
        <v>259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6"/>
    </row>
    <row r="149" spans="1:31" s="556" customFormat="1" ht="15.75" customHeight="1">
      <c r="A149" s="204">
        <f>IF(B149&lt;&gt;"",IF(AND(B149&gt;=_TM1,B149&lt;=_TM2,OR(TH!L149="1111",TH!M149="1111")),TH!D149,""),"")</f>
        <v>0</v>
      </c>
      <c r="B149" s="36">
        <f t="shared" si="3"/>
        <v>12</v>
      </c>
      <c r="C149" s="184">
        <v>42716</v>
      </c>
      <c r="D149" s="184"/>
      <c r="E149" s="191">
        <v>42716</v>
      </c>
      <c r="F149" s="192" t="s">
        <v>1321</v>
      </c>
      <c r="G149" s="455" t="s">
        <v>1222</v>
      </c>
      <c r="H149" s="193" t="s">
        <v>1204</v>
      </c>
      <c r="I149" s="257"/>
      <c r="J149" s="257"/>
      <c r="K149" s="38">
        <v>6600000</v>
      </c>
      <c r="L149" s="194" t="s">
        <v>47</v>
      </c>
      <c r="M149" s="194" t="s">
        <v>259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6"/>
      <c r="AE149" s="211"/>
    </row>
    <row r="150" spans="1:31" s="556" customFormat="1" ht="15.75" customHeight="1">
      <c r="A150" s="204">
        <f>IF(B150&lt;&gt;"",IF(AND(B150&gt;=_TM1,B150&lt;=_TM2,OR(TH!L150="1111",TH!M150="1111")),TH!D150,""),"")</f>
        <v>0</v>
      </c>
      <c r="B150" s="36">
        <f t="shared" si="3"/>
        <v>12</v>
      </c>
      <c r="C150" s="184">
        <v>42716</v>
      </c>
      <c r="D150" s="184"/>
      <c r="E150" s="191">
        <v>42716</v>
      </c>
      <c r="F150" s="192" t="s">
        <v>1321</v>
      </c>
      <c r="G150" s="455" t="s">
        <v>1223</v>
      </c>
      <c r="H150" s="193" t="s">
        <v>1204</v>
      </c>
      <c r="I150" s="257"/>
      <c r="J150" s="257"/>
      <c r="K150" s="38">
        <v>19800000</v>
      </c>
      <c r="L150" s="194" t="s">
        <v>47</v>
      </c>
      <c r="M150" s="194" t="s">
        <v>259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6"/>
      <c r="AD150" s="211"/>
      <c r="AE150" s="211"/>
    </row>
    <row r="151" spans="1:31" s="556" customFormat="1" ht="15.75" customHeight="1">
      <c r="A151" s="204">
        <f>IF(B151&lt;&gt;"",IF(AND(B151&gt;=_TM1,B151&lt;=_TM2,OR(TH!L151="1111",TH!M151="1111")),TH!D151,""),"")</f>
        <v>0</v>
      </c>
      <c r="B151" s="36">
        <f t="shared" ref="B151:B214" si="26">IF(C151&lt;&gt;"",MONTH(C151),"")</f>
        <v>12</v>
      </c>
      <c r="C151" s="184">
        <v>42717</v>
      </c>
      <c r="D151" s="184"/>
      <c r="E151" s="191">
        <v>42717</v>
      </c>
      <c r="F151" s="192" t="s">
        <v>1321</v>
      </c>
      <c r="G151" s="455" t="s">
        <v>1224</v>
      </c>
      <c r="H151" s="193" t="s">
        <v>1204</v>
      </c>
      <c r="I151" s="257"/>
      <c r="J151" s="257"/>
      <c r="K151" s="38">
        <v>19800000</v>
      </c>
      <c r="L151" s="194" t="s">
        <v>47</v>
      </c>
      <c r="M151" s="194" t="s">
        <v>259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6"/>
      <c r="AE151" s="211"/>
    </row>
    <row r="152" spans="1:31" s="556" customFormat="1" ht="15.75" customHeight="1">
      <c r="A152" s="204">
        <f>IF(B152&lt;&gt;"",IF(AND(B152&gt;=_TM1,B152&lt;=_TM2,OR(TH!L152="1111",TH!M152="1111")),TH!D152,""),"")</f>
        <v>0</v>
      </c>
      <c r="B152" s="36">
        <f t="shared" si="26"/>
        <v>12</v>
      </c>
      <c r="C152" s="184">
        <v>42718</v>
      </c>
      <c r="D152" s="184"/>
      <c r="E152" s="191">
        <v>42718</v>
      </c>
      <c r="F152" s="192" t="s">
        <v>1321</v>
      </c>
      <c r="G152" s="455" t="s">
        <v>1225</v>
      </c>
      <c r="H152" s="193" t="s">
        <v>1204</v>
      </c>
      <c r="I152" s="257"/>
      <c r="J152" s="257"/>
      <c r="K152" s="38">
        <v>19800000</v>
      </c>
      <c r="L152" s="194" t="s">
        <v>47</v>
      </c>
      <c r="M152" s="194" t="s">
        <v>259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6"/>
      <c r="AD152" s="211"/>
      <c r="AE152" s="211"/>
    </row>
    <row r="153" spans="1:31" s="556" customFormat="1" ht="15.75" customHeight="1">
      <c r="A153" s="204">
        <f>IF(B153&lt;&gt;"",IF(AND(B153&gt;=_TM1,B153&lt;=_TM2,OR(TH!L153="1111",TH!M153="1111")),TH!D153,""),"")</f>
        <v>0</v>
      </c>
      <c r="B153" s="36">
        <f t="shared" si="26"/>
        <v>12</v>
      </c>
      <c r="C153" s="184">
        <v>42719</v>
      </c>
      <c r="D153" s="184"/>
      <c r="E153" s="191">
        <v>42719</v>
      </c>
      <c r="F153" s="192" t="s">
        <v>1321</v>
      </c>
      <c r="G153" s="455" t="s">
        <v>1226</v>
      </c>
      <c r="H153" s="193" t="s">
        <v>1204</v>
      </c>
      <c r="I153" s="257"/>
      <c r="J153" s="257"/>
      <c r="K153" s="38">
        <v>19800000</v>
      </c>
      <c r="L153" s="194" t="s">
        <v>47</v>
      </c>
      <c r="M153" s="194" t="s">
        <v>259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6"/>
      <c r="AE153" s="211"/>
    </row>
    <row r="154" spans="1:31" s="556" customFormat="1" ht="15.75" customHeight="1">
      <c r="A154" s="204">
        <f>IF(B154&lt;&gt;"",IF(AND(B154&gt;=_TM1,B154&lt;=_TM2,OR(TH!L154="1111",TH!M154="1111")),TH!D154,""),"")</f>
        <v>0</v>
      </c>
      <c r="B154" s="36">
        <f t="shared" si="26"/>
        <v>12</v>
      </c>
      <c r="C154" s="184">
        <v>42720</v>
      </c>
      <c r="D154" s="184"/>
      <c r="E154" s="191">
        <v>42720</v>
      </c>
      <c r="F154" s="192" t="s">
        <v>1321</v>
      </c>
      <c r="G154" s="455" t="s">
        <v>1227</v>
      </c>
      <c r="H154" s="193" t="s">
        <v>1204</v>
      </c>
      <c r="I154" s="257"/>
      <c r="J154" s="257"/>
      <c r="K154" s="38">
        <v>19800000</v>
      </c>
      <c r="L154" s="194" t="s">
        <v>47</v>
      </c>
      <c r="M154" s="194" t="s">
        <v>259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6"/>
      <c r="AD154" s="211"/>
      <c r="AE154" s="211"/>
    </row>
    <row r="155" spans="1:31" s="556" customFormat="1" ht="15.75" customHeight="1">
      <c r="A155" s="204">
        <f>IF(B155&lt;&gt;"",IF(AND(B155&gt;=_TM1,B155&lt;=_TM2,OR(TH!L155="1111",TH!M155="1111")),TH!D155,""),"")</f>
        <v>0</v>
      </c>
      <c r="B155" s="36">
        <f t="shared" si="26"/>
        <v>12</v>
      </c>
      <c r="C155" s="184">
        <v>42721</v>
      </c>
      <c r="D155" s="184"/>
      <c r="E155" s="191">
        <v>42721</v>
      </c>
      <c r="F155" s="192" t="s">
        <v>1321</v>
      </c>
      <c r="G155" s="455" t="s">
        <v>1228</v>
      </c>
      <c r="H155" s="193" t="s">
        <v>1204</v>
      </c>
      <c r="I155" s="257"/>
      <c r="J155" s="257"/>
      <c r="K155" s="38">
        <v>1485000</v>
      </c>
      <c r="L155" s="194" t="s">
        <v>47</v>
      </c>
      <c r="M155" s="194" t="s">
        <v>259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6"/>
      <c r="AE155" s="211"/>
    </row>
    <row r="156" spans="1:31" s="556" customFormat="1" ht="15.75" customHeight="1">
      <c r="A156" s="204">
        <f>IF(B156&lt;&gt;"",IF(AND(B156&gt;=_TM1,B156&lt;=_TM2,OR(TH!L156="1111",TH!M156="1111")),TH!D156,""),"")</f>
        <v>0</v>
      </c>
      <c r="B156" s="36">
        <f t="shared" si="26"/>
        <v>12</v>
      </c>
      <c r="C156" s="184">
        <v>42724</v>
      </c>
      <c r="D156" s="184"/>
      <c r="E156" s="191">
        <v>42724</v>
      </c>
      <c r="F156" s="192" t="s">
        <v>1321</v>
      </c>
      <c r="G156" s="455" t="s">
        <v>1231</v>
      </c>
      <c r="H156" s="193" t="s">
        <v>1204</v>
      </c>
      <c r="I156" s="257"/>
      <c r="J156" s="257"/>
      <c r="K156" s="38">
        <v>19800000</v>
      </c>
      <c r="L156" s="194" t="s">
        <v>47</v>
      </c>
      <c r="M156" s="194" t="s">
        <v>259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6"/>
      <c r="AE156" s="211"/>
    </row>
    <row r="157" spans="1:31" s="556" customFormat="1" ht="15.75" customHeight="1">
      <c r="A157" s="204">
        <f>IF(B157&lt;&gt;"",IF(AND(B157&gt;=_TM1,B157&lt;=_TM2,OR(TH!L157="1111",TH!M157="1111")),TH!D157,""),"")</f>
        <v>0</v>
      </c>
      <c r="B157" s="36">
        <f t="shared" si="26"/>
        <v>12</v>
      </c>
      <c r="C157" s="184">
        <v>42725</v>
      </c>
      <c r="D157" s="184"/>
      <c r="E157" s="191">
        <v>42725</v>
      </c>
      <c r="F157" s="192" t="s">
        <v>1321</v>
      </c>
      <c r="G157" s="455" t="s">
        <v>1232</v>
      </c>
      <c r="H157" s="193" t="s">
        <v>1204</v>
      </c>
      <c r="I157" s="257"/>
      <c r="J157" s="257"/>
      <c r="K157" s="38">
        <v>19800000</v>
      </c>
      <c r="L157" s="194" t="s">
        <v>47</v>
      </c>
      <c r="M157" s="194" t="s">
        <v>259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6"/>
      <c r="AE157" s="211"/>
    </row>
    <row r="158" spans="1:31" s="556" customFormat="1" ht="15.75" customHeight="1">
      <c r="A158" s="204">
        <f>IF(B158&lt;&gt;"",IF(AND(B158&gt;=_TM1,B158&lt;=_TM2,OR(TH!L158="1111",TH!M158="1111")),TH!D158,""),"")</f>
        <v>0</v>
      </c>
      <c r="B158" s="36">
        <f t="shared" si="26"/>
        <v>12</v>
      </c>
      <c r="C158" s="184">
        <v>42726</v>
      </c>
      <c r="D158" s="184"/>
      <c r="E158" s="191">
        <v>42726</v>
      </c>
      <c r="F158" s="192" t="s">
        <v>1321</v>
      </c>
      <c r="G158" s="455" t="s">
        <v>1236</v>
      </c>
      <c r="H158" s="193" t="s">
        <v>1204</v>
      </c>
      <c r="I158" s="257"/>
      <c r="J158" s="257"/>
      <c r="K158" s="38">
        <v>15996750</v>
      </c>
      <c r="L158" s="194" t="s">
        <v>47</v>
      </c>
      <c r="M158" s="194" t="s">
        <v>259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6"/>
      <c r="AE158" s="211"/>
    </row>
    <row r="159" spans="1:31" s="556" customFormat="1" ht="15.75" customHeight="1">
      <c r="A159" s="204">
        <f>IF(B159&lt;&gt;"",IF(AND(B159&gt;=_TM1,B159&lt;=_TM2,OR(TH!L159="1111",TH!M159="1111")),TH!D159,""),"")</f>
        <v>0</v>
      </c>
      <c r="B159" s="36">
        <f t="shared" si="26"/>
        <v>12</v>
      </c>
      <c r="C159" s="184">
        <v>42728</v>
      </c>
      <c r="D159" s="184"/>
      <c r="E159" s="191">
        <v>42728</v>
      </c>
      <c r="F159" s="192" t="s">
        <v>1321</v>
      </c>
      <c r="G159" s="455" t="s">
        <v>1239</v>
      </c>
      <c r="H159" s="193" t="s">
        <v>1204</v>
      </c>
      <c r="I159" s="257"/>
      <c r="J159" s="257"/>
      <c r="K159" s="38">
        <v>19800000</v>
      </c>
      <c r="L159" s="194" t="s">
        <v>47</v>
      </c>
      <c r="M159" s="194" t="s">
        <v>259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6"/>
      <c r="AE159" s="211"/>
    </row>
    <row r="160" spans="1:31" s="556" customFormat="1" ht="15.75" customHeight="1">
      <c r="A160" s="204">
        <f>IF(B160&lt;&gt;"",IF(AND(B160&gt;=_TM1,B160&lt;=_TM2,OR(TH!L160="1111",TH!M160="1111")),TH!D160,""),"")</f>
        <v>0</v>
      </c>
      <c r="B160" s="36">
        <f t="shared" si="26"/>
        <v>12</v>
      </c>
      <c r="C160" s="184">
        <v>42731</v>
      </c>
      <c r="D160" s="184"/>
      <c r="E160" s="191">
        <v>42731</v>
      </c>
      <c r="F160" s="192" t="s">
        <v>1321</v>
      </c>
      <c r="G160" s="455" t="s">
        <v>1240</v>
      </c>
      <c r="H160" s="193" t="s">
        <v>1204</v>
      </c>
      <c r="I160" s="257"/>
      <c r="J160" s="257"/>
      <c r="K160" s="38">
        <v>16747500</v>
      </c>
      <c r="L160" s="194" t="s">
        <v>47</v>
      </c>
      <c r="M160" s="194" t="s">
        <v>259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6"/>
      <c r="AD160" s="211"/>
      <c r="AE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26"/>
        <v>1</v>
      </c>
      <c r="C161" s="184">
        <f t="shared" ref="C161:C214" si="27">E161</f>
        <v>0</v>
      </c>
      <c r="D161" s="191"/>
      <c r="E161" s="191"/>
      <c r="F161" s="192" t="s">
        <v>1273</v>
      </c>
      <c r="G161" s="192"/>
      <c r="H161" s="193"/>
      <c r="I161" s="256"/>
      <c r="J161" s="256"/>
      <c r="K161" s="38">
        <f t="shared" ref="K161:K189" si="28">ROUND(I161*J161,0)</f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6"/>
      <c r="AE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26"/>
        <v>1</v>
      </c>
      <c r="C162" s="184">
        <f t="shared" si="27"/>
        <v>0</v>
      </c>
      <c r="D162" s="191"/>
      <c r="E162" s="191"/>
      <c r="F162" s="192" t="s">
        <v>1273</v>
      </c>
      <c r="G162" s="455"/>
      <c r="H162" s="193"/>
      <c r="I162" s="256"/>
      <c r="J162" s="256"/>
      <c r="K162" s="38">
        <f t="shared" si="2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6"/>
      <c r="AD162" s="211"/>
      <c r="AE162" s="211"/>
      <c r="AF162" s="211"/>
      <c r="AG162" s="211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26"/>
        <v>1</v>
      </c>
      <c r="C163" s="184">
        <f t="shared" si="27"/>
        <v>0</v>
      </c>
      <c r="D163" s="191"/>
      <c r="E163" s="191"/>
      <c r="F163" s="192" t="s">
        <v>1273</v>
      </c>
      <c r="G163" s="192"/>
      <c r="H163" s="193"/>
      <c r="I163" s="256"/>
      <c r="J163" s="256"/>
      <c r="K163" s="38">
        <f t="shared" si="2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6"/>
      <c r="AE163" s="211"/>
      <c r="AF163" s="211"/>
      <c r="AG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26"/>
        <v>1</v>
      </c>
      <c r="C164" s="184">
        <f t="shared" si="27"/>
        <v>0</v>
      </c>
      <c r="D164" s="191"/>
      <c r="E164" s="191"/>
      <c r="F164" s="192" t="s">
        <v>1273</v>
      </c>
      <c r="G164" s="455"/>
      <c r="H164" s="193"/>
      <c r="I164" s="256"/>
      <c r="J164" s="256"/>
      <c r="K164" s="38">
        <f t="shared" si="2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6"/>
      <c r="AE164" s="211"/>
      <c r="AF164" s="211"/>
      <c r="AG164" s="211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26"/>
        <v>1</v>
      </c>
      <c r="C165" s="184">
        <f t="shared" si="2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2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6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26"/>
        <v>1</v>
      </c>
      <c r="C166" s="184">
        <f t="shared" si="27"/>
        <v>0</v>
      </c>
      <c r="D166" s="191"/>
      <c r="E166" s="191"/>
      <c r="F166" s="192" t="s">
        <v>1273</v>
      </c>
      <c r="G166" s="455"/>
      <c r="H166" s="7"/>
      <c r="I166" s="256"/>
      <c r="J166" s="256"/>
      <c r="K166" s="38">
        <f t="shared" si="28"/>
        <v>0</v>
      </c>
      <c r="L166" s="194" t="s">
        <v>259</v>
      </c>
      <c r="M166" s="194" t="s">
        <v>174</v>
      </c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6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26"/>
        <v>1</v>
      </c>
      <c r="C167" s="184">
        <f t="shared" si="27"/>
        <v>0</v>
      </c>
      <c r="D167" s="191"/>
      <c r="E167" s="191"/>
      <c r="F167" s="192" t="s">
        <v>1273</v>
      </c>
      <c r="G167" s="192"/>
      <c r="H167" s="7"/>
      <c r="I167" s="256"/>
      <c r="J167" s="256"/>
      <c r="K167" s="38">
        <f t="shared" si="28"/>
        <v>0</v>
      </c>
      <c r="L167" s="194" t="s">
        <v>259</v>
      </c>
      <c r="M167" s="194" t="s">
        <v>174</v>
      </c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6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26"/>
        <v>1</v>
      </c>
      <c r="C168" s="184">
        <f t="shared" si="27"/>
        <v>0</v>
      </c>
      <c r="D168" s="191"/>
      <c r="E168" s="191"/>
      <c r="F168" s="192" t="s">
        <v>1273</v>
      </c>
      <c r="G168" s="455"/>
      <c r="H168" s="7"/>
      <c r="I168" s="256"/>
      <c r="J168" s="256"/>
      <c r="K168" s="38">
        <f t="shared" si="28"/>
        <v>0</v>
      </c>
      <c r="L168" s="194" t="s">
        <v>259</v>
      </c>
      <c r="M168" s="194" t="s">
        <v>174</v>
      </c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6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26"/>
        <v>1</v>
      </c>
      <c r="C169" s="184">
        <f t="shared" si="27"/>
        <v>0</v>
      </c>
      <c r="D169" s="191"/>
      <c r="E169" s="191"/>
      <c r="F169" s="192" t="s">
        <v>1273</v>
      </c>
      <c r="G169" s="192"/>
      <c r="H169" s="210"/>
      <c r="I169" s="257"/>
      <c r="J169" s="257"/>
      <c r="K169" s="38">
        <f t="shared" si="28"/>
        <v>0</v>
      </c>
      <c r="L169" s="194" t="s">
        <v>259</v>
      </c>
      <c r="M169" s="194" t="s">
        <v>174</v>
      </c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6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26"/>
        <v>1</v>
      </c>
      <c r="C170" s="184">
        <f t="shared" si="27"/>
        <v>0</v>
      </c>
      <c r="D170" s="191"/>
      <c r="E170" s="191"/>
      <c r="F170" s="192" t="s">
        <v>1273</v>
      </c>
      <c r="G170" s="192"/>
      <c r="H170" s="210"/>
      <c r="I170" s="256"/>
      <c r="J170" s="256"/>
      <c r="K170" s="38">
        <f t="shared" si="28"/>
        <v>0</v>
      </c>
      <c r="L170" s="194" t="s">
        <v>259</v>
      </c>
      <c r="M170" s="194" t="s">
        <v>174</v>
      </c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6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26"/>
        <v>1</v>
      </c>
      <c r="C171" s="184">
        <f t="shared" si="27"/>
        <v>0</v>
      </c>
      <c r="D171" s="191"/>
      <c r="E171" s="191"/>
      <c r="F171" s="192" t="s">
        <v>1273</v>
      </c>
      <c r="G171" s="192"/>
      <c r="H171" s="210"/>
      <c r="I171" s="256"/>
      <c r="J171" s="256"/>
      <c r="K171" s="38">
        <f t="shared" si="28"/>
        <v>0</v>
      </c>
      <c r="L171" s="194" t="s">
        <v>259</v>
      </c>
      <c r="M171" s="194" t="s">
        <v>174</v>
      </c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6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26"/>
        <v>1</v>
      </c>
      <c r="C172" s="184">
        <f t="shared" si="27"/>
        <v>0</v>
      </c>
      <c r="D172" s="191"/>
      <c r="E172" s="191"/>
      <c r="F172" s="192" t="s">
        <v>1273</v>
      </c>
      <c r="G172" s="192"/>
      <c r="H172" s="210"/>
      <c r="I172" s="257"/>
      <c r="J172" s="257"/>
      <c r="K172" s="38">
        <f t="shared" si="28"/>
        <v>0</v>
      </c>
      <c r="L172" s="194" t="s">
        <v>259</v>
      </c>
      <c r="M172" s="194" t="s">
        <v>174</v>
      </c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6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26"/>
        <v>1</v>
      </c>
      <c r="C173" s="184">
        <f t="shared" si="27"/>
        <v>0</v>
      </c>
      <c r="D173" s="191"/>
      <c r="E173" s="191"/>
      <c r="F173" s="192" t="s">
        <v>1273</v>
      </c>
      <c r="G173" s="192"/>
      <c r="H173" s="210"/>
      <c r="I173" s="256"/>
      <c r="J173" s="256"/>
      <c r="K173" s="38">
        <f t="shared" si="28"/>
        <v>0</v>
      </c>
      <c r="L173" s="194" t="s">
        <v>259</v>
      </c>
      <c r="M173" s="194" t="s">
        <v>174</v>
      </c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6"/>
      <c r="AD173" s="211"/>
      <c r="AE173" s="211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26"/>
        <v>1</v>
      </c>
      <c r="C174" s="184">
        <f t="shared" si="27"/>
        <v>0</v>
      </c>
      <c r="D174" s="191"/>
      <c r="E174" s="191"/>
      <c r="F174" s="192" t="s">
        <v>1273</v>
      </c>
      <c r="G174" s="192"/>
      <c r="H174" s="210"/>
      <c r="I174" s="256"/>
      <c r="J174" s="256"/>
      <c r="K174" s="38">
        <f t="shared" si="28"/>
        <v>0</v>
      </c>
      <c r="L174" s="194" t="s">
        <v>259</v>
      </c>
      <c r="M174" s="194" t="s">
        <v>174</v>
      </c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6"/>
      <c r="AE174" s="211"/>
      <c r="AF174" s="211"/>
      <c r="AG174" s="211"/>
    </row>
    <row r="175" spans="1:33" s="556" customFormat="1" ht="15.75" customHeight="1">
      <c r="A175" s="204" t="str">
        <f>IF(B175&lt;&gt;"",IF(AND(B175&gt;=_TM1,B175&lt;=_TM2,OR(TH!L175="1111",TH!M175="1111")),TH!D175,""),"")</f>
        <v/>
      </c>
      <c r="B175" s="36">
        <f t="shared" si="26"/>
        <v>1</v>
      </c>
      <c r="C175" s="184">
        <f t="shared" si="27"/>
        <v>0</v>
      </c>
      <c r="D175" s="191"/>
      <c r="E175" s="191"/>
      <c r="F175" s="192" t="s">
        <v>1273</v>
      </c>
      <c r="G175" s="192"/>
      <c r="H175" s="210"/>
      <c r="I175" s="256"/>
      <c r="J175" s="256"/>
      <c r="K175" s="38">
        <f t="shared" si="28"/>
        <v>0</v>
      </c>
      <c r="L175" s="194" t="s">
        <v>259</v>
      </c>
      <c r="M175" s="194" t="s">
        <v>174</v>
      </c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6"/>
      <c r="AD175" s="211"/>
      <c r="AE175" s="211"/>
      <c r="AF175" s="211"/>
      <c r="AG175" s="211"/>
    </row>
    <row r="176" spans="1:33" s="556" customFormat="1" ht="15.75" customHeight="1">
      <c r="A176" s="204" t="str">
        <f>IF(B176&lt;&gt;"",IF(AND(B176&gt;=_TM1,B176&lt;=_TM2,OR(TH!L176="1111",TH!M176="1111")),TH!D176,""),"")</f>
        <v/>
      </c>
      <c r="B176" s="36">
        <f t="shared" si="26"/>
        <v>1</v>
      </c>
      <c r="C176" s="184">
        <f t="shared" si="27"/>
        <v>0</v>
      </c>
      <c r="D176" s="191"/>
      <c r="E176" s="191"/>
      <c r="F176" s="192" t="s">
        <v>1273</v>
      </c>
      <c r="G176" s="192"/>
      <c r="H176" s="210"/>
      <c r="I176" s="256"/>
      <c r="J176" s="256"/>
      <c r="K176" s="38">
        <f t="shared" si="28"/>
        <v>0</v>
      </c>
      <c r="L176" s="194" t="s">
        <v>259</v>
      </c>
      <c r="M176" s="194" t="s">
        <v>174</v>
      </c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6"/>
      <c r="AE176" s="211"/>
      <c r="AF176" s="211"/>
      <c r="AG176" s="211"/>
    </row>
    <row r="177" spans="1:33" s="556" customFormat="1" ht="15.75" customHeight="1">
      <c r="A177" s="204" t="str">
        <f>IF(B177&lt;&gt;"",IF(AND(B177&gt;=_TM1,B177&lt;=_TM2,OR(TH!L177="1111",TH!M177="1111")),TH!D177,""),"")</f>
        <v/>
      </c>
      <c r="B177" s="36">
        <f t="shared" si="26"/>
        <v>1</v>
      </c>
      <c r="C177" s="184">
        <f t="shared" si="27"/>
        <v>0</v>
      </c>
      <c r="D177" s="191"/>
      <c r="E177" s="191"/>
      <c r="F177" s="192" t="s">
        <v>1273</v>
      </c>
      <c r="G177" s="192"/>
      <c r="H177" s="210"/>
      <c r="I177" s="256"/>
      <c r="J177" s="256"/>
      <c r="K177" s="38">
        <f t="shared" si="28"/>
        <v>0</v>
      </c>
      <c r="L177" s="194" t="s">
        <v>259</v>
      </c>
      <c r="M177" s="194" t="s">
        <v>174</v>
      </c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6"/>
      <c r="AE177" s="211"/>
      <c r="AF177" s="211"/>
      <c r="AG177" s="211"/>
    </row>
    <row r="178" spans="1:33" s="556" customFormat="1" ht="15.75" customHeight="1">
      <c r="A178" s="204" t="str">
        <f>IF(B178&lt;&gt;"",IF(AND(B178&gt;=_TM1,B178&lt;=_TM2,OR(TH!L178="1111",TH!M178="1111")),TH!D178,""),"")</f>
        <v/>
      </c>
      <c r="B178" s="36">
        <f t="shared" si="26"/>
        <v>1</v>
      </c>
      <c r="C178" s="184">
        <f t="shared" si="27"/>
        <v>0</v>
      </c>
      <c r="D178" s="184"/>
      <c r="E178" s="184"/>
      <c r="F178" s="192" t="s">
        <v>1273</v>
      </c>
      <c r="G178" s="453"/>
      <c r="H178" s="7"/>
      <c r="I178" s="256"/>
      <c r="J178" s="256"/>
      <c r="K178" s="38">
        <f t="shared" si="28"/>
        <v>0</v>
      </c>
      <c r="L178" s="194" t="s">
        <v>259</v>
      </c>
      <c r="M178" s="194" t="s">
        <v>174</v>
      </c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6"/>
      <c r="AD178" s="211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26"/>
        <v>1</v>
      </c>
      <c r="C179" s="184">
        <f t="shared" si="27"/>
        <v>0</v>
      </c>
      <c r="D179" s="184"/>
      <c r="E179" s="191"/>
      <c r="F179" s="192" t="s">
        <v>1273</v>
      </c>
      <c r="G179" s="453"/>
      <c r="H179" s="193"/>
      <c r="I179" s="256"/>
      <c r="J179" s="256"/>
      <c r="K179" s="38">
        <f t="shared" si="28"/>
        <v>0</v>
      </c>
      <c r="L179" s="194" t="s">
        <v>259</v>
      </c>
      <c r="M179" s="194" t="s">
        <v>174</v>
      </c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6"/>
      <c r="AE179" s="211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26"/>
        <v>1</v>
      </c>
      <c r="C180" s="184">
        <f t="shared" si="27"/>
        <v>0</v>
      </c>
      <c r="D180" s="191"/>
      <c r="E180" s="191"/>
      <c r="F180" s="192" t="s">
        <v>1273</v>
      </c>
      <c r="G180" s="192"/>
      <c r="H180" s="193"/>
      <c r="I180" s="256"/>
      <c r="J180" s="256"/>
      <c r="K180" s="38">
        <f t="shared" si="28"/>
        <v>0</v>
      </c>
      <c r="L180" s="194" t="s">
        <v>259</v>
      </c>
      <c r="M180" s="194" t="s">
        <v>174</v>
      </c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6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26"/>
        <v>1</v>
      </c>
      <c r="C181" s="184">
        <f t="shared" si="27"/>
        <v>0</v>
      </c>
      <c r="D181" s="191"/>
      <c r="E181" s="191"/>
      <c r="F181" s="192" t="s">
        <v>1273</v>
      </c>
      <c r="G181" s="192"/>
      <c r="H181" s="193"/>
      <c r="I181" s="256"/>
      <c r="J181" s="256"/>
      <c r="K181" s="38">
        <f t="shared" si="28"/>
        <v>0</v>
      </c>
      <c r="L181" s="194" t="s">
        <v>259</v>
      </c>
      <c r="M181" s="194" t="s">
        <v>174</v>
      </c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6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26"/>
        <v>1</v>
      </c>
      <c r="C182" s="184">
        <f t="shared" si="27"/>
        <v>0</v>
      </c>
      <c r="D182" s="191"/>
      <c r="E182" s="191"/>
      <c r="F182" s="192" t="s">
        <v>1273</v>
      </c>
      <c r="G182" s="192"/>
      <c r="H182" s="210"/>
      <c r="I182" s="256"/>
      <c r="J182" s="256"/>
      <c r="K182" s="38">
        <f t="shared" si="28"/>
        <v>0</v>
      </c>
      <c r="L182" s="194" t="s">
        <v>259</v>
      </c>
      <c r="M182" s="194" t="s">
        <v>174</v>
      </c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6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26"/>
        <v>1</v>
      </c>
      <c r="C183" s="184">
        <f t="shared" si="27"/>
        <v>0</v>
      </c>
      <c r="D183" s="191"/>
      <c r="E183" s="191"/>
      <c r="F183" s="192" t="s">
        <v>1273</v>
      </c>
      <c r="G183" s="192"/>
      <c r="H183" s="210"/>
      <c r="I183" s="256"/>
      <c r="J183" s="256"/>
      <c r="K183" s="38">
        <f t="shared" si="28"/>
        <v>0</v>
      </c>
      <c r="L183" s="194" t="s">
        <v>259</v>
      </c>
      <c r="M183" s="194" t="s">
        <v>174</v>
      </c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6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26"/>
        <v>1</v>
      </c>
      <c r="C184" s="184">
        <f t="shared" si="27"/>
        <v>0</v>
      </c>
      <c r="D184" s="191"/>
      <c r="E184" s="191"/>
      <c r="F184" s="192" t="s">
        <v>1273</v>
      </c>
      <c r="G184" s="192"/>
      <c r="H184" s="210"/>
      <c r="I184" s="256"/>
      <c r="J184" s="256"/>
      <c r="K184" s="38">
        <f t="shared" si="28"/>
        <v>0</v>
      </c>
      <c r="L184" s="194" t="s">
        <v>259</v>
      </c>
      <c r="M184" s="194" t="s">
        <v>174</v>
      </c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6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26"/>
        <v>1</v>
      </c>
      <c r="C185" s="184">
        <f t="shared" si="27"/>
        <v>0</v>
      </c>
      <c r="D185" s="191"/>
      <c r="E185" s="191"/>
      <c r="F185" s="192" t="s">
        <v>1273</v>
      </c>
      <c r="G185" s="192"/>
      <c r="H185" s="210"/>
      <c r="I185" s="256"/>
      <c r="J185" s="256"/>
      <c r="K185" s="38">
        <f t="shared" si="28"/>
        <v>0</v>
      </c>
      <c r="L185" s="194" t="s">
        <v>259</v>
      </c>
      <c r="M185" s="194" t="s">
        <v>174</v>
      </c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6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26"/>
        <v>1</v>
      </c>
      <c r="C186" s="184">
        <f t="shared" si="27"/>
        <v>0</v>
      </c>
      <c r="D186" s="184"/>
      <c r="E186" s="184"/>
      <c r="F186" s="192" t="s">
        <v>1273</v>
      </c>
      <c r="G186" s="453"/>
      <c r="H186" s="7"/>
      <c r="I186" s="256"/>
      <c r="J186" s="256"/>
      <c r="K186" s="38">
        <f t="shared" si="28"/>
        <v>0</v>
      </c>
      <c r="L186" s="194" t="s">
        <v>259</v>
      </c>
      <c r="M186" s="194" t="s">
        <v>174</v>
      </c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6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26"/>
        <v>1</v>
      </c>
      <c r="C187" s="184">
        <f t="shared" si="27"/>
        <v>0</v>
      </c>
      <c r="D187" s="184"/>
      <c r="E187" s="184"/>
      <c r="F187" s="192" t="s">
        <v>1273</v>
      </c>
      <c r="G187" s="453"/>
      <c r="H187" s="193"/>
      <c r="I187" s="256"/>
      <c r="J187" s="256"/>
      <c r="K187" s="38">
        <f t="shared" si="28"/>
        <v>0</v>
      </c>
      <c r="L187" s="194" t="s">
        <v>259</v>
      </c>
      <c r="M187" s="194" t="s">
        <v>174</v>
      </c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6"/>
      <c r="AD187" s="211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26"/>
        <v>1</v>
      </c>
      <c r="C188" s="184">
        <f t="shared" si="27"/>
        <v>0</v>
      </c>
      <c r="D188" s="184"/>
      <c r="E188" s="191"/>
      <c r="F188" s="192" t="s">
        <v>1273</v>
      </c>
      <c r="G188" s="453"/>
      <c r="H188" s="7"/>
      <c r="I188" s="256"/>
      <c r="J188" s="256"/>
      <c r="K188" s="38">
        <f t="shared" si="28"/>
        <v>0</v>
      </c>
      <c r="L188" s="194" t="s">
        <v>259</v>
      </c>
      <c r="M188" s="194" t="s">
        <v>174</v>
      </c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6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26"/>
        <v>1</v>
      </c>
      <c r="C189" s="184">
        <f t="shared" si="27"/>
        <v>0</v>
      </c>
      <c r="D189" s="191"/>
      <c r="E189" s="191"/>
      <c r="F189" s="192" t="s">
        <v>1273</v>
      </c>
      <c r="G189" s="192"/>
      <c r="H189" s="193"/>
      <c r="I189" s="256"/>
      <c r="J189" s="256"/>
      <c r="K189" s="38">
        <f t="shared" si="28"/>
        <v>0</v>
      </c>
      <c r="L189" s="194" t="s">
        <v>259</v>
      </c>
      <c r="M189" s="194" t="s">
        <v>174</v>
      </c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6"/>
      <c r="AE189" s="211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26"/>
        <v>1</v>
      </c>
      <c r="C190" s="184">
        <f t="shared" si="27"/>
        <v>0</v>
      </c>
      <c r="D190" s="191"/>
      <c r="E190" s="191"/>
      <c r="F190" s="192"/>
      <c r="G190" s="192"/>
      <c r="H190" s="193"/>
      <c r="I190" s="256"/>
      <c r="J190" s="256"/>
      <c r="K190" s="38"/>
      <c r="L190" s="194"/>
      <c r="M190" s="194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6"/>
      <c r="AE190" s="211"/>
      <c r="AF190" s="211"/>
      <c r="AG190" s="211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si="26"/>
        <v>1</v>
      </c>
      <c r="C191" s="184">
        <f t="shared" si="27"/>
        <v>0</v>
      </c>
      <c r="D191" s="191"/>
      <c r="E191" s="191"/>
      <c r="F191" s="192"/>
      <c r="G191" s="192"/>
      <c r="H191" s="193"/>
      <c r="I191" s="256"/>
      <c r="J191" s="256"/>
      <c r="K191" s="38"/>
      <c r="L191" s="194"/>
      <c r="M191" s="194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6"/>
      <c r="AE191" s="211"/>
      <c r="AF191" s="211"/>
      <c r="AG191" s="211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26"/>
        <v>1</v>
      </c>
      <c r="C192" s="184">
        <f t="shared" si="27"/>
        <v>0</v>
      </c>
      <c r="D192" s="191"/>
      <c r="E192" s="191"/>
      <c r="F192" s="192"/>
      <c r="G192" s="192"/>
      <c r="H192" s="193"/>
      <c r="I192" s="258"/>
      <c r="J192" s="258"/>
      <c r="K192" s="38"/>
      <c r="L192" s="194"/>
      <c r="M192" s="194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6"/>
      <c r="AE192" s="211"/>
      <c r="AF192" s="211"/>
      <c r="AG192" s="211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26"/>
        <v>1</v>
      </c>
      <c r="C193" s="184">
        <f t="shared" si="27"/>
        <v>0</v>
      </c>
      <c r="D193" s="191"/>
      <c r="E193" s="191"/>
      <c r="F193" s="192"/>
      <c r="G193" s="192"/>
      <c r="H193" s="193"/>
      <c r="I193" s="258"/>
      <c r="J193" s="258"/>
      <c r="K193" s="38"/>
      <c r="L193" s="194"/>
      <c r="M193" s="194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6"/>
      <c r="AE193" s="211"/>
      <c r="AF193" s="211"/>
      <c r="AG193" s="211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26"/>
        <v>1</v>
      </c>
      <c r="C194" s="184">
        <f t="shared" si="27"/>
        <v>0</v>
      </c>
      <c r="D194" s="191"/>
      <c r="E194" s="191"/>
      <c r="F194" s="192"/>
      <c r="G194" s="192"/>
      <c r="H194" s="193"/>
      <c r="I194" s="256"/>
      <c r="J194" s="256"/>
      <c r="K194" s="38"/>
      <c r="L194" s="194"/>
      <c r="M194" s="194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6"/>
      <c r="AE194" s="211"/>
      <c r="AF194" s="211"/>
      <c r="AG194" s="211"/>
    </row>
    <row r="195" spans="1:33" s="556" customFormat="1" ht="15.75" customHeight="1">
      <c r="A195" s="204" t="str">
        <f>IF(B195&lt;&gt;"",IF(AND(B195&gt;=_TM1,B195&lt;=_TM2,OR(TH!L195="1111",TH!M195="1111")),TH!D195,""),"")</f>
        <v/>
      </c>
      <c r="B195" s="36">
        <f t="shared" si="26"/>
        <v>1</v>
      </c>
      <c r="C195" s="184">
        <f t="shared" si="27"/>
        <v>0</v>
      </c>
      <c r="D195" s="191"/>
      <c r="E195" s="191"/>
      <c r="F195" s="192"/>
      <c r="G195" s="192"/>
      <c r="H195" s="193"/>
      <c r="I195" s="256"/>
      <c r="J195" s="256"/>
      <c r="K195" s="38"/>
      <c r="L195" s="194"/>
      <c r="M195" s="194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6"/>
      <c r="AE195" s="211"/>
      <c r="AF195" s="211"/>
      <c r="AG195" s="211"/>
    </row>
    <row r="196" spans="1:33" s="556" customFormat="1" ht="15.75" customHeight="1">
      <c r="A196" s="204" t="str">
        <f>IF(B196&lt;&gt;"",IF(AND(B196&gt;=_TM1,B196&lt;=_TM2,OR(TH!L196="1111",TH!M196="1111")),TH!D196,""),"")</f>
        <v/>
      </c>
      <c r="B196" s="36">
        <f t="shared" si="26"/>
        <v>1</v>
      </c>
      <c r="C196" s="184">
        <f t="shared" si="27"/>
        <v>0</v>
      </c>
      <c r="D196" s="191"/>
      <c r="E196" s="191"/>
      <c r="F196" s="192"/>
      <c r="G196" s="192"/>
      <c r="H196" s="193"/>
      <c r="I196" s="256"/>
      <c r="J196" s="256"/>
      <c r="K196" s="38"/>
      <c r="L196" s="194"/>
      <c r="M196" s="194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6"/>
      <c r="AD196" s="211"/>
      <c r="AE196" s="211"/>
      <c r="AF196" s="211"/>
      <c r="AG196" s="211"/>
    </row>
    <row r="197" spans="1:33" s="556" customFormat="1" ht="15.75" customHeight="1">
      <c r="A197" s="204" t="str">
        <f>IF(B197&lt;&gt;"",IF(AND(B197&gt;=_TM1,B197&lt;=_TM2,OR(TH!L197="1111",TH!M197="1111")),TH!D197,""),"")</f>
        <v/>
      </c>
      <c r="B197" s="36">
        <f t="shared" si="26"/>
        <v>1</v>
      </c>
      <c r="C197" s="184">
        <f t="shared" si="27"/>
        <v>0</v>
      </c>
      <c r="D197" s="191"/>
      <c r="E197" s="191"/>
      <c r="F197" s="192"/>
      <c r="G197" s="192"/>
      <c r="H197" s="193"/>
      <c r="I197" s="256"/>
      <c r="J197" s="256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6"/>
      <c r="AF197" s="211"/>
      <c r="AG197" s="211"/>
    </row>
    <row r="198" spans="1:33" s="556" customFormat="1" ht="15.75" customHeight="1">
      <c r="A198" s="204" t="str">
        <f>IF(B198&lt;&gt;"",IF(AND(B198&gt;=_TM1,B198&lt;=_TM2,OR(TH!L198="1111",TH!M198="1111")),TH!D198,""),"")</f>
        <v/>
      </c>
      <c r="B198" s="36">
        <f t="shared" si="26"/>
        <v>1</v>
      </c>
      <c r="C198" s="184">
        <f t="shared" si="27"/>
        <v>0</v>
      </c>
      <c r="D198" s="191"/>
      <c r="E198" s="191"/>
      <c r="F198" s="192"/>
      <c r="G198" s="192"/>
      <c r="H198" s="193"/>
      <c r="I198" s="257"/>
      <c r="J198" s="257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6"/>
      <c r="AF198" s="211"/>
      <c r="AG198" s="211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26"/>
        <v>1</v>
      </c>
      <c r="C199" s="184">
        <f t="shared" si="27"/>
        <v>0</v>
      </c>
      <c r="D199" s="191"/>
      <c r="E199" s="191"/>
      <c r="F199" s="192"/>
      <c r="G199" s="192"/>
      <c r="H199" s="193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6"/>
      <c r="AC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26"/>
        <v>1</v>
      </c>
      <c r="C200" s="184">
        <f t="shared" si="27"/>
        <v>0</v>
      </c>
      <c r="D200" s="191"/>
      <c r="E200" s="191"/>
      <c r="F200" s="192"/>
      <c r="G200" s="192"/>
      <c r="H200" s="193"/>
      <c r="I200" s="256"/>
      <c r="J200" s="256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6"/>
      <c r="AC200" s="556"/>
      <c r="AD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26"/>
        <v>1</v>
      </c>
      <c r="C201" s="184">
        <f t="shared" si="27"/>
        <v>0</v>
      </c>
      <c r="D201" s="191"/>
      <c r="E201" s="191"/>
      <c r="F201" s="192"/>
      <c r="G201" s="192"/>
      <c r="H201" s="192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6"/>
      <c r="AC201" s="556"/>
      <c r="AD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26"/>
        <v>1</v>
      </c>
      <c r="C202" s="184">
        <f t="shared" si="27"/>
        <v>0</v>
      </c>
      <c r="D202" s="184"/>
      <c r="E202" s="191"/>
      <c r="F202" s="189"/>
      <c r="G202" s="453"/>
      <c r="H202" s="193"/>
      <c r="I202" s="256"/>
      <c r="J202" s="256"/>
      <c r="K202" s="38"/>
      <c r="L202" s="194"/>
      <c r="M202" s="565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6"/>
      <c r="AC202" s="556"/>
      <c r="AD202" s="556"/>
      <c r="AE202" s="556"/>
      <c r="AF202" s="556"/>
      <c r="AG202" s="556"/>
    </row>
    <row r="203" spans="1:33" s="556" customFormat="1" ht="15.75" customHeight="1">
      <c r="A203" s="204" t="str">
        <f>IF(B203&lt;&gt;"",IF(AND(B203&gt;=_TM1,B203&lt;=_TM2,OR(TH!L203="1111",TH!M203="1111")),TH!D203,""),"")</f>
        <v/>
      </c>
      <c r="B203" s="36">
        <f t="shared" si="26"/>
        <v>1</v>
      </c>
      <c r="C203" s="184">
        <f t="shared" si="27"/>
        <v>0</v>
      </c>
      <c r="D203" s="184"/>
      <c r="E203" s="191"/>
      <c r="F203" s="189"/>
      <c r="G203" s="453"/>
      <c r="H203" s="193"/>
      <c r="I203" s="256"/>
      <c r="J203" s="256"/>
      <c r="K203" s="38"/>
      <c r="L203" s="194"/>
      <c r="M203" s="565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6"/>
    </row>
    <row r="204" spans="1:33" s="556" customFormat="1" ht="15.75" customHeight="1">
      <c r="A204" s="204" t="str">
        <f>IF(B204&lt;&gt;"",IF(AND(B204&gt;=_TM1,B204&lt;=_TM2,OR(TH!L204="1111",TH!M204="1111")),TH!D204,""),"")</f>
        <v/>
      </c>
      <c r="B204" s="36">
        <f t="shared" si="26"/>
        <v>1</v>
      </c>
      <c r="C204" s="184">
        <f t="shared" si="27"/>
        <v>0</v>
      </c>
      <c r="D204" s="191"/>
      <c r="E204" s="191"/>
      <c r="F204" s="192"/>
      <c r="G204" s="192"/>
      <c r="H204" s="748"/>
      <c r="I204" s="258"/>
      <c r="J204" s="258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6"/>
      <c r="AE204" s="211"/>
      <c r="AF204" s="211"/>
      <c r="AG204" s="211"/>
    </row>
    <row r="205" spans="1:33" s="556" customFormat="1" ht="15.75" customHeight="1">
      <c r="A205" s="204" t="str">
        <f>IF(B205&lt;&gt;"",IF(AND(B205&gt;=_TM1,B205&lt;=_TM2,OR(TH!L205="1111",TH!M205="1111")),TH!D205,""),"")</f>
        <v/>
      </c>
      <c r="B205" s="36">
        <f t="shared" si="26"/>
        <v>1</v>
      </c>
      <c r="C205" s="184">
        <f t="shared" si="27"/>
        <v>0</v>
      </c>
      <c r="D205" s="191"/>
      <c r="E205" s="191"/>
      <c r="F205" s="192"/>
      <c r="G205" s="455"/>
      <c r="H205" s="193"/>
      <c r="I205" s="256"/>
      <c r="J205" s="256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6"/>
      <c r="AE205" s="211"/>
      <c r="AF205" s="211"/>
      <c r="AG205" s="211"/>
    </row>
    <row r="206" spans="1:33" s="556" customFormat="1" ht="15.75" customHeight="1">
      <c r="A206" s="204" t="str">
        <f>IF(B206&lt;&gt;"",IF(AND(B206&gt;=_TM1,B206&lt;=_TM2,OR(TH!L206="1111",TH!M206="1111")),TH!D206,""),"")</f>
        <v/>
      </c>
      <c r="B206" s="36">
        <f t="shared" si="26"/>
        <v>1</v>
      </c>
      <c r="C206" s="184">
        <f t="shared" si="27"/>
        <v>0</v>
      </c>
      <c r="D206" s="191"/>
      <c r="E206" s="191"/>
      <c r="F206" s="192"/>
      <c r="G206" s="192"/>
      <c r="H206" s="193"/>
      <c r="I206" s="256"/>
      <c r="J206" s="256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6"/>
      <c r="AD206" s="211"/>
      <c r="AE206" s="211"/>
      <c r="AF206" s="211"/>
      <c r="AG206" s="211"/>
    </row>
    <row r="207" spans="1:33" s="556" customFormat="1" ht="15.75" customHeight="1">
      <c r="A207" s="204" t="str">
        <f>IF(B207&lt;&gt;"",IF(AND(B207&gt;=_TM1,B207&lt;=_TM2,OR(TH!L207="1111",TH!M207="1111")),TH!D207,""),"")</f>
        <v/>
      </c>
      <c r="B207" s="36">
        <f t="shared" si="26"/>
        <v>1</v>
      </c>
      <c r="C207" s="184">
        <f t="shared" si="27"/>
        <v>0</v>
      </c>
      <c r="D207" s="191"/>
      <c r="E207" s="191"/>
      <c r="F207" s="192"/>
      <c r="G207" s="455"/>
      <c r="H207" s="193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6"/>
      <c r="AE207" s="211"/>
      <c r="AF207" s="211"/>
      <c r="AG207" s="211"/>
    </row>
    <row r="208" spans="1:33" s="556" customFormat="1" ht="15.75" customHeight="1">
      <c r="A208" s="204" t="str">
        <f>IF(B208&lt;&gt;"",IF(AND(B208&gt;=_TM1,B208&lt;=_TM2,OR(TH!L208="1111",TH!M208="1111")),TH!D208,""),"")</f>
        <v/>
      </c>
      <c r="B208" s="36">
        <f t="shared" si="26"/>
        <v>1</v>
      </c>
      <c r="C208" s="184">
        <f t="shared" si="27"/>
        <v>0</v>
      </c>
      <c r="D208" s="191"/>
      <c r="E208" s="191"/>
      <c r="F208" s="192"/>
      <c r="G208" s="192"/>
      <c r="H208" s="193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6"/>
      <c r="AE208" s="211"/>
      <c r="AF208" s="211"/>
      <c r="AG208" s="211"/>
    </row>
    <row r="209" spans="1:33" s="556" customFormat="1" ht="15.75" customHeight="1">
      <c r="A209" s="204" t="str">
        <f>IF(B209&lt;&gt;"",IF(AND(B209&gt;=_TM1,B209&lt;=_TM2,OR(TH!L209="1111",TH!M209="1111")),TH!D209,""),"")</f>
        <v/>
      </c>
      <c r="B209" s="36">
        <f t="shared" si="26"/>
        <v>1</v>
      </c>
      <c r="C209" s="184">
        <f t="shared" si="27"/>
        <v>0</v>
      </c>
      <c r="D209" s="191"/>
      <c r="E209" s="191"/>
      <c r="F209" s="189"/>
      <c r="G209" s="192"/>
      <c r="H209" s="193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6"/>
      <c r="AE209" s="211"/>
      <c r="AF209" s="211"/>
      <c r="AG209" s="211"/>
    </row>
    <row r="210" spans="1:33" s="556" customFormat="1" ht="15.75" customHeight="1">
      <c r="A210" s="204" t="str">
        <f>IF(B210&lt;&gt;"",IF(AND(B210&gt;=_TM1,B210&lt;=_TM2,OR(TH!L210="1111",TH!M210="1111")),TH!D210,""),"")</f>
        <v/>
      </c>
      <c r="B210" s="36">
        <f t="shared" si="26"/>
        <v>1</v>
      </c>
      <c r="C210" s="184">
        <f t="shared" si="27"/>
        <v>0</v>
      </c>
      <c r="D210" s="191"/>
      <c r="E210" s="191"/>
      <c r="F210" s="192"/>
      <c r="G210" s="192"/>
      <c r="H210" s="193"/>
      <c r="I210" s="257"/>
      <c r="J210" s="257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6"/>
      <c r="AF210" s="211"/>
      <c r="AG210" s="211"/>
    </row>
    <row r="211" spans="1:33" s="556" customFormat="1" ht="15.75" customHeight="1">
      <c r="A211" s="204" t="str">
        <f>IF(B211&lt;&gt;"",IF(AND(B211&gt;=_TM1,B211&lt;=_TM2,OR(TH!L211="1111",TH!M211="1111")),TH!D211,""),"")</f>
        <v/>
      </c>
      <c r="B211" s="36">
        <f t="shared" si="26"/>
        <v>1</v>
      </c>
      <c r="C211" s="184">
        <f t="shared" si="27"/>
        <v>0</v>
      </c>
      <c r="D211" s="184"/>
      <c r="E211" s="184"/>
      <c r="F211" s="189"/>
      <c r="G211" s="453"/>
      <c r="H211" s="7"/>
      <c r="I211" s="256"/>
      <c r="J211" s="256"/>
      <c r="K211" s="564"/>
      <c r="L211" s="565"/>
      <c r="M211" s="565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6"/>
    </row>
    <row r="212" spans="1:33" s="556" customFormat="1" ht="15.75" customHeight="1">
      <c r="A212" s="204" t="str">
        <f>IF(B212&lt;&gt;"",IF(AND(B212&gt;=_TM1,B212&lt;=_TM2,OR(TH!L212="1111",TH!M212="1111")),TH!D212,""),"")</f>
        <v/>
      </c>
      <c r="B212" s="36">
        <f t="shared" si="26"/>
        <v>1</v>
      </c>
      <c r="C212" s="184">
        <f t="shared" si="27"/>
        <v>0</v>
      </c>
      <c r="D212" s="191"/>
      <c r="E212" s="191"/>
      <c r="F212" s="192"/>
      <c r="G212" s="192"/>
      <c r="H212" s="193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6"/>
      <c r="AF212" s="211"/>
      <c r="AG212" s="211"/>
    </row>
    <row r="213" spans="1:33" s="556" customFormat="1" ht="15.75" customHeight="1">
      <c r="A213" s="204" t="str">
        <f>IF(B213&lt;&gt;"",IF(AND(B213&gt;=_TM1,B213&lt;=_TM2,OR(TH!L213="1111",TH!M213="1111")),TH!D213,""),"")</f>
        <v/>
      </c>
      <c r="B213" s="36">
        <f t="shared" si="26"/>
        <v>1</v>
      </c>
      <c r="C213" s="184">
        <f t="shared" si="27"/>
        <v>0</v>
      </c>
      <c r="D213" s="191"/>
      <c r="E213" s="191"/>
      <c r="F213" s="192"/>
      <c r="G213" s="192"/>
      <c r="H213" s="45"/>
      <c r="I213" s="257"/>
      <c r="J213" s="257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6"/>
      <c r="AF213" s="211"/>
      <c r="AG213" s="211"/>
    </row>
    <row r="214" spans="1:33" s="556" customFormat="1" ht="15.75" customHeight="1">
      <c r="A214" s="204" t="str">
        <f>IF(B214&lt;&gt;"",IF(AND(B214&gt;=_TM1,B214&lt;=_TM2,OR(TH!L214="1111",TH!M214="1111")),TH!D214,""),"")</f>
        <v/>
      </c>
      <c r="B214" s="36">
        <f t="shared" si="26"/>
        <v>1</v>
      </c>
      <c r="C214" s="184">
        <f t="shared" si="27"/>
        <v>0</v>
      </c>
      <c r="D214" s="184"/>
      <c r="E214" s="184"/>
      <c r="F214" s="189"/>
      <c r="G214" s="566"/>
      <c r="H214" s="193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6"/>
    </row>
    <row r="215" spans="1:33" s="556" customFormat="1" ht="15.75" customHeight="1">
      <c r="A215" s="204" t="str">
        <f>IF(B215&lt;&gt;"",IF(AND(B215&gt;=_TM1,B215&lt;=_TM2,OR(TH!L215="1111",TH!M215="1111")),TH!D215,""),"")</f>
        <v/>
      </c>
      <c r="B215" s="36">
        <f t="shared" ref="B215:B278" si="29">IF(C215&lt;&gt;"",MONTH(C215),"")</f>
        <v>1</v>
      </c>
      <c r="C215" s="184">
        <f t="shared" ref="C215:C278" si="30">E215</f>
        <v>0</v>
      </c>
      <c r="D215" s="184"/>
      <c r="E215" s="184"/>
      <c r="F215" s="189"/>
      <c r="G215" s="453"/>
      <c r="H215" s="193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6"/>
    </row>
    <row r="216" spans="1:33" s="556" customFormat="1" ht="15.75" customHeight="1">
      <c r="A216" s="204" t="str">
        <f>IF(B216&lt;&gt;"",IF(AND(B216&gt;=_TM1,B216&lt;=_TM2,OR(TH!L216="1111",TH!M216="1111")),TH!D216,""),"")</f>
        <v/>
      </c>
      <c r="B216" s="36">
        <f t="shared" si="29"/>
        <v>1</v>
      </c>
      <c r="C216" s="184">
        <f t="shared" si="30"/>
        <v>0</v>
      </c>
      <c r="D216" s="184"/>
      <c r="E216" s="184"/>
      <c r="F216" s="189"/>
      <c r="G216" s="453"/>
      <c r="H216" s="193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6"/>
    </row>
    <row r="217" spans="1:33" s="556" customFormat="1" ht="15.75" customHeight="1">
      <c r="A217" s="204" t="str">
        <f>IF(B217&lt;&gt;"",IF(AND(B217&gt;=_TM1,B217&lt;=_TM2,OR(TH!L217="1111",TH!M217="1111")),TH!D217,""),"")</f>
        <v/>
      </c>
      <c r="B217" s="36">
        <f t="shared" si="29"/>
        <v>1</v>
      </c>
      <c r="C217" s="184">
        <f t="shared" si="3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6"/>
    </row>
    <row r="218" spans="1:33" s="556" customFormat="1" ht="15.75" customHeight="1">
      <c r="A218" s="204" t="str">
        <f>IF(B218&lt;&gt;"",IF(AND(B218&gt;=_TM1,B218&lt;=_TM2,OR(TH!L218="1111",TH!M218="1111")),TH!D218,""),"")</f>
        <v/>
      </c>
      <c r="B218" s="36">
        <f t="shared" si="29"/>
        <v>1</v>
      </c>
      <c r="C218" s="184">
        <f t="shared" si="30"/>
        <v>0</v>
      </c>
      <c r="D218" s="184"/>
      <c r="E218" s="184"/>
      <c r="F218" s="189"/>
      <c r="G218" s="453"/>
      <c r="H218" s="7"/>
      <c r="I218" s="256"/>
      <c r="J218" s="256"/>
      <c r="K218" s="564"/>
      <c r="L218" s="565"/>
      <c r="M218" s="565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29"/>
        <v>1</v>
      </c>
      <c r="C219" s="184">
        <f t="shared" si="30"/>
        <v>0</v>
      </c>
      <c r="D219" s="184"/>
      <c r="E219" s="191"/>
      <c r="F219" s="189"/>
      <c r="G219" s="453"/>
      <c r="H219" s="193"/>
      <c r="I219" s="256"/>
      <c r="J219" s="256"/>
      <c r="K219" s="38"/>
      <c r="L219" s="194"/>
      <c r="M219" s="565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6"/>
      <c r="AC219" s="556"/>
      <c r="AD219" s="556"/>
      <c r="AE219" s="556"/>
      <c r="AF219" s="556"/>
      <c r="AG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29"/>
        <v>1</v>
      </c>
      <c r="C220" s="184">
        <f t="shared" si="30"/>
        <v>0</v>
      </c>
      <c r="D220" s="184"/>
      <c r="E220" s="191"/>
      <c r="F220" s="192"/>
      <c r="G220" s="453"/>
      <c r="H220" s="193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6"/>
      <c r="AC220" s="556"/>
      <c r="AD220" s="556"/>
      <c r="AE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29"/>
        <v>1</v>
      </c>
      <c r="C221" s="184">
        <f t="shared" si="30"/>
        <v>0</v>
      </c>
      <c r="D221" s="191"/>
      <c r="E221" s="191"/>
      <c r="F221" s="192"/>
      <c r="G221" s="455"/>
      <c r="H221" s="193"/>
      <c r="I221" s="256"/>
      <c r="J221" s="258"/>
      <c r="K221" s="38"/>
      <c r="L221" s="194"/>
      <c r="M221" s="194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6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29"/>
        <v>1</v>
      </c>
      <c r="C222" s="184">
        <f t="shared" si="30"/>
        <v>0</v>
      </c>
      <c r="D222" s="191"/>
      <c r="E222" s="191"/>
      <c r="F222" s="192"/>
      <c r="G222" s="455"/>
      <c r="H222" s="193"/>
      <c r="I222" s="257"/>
      <c r="J222" s="258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6"/>
      <c r="AC222" s="556"/>
      <c r="AD222" s="556"/>
      <c r="AF222" s="556"/>
      <c r="AG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29"/>
        <v>1</v>
      </c>
      <c r="C223" s="184">
        <f t="shared" si="30"/>
        <v>0</v>
      </c>
      <c r="D223" s="191"/>
      <c r="E223" s="191"/>
      <c r="F223" s="192"/>
      <c r="G223" s="192"/>
      <c r="H223" s="7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6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29"/>
        <v>1</v>
      </c>
      <c r="C224" s="184">
        <f t="shared" si="30"/>
        <v>0</v>
      </c>
      <c r="D224" s="191"/>
      <c r="E224" s="191"/>
      <c r="F224" s="192"/>
      <c r="G224" s="192"/>
      <c r="H224" s="7"/>
      <c r="I224" s="257"/>
      <c r="J224" s="257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6"/>
      <c r="AC224" s="556"/>
      <c r="AD224" s="556"/>
      <c r="AE224" s="556"/>
    </row>
    <row r="225" spans="1:33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29"/>
        <v>1</v>
      </c>
      <c r="C225" s="184">
        <f t="shared" si="30"/>
        <v>0</v>
      </c>
      <c r="D225" s="191"/>
      <c r="E225" s="191"/>
      <c r="F225" s="192"/>
      <c r="G225" s="192"/>
      <c r="H225" s="7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6"/>
      <c r="AC225" s="556"/>
      <c r="AD225" s="556"/>
      <c r="AE225" s="556"/>
    </row>
    <row r="226" spans="1:33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29"/>
        <v>1</v>
      </c>
      <c r="C226" s="184">
        <f t="shared" si="30"/>
        <v>0</v>
      </c>
      <c r="D226" s="191"/>
      <c r="E226" s="191"/>
      <c r="F226" s="192"/>
      <c r="G226" s="192"/>
      <c r="H226" s="7"/>
      <c r="I226" s="257"/>
      <c r="J226" s="257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6"/>
      <c r="AC226" s="556"/>
      <c r="AD226" s="556"/>
      <c r="AE226" s="556"/>
    </row>
    <row r="227" spans="1:33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29"/>
        <v>1</v>
      </c>
      <c r="C227" s="184">
        <f t="shared" si="30"/>
        <v>0</v>
      </c>
      <c r="D227" s="191"/>
      <c r="E227" s="191"/>
      <c r="F227" s="192"/>
      <c r="G227" s="192"/>
      <c r="H227" s="210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6"/>
      <c r="AC227" s="556"/>
      <c r="AD227" s="556"/>
      <c r="AE227" s="556"/>
    </row>
    <row r="228" spans="1:33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29"/>
        <v>1</v>
      </c>
      <c r="C228" s="184">
        <f t="shared" si="30"/>
        <v>0</v>
      </c>
      <c r="D228" s="191"/>
      <c r="E228" s="191"/>
      <c r="F228" s="192"/>
      <c r="G228" s="192"/>
      <c r="H228" s="210"/>
      <c r="I228" s="257"/>
      <c r="J228" s="257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6"/>
      <c r="AC228" s="556"/>
      <c r="AD228" s="556"/>
      <c r="AE228" s="556"/>
    </row>
    <row r="229" spans="1:33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29"/>
        <v>1</v>
      </c>
      <c r="C229" s="184">
        <f t="shared" si="30"/>
        <v>0</v>
      </c>
      <c r="D229" s="191"/>
      <c r="E229" s="191"/>
      <c r="F229" s="192"/>
      <c r="G229" s="192"/>
      <c r="H229" s="210"/>
      <c r="I229" s="257"/>
      <c r="J229" s="257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6"/>
      <c r="AC229" s="556"/>
      <c r="AD229" s="556"/>
      <c r="AE229" s="556"/>
    </row>
    <row r="230" spans="1:33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29"/>
        <v>1</v>
      </c>
      <c r="C230" s="184">
        <f t="shared" si="30"/>
        <v>0</v>
      </c>
      <c r="D230" s="191"/>
      <c r="E230" s="191"/>
      <c r="F230" s="192"/>
      <c r="G230" s="192"/>
      <c r="H230" s="210"/>
      <c r="I230" s="257"/>
      <c r="J230" s="257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6"/>
      <c r="AC230" s="556"/>
      <c r="AD230" s="556"/>
      <c r="AE230" s="556"/>
    </row>
    <row r="231" spans="1:33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29"/>
        <v>1</v>
      </c>
      <c r="C231" s="184">
        <f t="shared" si="30"/>
        <v>0</v>
      </c>
      <c r="D231" s="191"/>
      <c r="E231" s="191"/>
      <c r="F231" s="192"/>
      <c r="G231" s="192"/>
      <c r="H231" s="210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6"/>
      <c r="AC231" s="556"/>
      <c r="AD231" s="556"/>
      <c r="AE231" s="556"/>
    </row>
    <row r="232" spans="1:33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29"/>
        <v>1</v>
      </c>
      <c r="C232" s="184">
        <f t="shared" si="30"/>
        <v>0</v>
      </c>
      <c r="D232" s="191"/>
      <c r="E232" s="191"/>
      <c r="F232" s="192"/>
      <c r="G232" s="192"/>
      <c r="H232" s="210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6"/>
      <c r="AC232" s="556"/>
      <c r="AD232" s="556"/>
      <c r="AE232" s="556"/>
    </row>
    <row r="233" spans="1:33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29"/>
        <v>1</v>
      </c>
      <c r="C233" s="184">
        <f t="shared" si="30"/>
        <v>0</v>
      </c>
      <c r="D233" s="191"/>
      <c r="E233" s="191"/>
      <c r="F233" s="192"/>
      <c r="G233" s="192"/>
      <c r="H233" s="210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6"/>
      <c r="AC233" s="556"/>
      <c r="AD233" s="556"/>
      <c r="AE233" s="556"/>
    </row>
    <row r="234" spans="1:33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29"/>
        <v>1</v>
      </c>
      <c r="C234" s="184">
        <f t="shared" si="30"/>
        <v>0</v>
      </c>
      <c r="D234" s="191"/>
      <c r="E234" s="191"/>
      <c r="F234" s="192"/>
      <c r="G234" s="455"/>
      <c r="H234" s="210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6"/>
      <c r="AC234" s="556"/>
      <c r="AD234" s="556"/>
      <c r="AE234" s="556"/>
    </row>
    <row r="235" spans="1:33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29"/>
        <v>1</v>
      </c>
      <c r="C235" s="184">
        <f t="shared" si="30"/>
        <v>0</v>
      </c>
      <c r="D235" s="191"/>
      <c r="E235" s="191"/>
      <c r="F235" s="192"/>
      <c r="G235" s="192"/>
      <c r="H235" s="210"/>
      <c r="I235" s="257"/>
      <c r="J235" s="257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6"/>
      <c r="AC235" s="556"/>
      <c r="AD235" s="556"/>
      <c r="AE235" s="556"/>
    </row>
    <row r="236" spans="1:33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29"/>
        <v>1</v>
      </c>
      <c r="C236" s="184">
        <f t="shared" si="30"/>
        <v>0</v>
      </c>
      <c r="D236" s="191"/>
      <c r="E236" s="191"/>
      <c r="F236" s="192"/>
      <c r="G236" s="192"/>
      <c r="H236" s="210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6"/>
      <c r="AC236" s="556"/>
      <c r="AD236" s="556"/>
      <c r="AE236" s="556"/>
    </row>
    <row r="237" spans="1:33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29"/>
        <v>1</v>
      </c>
      <c r="C237" s="184">
        <f t="shared" si="30"/>
        <v>0</v>
      </c>
      <c r="D237" s="191"/>
      <c r="E237" s="191"/>
      <c r="F237" s="192"/>
      <c r="G237" s="192"/>
      <c r="H237" s="210"/>
      <c r="I237" s="256"/>
      <c r="J237" s="256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6"/>
      <c r="AC237" s="556"/>
      <c r="AD237" s="556"/>
      <c r="AE237" s="556"/>
    </row>
    <row r="238" spans="1:33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29"/>
        <v>1</v>
      </c>
      <c r="C238" s="184">
        <f t="shared" si="30"/>
        <v>0</v>
      </c>
      <c r="D238" s="184"/>
      <c r="E238" s="184"/>
      <c r="F238" s="189"/>
      <c r="G238" s="453"/>
      <c r="H238" s="7"/>
      <c r="I238" s="256"/>
      <c r="J238" s="256"/>
      <c r="K238" s="564"/>
      <c r="L238" s="565"/>
      <c r="M238" s="565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6"/>
      <c r="AC238" s="556"/>
      <c r="AD238" s="556"/>
      <c r="AE238" s="556"/>
      <c r="AF238" s="556"/>
      <c r="AG238" s="556"/>
    </row>
    <row r="239" spans="1:33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29"/>
        <v>1</v>
      </c>
      <c r="C239" s="184">
        <f t="shared" si="30"/>
        <v>0</v>
      </c>
      <c r="D239" s="184"/>
      <c r="E239" s="184"/>
      <c r="F239" s="189"/>
      <c r="G239" s="453"/>
      <c r="H239" s="7"/>
      <c r="I239" s="256"/>
      <c r="J239" s="256"/>
      <c r="K239" s="564"/>
      <c r="L239" s="565"/>
      <c r="M239" s="565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6"/>
      <c r="AC239" s="556"/>
      <c r="AD239" s="556"/>
      <c r="AE239" s="556"/>
      <c r="AF239" s="556"/>
      <c r="AG239" s="556"/>
    </row>
    <row r="240" spans="1:33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29"/>
        <v>1</v>
      </c>
      <c r="C240" s="184">
        <f t="shared" si="30"/>
        <v>0</v>
      </c>
      <c r="D240" s="184"/>
      <c r="E240" s="184"/>
      <c r="F240" s="189"/>
      <c r="G240" s="453"/>
      <c r="H240" s="7"/>
      <c r="I240" s="256"/>
      <c r="J240" s="256"/>
      <c r="K240" s="564"/>
      <c r="L240" s="565"/>
      <c r="M240" s="565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6"/>
      <c r="AC240" s="556"/>
      <c r="AD240" s="556"/>
      <c r="AE240" s="556"/>
      <c r="AF240" s="556"/>
      <c r="AG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29"/>
        <v>1</v>
      </c>
      <c r="C241" s="184">
        <f t="shared" si="30"/>
        <v>0</v>
      </c>
      <c r="D241" s="184"/>
      <c r="E241" s="184"/>
      <c r="F241" s="189"/>
      <c r="G241" s="453"/>
      <c r="H241" s="193"/>
      <c r="I241" s="256"/>
      <c r="J241" s="256"/>
      <c r="K241" s="564"/>
      <c r="L241" s="565"/>
      <c r="M241" s="565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6"/>
      <c r="AC241" s="556"/>
      <c r="AD241" s="556"/>
      <c r="AE241" s="556"/>
      <c r="AF241" s="556"/>
      <c r="AG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29"/>
        <v>1</v>
      </c>
      <c r="C242" s="184">
        <f t="shared" si="30"/>
        <v>0</v>
      </c>
      <c r="D242" s="191"/>
      <c r="E242" s="191"/>
      <c r="F242" s="189"/>
      <c r="G242" s="192"/>
      <c r="H242" s="193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6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29"/>
        <v>1</v>
      </c>
      <c r="C243" s="184">
        <f t="shared" si="30"/>
        <v>0</v>
      </c>
      <c r="D243" s="191"/>
      <c r="E243" s="191"/>
      <c r="F243" s="192"/>
      <c r="G243" s="192"/>
      <c r="H243" s="193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6"/>
      <c r="AC243" s="556"/>
      <c r="AD243" s="556"/>
      <c r="AE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29"/>
        <v>1</v>
      </c>
      <c r="C244" s="184">
        <f t="shared" si="30"/>
        <v>0</v>
      </c>
      <c r="D244" s="184"/>
      <c r="E244" s="191"/>
      <c r="F244" s="192"/>
      <c r="G244" s="453"/>
      <c r="H244" s="7"/>
      <c r="I244" s="256"/>
      <c r="J244" s="256"/>
      <c r="K244" s="38"/>
      <c r="L244" s="194"/>
      <c r="M244" s="565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6"/>
      <c r="AC244" s="556"/>
      <c r="AD244" s="556"/>
      <c r="AF244" s="556"/>
      <c r="AG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29"/>
        <v>1</v>
      </c>
      <c r="C245" s="184">
        <f t="shared" si="30"/>
        <v>0</v>
      </c>
      <c r="D245" s="184"/>
      <c r="E245" s="191"/>
      <c r="F245" s="192"/>
      <c r="G245" s="453"/>
      <c r="H245" s="193"/>
      <c r="I245" s="256"/>
      <c r="J245" s="256"/>
      <c r="K245" s="38"/>
      <c r="L245" s="194"/>
      <c r="M245" s="565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6"/>
      <c r="AC245" s="556"/>
      <c r="AD245" s="556"/>
      <c r="AF245" s="556"/>
      <c r="AG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29"/>
        <v>1</v>
      </c>
      <c r="C246" s="184">
        <f t="shared" si="30"/>
        <v>0</v>
      </c>
      <c r="D246" s="191"/>
      <c r="E246" s="191"/>
      <c r="F246" s="192"/>
      <c r="G246" s="192"/>
      <c r="H246" s="193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6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29"/>
        <v>1</v>
      </c>
      <c r="C247" s="184">
        <f t="shared" si="30"/>
        <v>0</v>
      </c>
      <c r="D247" s="191"/>
      <c r="E247" s="191"/>
      <c r="F247" s="189"/>
      <c r="G247" s="192"/>
      <c r="H247" s="193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6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29"/>
        <v>1</v>
      </c>
      <c r="C248" s="184">
        <f t="shared" si="30"/>
        <v>0</v>
      </c>
      <c r="D248" s="191"/>
      <c r="E248" s="191"/>
      <c r="F248" s="192"/>
      <c r="G248" s="192"/>
      <c r="H248" s="193"/>
      <c r="I248" s="256"/>
      <c r="J248" s="256"/>
      <c r="K248" s="38"/>
      <c r="L248" s="194"/>
      <c r="M248" s="194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6"/>
      <c r="AC248" s="556"/>
      <c r="AD248" s="556"/>
      <c r="AE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29"/>
        <v>1</v>
      </c>
      <c r="C249" s="184">
        <f t="shared" si="30"/>
        <v>0</v>
      </c>
      <c r="D249" s="191"/>
      <c r="E249" s="191"/>
      <c r="F249" s="192"/>
      <c r="G249" s="455"/>
      <c r="H249" s="193"/>
      <c r="I249" s="256"/>
      <c r="J249" s="256"/>
      <c r="K249" s="38"/>
      <c r="L249" s="194"/>
      <c r="M249" s="194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6"/>
      <c r="AC249" s="556"/>
      <c r="AD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29"/>
        <v>1</v>
      </c>
      <c r="C250" s="184">
        <f t="shared" si="30"/>
        <v>0</v>
      </c>
      <c r="D250" s="191"/>
      <c r="E250" s="191"/>
      <c r="F250" s="192"/>
      <c r="G250" s="192"/>
      <c r="H250" s="193"/>
      <c r="I250" s="256"/>
      <c r="J250" s="256"/>
      <c r="K250" s="38"/>
      <c r="L250" s="194"/>
      <c r="M250" s="194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6"/>
      <c r="AC250" s="556"/>
      <c r="AD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29"/>
        <v>1</v>
      </c>
      <c r="C251" s="184">
        <f t="shared" si="30"/>
        <v>0</v>
      </c>
      <c r="D251" s="191"/>
      <c r="E251" s="191"/>
      <c r="F251" s="192"/>
      <c r="G251" s="192"/>
      <c r="H251" s="193"/>
      <c r="I251" s="256"/>
      <c r="J251" s="256"/>
      <c r="K251" s="38"/>
      <c r="L251" s="194"/>
      <c r="M251" s="194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6"/>
      <c r="AC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29"/>
        <v>1</v>
      </c>
      <c r="C252" s="184">
        <f t="shared" si="30"/>
        <v>0</v>
      </c>
      <c r="D252" s="191"/>
      <c r="E252" s="191"/>
      <c r="F252" s="192"/>
      <c r="G252" s="192"/>
      <c r="H252" s="193"/>
      <c r="I252" s="256"/>
      <c r="J252" s="256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6"/>
      <c r="AC252" s="556"/>
      <c r="AD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29"/>
        <v>1</v>
      </c>
      <c r="C253" s="184">
        <f t="shared" si="30"/>
        <v>0</v>
      </c>
      <c r="D253" s="191"/>
      <c r="E253" s="191"/>
      <c r="F253" s="192"/>
      <c r="G253" s="455"/>
      <c r="H253" s="193"/>
      <c r="I253" s="256"/>
      <c r="J253" s="256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6"/>
      <c r="AC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29"/>
        <v>1</v>
      </c>
      <c r="C254" s="184">
        <f t="shared" si="30"/>
        <v>0</v>
      </c>
      <c r="D254" s="191"/>
      <c r="E254" s="191"/>
      <c r="F254" s="192"/>
      <c r="G254" s="192"/>
      <c r="H254" s="193"/>
      <c r="I254" s="256"/>
      <c r="J254" s="256"/>
      <c r="K254" s="38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6"/>
      <c r="AC254" s="556"/>
      <c r="AD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si="29"/>
        <v>1</v>
      </c>
      <c r="C255" s="184">
        <f t="shared" si="30"/>
        <v>0</v>
      </c>
      <c r="D255" s="191"/>
      <c r="E255" s="191"/>
      <c r="F255" s="192"/>
      <c r="G255" s="455"/>
      <c r="H255" s="193"/>
      <c r="I255" s="256"/>
      <c r="J255" s="256"/>
      <c r="K255" s="38"/>
      <c r="L255" s="194"/>
      <c r="M255" s="194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6"/>
      <c r="AC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29"/>
        <v>1</v>
      </c>
      <c r="C256" s="184">
        <f t="shared" si="30"/>
        <v>0</v>
      </c>
      <c r="D256" s="191"/>
      <c r="E256" s="191"/>
      <c r="F256" s="192"/>
      <c r="G256" s="192"/>
      <c r="H256" s="193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6"/>
      <c r="AC256" s="556"/>
      <c r="AD256" s="556"/>
    </row>
    <row r="257" spans="1:33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29"/>
        <v>1</v>
      </c>
      <c r="C257" s="184">
        <f t="shared" si="30"/>
        <v>0</v>
      </c>
      <c r="D257" s="191"/>
      <c r="E257" s="191"/>
      <c r="F257" s="192"/>
      <c r="G257" s="455"/>
      <c r="H257" s="193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6"/>
      <c r="AC257" s="556"/>
      <c r="AE257" s="556"/>
    </row>
    <row r="258" spans="1:33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29"/>
        <v>1</v>
      </c>
      <c r="C258" s="184">
        <f t="shared" si="30"/>
        <v>0</v>
      </c>
      <c r="D258" s="191"/>
      <c r="E258" s="191"/>
      <c r="F258" s="192"/>
      <c r="G258" s="192"/>
      <c r="H258" s="193"/>
      <c r="I258" s="256"/>
      <c r="J258" s="256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6"/>
      <c r="AC258" s="556"/>
      <c r="AD258" s="556"/>
      <c r="AE258" s="556"/>
    </row>
    <row r="259" spans="1:33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29"/>
        <v>1</v>
      </c>
      <c r="C259" s="184">
        <f t="shared" si="30"/>
        <v>0</v>
      </c>
      <c r="D259" s="191"/>
      <c r="E259" s="191"/>
      <c r="F259" s="192"/>
      <c r="G259" s="455"/>
      <c r="H259" s="193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6"/>
      <c r="AC259" s="556"/>
      <c r="AD259" s="556"/>
      <c r="AE259" s="556"/>
    </row>
    <row r="260" spans="1:33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29"/>
        <v>1</v>
      </c>
      <c r="C260" s="184">
        <f t="shared" si="30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6"/>
      <c r="AC260" s="556"/>
      <c r="AD260" s="556"/>
      <c r="AE260" s="556"/>
    </row>
    <row r="261" spans="1:33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29"/>
        <v>1</v>
      </c>
      <c r="C261" s="184">
        <f t="shared" si="30"/>
        <v>0</v>
      </c>
      <c r="D261" s="191"/>
      <c r="E261" s="191"/>
      <c r="F261" s="192"/>
      <c r="G261" s="192"/>
      <c r="H261" s="193"/>
      <c r="I261" s="258"/>
      <c r="J261" s="258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6"/>
      <c r="AC261" s="556"/>
      <c r="AD261" s="556"/>
      <c r="AE261" s="556"/>
    </row>
    <row r="262" spans="1:33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29"/>
        <v>1</v>
      </c>
      <c r="C262" s="184">
        <f t="shared" si="30"/>
        <v>0</v>
      </c>
      <c r="D262" s="191"/>
      <c r="E262" s="191"/>
      <c r="F262" s="192"/>
      <c r="G262" s="455"/>
      <c r="H262" s="210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6"/>
      <c r="AC262" s="556"/>
      <c r="AD262" s="556"/>
      <c r="AE262" s="556"/>
    </row>
    <row r="263" spans="1:33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29"/>
        <v>1</v>
      </c>
      <c r="C263" s="184">
        <f t="shared" si="30"/>
        <v>0</v>
      </c>
      <c r="D263" s="191"/>
      <c r="E263" s="191"/>
      <c r="F263" s="192"/>
      <c r="G263" s="192"/>
      <c r="H263" s="210"/>
      <c r="I263" s="258"/>
      <c r="J263" s="258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6"/>
      <c r="AC263" s="556"/>
      <c r="AD263" s="556"/>
      <c r="AE263" s="556"/>
    </row>
    <row r="264" spans="1:33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29"/>
        <v>1</v>
      </c>
      <c r="C264" s="184">
        <f t="shared" si="30"/>
        <v>0</v>
      </c>
      <c r="D264" s="191"/>
      <c r="E264" s="191"/>
      <c r="F264" s="192"/>
      <c r="G264" s="455"/>
      <c r="H264" s="210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6"/>
      <c r="AC264" s="556"/>
      <c r="AD264" s="556"/>
      <c r="AE264" s="556"/>
    </row>
    <row r="265" spans="1:33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29"/>
        <v>1</v>
      </c>
      <c r="C265" s="184">
        <f t="shared" si="30"/>
        <v>0</v>
      </c>
      <c r="D265" s="191"/>
      <c r="E265" s="191"/>
      <c r="F265" s="192"/>
      <c r="G265" s="192"/>
      <c r="H265" s="210"/>
      <c r="I265" s="256"/>
      <c r="J265" s="256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6"/>
      <c r="AC265" s="556"/>
      <c r="AD265" s="556"/>
      <c r="AE265" s="556"/>
    </row>
    <row r="266" spans="1:33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29"/>
        <v>1</v>
      </c>
      <c r="C266" s="184">
        <f t="shared" si="30"/>
        <v>0</v>
      </c>
      <c r="D266" s="191"/>
      <c r="E266" s="191"/>
      <c r="F266" s="192"/>
      <c r="G266" s="455"/>
      <c r="H266" s="210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6"/>
      <c r="AC266" s="556"/>
      <c r="AD266" s="556"/>
      <c r="AE266" s="556"/>
    </row>
    <row r="267" spans="1:33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29"/>
        <v>1</v>
      </c>
      <c r="C267" s="184">
        <f t="shared" si="30"/>
        <v>0</v>
      </c>
      <c r="D267" s="191"/>
      <c r="E267" s="191"/>
      <c r="F267" s="192"/>
      <c r="G267" s="192"/>
      <c r="H267" s="210"/>
      <c r="I267" s="256"/>
      <c r="J267" s="256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6"/>
      <c r="AC267" s="556"/>
      <c r="AD267" s="556"/>
    </row>
    <row r="268" spans="1:33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29"/>
        <v>1</v>
      </c>
      <c r="C268" s="184">
        <f t="shared" si="30"/>
        <v>0</v>
      </c>
      <c r="D268" s="191"/>
      <c r="E268" s="191"/>
      <c r="F268" s="192"/>
      <c r="G268" s="455"/>
      <c r="H268" s="210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6"/>
      <c r="AC268" s="556"/>
      <c r="AD268" s="556"/>
      <c r="AE268" s="556"/>
    </row>
    <row r="269" spans="1:33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29"/>
        <v>1</v>
      </c>
      <c r="C269" s="184">
        <f t="shared" si="30"/>
        <v>0</v>
      </c>
      <c r="D269" s="191"/>
      <c r="E269" s="191"/>
      <c r="F269" s="192"/>
      <c r="G269" s="192"/>
      <c r="H269" s="210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6"/>
      <c r="AC269" s="556"/>
      <c r="AD269" s="556"/>
      <c r="AE269" s="556"/>
    </row>
    <row r="270" spans="1:33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29"/>
        <v>1</v>
      </c>
      <c r="C270" s="184">
        <f t="shared" si="30"/>
        <v>0</v>
      </c>
      <c r="D270" s="191"/>
      <c r="E270" s="191"/>
      <c r="F270" s="192"/>
      <c r="G270" s="192"/>
      <c r="H270" s="210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6"/>
      <c r="AC270" s="556"/>
      <c r="AD270" s="556"/>
      <c r="AE270" s="556"/>
    </row>
    <row r="271" spans="1:33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29"/>
        <v>1</v>
      </c>
      <c r="C271" s="184">
        <f t="shared" si="30"/>
        <v>0</v>
      </c>
      <c r="D271" s="191"/>
      <c r="E271" s="191"/>
      <c r="F271" s="192"/>
      <c r="G271" s="192"/>
      <c r="H271" s="210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6"/>
      <c r="AC271" s="556"/>
      <c r="AD271" s="556"/>
      <c r="AE271" s="556"/>
    </row>
    <row r="272" spans="1:33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29"/>
        <v>1</v>
      </c>
      <c r="C272" s="184">
        <f t="shared" si="30"/>
        <v>0</v>
      </c>
      <c r="D272" s="184"/>
      <c r="E272" s="184"/>
      <c r="F272" s="189"/>
      <c r="G272" s="453"/>
      <c r="H272" s="193"/>
      <c r="I272" s="256"/>
      <c r="J272" s="256"/>
      <c r="K272" s="564"/>
      <c r="L272" s="565"/>
      <c r="M272" s="565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6"/>
      <c r="AC272" s="556"/>
      <c r="AD272" s="556"/>
      <c r="AE272" s="556"/>
      <c r="AF272" s="556"/>
      <c r="AG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29"/>
        <v>1</v>
      </c>
      <c r="C273" s="184">
        <f t="shared" si="30"/>
        <v>0</v>
      </c>
      <c r="D273" s="184"/>
      <c r="E273" s="191"/>
      <c r="F273" s="192"/>
      <c r="G273" s="453"/>
      <c r="H273" s="7"/>
      <c r="I273" s="256"/>
      <c r="J273" s="256"/>
      <c r="K273" s="38"/>
      <c r="L273" s="194"/>
      <c r="M273" s="565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6"/>
      <c r="AC273" s="556"/>
      <c r="AF273" s="556"/>
      <c r="AG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29"/>
        <v>1</v>
      </c>
      <c r="C274" s="184">
        <f t="shared" si="30"/>
        <v>0</v>
      </c>
      <c r="D274" s="184"/>
      <c r="E274" s="191"/>
      <c r="F274" s="192"/>
      <c r="G274" s="453"/>
      <c r="H274" s="193"/>
      <c r="I274" s="256"/>
      <c r="J274" s="256"/>
      <c r="K274" s="38"/>
      <c r="L274" s="194"/>
      <c r="M274" s="565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6"/>
      <c r="AC274" s="556"/>
      <c r="AD274" s="556"/>
      <c r="AF274" s="556"/>
      <c r="AG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29"/>
        <v>1</v>
      </c>
      <c r="C275" s="184">
        <f t="shared" si="30"/>
        <v>0</v>
      </c>
      <c r="D275" s="184"/>
      <c r="E275" s="191"/>
      <c r="F275" s="192"/>
      <c r="G275" s="453"/>
      <c r="H275" s="193"/>
      <c r="I275" s="256"/>
      <c r="J275" s="256"/>
      <c r="K275" s="38"/>
      <c r="L275" s="194"/>
      <c r="M275" s="565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6"/>
      <c r="AC275" s="556"/>
      <c r="AD275" s="556"/>
      <c r="AF275" s="556"/>
      <c r="AG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29"/>
        <v>1</v>
      </c>
      <c r="C276" s="184">
        <f t="shared" si="30"/>
        <v>0</v>
      </c>
      <c r="D276" s="191"/>
      <c r="E276" s="191"/>
      <c r="F276" s="192"/>
      <c r="G276" s="455"/>
      <c r="H276" s="7"/>
      <c r="I276" s="257"/>
      <c r="J276" s="258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6"/>
      <c r="AC276" s="556"/>
      <c r="AF276" s="556"/>
      <c r="AG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29"/>
        <v>1</v>
      </c>
      <c r="C277" s="184">
        <f t="shared" si="30"/>
        <v>0</v>
      </c>
      <c r="D277" s="191"/>
      <c r="E277" s="191"/>
      <c r="F277" s="192"/>
      <c r="G277" s="455"/>
      <c r="H277" s="7"/>
      <c r="I277" s="256"/>
      <c r="J277" s="258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6"/>
      <c r="AC277" s="556"/>
      <c r="AF277" s="556"/>
      <c r="AG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29"/>
        <v>1</v>
      </c>
      <c r="C278" s="184">
        <f t="shared" si="30"/>
        <v>0</v>
      </c>
      <c r="D278" s="191"/>
      <c r="E278" s="191"/>
      <c r="F278" s="192"/>
      <c r="G278" s="455"/>
      <c r="H278" s="7"/>
      <c r="I278" s="256"/>
      <c r="J278" s="256"/>
      <c r="K278" s="564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6"/>
      <c r="AC278" s="556"/>
      <c r="AD278" s="556"/>
      <c r="AF278" s="556"/>
      <c r="AG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ref="B279:B342" si="31">IF(C279&lt;&gt;"",MONTH(C279),"")</f>
        <v>1</v>
      </c>
      <c r="C279" s="184">
        <f t="shared" ref="C279:C342" si="32">E279</f>
        <v>0</v>
      </c>
      <c r="D279" s="184"/>
      <c r="E279" s="184"/>
      <c r="F279" s="189"/>
      <c r="G279" s="453"/>
      <c r="H279" s="7"/>
      <c r="I279" s="256"/>
      <c r="J279" s="256"/>
      <c r="K279" s="564"/>
      <c r="L279" s="565"/>
      <c r="M279" s="565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6"/>
      <c r="AC279" s="556"/>
      <c r="AD279" s="556"/>
      <c r="AE279" s="556"/>
      <c r="AF279" s="556"/>
      <c r="AG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31"/>
        <v>1</v>
      </c>
      <c r="C280" s="184">
        <f t="shared" si="32"/>
        <v>0</v>
      </c>
      <c r="D280" s="191"/>
      <c r="E280" s="191"/>
      <c r="F280" s="192"/>
      <c r="G280" s="192"/>
      <c r="H280" s="210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6"/>
      <c r="AC280" s="556"/>
      <c r="AD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31"/>
        <v>1</v>
      </c>
      <c r="C281" s="184">
        <f t="shared" si="32"/>
        <v>0</v>
      </c>
      <c r="D281" s="191"/>
      <c r="E281" s="191"/>
      <c r="F281" s="192"/>
      <c r="G281" s="192"/>
      <c r="H281" s="210"/>
      <c r="I281" s="256"/>
      <c r="J281" s="256"/>
      <c r="K281" s="38"/>
      <c r="L281" s="194"/>
      <c r="M281" s="194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6"/>
      <c r="AC281" s="556"/>
      <c r="AD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31"/>
        <v>1</v>
      </c>
      <c r="C282" s="184">
        <f t="shared" si="32"/>
        <v>0</v>
      </c>
      <c r="D282" s="191"/>
      <c r="E282" s="737"/>
      <c r="F282" s="192"/>
      <c r="G282" s="192"/>
      <c r="H282" s="210"/>
      <c r="I282" s="259"/>
      <c r="J282" s="259"/>
      <c r="K282" s="38"/>
      <c r="L282" s="194"/>
      <c r="M282" s="194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6"/>
      <c r="AC282" s="556"/>
      <c r="AD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31"/>
        <v>1</v>
      </c>
      <c r="C283" s="184">
        <f t="shared" si="32"/>
        <v>0</v>
      </c>
      <c r="D283" s="191"/>
      <c r="E283" s="191"/>
      <c r="F283" s="192"/>
      <c r="G283" s="455"/>
      <c r="H283" s="210"/>
      <c r="I283" s="256"/>
      <c r="J283" s="256"/>
      <c r="K283" s="38"/>
      <c r="L283" s="194"/>
      <c r="M283" s="194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6"/>
      <c r="AC283" s="556"/>
      <c r="AD283" s="556"/>
      <c r="AE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31"/>
        <v>1</v>
      </c>
      <c r="C284" s="184">
        <f t="shared" si="32"/>
        <v>0</v>
      </c>
      <c r="D284" s="191"/>
      <c r="E284" s="191"/>
      <c r="F284" s="192"/>
      <c r="G284" s="192"/>
      <c r="H284" s="193"/>
      <c r="I284" s="256"/>
      <c r="J284" s="256"/>
      <c r="K284" s="38"/>
      <c r="L284" s="194"/>
      <c r="M284" s="194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6"/>
      <c r="AC284" s="556"/>
      <c r="AD284" s="556"/>
      <c r="AE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31"/>
        <v>1</v>
      </c>
      <c r="C285" s="184">
        <f t="shared" si="32"/>
        <v>0</v>
      </c>
      <c r="D285" s="191"/>
      <c r="E285" s="191"/>
      <c r="F285" s="192"/>
      <c r="G285" s="455"/>
      <c r="H285" s="193"/>
      <c r="I285" s="256"/>
      <c r="J285" s="256"/>
      <c r="K285" s="38"/>
      <c r="L285" s="194"/>
      <c r="M285" s="194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6"/>
      <c r="AC285" s="556"/>
      <c r="AD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31"/>
        <v>1</v>
      </c>
      <c r="C286" s="184">
        <f t="shared" si="32"/>
        <v>0</v>
      </c>
      <c r="D286" s="191"/>
      <c r="E286" s="191"/>
      <c r="F286" s="192"/>
      <c r="G286" s="192"/>
      <c r="H286" s="193"/>
      <c r="I286" s="256"/>
      <c r="J286" s="256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6"/>
      <c r="AC286" s="556"/>
      <c r="AD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31"/>
        <v>1</v>
      </c>
      <c r="C287" s="184">
        <f t="shared" si="32"/>
        <v>0</v>
      </c>
      <c r="D287" s="191"/>
      <c r="E287" s="191"/>
      <c r="F287" s="192"/>
      <c r="G287" s="192"/>
      <c r="H287" s="193"/>
      <c r="I287" s="256"/>
      <c r="J287" s="256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6"/>
      <c r="AC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31"/>
        <v>1</v>
      </c>
      <c r="C288" s="184">
        <f t="shared" si="32"/>
        <v>0</v>
      </c>
      <c r="D288" s="191"/>
      <c r="E288" s="191"/>
      <c r="F288" s="192"/>
      <c r="G288" s="192"/>
      <c r="H288" s="193"/>
      <c r="I288" s="256"/>
      <c r="J288" s="256"/>
      <c r="K288" s="38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6"/>
      <c r="AC288" s="556"/>
      <c r="AD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31"/>
        <v>1</v>
      </c>
      <c r="C289" s="184">
        <f t="shared" si="32"/>
        <v>0</v>
      </c>
      <c r="D289" s="191"/>
      <c r="E289" s="191"/>
      <c r="F289" s="192"/>
      <c r="G289" s="192"/>
      <c r="H289" s="7"/>
      <c r="I289" s="257"/>
      <c r="J289" s="257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6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31"/>
        <v>1</v>
      </c>
      <c r="C290" s="184">
        <f t="shared" si="32"/>
        <v>0</v>
      </c>
      <c r="D290" s="191"/>
      <c r="E290" s="191"/>
      <c r="F290" s="192"/>
      <c r="G290" s="192"/>
      <c r="H290" s="7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6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31"/>
        <v>1</v>
      </c>
      <c r="C291" s="184">
        <f t="shared" si="32"/>
        <v>0</v>
      </c>
      <c r="D291" s="191"/>
      <c r="E291" s="191"/>
      <c r="F291" s="192"/>
      <c r="G291" s="192"/>
      <c r="H291" s="7"/>
      <c r="I291" s="257"/>
      <c r="J291" s="257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6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31"/>
        <v>1</v>
      </c>
      <c r="C292" s="184">
        <f t="shared" si="32"/>
        <v>0</v>
      </c>
      <c r="D292" s="191"/>
      <c r="E292" s="191"/>
      <c r="F292" s="192"/>
      <c r="G292" s="192"/>
      <c r="H292" s="7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6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31"/>
        <v>1</v>
      </c>
      <c r="C293" s="184">
        <f t="shared" si="32"/>
        <v>0</v>
      </c>
      <c r="D293" s="191"/>
      <c r="E293" s="191"/>
      <c r="F293" s="192"/>
      <c r="G293" s="192"/>
      <c r="H293" s="7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6"/>
      <c r="AC293" s="556"/>
      <c r="AD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31"/>
        <v>1</v>
      </c>
      <c r="C294" s="184">
        <f t="shared" si="32"/>
        <v>0</v>
      </c>
      <c r="D294" s="191"/>
      <c r="E294" s="191"/>
      <c r="F294" s="192"/>
      <c r="G294" s="455"/>
      <c r="H294" s="7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6"/>
      <c r="AC294" s="556"/>
      <c r="AD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31"/>
        <v>1</v>
      </c>
      <c r="C295" s="184">
        <f t="shared" si="32"/>
        <v>0</v>
      </c>
      <c r="D295" s="191"/>
      <c r="E295" s="191"/>
      <c r="F295" s="192"/>
      <c r="G295" s="192"/>
      <c r="H295" s="7"/>
      <c r="I295" s="256"/>
      <c r="J295" s="256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6"/>
      <c r="AC295" s="556"/>
      <c r="AD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31"/>
        <v>1</v>
      </c>
      <c r="C296" s="184">
        <f t="shared" si="32"/>
        <v>0</v>
      </c>
      <c r="D296" s="191"/>
      <c r="E296" s="191"/>
      <c r="F296" s="192"/>
      <c r="G296" s="455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6"/>
      <c r="AC296" s="556"/>
      <c r="AD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31"/>
        <v>1</v>
      </c>
      <c r="C297" s="184">
        <f t="shared" si="3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6"/>
      <c r="AC297" s="556"/>
      <c r="AD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31"/>
        <v>1</v>
      </c>
      <c r="C298" s="184">
        <f t="shared" si="32"/>
        <v>0</v>
      </c>
      <c r="D298" s="191"/>
      <c r="E298" s="191"/>
      <c r="F298" s="189"/>
      <c r="G298" s="455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6"/>
      <c r="AC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31"/>
        <v>1</v>
      </c>
      <c r="C299" s="184">
        <f t="shared" si="32"/>
        <v>0</v>
      </c>
      <c r="D299" s="191"/>
      <c r="E299" s="191"/>
      <c r="F299" s="192"/>
      <c r="G299" s="192"/>
      <c r="H299" s="193"/>
      <c r="I299" s="257"/>
      <c r="J299" s="257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6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31"/>
        <v>1</v>
      </c>
      <c r="C300" s="184">
        <f t="shared" si="32"/>
        <v>0</v>
      </c>
      <c r="D300" s="191"/>
      <c r="E300" s="191"/>
      <c r="F300" s="192"/>
      <c r="G300" s="455"/>
      <c r="H300" s="193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6"/>
      <c r="AC300" s="556"/>
      <c r="AD300" s="556"/>
      <c r="AE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31"/>
        <v>1</v>
      </c>
      <c r="C301" s="184">
        <f t="shared" si="32"/>
        <v>0</v>
      </c>
      <c r="D301" s="191"/>
      <c r="E301" s="191"/>
      <c r="F301" s="192"/>
      <c r="G301" s="192"/>
      <c r="H301" s="210"/>
      <c r="I301" s="257"/>
      <c r="J301" s="257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6"/>
      <c r="AC301" s="556"/>
      <c r="AD301" s="556"/>
      <c r="AE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31"/>
        <v>1</v>
      </c>
      <c r="C302" s="184">
        <f t="shared" si="32"/>
        <v>0</v>
      </c>
      <c r="D302" s="191"/>
      <c r="E302" s="191"/>
      <c r="F302" s="192"/>
      <c r="G302" s="192"/>
      <c r="H302" s="193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6"/>
      <c r="AC302" s="556"/>
      <c r="AD302" s="556"/>
      <c r="AE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31"/>
        <v>1</v>
      </c>
      <c r="C303" s="184">
        <f t="shared" si="32"/>
        <v>0</v>
      </c>
      <c r="D303" s="191"/>
      <c r="E303" s="191"/>
      <c r="F303" s="192"/>
      <c r="G303" s="192"/>
      <c r="H303" s="210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6"/>
      <c r="AC303" s="556"/>
      <c r="AD303" s="556"/>
      <c r="AE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31"/>
        <v>1</v>
      </c>
      <c r="C304" s="184">
        <f t="shared" si="3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6"/>
      <c r="AC304" s="556"/>
      <c r="AD304" s="556"/>
      <c r="AE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31"/>
        <v>1</v>
      </c>
      <c r="C305" s="184">
        <f t="shared" si="3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6"/>
      <c r="AC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31"/>
        <v>1</v>
      </c>
      <c r="C306" s="184">
        <f t="shared" si="32"/>
        <v>0</v>
      </c>
      <c r="D306" s="184"/>
      <c r="E306" s="184"/>
      <c r="F306" s="189"/>
      <c r="G306" s="453"/>
      <c r="H306" s="7"/>
      <c r="I306" s="256"/>
      <c r="J306" s="256"/>
      <c r="K306" s="564"/>
      <c r="L306" s="565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6"/>
      <c r="AC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31"/>
        <v>1</v>
      </c>
      <c r="C307" s="184">
        <f t="shared" si="32"/>
        <v>0</v>
      </c>
      <c r="D307" s="184"/>
      <c r="E307" s="191"/>
      <c r="F307" s="192"/>
      <c r="G307" s="453"/>
      <c r="H307" s="7"/>
      <c r="I307" s="256"/>
      <c r="J307" s="256"/>
      <c r="K307" s="38"/>
      <c r="L307" s="194"/>
      <c r="M307" s="565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6"/>
      <c r="AC307" s="556"/>
      <c r="AD307" s="556"/>
      <c r="AF307" s="556"/>
      <c r="AG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31"/>
        <v>1</v>
      </c>
      <c r="C308" s="184">
        <f t="shared" si="32"/>
        <v>0</v>
      </c>
      <c r="D308" s="184"/>
      <c r="E308" s="191"/>
      <c r="F308" s="192"/>
      <c r="G308" s="453"/>
      <c r="H308" s="193"/>
      <c r="I308" s="256"/>
      <c r="J308" s="256"/>
      <c r="K308" s="38"/>
      <c r="L308" s="194"/>
      <c r="M308" s="565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6"/>
      <c r="AC308" s="556"/>
      <c r="AF308" s="556"/>
      <c r="AG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31"/>
        <v>1</v>
      </c>
      <c r="C309" s="184">
        <f t="shared" si="32"/>
        <v>0</v>
      </c>
      <c r="D309" s="184"/>
      <c r="E309" s="191"/>
      <c r="F309" s="192"/>
      <c r="G309" s="453"/>
      <c r="H309" s="7"/>
      <c r="I309" s="256"/>
      <c r="J309" s="256"/>
      <c r="K309" s="38"/>
      <c r="L309" s="194"/>
      <c r="M309" s="565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6"/>
      <c r="AC309" s="556"/>
      <c r="AD309" s="556"/>
      <c r="AF309" s="556"/>
      <c r="AG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31"/>
        <v>1</v>
      </c>
      <c r="C310" s="184">
        <f t="shared" si="32"/>
        <v>0</v>
      </c>
      <c r="D310" s="191"/>
      <c r="E310" s="191"/>
      <c r="F310" s="192"/>
      <c r="G310" s="455"/>
      <c r="H310" s="748"/>
      <c r="I310" s="258"/>
      <c r="J310" s="258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6"/>
      <c r="AC310" s="556"/>
      <c r="AF310" s="556"/>
      <c r="AG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31"/>
        <v>1</v>
      </c>
      <c r="C311" s="184">
        <f t="shared" si="32"/>
        <v>0</v>
      </c>
      <c r="D311" s="191"/>
      <c r="E311" s="191"/>
      <c r="F311" s="192"/>
      <c r="G311" s="455"/>
      <c r="H311" s="748"/>
      <c r="I311" s="256"/>
      <c r="J311" s="258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6"/>
      <c r="AC311" s="556"/>
      <c r="AF311" s="556"/>
      <c r="AG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31"/>
        <v>1</v>
      </c>
      <c r="C312" s="184">
        <f t="shared" si="32"/>
        <v>0</v>
      </c>
      <c r="D312" s="191"/>
      <c r="E312" s="191"/>
      <c r="F312" s="192"/>
      <c r="G312" s="455"/>
      <c r="H312" s="748"/>
      <c r="I312" s="256"/>
      <c r="J312" s="256"/>
      <c r="K312" s="564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6"/>
      <c r="AC312" s="556"/>
      <c r="AD312" s="556"/>
      <c r="AF312" s="556"/>
      <c r="AG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31"/>
        <v>1</v>
      </c>
      <c r="C313" s="184">
        <f t="shared" si="32"/>
        <v>0</v>
      </c>
      <c r="D313" s="191"/>
      <c r="E313" s="191"/>
      <c r="F313" s="192"/>
      <c r="G313" s="192"/>
      <c r="H313" s="193"/>
      <c r="I313" s="256"/>
      <c r="J313" s="256"/>
      <c r="K313" s="38"/>
      <c r="L313" s="194"/>
      <c r="M313" s="194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6"/>
      <c r="AC313" s="556"/>
      <c r="AD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31"/>
        <v>1</v>
      </c>
      <c r="C314" s="184">
        <f t="shared" si="32"/>
        <v>0</v>
      </c>
      <c r="D314" s="191"/>
      <c r="E314" s="191"/>
      <c r="F314" s="192"/>
      <c r="G314" s="192"/>
      <c r="H314" s="193"/>
      <c r="I314" s="256"/>
      <c r="J314" s="256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6"/>
      <c r="AC314" s="556"/>
      <c r="AD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31"/>
        <v>1</v>
      </c>
      <c r="C315" s="184">
        <f t="shared" si="32"/>
        <v>0</v>
      </c>
      <c r="D315" s="191"/>
      <c r="E315" s="191"/>
      <c r="F315" s="192"/>
      <c r="G315" s="192"/>
      <c r="H315" s="193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6"/>
      <c r="AC315" s="556"/>
      <c r="AD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31"/>
        <v>1</v>
      </c>
      <c r="C316" s="184">
        <f t="shared" si="32"/>
        <v>0</v>
      </c>
      <c r="D316" s="191"/>
      <c r="E316" s="191"/>
      <c r="F316" s="192"/>
      <c r="G316" s="192"/>
      <c r="H316" s="193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6"/>
      <c r="AC316" s="556"/>
      <c r="AD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31"/>
        <v>1</v>
      </c>
      <c r="C317" s="184">
        <f t="shared" si="32"/>
        <v>0</v>
      </c>
      <c r="D317" s="191"/>
      <c r="E317" s="191"/>
      <c r="F317" s="192"/>
      <c r="G317" s="192"/>
      <c r="H317" s="193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6"/>
      <c r="AC317" s="556"/>
      <c r="AD317" s="556"/>
      <c r="AE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31"/>
        <v>1</v>
      </c>
      <c r="C318" s="184">
        <f t="shared" si="32"/>
        <v>0</v>
      </c>
      <c r="D318" s="191"/>
      <c r="E318" s="191"/>
      <c r="F318" s="192"/>
      <c r="G318" s="192"/>
      <c r="H318" s="193"/>
      <c r="I318" s="256"/>
      <c r="J318" s="256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6"/>
      <c r="AC318" s="556"/>
      <c r="AD318" s="556"/>
      <c r="AE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si="31"/>
        <v>1</v>
      </c>
      <c r="C319" s="184">
        <f t="shared" si="32"/>
        <v>0</v>
      </c>
      <c r="D319" s="191"/>
      <c r="E319" s="191"/>
      <c r="F319" s="192"/>
      <c r="G319" s="192"/>
      <c r="H319" s="193"/>
      <c r="I319" s="257"/>
      <c r="J319" s="257"/>
      <c r="K319" s="38"/>
      <c r="L319" s="194"/>
      <c r="M319" s="194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6"/>
      <c r="AC319" s="556"/>
      <c r="AD319" s="556"/>
      <c r="AE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31"/>
        <v>1</v>
      </c>
      <c r="C320" s="184">
        <f t="shared" si="32"/>
        <v>0</v>
      </c>
      <c r="D320" s="191"/>
      <c r="E320" s="191"/>
      <c r="F320" s="192"/>
      <c r="G320" s="192"/>
      <c r="H320" s="193"/>
      <c r="I320" s="256"/>
      <c r="J320" s="256"/>
      <c r="K320" s="38"/>
      <c r="L320" s="194"/>
      <c r="M320" s="194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6"/>
      <c r="AC320" s="556"/>
      <c r="AE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31"/>
        <v>1</v>
      </c>
      <c r="C321" s="184">
        <f t="shared" si="32"/>
        <v>0</v>
      </c>
      <c r="D321" s="191"/>
      <c r="E321" s="191"/>
      <c r="F321" s="192"/>
      <c r="G321" s="192"/>
      <c r="H321" s="193"/>
      <c r="I321" s="256"/>
      <c r="J321" s="256"/>
      <c r="K321" s="38"/>
      <c r="L321" s="194"/>
      <c r="M321" s="194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6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31"/>
        <v>1</v>
      </c>
      <c r="C322" s="184">
        <f t="shared" si="32"/>
        <v>0</v>
      </c>
      <c r="D322" s="191"/>
      <c r="E322" s="191"/>
      <c r="F322" s="192"/>
      <c r="G322" s="192"/>
      <c r="H322" s="193"/>
      <c r="I322" s="256"/>
      <c r="J322" s="256"/>
      <c r="K322" s="38"/>
      <c r="L322" s="194"/>
      <c r="M322" s="194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6"/>
      <c r="AC322" s="556"/>
      <c r="AD322" s="556"/>
      <c r="AE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31"/>
        <v>1</v>
      </c>
      <c r="C323" s="184">
        <f t="shared" si="32"/>
        <v>0</v>
      </c>
      <c r="D323" s="191"/>
      <c r="E323" s="191"/>
      <c r="F323" s="192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6"/>
      <c r="AC323" s="556"/>
      <c r="AD323" s="556"/>
      <c r="AE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31"/>
        <v>1</v>
      </c>
      <c r="C324" s="184">
        <f t="shared" si="32"/>
        <v>0</v>
      </c>
      <c r="D324" s="191"/>
      <c r="E324" s="191"/>
      <c r="F324" s="192"/>
      <c r="G324" s="192"/>
      <c r="H324" s="7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6"/>
      <c r="AC324" s="556"/>
      <c r="AD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31"/>
        <v>1</v>
      </c>
      <c r="C325" s="184">
        <f t="shared" si="32"/>
        <v>0</v>
      </c>
      <c r="D325" s="191"/>
      <c r="E325" s="191"/>
      <c r="F325" s="192"/>
      <c r="G325" s="192"/>
      <c r="H325" s="7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6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31"/>
        <v>1</v>
      </c>
      <c r="C326" s="184">
        <f t="shared" si="32"/>
        <v>0</v>
      </c>
      <c r="D326" s="191"/>
      <c r="E326" s="191"/>
      <c r="F326" s="192"/>
      <c r="G326" s="192"/>
      <c r="H326" s="7"/>
      <c r="I326" s="256"/>
      <c r="J326" s="256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6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31"/>
        <v>1</v>
      </c>
      <c r="C327" s="184">
        <f t="shared" si="32"/>
        <v>0</v>
      </c>
      <c r="D327" s="191"/>
      <c r="E327" s="191"/>
      <c r="F327" s="192"/>
      <c r="G327" s="192"/>
      <c r="H327" s="193"/>
      <c r="I327" s="257"/>
      <c r="J327" s="257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6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31"/>
        <v>1</v>
      </c>
      <c r="C328" s="184">
        <f t="shared" si="32"/>
        <v>0</v>
      </c>
      <c r="D328" s="191"/>
      <c r="E328" s="191"/>
      <c r="F328" s="192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6"/>
      <c r="AC328" s="556"/>
      <c r="AD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31"/>
        <v>1</v>
      </c>
      <c r="C329" s="184">
        <f t="shared" si="32"/>
        <v>0</v>
      </c>
      <c r="D329" s="184"/>
      <c r="E329" s="184"/>
      <c r="F329" s="189"/>
      <c r="G329" s="453"/>
      <c r="H329" s="7"/>
      <c r="I329" s="256"/>
      <c r="J329" s="256"/>
      <c r="K329" s="564"/>
      <c r="L329" s="565"/>
      <c r="M329" s="565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6"/>
      <c r="AC329" s="556"/>
      <c r="AD329" s="556"/>
      <c r="AF329" s="556"/>
      <c r="AG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31"/>
        <v>1</v>
      </c>
      <c r="C330" s="184">
        <f t="shared" si="32"/>
        <v>0</v>
      </c>
      <c r="D330" s="184"/>
      <c r="E330" s="191"/>
      <c r="F330" s="189"/>
      <c r="G330" s="453"/>
      <c r="H330" s="193"/>
      <c r="I330" s="256"/>
      <c r="J330" s="256"/>
      <c r="K330" s="38"/>
      <c r="L330" s="194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6"/>
      <c r="AC330" s="556"/>
      <c r="AD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31"/>
        <v>1</v>
      </c>
      <c r="C331" s="184">
        <f t="shared" si="32"/>
        <v>0</v>
      </c>
      <c r="D331" s="191"/>
      <c r="E331" s="191"/>
      <c r="F331" s="192"/>
      <c r="G331" s="192"/>
      <c r="H331" s="193"/>
      <c r="I331" s="256"/>
      <c r="J331" s="256"/>
      <c r="K331" s="38"/>
      <c r="L331" s="194"/>
      <c r="M331" s="194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6"/>
      <c r="AC331" s="556"/>
      <c r="AD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31"/>
        <v>1</v>
      </c>
      <c r="C332" s="184">
        <f t="shared" si="32"/>
        <v>0</v>
      </c>
      <c r="D332" s="191"/>
      <c r="E332" s="191"/>
      <c r="F332" s="192"/>
      <c r="G332" s="192"/>
      <c r="H332" s="193"/>
      <c r="I332" s="256"/>
      <c r="J332" s="256"/>
      <c r="K332" s="38"/>
      <c r="L332" s="194"/>
      <c r="M332" s="194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6"/>
      <c r="AC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31"/>
        <v>1</v>
      </c>
      <c r="C333" s="184">
        <f t="shared" si="32"/>
        <v>0</v>
      </c>
      <c r="D333" s="191"/>
      <c r="E333" s="191"/>
      <c r="F333" s="192"/>
      <c r="G333" s="192"/>
      <c r="H333" s="193"/>
      <c r="I333" s="256"/>
      <c r="J333" s="256"/>
      <c r="K333" s="38"/>
      <c r="L333" s="194"/>
      <c r="M333" s="194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6"/>
      <c r="AC333" s="556"/>
      <c r="AD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31"/>
        <v>1</v>
      </c>
      <c r="C334" s="184">
        <f t="shared" si="32"/>
        <v>0</v>
      </c>
      <c r="D334" s="191"/>
      <c r="E334" s="191"/>
      <c r="F334" s="192"/>
      <c r="G334" s="192"/>
      <c r="H334" s="210"/>
      <c r="I334" s="257"/>
      <c r="J334" s="257"/>
      <c r="K334" s="38"/>
      <c r="L334" s="194"/>
      <c r="M334" s="194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6"/>
      <c r="AC334" s="556"/>
      <c r="AD334" s="556"/>
      <c r="AE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31"/>
        <v>1</v>
      </c>
      <c r="C335" s="184">
        <f t="shared" si="32"/>
        <v>0</v>
      </c>
      <c r="D335" s="191"/>
      <c r="E335" s="191"/>
      <c r="F335" s="192"/>
      <c r="G335" s="192"/>
      <c r="H335" s="193"/>
      <c r="I335" s="256"/>
      <c r="J335" s="256"/>
      <c r="K335" s="38"/>
      <c r="L335" s="194"/>
      <c r="M335" s="194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6"/>
      <c r="AC335" s="556"/>
      <c r="AD335" s="556"/>
      <c r="AE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31"/>
        <v>1</v>
      </c>
      <c r="C336" s="184">
        <f t="shared" si="32"/>
        <v>0</v>
      </c>
      <c r="D336" s="191"/>
      <c r="E336" s="191"/>
      <c r="F336" s="192"/>
      <c r="G336" s="192"/>
      <c r="H336" s="193"/>
      <c r="I336" s="256"/>
      <c r="J336" s="256"/>
      <c r="K336" s="38"/>
      <c r="L336" s="194"/>
      <c r="M336" s="194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6"/>
      <c r="AC336" s="556"/>
      <c r="AD336" s="556"/>
      <c r="AE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31"/>
        <v>1</v>
      </c>
      <c r="C337" s="184">
        <f t="shared" si="32"/>
        <v>0</v>
      </c>
      <c r="D337" s="184"/>
      <c r="E337" s="191"/>
      <c r="F337" s="189"/>
      <c r="G337" s="453"/>
      <c r="H337" s="193"/>
      <c r="I337" s="256"/>
      <c r="J337" s="256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6"/>
      <c r="AC337" s="556"/>
      <c r="AD337" s="556"/>
      <c r="AE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31"/>
        <v>1</v>
      </c>
      <c r="C338" s="184">
        <f t="shared" si="32"/>
        <v>0</v>
      </c>
      <c r="D338" s="191"/>
      <c r="E338" s="737"/>
      <c r="F338" s="192"/>
      <c r="G338" s="192"/>
      <c r="H338" s="7"/>
      <c r="I338" s="259"/>
      <c r="J338" s="259"/>
      <c r="K338" s="38"/>
      <c r="L338" s="194"/>
      <c r="M338" s="194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6"/>
      <c r="AC338" s="556"/>
      <c r="AD338" s="556"/>
      <c r="AE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31"/>
        <v>1</v>
      </c>
      <c r="C339" s="184">
        <f t="shared" si="32"/>
        <v>0</v>
      </c>
      <c r="D339" s="191"/>
      <c r="E339" s="191"/>
      <c r="F339" s="192"/>
      <c r="G339" s="192"/>
      <c r="H339" s="7"/>
      <c r="I339" s="256"/>
      <c r="J339" s="256"/>
      <c r="K339" s="38"/>
      <c r="L339" s="194"/>
      <c r="M339" s="194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6"/>
      <c r="AC339" s="556"/>
      <c r="AD339" s="556"/>
      <c r="AE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31"/>
        <v>1</v>
      </c>
      <c r="C340" s="184">
        <f t="shared" si="32"/>
        <v>0</v>
      </c>
      <c r="D340" s="191"/>
      <c r="E340" s="191"/>
      <c r="F340" s="192"/>
      <c r="G340" s="192"/>
      <c r="H340" s="7"/>
      <c r="I340" s="256"/>
      <c r="J340" s="256"/>
      <c r="K340" s="38"/>
      <c r="L340" s="194"/>
      <c r="M340" s="194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6"/>
      <c r="AC340" s="556"/>
      <c r="AD340" s="556"/>
      <c r="AE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31"/>
        <v>1</v>
      </c>
      <c r="C341" s="184">
        <f t="shared" si="32"/>
        <v>0</v>
      </c>
      <c r="D341" s="191"/>
      <c r="E341" s="191"/>
      <c r="F341" s="192"/>
      <c r="G341" s="192"/>
      <c r="H341" s="192"/>
      <c r="I341" s="257"/>
      <c r="J341" s="257"/>
      <c r="K341" s="38"/>
      <c r="L341" s="194"/>
      <c r="M341" s="194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6"/>
      <c r="AC341" s="556"/>
      <c r="AD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31"/>
        <v>1</v>
      </c>
      <c r="C342" s="184">
        <f t="shared" si="32"/>
        <v>0</v>
      </c>
      <c r="D342" s="191"/>
      <c r="E342" s="191"/>
      <c r="F342" s="192"/>
      <c r="G342" s="192"/>
      <c r="H342" s="210"/>
      <c r="I342" s="257"/>
      <c r="J342" s="257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6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ref="B343:B406" si="33">IF(C343&lt;&gt;"",MONTH(C343),"")</f>
        <v>1</v>
      </c>
      <c r="C343" s="184">
        <f t="shared" ref="C343:C406" si="34">E343</f>
        <v>0</v>
      </c>
      <c r="D343" s="184"/>
      <c r="E343" s="184"/>
      <c r="F343" s="189"/>
      <c r="G343" s="453"/>
      <c r="H343" s="7"/>
      <c r="I343" s="256"/>
      <c r="J343" s="256"/>
      <c r="K343" s="564"/>
      <c r="L343" s="565"/>
      <c r="M343" s="565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6"/>
      <c r="AC343" s="556"/>
      <c r="AD343" s="556"/>
      <c r="AE343" s="556"/>
      <c r="AF343" s="556"/>
      <c r="AG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33"/>
        <v>1</v>
      </c>
      <c r="C344" s="184">
        <f t="shared" si="34"/>
        <v>0</v>
      </c>
      <c r="D344" s="184"/>
      <c r="E344" s="184"/>
      <c r="F344" s="189"/>
      <c r="G344" s="453"/>
      <c r="H344" s="193"/>
      <c r="I344" s="256"/>
      <c r="J344" s="256"/>
      <c r="K344" s="564"/>
      <c r="L344" s="565"/>
      <c r="M344" s="565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6"/>
      <c r="AC344" s="556"/>
      <c r="AD344" s="556"/>
      <c r="AE344" s="556"/>
      <c r="AF344" s="556"/>
      <c r="AG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33"/>
        <v>1</v>
      </c>
      <c r="C345" s="184">
        <f t="shared" si="34"/>
        <v>0</v>
      </c>
      <c r="D345" s="184"/>
      <c r="E345" s="191"/>
      <c r="F345" s="189"/>
      <c r="G345" s="453"/>
      <c r="H345" s="193"/>
      <c r="I345" s="256"/>
      <c r="J345" s="256"/>
      <c r="K345" s="38"/>
      <c r="L345" s="194"/>
      <c r="M345" s="565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6"/>
      <c r="AC345" s="556"/>
      <c r="AD345" s="556"/>
      <c r="AE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33"/>
        <v>1</v>
      </c>
      <c r="C346" s="184">
        <f t="shared" si="34"/>
        <v>0</v>
      </c>
      <c r="D346" s="184"/>
      <c r="E346" s="191"/>
      <c r="F346" s="192"/>
      <c r="G346" s="453"/>
      <c r="H346" s="7"/>
      <c r="I346" s="256"/>
      <c r="J346" s="256"/>
      <c r="K346" s="38"/>
      <c r="L346" s="194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6"/>
      <c r="AC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33"/>
        <v>1</v>
      </c>
      <c r="C347" s="184">
        <f t="shared" si="34"/>
        <v>0</v>
      </c>
      <c r="D347" s="191"/>
      <c r="E347" s="191"/>
      <c r="F347" s="189"/>
      <c r="G347" s="192"/>
      <c r="H347" s="193"/>
      <c r="I347" s="256"/>
      <c r="J347" s="256"/>
      <c r="K347" s="38"/>
      <c r="L347" s="194"/>
      <c r="M347" s="194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6"/>
      <c r="AC347" s="556"/>
      <c r="AD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33"/>
        <v>1</v>
      </c>
      <c r="C348" s="184">
        <f t="shared" si="34"/>
        <v>0</v>
      </c>
      <c r="D348" s="191"/>
      <c r="E348" s="191"/>
      <c r="F348" s="189"/>
      <c r="G348" s="192"/>
      <c r="H348" s="193"/>
      <c r="I348" s="256"/>
      <c r="J348" s="256"/>
      <c r="K348" s="38"/>
      <c r="L348" s="194"/>
      <c r="M348" s="194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6"/>
      <c r="AC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33"/>
        <v>1</v>
      </c>
      <c r="C349" s="184">
        <f t="shared" si="34"/>
        <v>0</v>
      </c>
      <c r="D349" s="191"/>
      <c r="E349" s="191"/>
      <c r="F349" s="189"/>
      <c r="G349" s="192"/>
      <c r="H349" s="193"/>
      <c r="I349" s="256"/>
      <c r="J349" s="256"/>
      <c r="K349" s="38"/>
      <c r="L349" s="194"/>
      <c r="M349" s="194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6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33"/>
        <v>1</v>
      </c>
      <c r="C350" s="184">
        <f t="shared" si="34"/>
        <v>0</v>
      </c>
      <c r="D350" s="191"/>
      <c r="E350" s="737"/>
      <c r="F350" s="189"/>
      <c r="G350" s="192"/>
      <c r="H350" s="193"/>
      <c r="I350" s="259"/>
      <c r="J350" s="259"/>
      <c r="K350" s="38"/>
      <c r="L350" s="194"/>
      <c r="M350" s="194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6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33"/>
        <v>1</v>
      </c>
      <c r="C351" s="184">
        <f t="shared" si="34"/>
        <v>0</v>
      </c>
      <c r="D351" s="191"/>
      <c r="E351" s="191"/>
      <c r="F351" s="189"/>
      <c r="G351" s="192"/>
      <c r="H351" s="193"/>
      <c r="I351" s="256"/>
      <c r="J351" s="256"/>
      <c r="K351" s="38"/>
      <c r="L351" s="194"/>
      <c r="M351" s="194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6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33"/>
        <v>1</v>
      </c>
      <c r="C352" s="184">
        <f t="shared" si="34"/>
        <v>0</v>
      </c>
      <c r="D352" s="191"/>
      <c r="E352" s="191"/>
      <c r="F352" s="189"/>
      <c r="G352" s="192"/>
      <c r="H352" s="193"/>
      <c r="I352" s="256"/>
      <c r="J352" s="256"/>
      <c r="K352" s="38"/>
      <c r="L352" s="194"/>
      <c r="M352" s="194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6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33"/>
        <v>1</v>
      </c>
      <c r="C353" s="184">
        <f t="shared" si="34"/>
        <v>0</v>
      </c>
      <c r="D353" s="191"/>
      <c r="E353" s="191"/>
      <c r="F353" s="192"/>
      <c r="G353" s="192"/>
      <c r="H353" s="193"/>
      <c r="I353" s="256"/>
      <c r="J353" s="256"/>
      <c r="K353" s="38"/>
      <c r="L353" s="194"/>
      <c r="M353" s="194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6"/>
      <c r="AC353" s="556"/>
      <c r="AD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33"/>
        <v>1</v>
      </c>
      <c r="C354" s="184">
        <f t="shared" si="34"/>
        <v>0</v>
      </c>
      <c r="D354" s="184"/>
      <c r="E354" s="184"/>
      <c r="F354" s="189"/>
      <c r="G354" s="453"/>
      <c r="H354" s="7"/>
      <c r="I354" s="256"/>
      <c r="J354" s="256"/>
      <c r="K354" s="564"/>
      <c r="L354" s="565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6"/>
      <c r="AC354" s="556"/>
      <c r="AD354" s="556"/>
      <c r="AE354" s="556"/>
      <c r="AF354" s="556"/>
      <c r="AG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33"/>
        <v>1</v>
      </c>
      <c r="C355" s="184">
        <f t="shared" si="34"/>
        <v>0</v>
      </c>
      <c r="D355" s="184"/>
      <c r="E355" s="184"/>
      <c r="F355" s="189"/>
      <c r="G355" s="453"/>
      <c r="H355" s="7"/>
      <c r="I355" s="256"/>
      <c r="J355" s="256"/>
      <c r="K355" s="564"/>
      <c r="L355" s="565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6"/>
      <c r="AC355" s="556"/>
      <c r="AD355" s="556"/>
      <c r="AE355" s="556"/>
      <c r="AF355" s="556"/>
      <c r="AG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33"/>
        <v>1</v>
      </c>
      <c r="C356" s="184">
        <f t="shared" si="34"/>
        <v>0</v>
      </c>
      <c r="D356" s="184"/>
      <c r="E356" s="184"/>
      <c r="F356" s="189"/>
      <c r="G356" s="453"/>
      <c r="H356" s="7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6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33"/>
        <v>1</v>
      </c>
      <c r="C357" s="184">
        <f t="shared" si="34"/>
        <v>0</v>
      </c>
      <c r="D357" s="184"/>
      <c r="E357" s="184"/>
      <c r="F357" s="189"/>
      <c r="G357" s="453"/>
      <c r="H357" s="7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6"/>
      <c r="AC357" s="556"/>
      <c r="AD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33"/>
        <v>1</v>
      </c>
      <c r="C358" s="184">
        <f t="shared" si="34"/>
        <v>0</v>
      </c>
      <c r="D358" s="184"/>
      <c r="E358" s="184"/>
      <c r="F358" s="189"/>
      <c r="G358" s="453"/>
      <c r="H358" s="193"/>
      <c r="I358" s="256"/>
      <c r="J358" s="256"/>
      <c r="K358" s="564"/>
      <c r="L358" s="565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6"/>
      <c r="AC358" s="556"/>
      <c r="AD358" s="556"/>
      <c r="AE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33"/>
        <v>1</v>
      </c>
      <c r="C359" s="184">
        <f t="shared" si="34"/>
        <v>0</v>
      </c>
      <c r="D359" s="184"/>
      <c r="E359" s="191"/>
      <c r="F359" s="192"/>
      <c r="G359" s="453"/>
      <c r="H359" s="7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6"/>
      <c r="AC359" s="556"/>
      <c r="AD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33"/>
        <v>1</v>
      </c>
      <c r="C360" s="184">
        <f t="shared" si="34"/>
        <v>0</v>
      </c>
      <c r="D360" s="184"/>
      <c r="E360" s="191"/>
      <c r="F360" s="192"/>
      <c r="G360" s="453"/>
      <c r="H360" s="45"/>
      <c r="I360" s="257"/>
      <c r="J360" s="257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6"/>
      <c r="AC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33"/>
        <v>1</v>
      </c>
      <c r="C361" s="184">
        <f t="shared" si="34"/>
        <v>0</v>
      </c>
      <c r="D361" s="184"/>
      <c r="E361" s="191"/>
      <c r="F361" s="192"/>
      <c r="G361" s="453"/>
      <c r="H361" s="7"/>
      <c r="I361" s="257"/>
      <c r="J361" s="257"/>
      <c r="K361" s="38"/>
      <c r="L361" s="194"/>
      <c r="M361" s="565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6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33"/>
        <v>1</v>
      </c>
      <c r="C362" s="184">
        <f t="shared" si="34"/>
        <v>0</v>
      </c>
      <c r="D362" s="184"/>
      <c r="E362" s="191"/>
      <c r="F362" s="192"/>
      <c r="G362" s="453"/>
      <c r="H362" s="7"/>
      <c r="I362" s="256"/>
      <c r="J362" s="256"/>
      <c r="K362" s="38"/>
      <c r="L362" s="194"/>
      <c r="M362" s="565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6"/>
      <c r="AC362" s="556"/>
      <c r="AD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33"/>
        <v>1</v>
      </c>
      <c r="C363" s="184">
        <f t="shared" si="34"/>
        <v>0</v>
      </c>
      <c r="D363" s="184"/>
      <c r="E363" s="191"/>
      <c r="F363" s="192"/>
      <c r="G363" s="453"/>
      <c r="H363" s="45"/>
      <c r="I363" s="257"/>
      <c r="J363" s="257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6"/>
      <c r="AC363" s="556"/>
      <c r="AD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33"/>
        <v>1</v>
      </c>
      <c r="C364" s="184">
        <f t="shared" si="34"/>
        <v>0</v>
      </c>
      <c r="D364" s="184"/>
      <c r="E364" s="184"/>
      <c r="F364" s="189"/>
      <c r="G364" s="453"/>
      <c r="H364" s="193"/>
      <c r="I364" s="256"/>
      <c r="J364" s="256"/>
      <c r="K364" s="564"/>
      <c r="L364" s="565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6"/>
      <c r="AC364" s="556"/>
      <c r="AD364" s="556"/>
      <c r="AE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33"/>
        <v>1</v>
      </c>
      <c r="C365" s="184">
        <f t="shared" si="34"/>
        <v>0</v>
      </c>
      <c r="D365" s="184"/>
      <c r="E365" s="184"/>
      <c r="F365" s="189"/>
      <c r="G365" s="453"/>
      <c r="H365" s="7"/>
      <c r="I365" s="256"/>
      <c r="J365" s="256"/>
      <c r="K365" s="564"/>
      <c r="L365" s="565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6"/>
      <c r="AC365" s="556"/>
      <c r="AD365" s="556"/>
      <c r="AE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33"/>
        <v>1</v>
      </c>
      <c r="C366" s="184">
        <f t="shared" si="3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6"/>
      <c r="AC366" s="556"/>
      <c r="AD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33"/>
        <v>1</v>
      </c>
      <c r="C367" s="184">
        <f t="shared" si="3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6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33"/>
        <v>1</v>
      </c>
      <c r="C368" s="184">
        <f t="shared" si="3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6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33"/>
        <v>1</v>
      </c>
      <c r="C369" s="184">
        <f t="shared" si="34"/>
        <v>0</v>
      </c>
      <c r="D369" s="191"/>
      <c r="E369" s="191"/>
      <c r="F369" s="192"/>
      <c r="G369" s="192"/>
      <c r="H369" s="192"/>
      <c r="I369" s="256"/>
      <c r="J369" s="256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6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33"/>
        <v>1</v>
      </c>
      <c r="C370" s="184">
        <f t="shared" si="34"/>
        <v>0</v>
      </c>
      <c r="D370" s="184"/>
      <c r="E370" s="184"/>
      <c r="F370" s="189"/>
      <c r="G370" s="566"/>
      <c r="H370" s="193"/>
      <c r="I370" s="256"/>
      <c r="J370" s="256"/>
      <c r="K370" s="564"/>
      <c r="L370" s="565"/>
      <c r="M370" s="565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6"/>
      <c r="AC370" s="556"/>
      <c r="AD370" s="556"/>
      <c r="AE370" s="556"/>
      <c r="AF370" s="556"/>
      <c r="AG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33"/>
        <v>1</v>
      </c>
      <c r="C371" s="184">
        <f t="shared" si="34"/>
        <v>0</v>
      </c>
      <c r="D371" s="184"/>
      <c r="E371" s="184"/>
      <c r="F371" s="189"/>
      <c r="G371" s="453"/>
      <c r="H371" s="193"/>
      <c r="I371" s="256"/>
      <c r="J371" s="256"/>
      <c r="K371" s="564"/>
      <c r="L371" s="565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6"/>
      <c r="AC371" s="556"/>
      <c r="AD371" s="556"/>
      <c r="AE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33"/>
        <v>1</v>
      </c>
      <c r="C372" s="184">
        <f t="shared" si="34"/>
        <v>0</v>
      </c>
      <c r="D372" s="184"/>
      <c r="E372" s="191"/>
      <c r="F372" s="192"/>
      <c r="G372" s="453"/>
      <c r="H372" s="7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6"/>
      <c r="AC372" s="556"/>
      <c r="AD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33"/>
        <v>1</v>
      </c>
      <c r="C373" s="184">
        <f t="shared" si="34"/>
        <v>0</v>
      </c>
      <c r="D373" s="184"/>
      <c r="E373" s="191"/>
      <c r="F373" s="192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6"/>
      <c r="AC373" s="556"/>
      <c r="AD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33"/>
        <v>1</v>
      </c>
      <c r="C374" s="184">
        <f t="shared" si="34"/>
        <v>0</v>
      </c>
      <c r="D374" s="184"/>
      <c r="E374" s="191"/>
      <c r="F374" s="192"/>
      <c r="G374" s="453"/>
      <c r="H374" s="45"/>
      <c r="I374" s="256"/>
      <c r="J374" s="256"/>
      <c r="K374" s="38"/>
      <c r="L374" s="194"/>
      <c r="M374" s="565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6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33"/>
        <v>1</v>
      </c>
      <c r="C375" s="184">
        <f t="shared" si="34"/>
        <v>0</v>
      </c>
      <c r="D375" s="184"/>
      <c r="E375" s="191"/>
      <c r="F375" s="192"/>
      <c r="G375" s="453"/>
      <c r="H375" s="45"/>
      <c r="I375" s="256"/>
      <c r="J375" s="256"/>
      <c r="K375" s="38"/>
      <c r="L375" s="194"/>
      <c r="M375" s="565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6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33"/>
        <v>1</v>
      </c>
      <c r="C376" s="184">
        <f t="shared" si="34"/>
        <v>0</v>
      </c>
      <c r="D376" s="191"/>
      <c r="E376" s="191"/>
      <c r="F376" s="192"/>
      <c r="G376" s="453"/>
      <c r="H376" s="45"/>
      <c r="I376" s="256"/>
      <c r="J376" s="256"/>
      <c r="K376" s="38"/>
      <c r="L376" s="194"/>
      <c r="M376" s="565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6"/>
      <c r="AC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33"/>
        <v>1</v>
      </c>
      <c r="C377" s="184">
        <f t="shared" si="34"/>
        <v>0</v>
      </c>
      <c r="D377" s="191"/>
      <c r="E377" s="191"/>
      <c r="F377" s="192"/>
      <c r="G377" s="453"/>
      <c r="H377" s="45"/>
      <c r="I377" s="256"/>
      <c r="J377" s="256"/>
      <c r="K377" s="38"/>
      <c r="L377" s="194"/>
      <c r="M377" s="565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6"/>
      <c r="AC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33"/>
        <v>1</v>
      </c>
      <c r="C378" s="184">
        <f t="shared" si="34"/>
        <v>0</v>
      </c>
      <c r="D378" s="191"/>
      <c r="E378" s="191"/>
      <c r="F378" s="192"/>
      <c r="G378" s="453"/>
      <c r="H378" s="45"/>
      <c r="I378" s="256"/>
      <c r="J378" s="256"/>
      <c r="K378" s="866"/>
      <c r="L378" s="194"/>
      <c r="M378" s="565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6"/>
      <c r="AC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33"/>
        <v>1</v>
      </c>
      <c r="C379" s="184">
        <f t="shared" si="34"/>
        <v>0</v>
      </c>
      <c r="D379" s="191"/>
      <c r="E379" s="191"/>
      <c r="F379" s="189"/>
      <c r="G379" s="453"/>
      <c r="H379" s="45"/>
      <c r="I379" s="256"/>
      <c r="J379" s="256"/>
      <c r="K379" s="38"/>
      <c r="L379" s="194"/>
      <c r="M379" s="565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6"/>
      <c r="AC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33"/>
        <v>1</v>
      </c>
      <c r="C380" s="184">
        <f t="shared" si="34"/>
        <v>0</v>
      </c>
      <c r="D380" s="184"/>
      <c r="E380" s="184"/>
      <c r="F380" s="189"/>
      <c r="G380" s="453"/>
      <c r="H380" s="193"/>
      <c r="I380" s="256"/>
      <c r="J380" s="256"/>
      <c r="K380" s="564"/>
      <c r="L380" s="565"/>
      <c r="M380" s="565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6"/>
      <c r="AC380" s="556"/>
      <c r="AD380" s="556"/>
      <c r="AE380" s="556"/>
      <c r="AF380" s="556"/>
      <c r="AG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33"/>
        <v>1</v>
      </c>
      <c r="C381" s="184">
        <f t="shared" si="34"/>
        <v>0</v>
      </c>
      <c r="D381" s="184"/>
      <c r="E381" s="184"/>
      <c r="F381" s="189"/>
      <c r="G381" s="453"/>
      <c r="H381" s="193"/>
      <c r="I381" s="256"/>
      <c r="J381" s="256"/>
      <c r="K381" s="564"/>
      <c r="L381" s="565"/>
      <c r="M381" s="565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6"/>
      <c r="AC381" s="556"/>
      <c r="AE381" s="556"/>
      <c r="AF381" s="556"/>
      <c r="AG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33"/>
        <v>1</v>
      </c>
      <c r="C382" s="184">
        <f t="shared" si="34"/>
        <v>0</v>
      </c>
      <c r="D382" s="191"/>
      <c r="E382" s="191"/>
      <c r="F382" s="192"/>
      <c r="G382" s="453"/>
      <c r="H382" s="45"/>
      <c r="I382" s="256"/>
      <c r="J382" s="256"/>
      <c r="K382" s="38"/>
      <c r="L382" s="194"/>
      <c r="M382" s="565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6"/>
      <c r="AC382" s="556"/>
      <c r="AF382" s="556"/>
      <c r="AG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si="33"/>
        <v>1</v>
      </c>
      <c r="C383" s="184">
        <f t="shared" si="34"/>
        <v>0</v>
      </c>
      <c r="D383" s="191"/>
      <c r="E383" s="191"/>
      <c r="F383" s="192"/>
      <c r="G383" s="453"/>
      <c r="H383" s="45"/>
      <c r="I383" s="256"/>
      <c r="J383" s="256"/>
      <c r="K383" s="38"/>
      <c r="L383" s="194"/>
      <c r="M383" s="565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6"/>
      <c r="AC383" s="556"/>
      <c r="AF383" s="556"/>
      <c r="AG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33"/>
        <v>1</v>
      </c>
      <c r="C384" s="184">
        <f t="shared" si="34"/>
        <v>0</v>
      </c>
      <c r="D384" s="191"/>
      <c r="E384" s="191"/>
      <c r="F384" s="189"/>
      <c r="G384" s="453"/>
      <c r="H384" s="45"/>
      <c r="I384" s="256"/>
      <c r="J384" s="256"/>
      <c r="K384" s="38"/>
      <c r="L384" s="194"/>
      <c r="M384" s="565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6"/>
      <c r="AC384" s="556"/>
      <c r="AF384" s="556"/>
      <c r="AG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33"/>
        <v>1</v>
      </c>
      <c r="C385" s="184">
        <f t="shared" si="34"/>
        <v>0</v>
      </c>
      <c r="D385" s="191"/>
      <c r="E385" s="191"/>
      <c r="F385" s="192"/>
      <c r="G385" s="192"/>
      <c r="H385" s="193"/>
      <c r="I385" s="256"/>
      <c r="J385" s="256"/>
      <c r="K385" s="38"/>
      <c r="L385" s="194"/>
      <c r="M385" s="194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6"/>
      <c r="AC385" s="556"/>
      <c r="AD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33"/>
        <v>1</v>
      </c>
      <c r="C386" s="184">
        <f t="shared" si="34"/>
        <v>0</v>
      </c>
      <c r="D386" s="191"/>
      <c r="E386" s="191"/>
      <c r="F386" s="192"/>
      <c r="G386" s="192"/>
      <c r="H386" s="193"/>
      <c r="I386" s="256"/>
      <c r="J386" s="256"/>
      <c r="K386" s="38"/>
      <c r="L386" s="194"/>
      <c r="M386" s="194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6"/>
      <c r="AC386" s="556"/>
      <c r="AD386" s="556"/>
      <c r="AE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33"/>
        <v>1</v>
      </c>
      <c r="C387" s="184">
        <f t="shared" si="34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6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33"/>
        <v>1</v>
      </c>
      <c r="C388" s="184">
        <f t="shared" si="34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6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33"/>
        <v>1</v>
      </c>
      <c r="C389" s="184">
        <f t="shared" si="34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6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33"/>
        <v>1</v>
      </c>
      <c r="C390" s="184">
        <f t="shared" si="34"/>
        <v>0</v>
      </c>
      <c r="D390" s="191"/>
      <c r="E390" s="191"/>
      <c r="F390" s="192"/>
      <c r="G390" s="192"/>
      <c r="H390" s="193"/>
      <c r="I390" s="256"/>
      <c r="J390" s="256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6"/>
      <c r="AC390" s="556"/>
      <c r="AD390" s="556"/>
      <c r="AE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33"/>
        <v>1</v>
      </c>
      <c r="C391" s="184">
        <f t="shared" si="34"/>
        <v>0</v>
      </c>
      <c r="D391" s="191"/>
      <c r="E391" s="191"/>
      <c r="F391" s="192"/>
      <c r="G391" s="192"/>
      <c r="H391" s="193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6"/>
      <c r="AC391" s="556"/>
      <c r="AD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33"/>
        <v>1</v>
      </c>
      <c r="C392" s="184">
        <f t="shared" si="34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6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33"/>
        <v>1</v>
      </c>
      <c r="C393" s="184">
        <f t="shared" si="34"/>
        <v>0</v>
      </c>
      <c r="D393" s="191"/>
      <c r="E393" s="191"/>
      <c r="F393" s="192"/>
      <c r="G393" s="192"/>
      <c r="H393" s="210"/>
      <c r="I393" s="257"/>
      <c r="J393" s="257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6"/>
      <c r="AC393" s="556"/>
      <c r="AD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33"/>
        <v>1</v>
      </c>
      <c r="C394" s="184">
        <f t="shared" si="34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6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33"/>
        <v>1</v>
      </c>
      <c r="C395" s="184">
        <f t="shared" si="34"/>
        <v>0</v>
      </c>
      <c r="D395" s="191"/>
      <c r="E395" s="191"/>
      <c r="F395" s="192"/>
      <c r="G395" s="453"/>
      <c r="H395" s="45"/>
      <c r="I395" s="256"/>
      <c r="J395" s="256"/>
      <c r="K395" s="38"/>
      <c r="L395" s="194"/>
      <c r="M395" s="565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6"/>
      <c r="AC395" s="556"/>
      <c r="AF395" s="556"/>
      <c r="AG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33"/>
        <v>1</v>
      </c>
      <c r="C396" s="184">
        <f t="shared" si="34"/>
        <v>0</v>
      </c>
      <c r="D396" s="191"/>
      <c r="E396" s="191"/>
      <c r="F396" s="192"/>
      <c r="G396" s="453"/>
      <c r="H396" s="45"/>
      <c r="I396" s="256"/>
      <c r="J396" s="256"/>
      <c r="K396" s="38"/>
      <c r="L396" s="194"/>
      <c r="M396" s="565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6"/>
      <c r="AC396" s="556"/>
      <c r="AF396" s="556"/>
      <c r="AG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33"/>
        <v>1</v>
      </c>
      <c r="C397" s="184">
        <f t="shared" si="34"/>
        <v>0</v>
      </c>
      <c r="D397" s="191"/>
      <c r="E397" s="191"/>
      <c r="F397" s="189"/>
      <c r="G397" s="453"/>
      <c r="H397" s="45"/>
      <c r="I397" s="256"/>
      <c r="J397" s="256"/>
      <c r="K397" s="38"/>
      <c r="L397" s="194"/>
      <c r="M397" s="565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6"/>
      <c r="AC397" s="556"/>
      <c r="AF397" s="556"/>
      <c r="AG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33"/>
        <v>1</v>
      </c>
      <c r="C398" s="184">
        <f t="shared" si="34"/>
        <v>0</v>
      </c>
      <c r="D398" s="191"/>
      <c r="E398" s="191"/>
      <c r="F398" s="192"/>
      <c r="G398" s="192"/>
      <c r="H398" s="193"/>
      <c r="I398" s="256"/>
      <c r="J398" s="256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6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33"/>
        <v>1</v>
      </c>
      <c r="C399" s="184">
        <f t="shared" si="34"/>
        <v>0</v>
      </c>
      <c r="D399" s="191"/>
      <c r="E399" s="191"/>
      <c r="F399" s="192"/>
      <c r="G399" s="192"/>
      <c r="H399" s="193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6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33"/>
        <v>1</v>
      </c>
      <c r="C400" s="184">
        <f t="shared" si="34"/>
        <v>0</v>
      </c>
      <c r="D400" s="191"/>
      <c r="E400" s="191"/>
      <c r="F400" s="192"/>
      <c r="G400" s="192"/>
      <c r="H400" s="193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6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33"/>
        <v>1</v>
      </c>
      <c r="C401" s="184">
        <f t="shared" si="34"/>
        <v>0</v>
      </c>
      <c r="D401" s="191"/>
      <c r="E401" s="191"/>
      <c r="F401" s="192"/>
      <c r="G401" s="192"/>
      <c r="H401" s="193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6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33"/>
        <v>1</v>
      </c>
      <c r="C402" s="184">
        <f t="shared" si="34"/>
        <v>0</v>
      </c>
      <c r="D402" s="191"/>
      <c r="E402" s="191"/>
      <c r="F402" s="192"/>
      <c r="G402" s="192"/>
      <c r="H402" s="193"/>
      <c r="I402" s="256"/>
      <c r="J402" s="256"/>
      <c r="K402" s="38"/>
      <c r="L402" s="194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6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33"/>
        <v>1</v>
      </c>
      <c r="C403" s="184">
        <f t="shared" si="34"/>
        <v>0</v>
      </c>
      <c r="D403" s="191"/>
      <c r="E403" s="191"/>
      <c r="F403" s="189"/>
      <c r="G403" s="192"/>
      <c r="H403" s="193"/>
      <c r="I403" s="256"/>
      <c r="J403" s="256"/>
      <c r="K403" s="38"/>
      <c r="L403" s="194"/>
      <c r="M403" s="194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6"/>
      <c r="AC403" s="556"/>
      <c r="AD403" s="556"/>
      <c r="AE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33"/>
        <v>1</v>
      </c>
      <c r="C404" s="184">
        <f t="shared" si="34"/>
        <v>0</v>
      </c>
      <c r="D404" s="191"/>
      <c r="E404" s="191"/>
      <c r="F404" s="192"/>
      <c r="G404" s="192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6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33"/>
        <v>1</v>
      </c>
      <c r="C405" s="184">
        <f t="shared" si="34"/>
        <v>0</v>
      </c>
      <c r="D405" s="191"/>
      <c r="E405" s="737"/>
      <c r="F405" s="189"/>
      <c r="G405" s="192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6"/>
      <c r="AC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33"/>
        <v>1</v>
      </c>
      <c r="C406" s="184">
        <f t="shared" si="34"/>
        <v>0</v>
      </c>
      <c r="D406" s="191"/>
      <c r="E406" s="191"/>
      <c r="F406" s="189"/>
      <c r="G406" s="192"/>
      <c r="H406" s="210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6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ref="B407:B470" si="35">IF(C407&lt;&gt;"",MONTH(C407),"")</f>
        <v>1</v>
      </c>
      <c r="C407" s="184">
        <f t="shared" ref="C407:C470" si="36">E407</f>
        <v>0</v>
      </c>
      <c r="D407" s="191"/>
      <c r="E407" s="191"/>
      <c r="F407" s="189"/>
      <c r="G407" s="192"/>
      <c r="H407" s="210"/>
      <c r="I407" s="257"/>
      <c r="J407" s="257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6"/>
      <c r="AC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35"/>
        <v>1</v>
      </c>
      <c r="C408" s="184">
        <f t="shared" si="36"/>
        <v>0</v>
      </c>
      <c r="D408" s="191"/>
      <c r="E408" s="191"/>
      <c r="F408" s="871"/>
      <c r="G408" s="192"/>
      <c r="H408" s="210"/>
      <c r="I408" s="257"/>
      <c r="J408" s="257"/>
      <c r="K408" s="38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6"/>
      <c r="AC408" s="556"/>
      <c r="AD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35"/>
        <v>1</v>
      </c>
      <c r="C409" s="184">
        <f t="shared" si="36"/>
        <v>0</v>
      </c>
      <c r="D409" s="184"/>
      <c r="E409" s="184"/>
      <c r="F409" s="189"/>
      <c r="G409" s="453"/>
      <c r="H409" s="210"/>
      <c r="I409" s="256"/>
      <c r="J409" s="256"/>
      <c r="K409" s="564"/>
      <c r="L409" s="565"/>
      <c r="M409" s="565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6"/>
      <c r="AC409" s="556"/>
      <c r="AD409" s="556"/>
      <c r="AE409" s="556"/>
      <c r="AF409" s="556"/>
      <c r="AG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35"/>
        <v>1</v>
      </c>
      <c r="C410" s="184">
        <f t="shared" si="36"/>
        <v>0</v>
      </c>
      <c r="D410" s="184"/>
      <c r="E410" s="191"/>
      <c r="F410" s="189"/>
      <c r="G410" s="453"/>
      <c r="H410" s="193"/>
      <c r="I410" s="256"/>
      <c r="J410" s="256"/>
      <c r="K410" s="38"/>
      <c r="L410" s="194"/>
      <c r="M410" s="565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6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35"/>
        <v>1</v>
      </c>
      <c r="C411" s="184">
        <f t="shared" si="36"/>
        <v>0</v>
      </c>
      <c r="D411" s="191"/>
      <c r="E411" s="191"/>
      <c r="F411" s="192"/>
      <c r="G411" s="453"/>
      <c r="H411" s="45"/>
      <c r="I411" s="256"/>
      <c r="J411" s="256"/>
      <c r="K411" s="38"/>
      <c r="L411" s="194"/>
      <c r="M411" s="565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6"/>
      <c r="AC411" s="556"/>
      <c r="AF411" s="556"/>
      <c r="AG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35"/>
        <v>1</v>
      </c>
      <c r="C412" s="184">
        <f t="shared" si="36"/>
        <v>0</v>
      </c>
      <c r="D412" s="191"/>
      <c r="E412" s="191"/>
      <c r="F412" s="192"/>
      <c r="G412" s="453"/>
      <c r="H412" s="45"/>
      <c r="I412" s="256"/>
      <c r="J412" s="256"/>
      <c r="K412" s="38"/>
      <c r="L412" s="194"/>
      <c r="M412" s="565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6"/>
      <c r="AC412" s="556"/>
      <c r="AF412" s="556"/>
      <c r="AG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35"/>
        <v>1</v>
      </c>
      <c r="C413" s="184">
        <f t="shared" si="36"/>
        <v>0</v>
      </c>
      <c r="D413" s="191"/>
      <c r="E413" s="191"/>
      <c r="F413" s="189"/>
      <c r="G413" s="453"/>
      <c r="H413" s="45"/>
      <c r="I413" s="256"/>
      <c r="J413" s="256"/>
      <c r="K413" s="38"/>
      <c r="L413" s="194"/>
      <c r="M413" s="565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6"/>
      <c r="AC413" s="556"/>
      <c r="AF413" s="556"/>
      <c r="AG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35"/>
        <v>1</v>
      </c>
      <c r="C414" s="184">
        <f t="shared" si="36"/>
        <v>0</v>
      </c>
      <c r="D414" s="191"/>
      <c r="E414" s="191"/>
      <c r="F414" s="192"/>
      <c r="G414" s="192"/>
      <c r="H414" s="7"/>
      <c r="I414" s="257"/>
      <c r="J414" s="257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6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35"/>
        <v>1</v>
      </c>
      <c r="C415" s="184">
        <f t="shared" si="36"/>
        <v>0</v>
      </c>
      <c r="D415" s="191"/>
      <c r="E415" s="191"/>
      <c r="F415" s="871"/>
      <c r="G415" s="192"/>
      <c r="H415" s="7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6"/>
      <c r="AC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35"/>
        <v>1</v>
      </c>
      <c r="C416" s="184">
        <f t="shared" si="36"/>
        <v>0</v>
      </c>
      <c r="D416" s="191"/>
      <c r="E416" s="191"/>
      <c r="F416" s="192"/>
      <c r="G416" s="192"/>
      <c r="H416" s="193"/>
      <c r="I416" s="256"/>
      <c r="J416" s="256"/>
      <c r="K416" s="38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6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35"/>
        <v>1</v>
      </c>
      <c r="C417" s="184">
        <f t="shared" si="36"/>
        <v>0</v>
      </c>
      <c r="D417" s="191"/>
      <c r="E417" s="191"/>
      <c r="F417" s="192"/>
      <c r="G417" s="192"/>
      <c r="H417" s="193"/>
      <c r="I417" s="256"/>
      <c r="J417" s="256"/>
      <c r="K417" s="38"/>
      <c r="L417" s="194"/>
      <c r="M417" s="194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6"/>
      <c r="AC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35"/>
        <v>1</v>
      </c>
      <c r="C418" s="184">
        <f t="shared" si="36"/>
        <v>0</v>
      </c>
      <c r="D418" s="191"/>
      <c r="E418" s="191"/>
      <c r="F418" s="192"/>
      <c r="G418" s="192"/>
      <c r="H418" s="193"/>
      <c r="I418" s="256"/>
      <c r="J418" s="256"/>
      <c r="K418" s="38"/>
      <c r="L418" s="194"/>
      <c r="M418" s="194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6"/>
      <c r="AC418" s="556"/>
      <c r="AD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35"/>
        <v>1</v>
      </c>
      <c r="C419" s="184">
        <f t="shared" si="36"/>
        <v>0</v>
      </c>
      <c r="D419" s="191"/>
      <c r="E419" s="191"/>
      <c r="F419" s="192"/>
      <c r="G419" s="192"/>
      <c r="H419" s="193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6"/>
      <c r="AC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35"/>
        <v>1</v>
      </c>
      <c r="C420" s="184">
        <f t="shared" si="36"/>
        <v>0</v>
      </c>
      <c r="D420" s="191"/>
      <c r="E420" s="191"/>
      <c r="F420" s="192"/>
      <c r="G420" s="192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6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35"/>
        <v>1</v>
      </c>
      <c r="C421" s="184">
        <f t="shared" si="3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6"/>
      <c r="AC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35"/>
        <v>1</v>
      </c>
      <c r="C422" s="184">
        <f t="shared" si="36"/>
        <v>0</v>
      </c>
      <c r="D422" s="191"/>
      <c r="E422" s="191"/>
      <c r="F422" s="192"/>
      <c r="G422" s="455"/>
      <c r="H422" s="210"/>
      <c r="I422" s="257"/>
      <c r="J422" s="257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6"/>
      <c r="AC422" s="556"/>
      <c r="AD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35"/>
        <v>1</v>
      </c>
      <c r="C423" s="184">
        <f t="shared" si="3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6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35"/>
        <v>1</v>
      </c>
      <c r="C424" s="184">
        <f t="shared" si="3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6"/>
      <c r="AC424" s="556"/>
      <c r="AD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35"/>
        <v>1</v>
      </c>
      <c r="C425" s="184">
        <f t="shared" si="3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6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35"/>
        <v>1</v>
      </c>
      <c r="C426" s="184">
        <f t="shared" si="36"/>
        <v>0</v>
      </c>
      <c r="D426" s="191"/>
      <c r="E426" s="818"/>
      <c r="F426" s="819"/>
      <c r="G426" s="820"/>
      <c r="H426" s="210"/>
      <c r="I426" s="822"/>
      <c r="J426" s="822"/>
      <c r="K426" s="823"/>
      <c r="L426" s="872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6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35"/>
        <v>1</v>
      </c>
      <c r="C427" s="184">
        <f t="shared" si="36"/>
        <v>0</v>
      </c>
      <c r="D427" s="184"/>
      <c r="E427" s="184"/>
      <c r="F427" s="189"/>
      <c r="G427" s="453"/>
      <c r="H427" s="193"/>
      <c r="I427" s="256"/>
      <c r="J427" s="256"/>
      <c r="K427" s="564"/>
      <c r="L427" s="565"/>
      <c r="M427" s="565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6"/>
      <c r="AC427" s="556"/>
      <c r="AD427" s="556"/>
      <c r="AE427" s="556"/>
      <c r="AF427" s="556"/>
      <c r="AG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35"/>
        <v>1</v>
      </c>
      <c r="C428" s="184">
        <f t="shared" si="3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6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35"/>
        <v>1</v>
      </c>
      <c r="C429" s="184">
        <f t="shared" si="3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6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35"/>
        <v>1</v>
      </c>
      <c r="C430" s="184">
        <f t="shared" si="3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6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35"/>
        <v>1</v>
      </c>
      <c r="C431" s="184">
        <f t="shared" si="36"/>
        <v>0</v>
      </c>
      <c r="D431" s="191"/>
      <c r="E431" s="191"/>
      <c r="F431" s="192"/>
      <c r="G431" s="455"/>
      <c r="H431" s="193"/>
      <c r="I431" s="256"/>
      <c r="J431" s="256"/>
      <c r="K431" s="38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6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35"/>
        <v>1</v>
      </c>
      <c r="C432" s="184">
        <f t="shared" si="36"/>
        <v>0</v>
      </c>
      <c r="D432" s="191"/>
      <c r="E432" s="191"/>
      <c r="F432" s="192"/>
      <c r="G432" s="455"/>
      <c r="H432" s="193"/>
      <c r="I432" s="257"/>
      <c r="J432" s="257"/>
      <c r="K432" s="564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6"/>
      <c r="AC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35"/>
        <v>1</v>
      </c>
      <c r="C433" s="184">
        <f t="shared" si="36"/>
        <v>0</v>
      </c>
      <c r="D433" s="191"/>
      <c r="E433" s="191"/>
      <c r="F433" s="192"/>
      <c r="G433" s="455"/>
      <c r="H433" s="210"/>
      <c r="I433" s="257"/>
      <c r="J433" s="257"/>
      <c r="K433" s="38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6"/>
      <c r="AC433" s="556"/>
      <c r="AD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35"/>
        <v>1</v>
      </c>
      <c r="C434" s="184">
        <f t="shared" si="36"/>
        <v>0</v>
      </c>
      <c r="D434" s="191"/>
      <c r="E434" s="191"/>
      <c r="F434" s="192"/>
      <c r="G434" s="455"/>
      <c r="H434" s="210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6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35"/>
        <v>1</v>
      </c>
      <c r="C435" s="184">
        <f t="shared" si="36"/>
        <v>0</v>
      </c>
      <c r="D435" s="191"/>
      <c r="E435" s="191"/>
      <c r="F435" s="192"/>
      <c r="G435" s="455"/>
      <c r="H435" s="210"/>
      <c r="I435" s="256"/>
      <c r="J435" s="256"/>
      <c r="K435" s="38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6"/>
      <c r="AC435" s="556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35"/>
        <v>1</v>
      </c>
      <c r="C436" s="184">
        <f t="shared" si="36"/>
        <v>0</v>
      </c>
      <c r="D436" s="191"/>
      <c r="E436" s="191"/>
      <c r="F436" s="192"/>
      <c r="G436" s="455"/>
      <c r="H436" s="210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6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35"/>
        <v>1</v>
      </c>
      <c r="C437" s="184">
        <f t="shared" si="36"/>
        <v>0</v>
      </c>
      <c r="D437" s="191"/>
      <c r="E437" s="191"/>
      <c r="F437" s="192"/>
      <c r="G437" s="455"/>
      <c r="H437" s="210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6"/>
      <c r="AC437" s="556"/>
      <c r="AD437" s="556"/>
      <c r="AE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35"/>
        <v>1</v>
      </c>
      <c r="C438" s="184">
        <f t="shared" si="36"/>
        <v>0</v>
      </c>
      <c r="D438" s="191"/>
      <c r="E438" s="191"/>
      <c r="F438" s="192"/>
      <c r="G438" s="455"/>
      <c r="H438" s="210"/>
      <c r="I438" s="256"/>
      <c r="J438" s="256"/>
      <c r="K438" s="38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6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35"/>
        <v>1</v>
      </c>
      <c r="C439" s="184">
        <f t="shared" si="36"/>
        <v>0</v>
      </c>
      <c r="D439" s="191"/>
      <c r="E439" s="191"/>
      <c r="F439" s="192"/>
      <c r="G439" s="455"/>
      <c r="H439" s="210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6"/>
      <c r="AC439" s="556"/>
      <c r="AD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35"/>
        <v>1</v>
      </c>
      <c r="C440" s="184">
        <f t="shared" si="36"/>
        <v>0</v>
      </c>
      <c r="D440" s="191"/>
      <c r="E440" s="191"/>
      <c r="F440" s="192"/>
      <c r="G440" s="455"/>
      <c r="H440" s="210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6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35"/>
        <v>1</v>
      </c>
      <c r="C441" s="184">
        <f t="shared" si="3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6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35"/>
        <v>1</v>
      </c>
      <c r="C442" s="184">
        <f t="shared" si="3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6"/>
      <c r="AC442" s="556"/>
      <c r="AD442" s="556"/>
      <c r="AE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35"/>
        <v>1</v>
      </c>
      <c r="C443" s="184">
        <f t="shared" si="36"/>
        <v>0</v>
      </c>
      <c r="D443" s="191"/>
      <c r="E443" s="191"/>
      <c r="F443" s="192"/>
      <c r="G443" s="455"/>
      <c r="H443" s="210"/>
      <c r="I443" s="256"/>
      <c r="J443" s="256"/>
      <c r="K443" s="38"/>
      <c r="L443" s="194"/>
      <c r="M443" s="194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6"/>
      <c r="AC443" s="556"/>
      <c r="AD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35"/>
        <v>1</v>
      </c>
      <c r="C444" s="184">
        <f t="shared" si="36"/>
        <v>0</v>
      </c>
      <c r="D444" s="191"/>
      <c r="E444" s="191"/>
      <c r="F444" s="192"/>
      <c r="G444" s="455"/>
      <c r="H444" s="210"/>
      <c r="I444" s="256"/>
      <c r="J444" s="256"/>
      <c r="K444" s="38"/>
      <c r="L444" s="194"/>
      <c r="M444" s="194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6"/>
      <c r="AC444" s="556"/>
      <c r="AD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35"/>
        <v>1</v>
      </c>
      <c r="C445" s="184">
        <f t="shared" si="36"/>
        <v>0</v>
      </c>
      <c r="D445" s="191"/>
      <c r="E445" s="191"/>
      <c r="F445" s="192"/>
      <c r="G445" s="455"/>
      <c r="H445" s="210"/>
      <c r="I445" s="256"/>
      <c r="J445" s="256"/>
      <c r="K445" s="38"/>
      <c r="L445" s="194"/>
      <c r="M445" s="194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6"/>
      <c r="AC445" s="556"/>
      <c r="AD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35"/>
        <v>1</v>
      </c>
      <c r="C446" s="184">
        <f t="shared" si="36"/>
        <v>0</v>
      </c>
      <c r="D446" s="191"/>
      <c r="E446" s="191"/>
      <c r="F446" s="192"/>
      <c r="G446" s="455"/>
      <c r="H446" s="210"/>
      <c r="I446" s="256"/>
      <c r="J446" s="256"/>
      <c r="K446" s="38"/>
      <c r="L446" s="194"/>
      <c r="M446" s="194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6"/>
      <c r="AC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si="35"/>
        <v>1</v>
      </c>
      <c r="C447" s="184">
        <f t="shared" si="36"/>
        <v>0</v>
      </c>
      <c r="D447" s="191"/>
      <c r="E447" s="191"/>
      <c r="F447" s="192"/>
      <c r="G447" s="455"/>
      <c r="H447" s="210"/>
      <c r="I447" s="256"/>
      <c r="J447" s="256"/>
      <c r="K447" s="38"/>
      <c r="L447" s="194"/>
      <c r="M447" s="194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6"/>
      <c r="AC447" s="556"/>
      <c r="AD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35"/>
        <v>1</v>
      </c>
      <c r="C448" s="184">
        <f t="shared" si="36"/>
        <v>0</v>
      </c>
      <c r="D448" s="191"/>
      <c r="E448" s="191"/>
      <c r="F448" s="192"/>
      <c r="G448" s="455"/>
      <c r="H448" s="210"/>
      <c r="I448" s="256"/>
      <c r="J448" s="256"/>
      <c r="K448" s="38"/>
      <c r="L448" s="194"/>
      <c r="M448" s="194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6"/>
      <c r="AC448" s="556"/>
    </row>
    <row r="449" spans="1:31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35"/>
        <v>1</v>
      </c>
      <c r="C449" s="184">
        <f t="shared" si="36"/>
        <v>0</v>
      </c>
      <c r="D449" s="191"/>
      <c r="E449" s="191"/>
      <c r="F449" s="192"/>
      <c r="G449" s="455"/>
      <c r="H449" s="210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6"/>
      <c r="AC449" s="556"/>
      <c r="AD449" s="556"/>
    </row>
    <row r="450" spans="1:31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35"/>
        <v>1</v>
      </c>
      <c r="C450" s="184">
        <f t="shared" si="36"/>
        <v>0</v>
      </c>
      <c r="D450" s="191"/>
      <c r="E450" s="191"/>
      <c r="F450" s="192"/>
      <c r="G450" s="455"/>
      <c r="H450" s="210"/>
      <c r="I450" s="256"/>
      <c r="J450" s="256"/>
      <c r="K450" s="564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6"/>
      <c r="AC450" s="556"/>
      <c r="AD450" s="556"/>
    </row>
    <row r="451" spans="1:31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35"/>
        <v>1</v>
      </c>
      <c r="C451" s="184">
        <f t="shared" si="36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6"/>
      <c r="AC451" s="556"/>
      <c r="AD451" s="556"/>
    </row>
    <row r="452" spans="1:31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35"/>
        <v>1</v>
      </c>
      <c r="C452" s="184">
        <f t="shared" si="36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6"/>
      <c r="AC452" s="556"/>
      <c r="AD452" s="556"/>
    </row>
    <row r="453" spans="1:31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35"/>
        <v>1</v>
      </c>
      <c r="C453" s="184">
        <f t="shared" si="36"/>
        <v>0</v>
      </c>
      <c r="D453" s="191"/>
      <c r="E453" s="191"/>
      <c r="F453" s="192"/>
      <c r="G453" s="455"/>
      <c r="H453" s="193"/>
      <c r="I453" s="256"/>
      <c r="J453" s="256"/>
      <c r="K453" s="38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6"/>
      <c r="AC453" s="556"/>
      <c r="AD453" s="556"/>
    </row>
    <row r="454" spans="1:31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35"/>
        <v>1</v>
      </c>
      <c r="C454" s="184">
        <f t="shared" si="36"/>
        <v>0</v>
      </c>
      <c r="D454" s="191"/>
      <c r="E454" s="191"/>
      <c r="F454" s="192"/>
      <c r="G454" s="455"/>
      <c r="H454" s="193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6"/>
      <c r="AC454" s="556"/>
      <c r="AD454" s="556"/>
    </row>
    <row r="455" spans="1:31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35"/>
        <v>1</v>
      </c>
      <c r="C455" s="184">
        <f t="shared" si="36"/>
        <v>0</v>
      </c>
      <c r="D455" s="191"/>
      <c r="E455" s="191"/>
      <c r="F455" s="192"/>
      <c r="G455" s="455"/>
      <c r="H455" s="193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6"/>
      <c r="AC455" s="556"/>
      <c r="AD455" s="556"/>
    </row>
    <row r="456" spans="1:31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35"/>
        <v>1</v>
      </c>
      <c r="C456" s="184">
        <f t="shared" si="36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6"/>
      <c r="AC456" s="556"/>
      <c r="AD456" s="556"/>
    </row>
    <row r="457" spans="1:31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35"/>
        <v>1</v>
      </c>
      <c r="C457" s="184">
        <f t="shared" si="36"/>
        <v>0</v>
      </c>
      <c r="D457" s="191"/>
      <c r="E457" s="191"/>
      <c r="F457" s="192"/>
      <c r="G457" s="455"/>
      <c r="H457" s="7"/>
      <c r="I457" s="256"/>
      <c r="J457" s="256"/>
      <c r="K457" s="564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6"/>
      <c r="AC457" s="556"/>
    </row>
    <row r="458" spans="1:31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35"/>
        <v>1</v>
      </c>
      <c r="C458" s="184">
        <f t="shared" si="36"/>
        <v>0</v>
      </c>
      <c r="D458" s="191"/>
      <c r="E458" s="191"/>
      <c r="F458" s="192"/>
      <c r="G458" s="455"/>
      <c r="H458" s="865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6"/>
      <c r="AC458" s="556"/>
      <c r="AD458" s="556"/>
    </row>
    <row r="459" spans="1:31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35"/>
        <v>1</v>
      </c>
      <c r="C459" s="184">
        <f t="shared" si="36"/>
        <v>0</v>
      </c>
      <c r="D459" s="191"/>
      <c r="E459" s="191"/>
      <c r="F459" s="192"/>
      <c r="G459" s="455"/>
      <c r="H459" s="865"/>
      <c r="I459" s="256"/>
      <c r="J459" s="256"/>
      <c r="K459" s="564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6"/>
      <c r="AC459" s="556"/>
      <c r="AD459" s="556"/>
      <c r="AE459" s="625"/>
    </row>
    <row r="460" spans="1:31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35"/>
        <v>1</v>
      </c>
      <c r="C460" s="184">
        <f t="shared" si="36"/>
        <v>0</v>
      </c>
      <c r="D460" s="191"/>
      <c r="E460" s="191"/>
      <c r="F460" s="192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6"/>
      <c r="AC460" s="556"/>
      <c r="AD460" s="556"/>
    </row>
    <row r="461" spans="1:31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35"/>
        <v>1</v>
      </c>
      <c r="C461" s="184">
        <f t="shared" si="36"/>
        <v>0</v>
      </c>
      <c r="D461" s="191"/>
      <c r="E461" s="191"/>
      <c r="F461" s="192"/>
      <c r="G461" s="455"/>
      <c r="H461" s="7"/>
      <c r="I461" s="256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6"/>
      <c r="AC461" s="556"/>
    </row>
    <row r="462" spans="1:31" s="211" customFormat="1" ht="15.75" customHeight="1">
      <c r="A462" s="204" t="str">
        <f>IF(B462&lt;&gt;"",IF(AND(B462&gt;=_TM1,B462&lt;=_TM2,OR(TH!L462="1111",TH!M462="1111")),TH!D462,""),"")</f>
        <v/>
      </c>
      <c r="B462" s="36">
        <f t="shared" si="35"/>
        <v>1</v>
      </c>
      <c r="C462" s="184">
        <f t="shared" si="36"/>
        <v>0</v>
      </c>
      <c r="D462" s="191"/>
      <c r="E462" s="191"/>
      <c r="F462" s="192"/>
      <c r="G462" s="455"/>
      <c r="H462" s="7"/>
      <c r="I462" s="256"/>
      <c r="J462" s="256"/>
      <c r="K462" s="564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6"/>
      <c r="AC462" s="556"/>
      <c r="AD462" s="556"/>
    </row>
    <row r="463" spans="1:31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35"/>
        <v>1</v>
      </c>
      <c r="C463" s="184">
        <f t="shared" si="36"/>
        <v>0</v>
      </c>
      <c r="D463" s="191"/>
      <c r="E463" s="191"/>
      <c r="F463" s="192"/>
      <c r="G463" s="455"/>
      <c r="H463" s="7"/>
      <c r="I463" s="256"/>
      <c r="J463" s="256"/>
      <c r="K463" s="38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6"/>
      <c r="AC463" s="556"/>
    </row>
    <row r="464" spans="1:31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35"/>
        <v>1</v>
      </c>
      <c r="C464" s="184">
        <f t="shared" si="36"/>
        <v>0</v>
      </c>
      <c r="D464" s="191"/>
      <c r="E464" s="191"/>
      <c r="F464" s="192"/>
      <c r="G464" s="455"/>
      <c r="H464" s="7"/>
      <c r="I464" s="256"/>
      <c r="J464" s="256"/>
      <c r="K464" s="564"/>
      <c r="L464" s="194"/>
      <c r="M464" s="194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6"/>
      <c r="AC464" s="556"/>
      <c r="AD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35"/>
        <v>1</v>
      </c>
      <c r="C465" s="184">
        <f t="shared" si="36"/>
        <v>0</v>
      </c>
      <c r="D465" s="184"/>
      <c r="E465" s="184"/>
      <c r="F465" s="189"/>
      <c r="G465" s="453"/>
      <c r="H465" s="193"/>
      <c r="I465" s="256"/>
      <c r="J465" s="256"/>
      <c r="K465" s="564"/>
      <c r="L465" s="565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6"/>
      <c r="AC465" s="556"/>
      <c r="AD465" s="556"/>
      <c r="AE465" s="556"/>
      <c r="AF465" s="556"/>
      <c r="AG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35"/>
        <v>1</v>
      </c>
      <c r="C466" s="184">
        <f t="shared" si="36"/>
        <v>0</v>
      </c>
      <c r="D466" s="184"/>
      <c r="E466" s="184"/>
      <c r="F466" s="189"/>
      <c r="G466" s="453"/>
      <c r="H466" s="193"/>
      <c r="I466" s="256"/>
      <c r="J466" s="256"/>
      <c r="K466" s="564"/>
      <c r="L466" s="565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6"/>
      <c r="AC466" s="556"/>
      <c r="AD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35"/>
        <v>1</v>
      </c>
      <c r="C467" s="184">
        <f t="shared" si="36"/>
        <v>0</v>
      </c>
      <c r="D467" s="184"/>
      <c r="E467" s="191"/>
      <c r="F467" s="189"/>
      <c r="G467" s="453"/>
      <c r="H467" s="7"/>
      <c r="I467" s="256"/>
      <c r="J467" s="864"/>
      <c r="K467" s="564"/>
      <c r="L467" s="565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6"/>
      <c r="AC467" s="556"/>
      <c r="AD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35"/>
        <v>1</v>
      </c>
      <c r="C468" s="184">
        <f t="shared" si="36"/>
        <v>0</v>
      </c>
      <c r="D468" s="184"/>
      <c r="E468" s="191"/>
      <c r="F468" s="189"/>
      <c r="G468" s="453"/>
      <c r="H468" s="193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6"/>
      <c r="AC468" s="556"/>
      <c r="AD468" s="556"/>
      <c r="AE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35"/>
        <v>1</v>
      </c>
      <c r="C469" s="184">
        <f t="shared" si="36"/>
        <v>0</v>
      </c>
      <c r="D469" s="184"/>
      <c r="E469" s="191"/>
      <c r="F469" s="189"/>
      <c r="G469" s="453"/>
      <c r="H469" s="193"/>
      <c r="I469" s="256"/>
      <c r="J469" s="256"/>
      <c r="K469" s="38"/>
      <c r="L469" s="194"/>
      <c r="M469" s="565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6"/>
      <c r="AC469" s="556"/>
      <c r="AD469" s="556"/>
      <c r="AE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35"/>
        <v>1</v>
      </c>
      <c r="C470" s="184">
        <f t="shared" si="36"/>
        <v>0</v>
      </c>
      <c r="D470" s="191"/>
      <c r="E470" s="191"/>
      <c r="F470" s="192"/>
      <c r="G470" s="453"/>
      <c r="H470" s="45"/>
      <c r="I470" s="256"/>
      <c r="J470" s="256"/>
      <c r="K470" s="38"/>
      <c r="L470" s="194"/>
      <c r="M470" s="565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6"/>
      <c r="AC470" s="556"/>
      <c r="AF470" s="556"/>
      <c r="AG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ref="B471:B534" si="37">IF(C471&lt;&gt;"",MONTH(C471),"")</f>
        <v>1</v>
      </c>
      <c r="C471" s="184">
        <f t="shared" ref="C471:C534" si="38">E471</f>
        <v>0</v>
      </c>
      <c r="D471" s="191"/>
      <c r="E471" s="191"/>
      <c r="F471" s="192"/>
      <c r="G471" s="453"/>
      <c r="H471" s="45"/>
      <c r="I471" s="256"/>
      <c r="J471" s="256"/>
      <c r="K471" s="38"/>
      <c r="L471" s="194"/>
      <c r="M471" s="565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6"/>
      <c r="AC471" s="556"/>
      <c r="AF471" s="556"/>
      <c r="AG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37"/>
        <v>1</v>
      </c>
      <c r="C472" s="184">
        <f t="shared" si="38"/>
        <v>0</v>
      </c>
      <c r="D472" s="191"/>
      <c r="E472" s="191"/>
      <c r="F472" s="189"/>
      <c r="G472" s="453"/>
      <c r="H472" s="45"/>
      <c r="I472" s="256"/>
      <c r="J472" s="256"/>
      <c r="K472" s="38"/>
      <c r="L472" s="194"/>
      <c r="M472" s="565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6"/>
      <c r="AC472" s="556"/>
      <c r="AF472" s="556"/>
      <c r="AG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37"/>
        <v>1</v>
      </c>
      <c r="C473" s="184">
        <f t="shared" si="38"/>
        <v>0</v>
      </c>
      <c r="D473" s="191"/>
      <c r="E473" s="191"/>
      <c r="F473" s="192"/>
      <c r="G473" s="455"/>
      <c r="H473" s="193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6"/>
      <c r="AC473" s="556"/>
      <c r="AD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37"/>
        <v>1</v>
      </c>
      <c r="C474" s="184">
        <f t="shared" si="38"/>
        <v>0</v>
      </c>
      <c r="D474" s="191"/>
      <c r="E474" s="191"/>
      <c r="F474" s="192"/>
      <c r="G474" s="455"/>
      <c r="H474" s="193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6"/>
      <c r="AC474" s="556"/>
      <c r="AD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37"/>
        <v>1</v>
      </c>
      <c r="C475" s="184">
        <f t="shared" si="38"/>
        <v>0</v>
      </c>
      <c r="D475" s="191"/>
      <c r="E475" s="191"/>
      <c r="F475" s="192"/>
      <c r="G475" s="455"/>
      <c r="H475" s="193"/>
      <c r="I475" s="256"/>
      <c r="J475" s="256"/>
      <c r="K475" s="38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6"/>
      <c r="AC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37"/>
        <v>1</v>
      </c>
      <c r="C476" s="184">
        <f t="shared" si="38"/>
        <v>0</v>
      </c>
      <c r="D476" s="191"/>
      <c r="E476" s="191"/>
      <c r="F476" s="192"/>
      <c r="G476" s="455"/>
      <c r="H476" s="193"/>
      <c r="I476" s="256"/>
      <c r="J476" s="256"/>
      <c r="K476" s="38"/>
      <c r="L476" s="194"/>
      <c r="M476" s="194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6"/>
      <c r="AC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37"/>
        <v>1</v>
      </c>
      <c r="C477" s="184">
        <f t="shared" si="38"/>
        <v>0</v>
      </c>
      <c r="D477" s="191"/>
      <c r="E477" s="191"/>
      <c r="F477" s="192"/>
      <c r="G477" s="455"/>
      <c r="H477" s="193"/>
      <c r="I477" s="256"/>
      <c r="J477" s="256"/>
      <c r="K477" s="564"/>
      <c r="L477" s="194"/>
      <c r="M477" s="194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6"/>
      <c r="AC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37"/>
        <v>1</v>
      </c>
      <c r="C478" s="184">
        <f t="shared" si="38"/>
        <v>0</v>
      </c>
      <c r="D478" s="191"/>
      <c r="E478" s="191"/>
      <c r="F478" s="192"/>
      <c r="G478" s="455"/>
      <c r="H478" s="865"/>
      <c r="I478" s="256"/>
      <c r="J478" s="256"/>
      <c r="K478" s="38"/>
      <c r="L478" s="194"/>
      <c r="M478" s="194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6"/>
      <c r="AC478" s="556"/>
      <c r="AD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37"/>
        <v>1</v>
      </c>
      <c r="C479" s="184">
        <f t="shared" si="38"/>
        <v>0</v>
      </c>
      <c r="D479" s="191"/>
      <c r="E479" s="191"/>
      <c r="F479" s="192"/>
      <c r="G479" s="455"/>
      <c r="H479" s="865"/>
      <c r="I479" s="256"/>
      <c r="J479" s="256"/>
      <c r="K479" s="564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6"/>
      <c r="AC479" s="556"/>
      <c r="AD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37"/>
        <v>1</v>
      </c>
      <c r="C480" s="184">
        <f t="shared" si="38"/>
        <v>0</v>
      </c>
      <c r="D480" s="191"/>
      <c r="E480" s="191"/>
      <c r="F480" s="192"/>
      <c r="G480" s="455"/>
      <c r="H480" s="7"/>
      <c r="I480" s="256"/>
      <c r="J480" s="256"/>
      <c r="K480" s="38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6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37"/>
        <v>1</v>
      </c>
      <c r="C481" s="184">
        <f t="shared" si="3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6"/>
      <c r="AC481" s="556"/>
      <c r="AD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37"/>
        <v>1</v>
      </c>
      <c r="C482" s="184">
        <f t="shared" si="38"/>
        <v>0</v>
      </c>
      <c r="D482" s="191"/>
      <c r="E482" s="191"/>
      <c r="F482" s="192"/>
      <c r="G482" s="455"/>
      <c r="H482" s="7"/>
      <c r="I482" s="256"/>
      <c r="J482" s="256"/>
      <c r="K482" s="38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6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37"/>
        <v>1</v>
      </c>
      <c r="C483" s="184">
        <f t="shared" si="38"/>
        <v>0</v>
      </c>
      <c r="D483" s="191"/>
      <c r="E483" s="191"/>
      <c r="F483" s="192"/>
      <c r="G483" s="455"/>
      <c r="H483" s="7"/>
      <c r="I483" s="256"/>
      <c r="J483" s="256"/>
      <c r="K483" s="38"/>
      <c r="L483" s="194"/>
      <c r="M483" s="194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6"/>
      <c r="AC483" s="556"/>
      <c r="AD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37"/>
        <v>1</v>
      </c>
      <c r="C484" s="184">
        <f t="shared" si="38"/>
        <v>0</v>
      </c>
      <c r="D484" s="191"/>
      <c r="E484" s="191"/>
      <c r="F484" s="291"/>
      <c r="G484" s="455"/>
      <c r="H484" s="7"/>
      <c r="I484" s="256"/>
      <c r="J484" s="256"/>
      <c r="K484" s="38"/>
      <c r="L484" s="194"/>
      <c r="M484" s="194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6"/>
      <c r="AC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37"/>
        <v>1</v>
      </c>
      <c r="C485" s="184">
        <f t="shared" si="38"/>
        <v>0</v>
      </c>
      <c r="D485" s="191"/>
      <c r="E485" s="191"/>
      <c r="F485" s="291"/>
      <c r="G485" s="455"/>
      <c r="H485" s="7"/>
      <c r="I485" s="751"/>
      <c r="J485" s="256"/>
      <c r="K485" s="38"/>
      <c r="L485" s="194"/>
      <c r="M485" s="194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6"/>
      <c r="AC485" s="556"/>
      <c r="AD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816">
        <f t="shared" si="37"/>
        <v>1</v>
      </c>
      <c r="C486" s="817">
        <f t="shared" si="38"/>
        <v>0</v>
      </c>
      <c r="D486" s="191"/>
      <c r="E486" s="191"/>
      <c r="F486" s="189"/>
      <c r="G486" s="455"/>
      <c r="H486" s="7"/>
      <c r="I486" s="259"/>
      <c r="J486" s="259"/>
      <c r="K486" s="38"/>
      <c r="L486" s="194"/>
      <c r="M486" s="194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6"/>
      <c r="AC486" s="556"/>
      <c r="AD486" s="825"/>
      <c r="AE486" s="825"/>
      <c r="AF486" s="825"/>
      <c r="AG486" s="827">
        <f>AE486-K486</f>
        <v>0</v>
      </c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37"/>
        <v>1</v>
      </c>
      <c r="C487" s="184">
        <f t="shared" si="38"/>
        <v>0</v>
      </c>
      <c r="D487" s="191"/>
      <c r="E487" s="191"/>
      <c r="F487" s="189"/>
      <c r="G487" s="455"/>
      <c r="H487" s="7"/>
      <c r="I487" s="259"/>
      <c r="J487" s="259"/>
      <c r="K487" s="564"/>
      <c r="L487" s="194"/>
      <c r="M487" s="194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6"/>
      <c r="AC487" s="556"/>
      <c r="AD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37"/>
        <v>1</v>
      </c>
      <c r="C488" s="184">
        <f t="shared" si="38"/>
        <v>0</v>
      </c>
      <c r="D488" s="184"/>
      <c r="E488" s="191"/>
      <c r="F488" s="189"/>
      <c r="G488" s="453"/>
      <c r="H488" s="7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6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37"/>
        <v>1</v>
      </c>
      <c r="C489" s="184">
        <f t="shared" si="38"/>
        <v>0</v>
      </c>
      <c r="D489" s="184"/>
      <c r="E489" s="191"/>
      <c r="F489" s="189"/>
      <c r="G489" s="453"/>
      <c r="H489" s="193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6"/>
      <c r="AC489" s="556"/>
      <c r="AD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37"/>
        <v>1</v>
      </c>
      <c r="C490" s="184">
        <f t="shared" si="38"/>
        <v>0</v>
      </c>
      <c r="D490" s="191"/>
      <c r="E490" s="191"/>
      <c r="F490" s="192"/>
      <c r="G490" s="453"/>
      <c r="H490" s="45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6"/>
      <c r="AC490" s="556"/>
      <c r="AF490" s="556"/>
      <c r="AG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37"/>
        <v>1</v>
      </c>
      <c r="C491" s="184">
        <f t="shared" si="38"/>
        <v>0</v>
      </c>
      <c r="D491" s="191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6"/>
      <c r="AC491" s="556"/>
      <c r="AF491" s="556"/>
      <c r="AG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37"/>
        <v>1</v>
      </c>
      <c r="C492" s="184">
        <f t="shared" si="38"/>
        <v>0</v>
      </c>
      <c r="D492" s="191"/>
      <c r="E492" s="191"/>
      <c r="F492" s="189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6"/>
      <c r="AC492" s="556"/>
      <c r="AF492" s="556"/>
      <c r="AG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37"/>
        <v>1</v>
      </c>
      <c r="C493" s="184">
        <f t="shared" si="38"/>
        <v>0</v>
      </c>
      <c r="D493" s="191"/>
      <c r="E493" s="191"/>
      <c r="F493" s="189"/>
      <c r="G493" s="455"/>
      <c r="H493" s="193"/>
      <c r="I493" s="256"/>
      <c r="J493" s="256"/>
      <c r="K493" s="38"/>
      <c r="L493" s="194"/>
      <c r="M493" s="194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6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37"/>
        <v>1</v>
      </c>
      <c r="C494" s="184">
        <f t="shared" si="38"/>
        <v>0</v>
      </c>
      <c r="D494" s="191"/>
      <c r="E494" s="191"/>
      <c r="F494" s="192"/>
      <c r="G494" s="455"/>
      <c r="H494" s="193"/>
      <c r="I494" s="257"/>
      <c r="J494" s="257"/>
      <c r="K494" s="564"/>
      <c r="L494" s="194"/>
      <c r="M494" s="194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6"/>
      <c r="AC494" s="556"/>
      <c r="AD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37"/>
        <v>1</v>
      </c>
      <c r="C495" s="184">
        <f t="shared" si="38"/>
        <v>0</v>
      </c>
      <c r="D495" s="191"/>
      <c r="E495" s="191"/>
      <c r="F495" s="192"/>
      <c r="G495" s="455"/>
      <c r="H495" s="7"/>
      <c r="I495" s="256"/>
      <c r="J495" s="256"/>
      <c r="K495" s="38"/>
      <c r="L495" s="194"/>
      <c r="M495" s="194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6"/>
      <c r="AC495" s="556"/>
      <c r="AE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37"/>
        <v>1</v>
      </c>
      <c r="C496" s="184">
        <f t="shared" si="38"/>
        <v>0</v>
      </c>
      <c r="D496" s="191"/>
      <c r="E496" s="191"/>
      <c r="F496" s="192"/>
      <c r="G496" s="455"/>
      <c r="H496" s="7"/>
      <c r="I496" s="256"/>
      <c r="J496" s="256"/>
      <c r="K496" s="564"/>
      <c r="L496" s="194"/>
      <c r="M496" s="194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6"/>
      <c r="AC496" s="556"/>
      <c r="AD496" s="556"/>
      <c r="AE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37"/>
        <v>1</v>
      </c>
      <c r="C497" s="184">
        <f t="shared" si="38"/>
        <v>0</v>
      </c>
      <c r="D497" s="191"/>
      <c r="E497" s="191"/>
      <c r="F497" s="291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6"/>
      <c r="AC497" s="556"/>
      <c r="AD497" s="556"/>
      <c r="AE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37"/>
        <v>1</v>
      </c>
      <c r="C498" s="184">
        <f t="shared" si="38"/>
        <v>0</v>
      </c>
      <c r="D498" s="191"/>
      <c r="E498" s="191"/>
      <c r="F498" s="291"/>
      <c r="G498" s="566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6"/>
      <c r="AC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37"/>
        <v>1</v>
      </c>
      <c r="C499" s="184">
        <f t="shared" si="38"/>
        <v>0</v>
      </c>
      <c r="D499" s="191"/>
      <c r="E499" s="191"/>
      <c r="F499" s="189"/>
      <c r="G499" s="566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6"/>
      <c r="AC499" s="556"/>
      <c r="AD499" s="556"/>
      <c r="AE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37"/>
        <v>1</v>
      </c>
      <c r="C500" s="184">
        <f t="shared" si="38"/>
        <v>0</v>
      </c>
      <c r="D500" s="184"/>
      <c r="E500" s="184"/>
      <c r="F500" s="189"/>
      <c r="G500" s="453"/>
      <c r="H500" s="193"/>
      <c r="I500" s="256"/>
      <c r="J500" s="256"/>
      <c r="K500" s="564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6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37"/>
        <v>1</v>
      </c>
      <c r="C501" s="184">
        <f t="shared" si="38"/>
        <v>0</v>
      </c>
      <c r="D501" s="184"/>
      <c r="E501" s="184"/>
      <c r="F501" s="189"/>
      <c r="G501" s="453"/>
      <c r="H501" s="193"/>
      <c r="I501" s="256"/>
      <c r="J501" s="256"/>
      <c r="K501" s="564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6"/>
      <c r="AC501" s="556"/>
      <c r="AD501" s="556"/>
      <c r="AE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37"/>
        <v>1</v>
      </c>
      <c r="C502" s="184">
        <f t="shared" si="38"/>
        <v>0</v>
      </c>
      <c r="D502" s="184"/>
      <c r="E502" s="191"/>
      <c r="F502" s="189"/>
      <c r="G502" s="453"/>
      <c r="H502" s="7"/>
      <c r="I502" s="256"/>
      <c r="J502" s="864"/>
      <c r="K502" s="564"/>
      <c r="L502" s="565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6"/>
      <c r="AC502" s="556"/>
      <c r="AD502" s="556"/>
      <c r="AE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37"/>
        <v>1</v>
      </c>
      <c r="C503" s="184">
        <f t="shared" si="38"/>
        <v>0</v>
      </c>
      <c r="D503" s="191"/>
      <c r="E503" s="191"/>
      <c r="F503" s="189"/>
      <c r="G503" s="566"/>
      <c r="H503" s="7"/>
      <c r="I503" s="256"/>
      <c r="J503" s="256"/>
      <c r="K503" s="38"/>
      <c r="L503" s="194"/>
      <c r="M503" s="194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6"/>
      <c r="AC503" s="556"/>
      <c r="AE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37"/>
        <v>1</v>
      </c>
      <c r="C504" s="184">
        <f t="shared" si="38"/>
        <v>0</v>
      </c>
      <c r="D504" s="191"/>
      <c r="E504" s="191"/>
      <c r="F504" s="192"/>
      <c r="G504" s="455"/>
      <c r="H504" s="7"/>
      <c r="I504" s="256"/>
      <c r="J504" s="256"/>
      <c r="K504" s="564"/>
      <c r="L504" s="194"/>
      <c r="M504" s="194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6"/>
      <c r="AC504" s="556"/>
      <c r="AD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37"/>
        <v>1</v>
      </c>
      <c r="C505" s="184">
        <f t="shared" si="38"/>
        <v>0</v>
      </c>
      <c r="D505" s="191"/>
      <c r="E505" s="191"/>
      <c r="F505" s="192"/>
      <c r="G505" s="455"/>
      <c r="H505" s="7"/>
      <c r="I505" s="256"/>
      <c r="J505" s="256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6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37"/>
        <v>1</v>
      </c>
      <c r="C506" s="184">
        <f t="shared" si="38"/>
        <v>0</v>
      </c>
      <c r="D506" s="191"/>
      <c r="E506" s="191"/>
      <c r="F506" s="192"/>
      <c r="G506" s="455"/>
      <c r="H506" s="7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6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37"/>
        <v>1</v>
      </c>
      <c r="C507" s="184">
        <f t="shared" si="38"/>
        <v>0</v>
      </c>
      <c r="D507" s="184"/>
      <c r="E507" s="184"/>
      <c r="F507" s="189"/>
      <c r="G507" s="453"/>
      <c r="H507" s="193"/>
      <c r="I507" s="256"/>
      <c r="J507" s="256"/>
      <c r="K507" s="564"/>
      <c r="L507" s="565"/>
      <c r="M507" s="565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6"/>
      <c r="AC507" s="556"/>
      <c r="AD507" s="556"/>
      <c r="AE507" s="556"/>
      <c r="AF507" s="556"/>
      <c r="AG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37"/>
        <v>1</v>
      </c>
      <c r="C508" s="184">
        <f t="shared" si="38"/>
        <v>0</v>
      </c>
      <c r="D508" s="184"/>
      <c r="E508" s="184"/>
      <c r="F508" s="189"/>
      <c r="G508" s="453"/>
      <c r="H508" s="193"/>
      <c r="I508" s="256"/>
      <c r="J508" s="256"/>
      <c r="K508" s="564"/>
      <c r="L508" s="565"/>
      <c r="M508" s="565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6"/>
      <c r="AC508" s="556"/>
      <c r="AD508" s="556"/>
      <c r="AE508" s="556"/>
      <c r="AF508" s="556"/>
      <c r="AG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37"/>
        <v>1</v>
      </c>
      <c r="C509" s="184">
        <f t="shared" si="38"/>
        <v>0</v>
      </c>
      <c r="D509" s="191"/>
      <c r="E509" s="191"/>
      <c r="F509" s="192"/>
      <c r="G509" s="453"/>
      <c r="H509" s="45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6"/>
      <c r="AC509" s="556"/>
      <c r="AF509" s="556"/>
      <c r="AG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37"/>
        <v>1</v>
      </c>
      <c r="C510" s="184">
        <f t="shared" si="3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6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si="37"/>
        <v>1</v>
      </c>
      <c r="C511" s="184">
        <f t="shared" si="38"/>
        <v>0</v>
      </c>
      <c r="D511" s="191"/>
      <c r="E511" s="191"/>
      <c r="F511" s="189"/>
      <c r="G511" s="453"/>
      <c r="H511" s="45"/>
      <c r="I511" s="256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6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37"/>
        <v>1</v>
      </c>
      <c r="C512" s="184">
        <f t="shared" si="38"/>
        <v>0</v>
      </c>
      <c r="D512" s="184"/>
      <c r="E512" s="191"/>
      <c r="F512" s="189"/>
      <c r="G512" s="453"/>
      <c r="H512" s="193"/>
      <c r="I512" s="256"/>
      <c r="J512" s="864"/>
      <c r="K512" s="564"/>
      <c r="L512" s="565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6"/>
      <c r="AC512" s="556"/>
      <c r="AD512" s="556"/>
      <c r="AE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37"/>
        <v>1</v>
      </c>
      <c r="C513" s="184">
        <f t="shared" si="38"/>
        <v>0</v>
      </c>
      <c r="D513" s="184"/>
      <c r="E513" s="191"/>
      <c r="F513" s="192"/>
      <c r="G513" s="453"/>
      <c r="H513" s="7"/>
      <c r="I513" s="256"/>
      <c r="J513" s="256"/>
      <c r="K513" s="38"/>
      <c r="L513" s="194"/>
      <c r="M513" s="565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6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37"/>
        <v>1</v>
      </c>
      <c r="C514" s="184">
        <f t="shared" si="38"/>
        <v>0</v>
      </c>
      <c r="D514" s="184"/>
      <c r="E514" s="191"/>
      <c r="F514" s="192"/>
      <c r="G514" s="453"/>
      <c r="H514" s="7"/>
      <c r="I514" s="256"/>
      <c r="J514" s="256"/>
      <c r="K514" s="38"/>
      <c r="L514" s="194"/>
      <c r="M514" s="565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6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37"/>
        <v>1</v>
      </c>
      <c r="C515" s="184">
        <f t="shared" si="38"/>
        <v>0</v>
      </c>
      <c r="D515" s="184"/>
      <c r="E515" s="191"/>
      <c r="F515" s="192"/>
      <c r="G515" s="453"/>
      <c r="H515" s="45"/>
      <c r="I515" s="256"/>
      <c r="J515" s="256"/>
      <c r="K515" s="38"/>
      <c r="L515" s="194"/>
      <c r="M515" s="565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6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37"/>
        <v>1</v>
      </c>
      <c r="C516" s="184">
        <f t="shared" si="38"/>
        <v>0</v>
      </c>
      <c r="D516" s="184"/>
      <c r="E516" s="191"/>
      <c r="F516" s="192"/>
      <c r="G516" s="453"/>
      <c r="H516" s="45"/>
      <c r="I516" s="256"/>
      <c r="J516" s="256"/>
      <c r="K516" s="38"/>
      <c r="L516" s="194"/>
      <c r="M516" s="565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6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36">
        <f t="shared" si="37"/>
        <v>1</v>
      </c>
      <c r="C517" s="184">
        <f t="shared" si="38"/>
        <v>0</v>
      </c>
      <c r="D517" s="184"/>
      <c r="E517" s="191"/>
      <c r="F517" s="192"/>
      <c r="G517" s="453"/>
      <c r="H517" s="45"/>
      <c r="I517" s="256"/>
      <c r="J517" s="256"/>
      <c r="K517" s="38"/>
      <c r="L517" s="194"/>
      <c r="M517" s="565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6"/>
      <c r="AC517" s="556"/>
      <c r="AD517" s="556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37"/>
        <v>1</v>
      </c>
      <c r="C518" s="184">
        <f t="shared" si="38"/>
        <v>0</v>
      </c>
      <c r="D518" s="191"/>
      <c r="E518" s="191"/>
      <c r="F518" s="192"/>
      <c r="G518" s="453"/>
      <c r="H518" s="45"/>
      <c r="I518" s="256"/>
      <c r="J518" s="256"/>
      <c r="K518" s="38"/>
      <c r="L518" s="194"/>
      <c r="M518" s="565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6"/>
      <c r="AC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37"/>
        <v>1</v>
      </c>
      <c r="C519" s="184">
        <f t="shared" si="38"/>
        <v>0</v>
      </c>
      <c r="D519" s="191"/>
      <c r="E519" s="191"/>
      <c r="F519" s="192"/>
      <c r="G519" s="453"/>
      <c r="H519" s="45"/>
      <c r="I519" s="256"/>
      <c r="J519" s="256"/>
      <c r="K519" s="38"/>
      <c r="L519" s="194"/>
      <c r="M519" s="565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6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37"/>
        <v>1</v>
      </c>
      <c r="C520" s="184">
        <f t="shared" si="38"/>
        <v>0</v>
      </c>
      <c r="D520" s="191"/>
      <c r="E520" s="191"/>
      <c r="F520" s="189"/>
      <c r="G520" s="453"/>
      <c r="H520" s="45"/>
      <c r="I520" s="256"/>
      <c r="J520" s="256"/>
      <c r="K520" s="38"/>
      <c r="L520" s="194"/>
      <c r="M520" s="565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6"/>
      <c r="AC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37"/>
        <v>1</v>
      </c>
      <c r="C521" s="184">
        <f t="shared" si="38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6"/>
      <c r="AC521" s="556"/>
      <c r="AD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37"/>
        <v>1</v>
      </c>
      <c r="C522" s="184">
        <f t="shared" si="38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6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37"/>
        <v>1</v>
      </c>
      <c r="C523" s="184">
        <f t="shared" si="38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6"/>
      <c r="AC523" s="556"/>
      <c r="AD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37"/>
        <v>1</v>
      </c>
      <c r="C524" s="184">
        <f t="shared" si="38"/>
        <v>0</v>
      </c>
      <c r="D524" s="184"/>
      <c r="E524" s="191"/>
      <c r="F524" s="189"/>
      <c r="G524" s="453"/>
      <c r="H524" s="7"/>
      <c r="I524" s="256"/>
      <c r="J524" s="256"/>
      <c r="K524" s="38"/>
      <c r="L524" s="565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6"/>
      <c r="AC524" s="556"/>
      <c r="AD524" s="556"/>
      <c r="AE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37"/>
        <v>1</v>
      </c>
      <c r="C525" s="184">
        <f t="shared" si="38"/>
        <v>0</v>
      </c>
      <c r="D525" s="184"/>
      <c r="E525" s="191"/>
      <c r="F525" s="189"/>
      <c r="G525" s="453"/>
      <c r="H525" s="193"/>
      <c r="I525" s="256"/>
      <c r="J525" s="256"/>
      <c r="K525" s="38"/>
      <c r="L525" s="565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6"/>
      <c r="AC525" s="556"/>
      <c r="AD525" s="556"/>
      <c r="AF525" s="556"/>
      <c r="AG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37"/>
        <v>1</v>
      </c>
      <c r="C526" s="184">
        <f t="shared" si="38"/>
        <v>0</v>
      </c>
      <c r="D526" s="191"/>
      <c r="E526" s="191"/>
      <c r="F526" s="192"/>
      <c r="G526" s="453"/>
      <c r="H526" s="45"/>
      <c r="I526" s="256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6"/>
      <c r="AC526" s="556"/>
      <c r="AF526" s="556"/>
      <c r="AG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37"/>
        <v>1</v>
      </c>
      <c r="C527" s="184">
        <f t="shared" si="38"/>
        <v>0</v>
      </c>
      <c r="D527" s="191"/>
      <c r="E527" s="191"/>
      <c r="F527" s="192"/>
      <c r="G527" s="453"/>
      <c r="H527" s="45"/>
      <c r="I527" s="256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6"/>
      <c r="AC527" s="556"/>
      <c r="AF527" s="556"/>
      <c r="AG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37"/>
        <v>1</v>
      </c>
      <c r="C528" s="184">
        <f t="shared" si="38"/>
        <v>0</v>
      </c>
      <c r="D528" s="191"/>
      <c r="E528" s="191"/>
      <c r="F528" s="189"/>
      <c r="G528" s="453"/>
      <c r="H528" s="45"/>
      <c r="I528" s="256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6"/>
      <c r="AC528" s="556"/>
      <c r="AF528" s="556"/>
      <c r="AG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37"/>
        <v>1</v>
      </c>
      <c r="C529" s="184">
        <f t="shared" si="38"/>
        <v>0</v>
      </c>
      <c r="D529" s="191"/>
      <c r="E529" s="191"/>
      <c r="F529" s="192"/>
      <c r="G529" s="455"/>
      <c r="H529" s="210"/>
      <c r="I529" s="257"/>
      <c r="J529" s="257"/>
      <c r="K529" s="38"/>
      <c r="L529" s="194"/>
      <c r="M529" s="194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6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37"/>
        <v>1</v>
      </c>
      <c r="C530" s="184">
        <f t="shared" si="38"/>
        <v>0</v>
      </c>
      <c r="D530" s="191"/>
      <c r="E530" s="191"/>
      <c r="F530" s="192"/>
      <c r="G530" s="455"/>
      <c r="H530" s="210"/>
      <c r="I530" s="256"/>
      <c r="J530" s="256"/>
      <c r="K530" s="564"/>
      <c r="L530" s="194"/>
      <c r="M530" s="194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6"/>
      <c r="AC530" s="556"/>
      <c r="AD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37"/>
        <v>1</v>
      </c>
      <c r="C531" s="184">
        <f t="shared" si="38"/>
        <v>0</v>
      </c>
      <c r="D531" s="191"/>
      <c r="E531" s="191"/>
      <c r="F531" s="192"/>
      <c r="G531" s="455"/>
      <c r="H531" s="193"/>
      <c r="I531" s="256"/>
      <c r="J531" s="256"/>
      <c r="K531" s="38"/>
      <c r="L531" s="194"/>
      <c r="M531" s="194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6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37"/>
        <v>1</v>
      </c>
      <c r="C532" s="184">
        <f t="shared" si="38"/>
        <v>0</v>
      </c>
      <c r="D532" s="191"/>
      <c r="E532" s="191"/>
      <c r="F532" s="192"/>
      <c r="G532" s="455"/>
      <c r="H532" s="193"/>
      <c r="I532" s="256"/>
      <c r="J532" s="256"/>
      <c r="K532" s="564"/>
      <c r="L532" s="194"/>
      <c r="M532" s="194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6"/>
      <c r="AC532" s="556"/>
      <c r="AD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37"/>
        <v>1</v>
      </c>
      <c r="C533" s="184">
        <f t="shared" si="38"/>
        <v>0</v>
      </c>
      <c r="D533" s="184"/>
      <c r="E533" s="191"/>
      <c r="F533" s="189"/>
      <c r="G533" s="453"/>
      <c r="H533" s="193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6"/>
      <c r="AC533" s="556"/>
      <c r="AD533" s="556"/>
      <c r="AE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37"/>
        <v>1</v>
      </c>
      <c r="C534" s="184">
        <f t="shared" si="38"/>
        <v>0</v>
      </c>
      <c r="D534" s="191"/>
      <c r="E534" s="191"/>
      <c r="F534" s="192"/>
      <c r="G534" s="453"/>
      <c r="H534" s="45"/>
      <c r="I534" s="256"/>
      <c r="J534" s="256"/>
      <c r="K534" s="38"/>
      <c r="L534" s="194"/>
      <c r="M534" s="565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6"/>
      <c r="AC534" s="556"/>
      <c r="AF534" s="556"/>
      <c r="AG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ref="B535:B598" si="39">IF(C535&lt;&gt;"",MONTH(C535),"")</f>
        <v>1</v>
      </c>
      <c r="C535" s="184">
        <f t="shared" ref="C535:C598" si="40">E535</f>
        <v>0</v>
      </c>
      <c r="D535" s="191"/>
      <c r="E535" s="191"/>
      <c r="F535" s="192"/>
      <c r="G535" s="453"/>
      <c r="H535" s="45"/>
      <c r="I535" s="257"/>
      <c r="J535" s="256"/>
      <c r="K535" s="38"/>
      <c r="L535" s="194"/>
      <c r="M535" s="565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6"/>
      <c r="AC535" s="556"/>
      <c r="AF535" s="556"/>
      <c r="AG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39"/>
        <v>1</v>
      </c>
      <c r="C536" s="184">
        <f t="shared" si="40"/>
        <v>0</v>
      </c>
      <c r="D536" s="191"/>
      <c r="E536" s="191"/>
      <c r="F536" s="189"/>
      <c r="G536" s="453"/>
      <c r="H536" s="45"/>
      <c r="I536" s="257"/>
      <c r="J536" s="256"/>
      <c r="K536" s="38"/>
      <c r="L536" s="194"/>
      <c r="M536" s="565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6"/>
      <c r="AC536" s="556"/>
      <c r="AF536" s="556"/>
      <c r="AG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39"/>
        <v>1</v>
      </c>
      <c r="C537" s="184">
        <f t="shared" si="4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6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39"/>
        <v>1</v>
      </c>
      <c r="C538" s="184">
        <f t="shared" si="40"/>
        <v>0</v>
      </c>
      <c r="D538" s="191"/>
      <c r="E538" s="191"/>
      <c r="F538" s="192"/>
      <c r="G538" s="455"/>
      <c r="H538" s="7"/>
      <c r="I538" s="256"/>
      <c r="J538" s="256"/>
      <c r="K538" s="38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6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39"/>
        <v>1</v>
      </c>
      <c r="C539" s="184">
        <f t="shared" si="40"/>
        <v>0</v>
      </c>
      <c r="D539" s="191"/>
      <c r="E539" s="191"/>
      <c r="F539" s="192"/>
      <c r="G539" s="455"/>
      <c r="H539" s="7"/>
      <c r="I539" s="256"/>
      <c r="J539" s="256"/>
      <c r="K539" s="564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6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39"/>
        <v>1</v>
      </c>
      <c r="C540" s="184">
        <f t="shared" si="40"/>
        <v>0</v>
      </c>
      <c r="D540" s="191"/>
      <c r="E540" s="191"/>
      <c r="F540" s="192"/>
      <c r="G540" s="455"/>
      <c r="H540" s="193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6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816">
        <f t="shared" si="39"/>
        <v>1</v>
      </c>
      <c r="C541" s="817">
        <f t="shared" si="40"/>
        <v>0</v>
      </c>
      <c r="D541" s="191"/>
      <c r="E541" s="191"/>
      <c r="F541" s="192"/>
      <c r="G541" s="455"/>
      <c r="H541" s="193"/>
      <c r="I541" s="256"/>
      <c r="J541" s="256"/>
      <c r="K541" s="38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6"/>
      <c r="AC541" s="556"/>
      <c r="AD541" s="825"/>
      <c r="AE541" s="825"/>
      <c r="AF541" s="825"/>
      <c r="AG541" s="825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39"/>
        <v>1</v>
      </c>
      <c r="C542" s="184">
        <f t="shared" si="40"/>
        <v>0</v>
      </c>
      <c r="D542" s="191"/>
      <c r="E542" s="191"/>
      <c r="F542" s="192"/>
      <c r="G542" s="455"/>
      <c r="H542" s="193"/>
      <c r="I542" s="256"/>
      <c r="J542" s="256"/>
      <c r="K542" s="564"/>
      <c r="L542" s="194"/>
      <c r="M542" s="194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6"/>
      <c r="AC542" s="556"/>
      <c r="AD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39"/>
        <v>1</v>
      </c>
      <c r="C543" s="184">
        <f t="shared" si="40"/>
        <v>0</v>
      </c>
      <c r="D543" s="191"/>
      <c r="E543" s="191"/>
      <c r="F543" s="192"/>
      <c r="G543" s="455"/>
      <c r="H543" s="7"/>
      <c r="I543" s="256"/>
      <c r="J543" s="256"/>
      <c r="K543" s="38"/>
      <c r="L543" s="194"/>
      <c r="M543" s="194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6"/>
      <c r="AC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39"/>
        <v>1</v>
      </c>
      <c r="C544" s="184">
        <f t="shared" si="40"/>
        <v>0</v>
      </c>
      <c r="D544" s="191"/>
      <c r="E544" s="191"/>
      <c r="F544" s="192"/>
      <c r="G544" s="455"/>
      <c r="H544" s="7"/>
      <c r="I544" s="256"/>
      <c r="J544" s="256"/>
      <c r="K544" s="564"/>
      <c r="L544" s="194"/>
      <c r="M544" s="194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6"/>
      <c r="AC544" s="556"/>
      <c r="AD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39"/>
        <v>1</v>
      </c>
      <c r="C545" s="184">
        <f t="shared" si="40"/>
        <v>0</v>
      </c>
      <c r="D545" s="191"/>
      <c r="E545" s="191"/>
      <c r="F545" s="192"/>
      <c r="G545" s="455"/>
      <c r="H545" s="7"/>
      <c r="I545" s="256"/>
      <c r="J545" s="256"/>
      <c r="K545" s="38"/>
      <c r="L545" s="194"/>
      <c r="M545" s="194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6"/>
      <c r="AC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39"/>
        <v>1</v>
      </c>
      <c r="C546" s="184">
        <f t="shared" si="40"/>
        <v>0</v>
      </c>
      <c r="D546" s="191"/>
      <c r="E546" s="191"/>
      <c r="F546" s="192"/>
      <c r="G546" s="455"/>
      <c r="H546" s="7"/>
      <c r="I546" s="256"/>
      <c r="J546" s="256"/>
      <c r="K546" s="38"/>
      <c r="L546" s="194"/>
      <c r="M546" s="194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6"/>
      <c r="AC546" s="556"/>
      <c r="AD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39"/>
        <v>1</v>
      </c>
      <c r="C547" s="184">
        <f t="shared" si="40"/>
        <v>0</v>
      </c>
      <c r="D547" s="191"/>
      <c r="E547" s="191"/>
      <c r="F547" s="192"/>
      <c r="G547" s="455"/>
      <c r="H547" s="7"/>
      <c r="I547" s="256"/>
      <c r="J547" s="256"/>
      <c r="K547" s="564"/>
      <c r="L547" s="194"/>
      <c r="M547" s="194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6"/>
      <c r="AC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39"/>
        <v>1</v>
      </c>
      <c r="C548" s="184">
        <f t="shared" si="40"/>
        <v>0</v>
      </c>
      <c r="D548" s="191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6"/>
      <c r="AC548" s="556"/>
      <c r="AF548" s="556"/>
      <c r="AG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39"/>
        <v>1</v>
      </c>
      <c r="C549" s="184">
        <f t="shared" si="40"/>
        <v>0</v>
      </c>
      <c r="D549" s="191"/>
      <c r="E549" s="191"/>
      <c r="F549" s="192"/>
      <c r="G549" s="453"/>
      <c r="H549" s="45"/>
      <c r="I549" s="257"/>
      <c r="J549" s="256"/>
      <c r="K549" s="38"/>
      <c r="L549" s="194"/>
      <c r="M549" s="565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6"/>
      <c r="AC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39"/>
        <v>1</v>
      </c>
      <c r="C550" s="184">
        <f t="shared" si="40"/>
        <v>0</v>
      </c>
      <c r="D550" s="191"/>
      <c r="E550" s="191"/>
      <c r="F550" s="189"/>
      <c r="G550" s="453"/>
      <c r="H550" s="45"/>
      <c r="I550" s="257"/>
      <c r="J550" s="256"/>
      <c r="K550" s="38"/>
      <c r="L550" s="194"/>
      <c r="M550" s="565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6"/>
      <c r="AC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39"/>
        <v>1</v>
      </c>
      <c r="C551" s="184">
        <f t="shared" si="40"/>
        <v>0</v>
      </c>
      <c r="D551" s="191"/>
      <c r="E551" s="191"/>
      <c r="F551" s="192"/>
      <c r="G551" s="453"/>
      <c r="H551" s="45"/>
      <c r="I551" s="257"/>
      <c r="J551" s="256"/>
      <c r="K551" s="38"/>
      <c r="L551" s="194"/>
      <c r="M551" s="565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6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39"/>
        <v>1</v>
      </c>
      <c r="C552" s="184">
        <f t="shared" si="40"/>
        <v>0</v>
      </c>
      <c r="D552" s="191"/>
      <c r="E552" s="191"/>
      <c r="F552" s="192"/>
      <c r="G552" s="453"/>
      <c r="H552" s="45"/>
      <c r="I552" s="257"/>
      <c r="J552" s="256"/>
      <c r="K552" s="38"/>
      <c r="L552" s="194"/>
      <c r="M552" s="565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6"/>
      <c r="AC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39"/>
        <v>1</v>
      </c>
      <c r="C553" s="184">
        <f t="shared" si="40"/>
        <v>0</v>
      </c>
      <c r="D553" s="191"/>
      <c r="E553" s="191"/>
      <c r="F553" s="189"/>
      <c r="G553" s="453"/>
      <c r="H553" s="45"/>
      <c r="I553" s="257"/>
      <c r="J553" s="256"/>
      <c r="K553" s="38"/>
      <c r="L553" s="194"/>
      <c r="M553" s="565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6"/>
      <c r="AC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39"/>
        <v>1</v>
      </c>
      <c r="C554" s="184">
        <f t="shared" si="40"/>
        <v>0</v>
      </c>
      <c r="D554" s="184"/>
      <c r="E554" s="191"/>
      <c r="F554" s="189"/>
      <c r="G554" s="453"/>
      <c r="H554" s="7"/>
      <c r="I554" s="256"/>
      <c r="J554" s="256"/>
      <c r="K554" s="38"/>
      <c r="L554" s="565"/>
      <c r="M554" s="565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6"/>
      <c r="AC554" s="556"/>
      <c r="AF554" s="556"/>
      <c r="AG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39"/>
        <v>1</v>
      </c>
      <c r="C555" s="184">
        <f t="shared" si="40"/>
        <v>0</v>
      </c>
      <c r="D555" s="191"/>
      <c r="E555" s="191"/>
      <c r="F555" s="192"/>
      <c r="G555" s="453"/>
      <c r="H555" s="45"/>
      <c r="I555" s="257"/>
      <c r="J555" s="256"/>
      <c r="K555" s="38"/>
      <c r="L555" s="194"/>
      <c r="M555" s="565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6"/>
      <c r="AC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39"/>
        <v>1</v>
      </c>
      <c r="C556" s="184">
        <f t="shared" si="40"/>
        <v>0</v>
      </c>
      <c r="D556" s="191"/>
      <c r="E556" s="191"/>
      <c r="F556" s="192"/>
      <c r="G556" s="453"/>
      <c r="H556" s="45"/>
      <c r="I556" s="256"/>
      <c r="J556" s="256"/>
      <c r="K556" s="38"/>
      <c r="L556" s="194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6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39"/>
        <v>1</v>
      </c>
      <c r="C557" s="184">
        <f t="shared" si="40"/>
        <v>0</v>
      </c>
      <c r="D557" s="191"/>
      <c r="E557" s="191"/>
      <c r="F557" s="189"/>
      <c r="G557" s="453"/>
      <c r="H557" s="45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6"/>
      <c r="AC557" s="556"/>
      <c r="AF557" s="556"/>
      <c r="AG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39"/>
        <v>1</v>
      </c>
      <c r="C558" s="184">
        <f t="shared" si="40"/>
        <v>0</v>
      </c>
      <c r="D558" s="191"/>
      <c r="E558" s="191"/>
      <c r="F558" s="192"/>
      <c r="G558" s="455"/>
      <c r="H558" s="7"/>
      <c r="I558" s="256"/>
      <c r="J558" s="256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6"/>
      <c r="AC558" s="556"/>
      <c r="AD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39"/>
        <v>1</v>
      </c>
      <c r="C559" s="184">
        <f t="shared" si="40"/>
        <v>0</v>
      </c>
      <c r="D559" s="191"/>
      <c r="E559" s="191"/>
      <c r="F559" s="189"/>
      <c r="G559" s="455"/>
      <c r="H559" s="7"/>
      <c r="I559" s="257"/>
      <c r="J559" s="257"/>
      <c r="K559" s="564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6"/>
      <c r="AC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39"/>
        <v>1</v>
      </c>
      <c r="C560" s="184">
        <f t="shared" si="40"/>
        <v>0</v>
      </c>
      <c r="D560" s="191"/>
      <c r="E560" s="191"/>
      <c r="F560" s="192"/>
      <c r="G560" s="455"/>
      <c r="H560" s="7"/>
      <c r="I560" s="256"/>
      <c r="J560" s="256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6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39"/>
        <v>1</v>
      </c>
      <c r="C561" s="184">
        <f t="shared" si="40"/>
        <v>0</v>
      </c>
      <c r="D561" s="191"/>
      <c r="E561" s="191"/>
      <c r="F561" s="192"/>
      <c r="G561" s="455"/>
      <c r="H561" s="7"/>
      <c r="I561" s="256"/>
      <c r="J561" s="256"/>
      <c r="K561" s="38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6"/>
      <c r="AC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39"/>
        <v>1</v>
      </c>
      <c r="C562" s="184">
        <f t="shared" si="40"/>
        <v>0</v>
      </c>
      <c r="D562" s="191"/>
      <c r="E562" s="191"/>
      <c r="F562" s="192"/>
      <c r="G562" s="455"/>
      <c r="H562" s="7"/>
      <c r="I562" s="256"/>
      <c r="J562" s="256"/>
      <c r="K562" s="564"/>
      <c r="L562" s="194"/>
      <c r="M562" s="194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6"/>
      <c r="AC562" s="556"/>
      <c r="AD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39"/>
        <v>1</v>
      </c>
      <c r="C563" s="184">
        <f t="shared" si="40"/>
        <v>0</v>
      </c>
      <c r="D563" s="191"/>
      <c r="E563" s="191"/>
      <c r="F563" s="189"/>
      <c r="G563" s="455"/>
      <c r="H563" s="7"/>
      <c r="I563" s="256"/>
      <c r="J563" s="256"/>
      <c r="K563" s="38"/>
      <c r="L563" s="194"/>
      <c r="M563" s="194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6"/>
      <c r="AC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39"/>
        <v>1</v>
      </c>
      <c r="C564" s="184">
        <f t="shared" si="40"/>
        <v>0</v>
      </c>
      <c r="D564" s="191"/>
      <c r="E564" s="191"/>
      <c r="F564" s="291"/>
      <c r="G564" s="455"/>
      <c r="H564" s="7"/>
      <c r="I564" s="256"/>
      <c r="J564" s="256"/>
      <c r="K564" s="38"/>
      <c r="L564" s="194"/>
      <c r="M564" s="194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6"/>
      <c r="AC564" s="556"/>
      <c r="AD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39"/>
        <v>1</v>
      </c>
      <c r="C565" s="184">
        <f t="shared" si="40"/>
        <v>0</v>
      </c>
      <c r="D565" s="191"/>
      <c r="E565" s="184"/>
      <c r="F565" s="189"/>
      <c r="G565" s="566"/>
      <c r="H565" s="193"/>
      <c r="I565" s="256"/>
      <c r="J565" s="256"/>
      <c r="K565" s="564"/>
      <c r="L565" s="194"/>
      <c r="M565" s="194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6"/>
      <c r="AC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39"/>
        <v>1</v>
      </c>
      <c r="C566" s="184">
        <f t="shared" si="40"/>
        <v>0</v>
      </c>
      <c r="D566" s="184"/>
      <c r="E566" s="184"/>
      <c r="F566" s="189"/>
      <c r="G566" s="453"/>
      <c r="H566" s="193"/>
      <c r="I566" s="256"/>
      <c r="J566" s="256"/>
      <c r="K566" s="564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6"/>
      <c r="AC566" s="556"/>
      <c r="AD566" s="556"/>
      <c r="AE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39"/>
        <v>1</v>
      </c>
      <c r="C567" s="184">
        <f t="shared" si="40"/>
        <v>0</v>
      </c>
      <c r="D567" s="184"/>
      <c r="E567" s="184"/>
      <c r="F567" s="189"/>
      <c r="G567" s="453"/>
      <c r="H567" s="193"/>
      <c r="I567" s="256"/>
      <c r="J567" s="256"/>
      <c r="K567" s="38"/>
      <c r="L567" s="565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6"/>
      <c r="AC567" s="556"/>
      <c r="AD567" s="556"/>
      <c r="AE567" s="556"/>
      <c r="AF567" s="556"/>
      <c r="AG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39"/>
        <v>1</v>
      </c>
      <c r="C568" s="184">
        <f t="shared" si="40"/>
        <v>0</v>
      </c>
      <c r="D568" s="184"/>
      <c r="E568" s="184"/>
      <c r="F568" s="189"/>
      <c r="G568" s="453"/>
      <c r="H568" s="193"/>
      <c r="I568" s="256"/>
      <c r="J568" s="256"/>
      <c r="K568" s="564"/>
      <c r="L568" s="565"/>
      <c r="M568" s="565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6"/>
      <c r="AC568" s="556"/>
      <c r="AD568" s="556"/>
      <c r="AE568" s="556"/>
      <c r="AF568" s="556"/>
      <c r="AG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39"/>
        <v>1</v>
      </c>
      <c r="C569" s="184">
        <f t="shared" si="40"/>
        <v>0</v>
      </c>
      <c r="D569" s="184"/>
      <c r="E569" s="184"/>
      <c r="F569" s="189"/>
      <c r="G569" s="453"/>
      <c r="H569" s="193"/>
      <c r="I569" s="256"/>
      <c r="J569" s="256"/>
      <c r="K569" s="564"/>
      <c r="L569" s="565"/>
      <c r="M569" s="565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6"/>
      <c r="AC569" s="556"/>
      <c r="AD569" s="556"/>
      <c r="AE569" s="556"/>
      <c r="AF569" s="556"/>
      <c r="AG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39"/>
        <v>1</v>
      </c>
      <c r="C570" s="184">
        <f t="shared" si="40"/>
        <v>0</v>
      </c>
      <c r="D570" s="184"/>
      <c r="E570" s="191"/>
      <c r="F570" s="189"/>
      <c r="G570" s="453"/>
      <c r="H570" s="7"/>
      <c r="I570" s="256"/>
      <c r="J570" s="256"/>
      <c r="K570" s="38"/>
      <c r="L570" s="565"/>
      <c r="M570" s="565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6"/>
      <c r="AC570" s="556"/>
      <c r="AD570" s="556"/>
      <c r="AF570" s="556"/>
      <c r="AG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39"/>
        <v>1</v>
      </c>
      <c r="C571" s="184">
        <f t="shared" si="40"/>
        <v>0</v>
      </c>
      <c r="D571" s="184"/>
      <c r="E571" s="191"/>
      <c r="F571" s="189"/>
      <c r="G571" s="453"/>
      <c r="H571" s="193"/>
      <c r="I571" s="256"/>
      <c r="J571" s="256"/>
      <c r="K571" s="38"/>
      <c r="L571" s="194"/>
      <c r="M571" s="565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6"/>
      <c r="AC571" s="556"/>
      <c r="AD571" s="556"/>
      <c r="AE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39"/>
        <v>1</v>
      </c>
      <c r="C572" s="184">
        <f t="shared" si="40"/>
        <v>0</v>
      </c>
      <c r="D572" s="184"/>
      <c r="E572" s="191"/>
      <c r="F572" s="192"/>
      <c r="G572" s="453"/>
      <c r="H572" s="45"/>
      <c r="I572" s="256"/>
      <c r="J572" s="256"/>
      <c r="K572" s="38"/>
      <c r="L572" s="194"/>
      <c r="M572" s="565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6"/>
      <c r="AC572" s="556"/>
      <c r="AD572" s="556"/>
      <c r="AE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39"/>
        <v>1</v>
      </c>
      <c r="C573" s="184">
        <f t="shared" si="40"/>
        <v>0</v>
      </c>
      <c r="D573" s="191"/>
      <c r="E573" s="191"/>
      <c r="F573" s="192"/>
      <c r="G573" s="455"/>
      <c r="H573" s="193"/>
      <c r="I573" s="256"/>
      <c r="J573" s="258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6"/>
      <c r="AC573" s="556"/>
      <c r="AF573" s="556"/>
      <c r="AG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39"/>
        <v>1</v>
      </c>
      <c r="C574" s="184">
        <f t="shared" si="40"/>
        <v>0</v>
      </c>
      <c r="D574" s="191"/>
      <c r="E574" s="191"/>
      <c r="F574" s="192"/>
      <c r="G574" s="455"/>
      <c r="H574" s="747"/>
      <c r="I574" s="257"/>
      <c r="J574" s="257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6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si="39"/>
        <v>1</v>
      </c>
      <c r="C575" s="184">
        <f t="shared" si="40"/>
        <v>0</v>
      </c>
      <c r="D575" s="191"/>
      <c r="E575" s="191"/>
      <c r="F575" s="192"/>
      <c r="G575" s="455"/>
      <c r="H575" s="747"/>
      <c r="I575" s="256"/>
      <c r="J575" s="256"/>
      <c r="K575" s="38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6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39"/>
        <v>1</v>
      </c>
      <c r="C576" s="184">
        <f t="shared" si="40"/>
        <v>0</v>
      </c>
      <c r="D576" s="191"/>
      <c r="E576" s="184"/>
      <c r="F576" s="189"/>
      <c r="G576" s="566"/>
      <c r="H576" s="7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6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39"/>
        <v>1</v>
      </c>
      <c r="C577" s="184">
        <f t="shared" si="40"/>
        <v>0</v>
      </c>
      <c r="D577" s="191"/>
      <c r="E577" s="184"/>
      <c r="F577" s="189"/>
      <c r="G577" s="566"/>
      <c r="H577" s="7"/>
      <c r="I577" s="256"/>
      <c r="J577" s="256"/>
      <c r="K577" s="564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6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39"/>
        <v>1</v>
      </c>
      <c r="C578" s="184">
        <f t="shared" si="40"/>
        <v>0</v>
      </c>
      <c r="D578" s="191"/>
      <c r="E578" s="191"/>
      <c r="F578" s="189"/>
      <c r="G578" s="455"/>
      <c r="H578" s="7"/>
      <c r="I578" s="257"/>
      <c r="J578" s="257"/>
      <c r="K578" s="38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6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39"/>
        <v>1</v>
      </c>
      <c r="C579" s="184">
        <f t="shared" si="40"/>
        <v>0</v>
      </c>
      <c r="D579" s="191"/>
      <c r="E579" s="191"/>
      <c r="F579" s="189"/>
      <c r="G579" s="455"/>
      <c r="H579" s="7"/>
      <c r="I579" s="257"/>
      <c r="J579" s="257"/>
      <c r="K579" s="564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6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39"/>
        <v>1</v>
      </c>
      <c r="C580" s="184">
        <f t="shared" si="40"/>
        <v>0</v>
      </c>
      <c r="D580" s="184"/>
      <c r="E580" s="191"/>
      <c r="F580" s="189"/>
      <c r="G580" s="453"/>
      <c r="H580" s="193"/>
      <c r="I580" s="256"/>
      <c r="J580" s="256"/>
      <c r="K580" s="38"/>
      <c r="L580" s="565"/>
      <c r="M580" s="565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6"/>
      <c r="AC580" s="556"/>
      <c r="AF580" s="556"/>
      <c r="AG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39"/>
        <v>1</v>
      </c>
      <c r="C581" s="184">
        <f t="shared" si="40"/>
        <v>0</v>
      </c>
      <c r="D581" s="184"/>
      <c r="E581" s="191"/>
      <c r="F581" s="189"/>
      <c r="G581" s="453"/>
      <c r="H581" s="193"/>
      <c r="I581" s="256"/>
      <c r="J581" s="256"/>
      <c r="K581" s="38"/>
      <c r="L581" s="194"/>
      <c r="M581" s="565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6"/>
      <c r="AC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39"/>
        <v>1</v>
      </c>
      <c r="C582" s="184">
        <f t="shared" si="40"/>
        <v>0</v>
      </c>
      <c r="D582" s="191"/>
      <c r="E582" s="191"/>
      <c r="F582" s="192"/>
      <c r="G582" s="455"/>
      <c r="H582" s="193"/>
      <c r="I582" s="256"/>
      <c r="J582" s="258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6"/>
      <c r="AC582" s="556"/>
      <c r="AD582" s="556"/>
      <c r="AF582" s="556"/>
      <c r="AG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39"/>
        <v>1</v>
      </c>
      <c r="C583" s="184">
        <f t="shared" si="40"/>
        <v>0</v>
      </c>
      <c r="D583" s="191"/>
      <c r="E583" s="191"/>
      <c r="F583" s="192"/>
      <c r="G583" s="455"/>
      <c r="H583" s="193"/>
      <c r="I583" s="256"/>
      <c r="J583" s="258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6"/>
      <c r="AC583" s="556"/>
      <c r="AD583" s="556"/>
      <c r="AF583" s="556"/>
      <c r="AG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39"/>
        <v>1</v>
      </c>
      <c r="C584" s="184">
        <f t="shared" si="40"/>
        <v>0</v>
      </c>
      <c r="D584" s="191"/>
      <c r="E584" s="191"/>
      <c r="F584" s="189"/>
      <c r="G584" s="455"/>
      <c r="H584" s="7"/>
      <c r="I584" s="257"/>
      <c r="J584" s="257"/>
      <c r="K584" s="38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6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39"/>
        <v>1</v>
      </c>
      <c r="C585" s="184">
        <f t="shared" si="40"/>
        <v>0</v>
      </c>
      <c r="D585" s="191"/>
      <c r="E585" s="191"/>
      <c r="F585" s="189"/>
      <c r="G585" s="455"/>
      <c r="H585" s="7"/>
      <c r="I585" s="257"/>
      <c r="J585" s="257"/>
      <c r="K585" s="564"/>
      <c r="L585" s="194"/>
      <c r="M585" s="194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6"/>
      <c r="AC585" s="556"/>
      <c r="AD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39"/>
        <v>1</v>
      </c>
      <c r="C586" s="184">
        <f t="shared" si="40"/>
        <v>0</v>
      </c>
      <c r="D586" s="184"/>
      <c r="E586" s="184"/>
      <c r="F586" s="189"/>
      <c r="G586" s="453"/>
      <c r="H586" s="193"/>
      <c r="I586" s="256"/>
      <c r="J586" s="256"/>
      <c r="K586" s="564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6"/>
      <c r="AC586" s="556"/>
      <c r="AD586" s="556"/>
      <c r="AE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39"/>
        <v>1</v>
      </c>
      <c r="C587" s="184">
        <f t="shared" si="40"/>
        <v>0</v>
      </c>
      <c r="D587" s="184"/>
      <c r="E587" s="184"/>
      <c r="F587" s="189"/>
      <c r="G587" s="453"/>
      <c r="H587" s="193"/>
      <c r="I587" s="256"/>
      <c r="J587" s="256"/>
      <c r="K587" s="564"/>
      <c r="L587" s="565"/>
      <c r="M587" s="565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6"/>
      <c r="AC587" s="556"/>
      <c r="AD587" s="556"/>
      <c r="AE587" s="556"/>
      <c r="AF587" s="556"/>
      <c r="AG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39"/>
        <v>1</v>
      </c>
      <c r="C588" s="184">
        <f t="shared" si="40"/>
        <v>0</v>
      </c>
      <c r="D588" s="184"/>
      <c r="E588" s="191"/>
      <c r="F588" s="189"/>
      <c r="G588" s="453"/>
      <c r="H588" s="7"/>
      <c r="I588" s="256"/>
      <c r="J588" s="256"/>
      <c r="K588" s="38"/>
      <c r="L588" s="565"/>
      <c r="M588" s="565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6"/>
      <c r="AC588" s="556"/>
      <c r="AD588" s="556"/>
      <c r="AF588" s="556"/>
      <c r="AG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39"/>
        <v>1</v>
      </c>
      <c r="C589" s="184">
        <f t="shared" si="40"/>
        <v>0</v>
      </c>
      <c r="D589" s="184"/>
      <c r="E589" s="191"/>
      <c r="F589" s="189"/>
      <c r="G589" s="453"/>
      <c r="H589" s="7"/>
      <c r="I589" s="256"/>
      <c r="J589" s="256"/>
      <c r="K589" s="38"/>
      <c r="L589" s="565"/>
      <c r="M589" s="565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6"/>
      <c r="AC589" s="556"/>
      <c r="AD589" s="556"/>
      <c r="AF589" s="556"/>
      <c r="AG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39"/>
        <v>1</v>
      </c>
      <c r="C590" s="184">
        <f t="shared" si="40"/>
        <v>0</v>
      </c>
      <c r="D590" s="184"/>
      <c r="E590" s="191"/>
      <c r="F590" s="189"/>
      <c r="G590" s="453"/>
      <c r="H590" s="7"/>
      <c r="I590" s="256"/>
      <c r="J590" s="256"/>
      <c r="K590" s="38"/>
      <c r="L590" s="565"/>
      <c r="M590" s="565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6"/>
      <c r="AC590" s="556"/>
      <c r="AF590" s="556"/>
      <c r="AG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39"/>
        <v>1</v>
      </c>
      <c r="C591" s="184">
        <f t="shared" si="40"/>
        <v>0</v>
      </c>
      <c r="D591" s="184"/>
      <c r="E591" s="191"/>
      <c r="F591" s="189"/>
      <c r="G591" s="453"/>
      <c r="H591" s="193"/>
      <c r="I591" s="256"/>
      <c r="J591" s="256"/>
      <c r="K591" s="38"/>
      <c r="L591" s="194"/>
      <c r="M591" s="565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6"/>
      <c r="AC591" s="556"/>
      <c r="AD591" s="556"/>
    </row>
    <row r="592" spans="1:33" s="211" customFormat="1" ht="15.75" customHeight="1">
      <c r="A592" s="204" t="str">
        <f>IF(B592&lt;&gt;"",IF(AND(B592&gt;=_TM1,B592&lt;=_TM2,OR(TH!L592="1111",TH!M592="1111")),TH!D592,""),"")</f>
        <v/>
      </c>
      <c r="B592" s="36">
        <f t="shared" si="39"/>
        <v>1</v>
      </c>
      <c r="C592" s="184">
        <f t="shared" si="40"/>
        <v>0</v>
      </c>
      <c r="D592" s="191"/>
      <c r="E592" s="191"/>
      <c r="F592" s="189"/>
      <c r="G592" s="455"/>
      <c r="H592" s="7"/>
      <c r="I592" s="257"/>
      <c r="J592" s="257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6"/>
      <c r="AC592" s="556"/>
      <c r="AD592" s="556"/>
    </row>
    <row r="593" spans="1:30" s="211" customFormat="1" ht="15.75" customHeight="1">
      <c r="A593" s="204" t="str">
        <f>IF(B593&lt;&gt;"",IF(AND(B593&gt;=_TM1,B593&lt;=_TM2,OR(TH!L593="1111",TH!M593="1111")),TH!D593,""),"")</f>
        <v/>
      </c>
      <c r="B593" s="36">
        <f t="shared" si="39"/>
        <v>1</v>
      </c>
      <c r="C593" s="184">
        <f t="shared" si="40"/>
        <v>0</v>
      </c>
      <c r="D593" s="191"/>
      <c r="E593" s="191"/>
      <c r="F593" s="189"/>
      <c r="G593" s="455"/>
      <c r="H593" s="7"/>
      <c r="I593" s="257"/>
      <c r="J593" s="257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6"/>
      <c r="AC593" s="556"/>
      <c r="AD593" s="556"/>
    </row>
    <row r="594" spans="1:30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39"/>
        <v>1</v>
      </c>
      <c r="C594" s="184">
        <f t="shared" si="40"/>
        <v>0</v>
      </c>
      <c r="D594" s="191"/>
      <c r="E594" s="191"/>
      <c r="F594" s="189"/>
      <c r="G594" s="455"/>
      <c r="H594" s="7"/>
      <c r="I594" s="256"/>
      <c r="J594" s="256"/>
      <c r="K594" s="38"/>
      <c r="L594" s="194"/>
      <c r="M594" s="194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6"/>
      <c r="AC594" s="556"/>
      <c r="AD594" s="556"/>
    </row>
    <row r="595" spans="1:30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39"/>
        <v>1</v>
      </c>
      <c r="C595" s="184">
        <f t="shared" si="40"/>
        <v>0</v>
      </c>
      <c r="D595" s="191"/>
      <c r="E595" s="191"/>
      <c r="F595" s="189"/>
      <c r="G595" s="455"/>
      <c r="H595" s="7"/>
      <c r="I595" s="256"/>
      <c r="J595" s="256"/>
      <c r="K595" s="564"/>
      <c r="L595" s="194"/>
      <c r="M595" s="194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6"/>
      <c r="AC595" s="556"/>
      <c r="AD595" s="556"/>
    </row>
    <row r="596" spans="1:30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39"/>
        <v>1</v>
      </c>
      <c r="C596" s="184">
        <f t="shared" si="40"/>
        <v>0</v>
      </c>
      <c r="D596" s="191"/>
      <c r="E596" s="191"/>
      <c r="F596" s="189"/>
      <c r="G596" s="455"/>
      <c r="H596" s="193"/>
      <c r="I596" s="256"/>
      <c r="J596" s="256"/>
      <c r="K596" s="38"/>
      <c r="L596" s="194"/>
      <c r="M596" s="194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6"/>
      <c r="AC596" s="556"/>
    </row>
    <row r="597" spans="1:30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39"/>
        <v>1</v>
      </c>
      <c r="C597" s="184">
        <f t="shared" si="40"/>
        <v>0</v>
      </c>
      <c r="D597" s="191"/>
      <c r="E597" s="191"/>
      <c r="F597" s="189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6"/>
      <c r="AC597" s="556"/>
      <c r="AD597" s="556"/>
    </row>
    <row r="598" spans="1:30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39"/>
        <v>1</v>
      </c>
      <c r="C598" s="184">
        <f t="shared" si="40"/>
        <v>0</v>
      </c>
      <c r="D598" s="191"/>
      <c r="E598" s="191"/>
      <c r="F598" s="189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6"/>
      <c r="AC598" s="556"/>
      <c r="AD598" s="556"/>
    </row>
    <row r="599" spans="1:30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ref="B599:B662" si="41">IF(C599&lt;&gt;"",MONTH(C599),"")</f>
        <v>1</v>
      </c>
      <c r="C599" s="184">
        <f t="shared" ref="C599:C662" si="42">E599</f>
        <v>0</v>
      </c>
      <c r="D599" s="191"/>
      <c r="E599" s="191"/>
      <c r="F599" s="192"/>
      <c r="G599" s="455"/>
      <c r="H599" s="193"/>
      <c r="I599" s="256"/>
      <c r="J599" s="256"/>
      <c r="K599" s="564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6"/>
      <c r="AC599" s="556"/>
    </row>
    <row r="600" spans="1:30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41"/>
        <v>1</v>
      </c>
      <c r="C600" s="184">
        <f t="shared" si="42"/>
        <v>0</v>
      </c>
      <c r="D600" s="191"/>
      <c r="E600" s="191"/>
      <c r="F600" s="192"/>
      <c r="G600" s="455"/>
      <c r="H600" s="193"/>
      <c r="I600" s="256"/>
      <c r="J600" s="256"/>
      <c r="K600" s="38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6"/>
      <c r="AC600" s="556"/>
      <c r="AD600" s="556"/>
    </row>
    <row r="601" spans="1:30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41"/>
        <v>1</v>
      </c>
      <c r="C601" s="184">
        <f t="shared" si="42"/>
        <v>0</v>
      </c>
      <c r="D601" s="191"/>
      <c r="E601" s="191"/>
      <c r="F601" s="189"/>
      <c r="G601" s="455"/>
      <c r="H601" s="193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6"/>
      <c r="AC601" s="556"/>
      <c r="AD601" s="556"/>
    </row>
    <row r="602" spans="1:30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41"/>
        <v>1</v>
      </c>
      <c r="C602" s="184">
        <f t="shared" si="42"/>
        <v>0</v>
      </c>
      <c r="D602" s="191"/>
      <c r="E602" s="191"/>
      <c r="F602" s="192"/>
      <c r="G602" s="455"/>
      <c r="H602" s="193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6"/>
      <c r="AC602" s="556"/>
      <c r="AD602" s="556"/>
    </row>
    <row r="603" spans="1:30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41"/>
        <v>1</v>
      </c>
      <c r="C603" s="184">
        <f t="shared" si="42"/>
        <v>0</v>
      </c>
      <c r="D603" s="191"/>
      <c r="E603" s="191"/>
      <c r="F603" s="192"/>
      <c r="G603" s="455"/>
      <c r="H603" s="193"/>
      <c r="I603" s="256"/>
      <c r="J603" s="256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6"/>
      <c r="AC603" s="556"/>
      <c r="AD603" s="556"/>
    </row>
    <row r="604" spans="1:30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41"/>
        <v>1</v>
      </c>
      <c r="C604" s="184">
        <f t="shared" si="42"/>
        <v>0</v>
      </c>
      <c r="D604" s="191"/>
      <c r="E604" s="191"/>
      <c r="F604" s="189"/>
      <c r="G604" s="455"/>
      <c r="H604" s="193"/>
      <c r="I604" s="257"/>
      <c r="J604" s="257"/>
      <c r="K604" s="38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6"/>
      <c r="AC604" s="556"/>
    </row>
    <row r="605" spans="1:30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41"/>
        <v>1</v>
      </c>
      <c r="C605" s="184">
        <f t="shared" si="42"/>
        <v>0</v>
      </c>
      <c r="D605" s="191"/>
      <c r="E605" s="191"/>
      <c r="F605" s="189"/>
      <c r="G605" s="455"/>
      <c r="H605" s="210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6"/>
      <c r="AC605" s="556"/>
      <c r="AD605" s="556"/>
    </row>
    <row r="606" spans="1:30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41"/>
        <v>1</v>
      </c>
      <c r="C606" s="184">
        <f t="shared" si="42"/>
        <v>0</v>
      </c>
      <c r="D606" s="191"/>
      <c r="E606" s="191"/>
      <c r="F606" s="189"/>
      <c r="G606" s="455"/>
      <c r="H606" s="210"/>
      <c r="I606" s="256"/>
      <c r="J606" s="256"/>
      <c r="K606" s="38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6"/>
      <c r="AC606" s="556"/>
      <c r="AD606" s="556"/>
    </row>
    <row r="607" spans="1:30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41"/>
        <v>1</v>
      </c>
      <c r="C607" s="184">
        <f t="shared" si="42"/>
        <v>0</v>
      </c>
      <c r="D607" s="191"/>
      <c r="E607" s="191"/>
      <c r="F607" s="189"/>
      <c r="G607" s="455"/>
      <c r="H607" s="210"/>
      <c r="I607" s="257"/>
      <c r="J607" s="257"/>
      <c r="K607" s="38"/>
      <c r="L607" s="194"/>
      <c r="M607" s="194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6"/>
      <c r="AC607" s="556"/>
    </row>
    <row r="608" spans="1:30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41"/>
        <v>1</v>
      </c>
      <c r="C608" s="184">
        <f t="shared" si="42"/>
        <v>0</v>
      </c>
      <c r="D608" s="191"/>
      <c r="E608" s="191"/>
      <c r="F608" s="189"/>
      <c r="G608" s="455"/>
      <c r="H608" s="210"/>
      <c r="I608" s="256"/>
      <c r="J608" s="256"/>
      <c r="K608" s="564"/>
      <c r="L608" s="194"/>
      <c r="M608" s="194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6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41"/>
        <v>1</v>
      </c>
      <c r="C609" s="184">
        <f t="shared" si="42"/>
        <v>0</v>
      </c>
      <c r="D609" s="184"/>
      <c r="E609" s="191"/>
      <c r="F609" s="189"/>
      <c r="G609" s="453"/>
      <c r="H609" s="7"/>
      <c r="I609" s="256"/>
      <c r="J609" s="256"/>
      <c r="K609" s="38"/>
      <c r="L609" s="565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6"/>
      <c r="AC609" s="556"/>
      <c r="AD609" s="556"/>
      <c r="AF609" s="556"/>
      <c r="AG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41"/>
        <v>1</v>
      </c>
      <c r="C610" s="184">
        <f t="shared" si="42"/>
        <v>0</v>
      </c>
      <c r="D610" s="184"/>
      <c r="E610" s="191"/>
      <c r="F610" s="189"/>
      <c r="G610" s="453"/>
      <c r="H610" s="193"/>
      <c r="I610" s="256"/>
      <c r="J610" s="256"/>
      <c r="K610" s="38"/>
      <c r="L610" s="565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6"/>
      <c r="AC610" s="556"/>
      <c r="AD610" s="556"/>
      <c r="AF610" s="556"/>
      <c r="AG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41"/>
        <v>1</v>
      </c>
      <c r="C611" s="184">
        <f t="shared" si="42"/>
        <v>0</v>
      </c>
      <c r="D611" s="191"/>
      <c r="E611" s="191"/>
      <c r="F611" s="189"/>
      <c r="G611" s="455"/>
      <c r="H611" s="7"/>
      <c r="I611" s="257"/>
      <c r="J611" s="257"/>
      <c r="K611" s="38"/>
      <c r="L611" s="194"/>
      <c r="M611" s="194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6"/>
      <c r="AC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41"/>
        <v>1</v>
      </c>
      <c r="C612" s="184">
        <f t="shared" si="42"/>
        <v>0</v>
      </c>
      <c r="D612" s="191"/>
      <c r="E612" s="191"/>
      <c r="F612" s="192"/>
      <c r="G612" s="455"/>
      <c r="H612" s="45"/>
      <c r="I612" s="256"/>
      <c r="J612" s="256"/>
      <c r="K612" s="38"/>
      <c r="L612" s="194"/>
      <c r="M612" s="194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6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41"/>
        <v>1</v>
      </c>
      <c r="C613" s="184">
        <f t="shared" si="42"/>
        <v>0</v>
      </c>
      <c r="D613" s="191"/>
      <c r="E613" s="191"/>
      <c r="F613" s="192"/>
      <c r="G613" s="455"/>
      <c r="H613" s="865"/>
      <c r="I613" s="256"/>
      <c r="J613" s="256"/>
      <c r="K613" s="38"/>
      <c r="L613" s="194"/>
      <c r="M613" s="194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6"/>
      <c r="AC613" s="556"/>
      <c r="AD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41"/>
        <v>1</v>
      </c>
      <c r="C614" s="184">
        <f t="shared" si="42"/>
        <v>0</v>
      </c>
      <c r="D614" s="191"/>
      <c r="E614" s="191"/>
      <c r="F614" s="189"/>
      <c r="G614" s="455"/>
      <c r="H614" s="865"/>
      <c r="I614" s="256"/>
      <c r="J614" s="256"/>
      <c r="K614" s="564"/>
      <c r="L614" s="194"/>
      <c r="M614" s="194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6"/>
      <c r="AC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41"/>
        <v>1</v>
      </c>
      <c r="C615" s="184">
        <f t="shared" si="42"/>
        <v>0</v>
      </c>
      <c r="D615" s="191"/>
      <c r="E615" s="191"/>
      <c r="F615" s="189"/>
      <c r="G615" s="455"/>
      <c r="H615" s="193"/>
      <c r="I615" s="256"/>
      <c r="J615" s="256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6"/>
      <c r="AC615" s="556"/>
      <c r="AD615" s="556"/>
    </row>
    <row r="616" spans="1:33" s="825" customFormat="1" ht="15.75" customHeight="1">
      <c r="A616" s="204" t="str">
        <f>IF(B616&lt;&gt;"",IF(AND(B616&gt;=_TM1,B616&lt;=_TM2,OR(TH!L616="1111",TH!M616="1111")),TH!D616,""),"")</f>
        <v/>
      </c>
      <c r="B616" s="36">
        <f t="shared" si="41"/>
        <v>1</v>
      </c>
      <c r="C616" s="184">
        <f t="shared" si="42"/>
        <v>0</v>
      </c>
      <c r="D616" s="191"/>
      <c r="E616" s="191"/>
      <c r="F616" s="192"/>
      <c r="G616" s="455"/>
      <c r="H616" s="193"/>
      <c r="I616" s="256"/>
      <c r="J616" s="256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6"/>
      <c r="AC616" s="556"/>
      <c r="AD616" s="556"/>
      <c r="AE616" s="211"/>
      <c r="AF616" s="211"/>
      <c r="AG616" s="211"/>
    </row>
    <row r="617" spans="1:33" s="825" customFormat="1" ht="15.75" customHeight="1">
      <c r="A617" s="204" t="str">
        <f>IF(B617&lt;&gt;"",IF(AND(B617&gt;=_TM1,B617&lt;=_TM2,OR(TH!L617="1111",TH!M617="1111")),TH!D617,""),"")</f>
        <v/>
      </c>
      <c r="B617" s="36">
        <f t="shared" si="41"/>
        <v>1</v>
      </c>
      <c r="C617" s="184">
        <f t="shared" si="42"/>
        <v>0</v>
      </c>
      <c r="D617" s="191"/>
      <c r="E617" s="191"/>
      <c r="F617" s="189"/>
      <c r="G617" s="455"/>
      <c r="H617" s="193"/>
      <c r="I617" s="256"/>
      <c r="J617" s="256"/>
      <c r="K617" s="38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6"/>
      <c r="AC617" s="556"/>
      <c r="AD617" s="211"/>
      <c r="AE617" s="211"/>
      <c r="AF617" s="211"/>
      <c r="AG617" s="211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41"/>
        <v>1</v>
      </c>
      <c r="C618" s="184">
        <f t="shared" si="42"/>
        <v>0</v>
      </c>
      <c r="D618" s="191"/>
      <c r="E618" s="191"/>
      <c r="F618" s="192"/>
      <c r="G618" s="453"/>
      <c r="H618" s="45"/>
      <c r="I618" s="256"/>
      <c r="J618" s="256"/>
      <c r="K618" s="38"/>
      <c r="L618" s="194"/>
      <c r="M618" s="565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6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41"/>
        <v>1</v>
      </c>
      <c r="C619" s="184">
        <f t="shared" si="42"/>
        <v>0</v>
      </c>
      <c r="D619" s="191"/>
      <c r="E619" s="191"/>
      <c r="F619" s="192"/>
      <c r="G619" s="453"/>
      <c r="H619" s="45"/>
      <c r="I619" s="258"/>
      <c r="J619" s="256"/>
      <c r="K619" s="38"/>
      <c r="L619" s="194"/>
      <c r="M619" s="565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6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41"/>
        <v>1</v>
      </c>
      <c r="C620" s="184">
        <f t="shared" si="42"/>
        <v>0</v>
      </c>
      <c r="D620" s="191"/>
      <c r="E620" s="191"/>
      <c r="F620" s="189"/>
      <c r="G620" s="453"/>
      <c r="H620" s="45"/>
      <c r="I620" s="258"/>
      <c r="J620" s="256"/>
      <c r="K620" s="38"/>
      <c r="L620" s="194"/>
      <c r="M620" s="565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6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41"/>
        <v>1</v>
      </c>
      <c r="C621" s="184">
        <f t="shared" si="42"/>
        <v>0</v>
      </c>
      <c r="D621" s="191"/>
      <c r="E621" s="191"/>
      <c r="F621" s="192"/>
      <c r="G621" s="455"/>
      <c r="H621" s="193"/>
      <c r="I621" s="256"/>
      <c r="J621" s="256"/>
      <c r="K621" s="38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6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41"/>
        <v>1</v>
      </c>
      <c r="C622" s="184">
        <f t="shared" si="42"/>
        <v>0</v>
      </c>
      <c r="D622" s="191"/>
      <c r="E622" s="191"/>
      <c r="F622" s="192"/>
      <c r="G622" s="455"/>
      <c r="H622" s="193"/>
      <c r="I622" s="256"/>
      <c r="J622" s="256"/>
      <c r="K622" s="38"/>
      <c r="L622" s="194"/>
      <c r="M622" s="194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6"/>
      <c r="AC622" s="556"/>
      <c r="AD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41"/>
        <v>1</v>
      </c>
      <c r="C623" s="184">
        <f t="shared" si="42"/>
        <v>0</v>
      </c>
      <c r="D623" s="191"/>
      <c r="E623" s="191"/>
      <c r="F623" s="192"/>
      <c r="G623" s="455"/>
      <c r="H623" s="193"/>
      <c r="I623" s="257"/>
      <c r="J623" s="257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6"/>
      <c r="AC623" s="556"/>
      <c r="AD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41"/>
        <v>1</v>
      </c>
      <c r="C624" s="184">
        <f t="shared" si="42"/>
        <v>0</v>
      </c>
      <c r="D624" s="191"/>
      <c r="E624" s="191"/>
      <c r="F624" s="192"/>
      <c r="G624" s="455"/>
      <c r="H624" s="193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6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41"/>
        <v>1</v>
      </c>
      <c r="C625" s="184">
        <f t="shared" si="42"/>
        <v>0</v>
      </c>
      <c r="D625" s="191"/>
      <c r="E625" s="191"/>
      <c r="F625" s="192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6"/>
      <c r="AC625" s="556"/>
      <c r="AD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41"/>
        <v>1</v>
      </c>
      <c r="C626" s="184">
        <f t="shared" si="42"/>
        <v>0</v>
      </c>
      <c r="D626" s="191"/>
      <c r="E626" s="191"/>
      <c r="F626" s="192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6"/>
      <c r="AC626" s="556"/>
      <c r="AD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41"/>
        <v>1</v>
      </c>
      <c r="C627" s="184">
        <f t="shared" si="42"/>
        <v>0</v>
      </c>
      <c r="D627" s="191"/>
      <c r="E627" s="191"/>
      <c r="F627" s="192"/>
      <c r="G627" s="455"/>
      <c r="H627" s="193"/>
      <c r="I627" s="258"/>
      <c r="J627" s="258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6"/>
      <c r="AC627" s="556"/>
      <c r="AD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41"/>
        <v>1</v>
      </c>
      <c r="C628" s="184">
        <f t="shared" si="42"/>
        <v>0</v>
      </c>
      <c r="D628" s="191"/>
      <c r="E628" s="191"/>
      <c r="F628" s="192"/>
      <c r="G628" s="455"/>
      <c r="H628" s="193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6"/>
      <c r="AC628" s="556"/>
      <c r="AD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41"/>
        <v>1</v>
      </c>
      <c r="C629" s="184">
        <f t="shared" si="42"/>
        <v>0</v>
      </c>
      <c r="D629" s="191"/>
      <c r="E629" s="191"/>
      <c r="F629" s="192"/>
      <c r="G629" s="455"/>
      <c r="H629" s="7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6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41"/>
        <v>1</v>
      </c>
      <c r="C630" s="184">
        <f t="shared" si="42"/>
        <v>0</v>
      </c>
      <c r="D630" s="191"/>
      <c r="E630" s="191"/>
      <c r="F630" s="192"/>
      <c r="G630" s="455"/>
      <c r="H630" s="7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6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41"/>
        <v>1</v>
      </c>
      <c r="C631" s="184">
        <f t="shared" si="42"/>
        <v>0</v>
      </c>
      <c r="D631" s="184"/>
      <c r="E631" s="191"/>
      <c r="F631" s="189"/>
      <c r="G631" s="453"/>
      <c r="H631" s="193"/>
      <c r="I631" s="256"/>
      <c r="J631" s="256"/>
      <c r="K631" s="38"/>
      <c r="L631" s="565"/>
      <c r="M631" s="565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6"/>
      <c r="AC631" s="556"/>
      <c r="AD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41"/>
        <v>1</v>
      </c>
      <c r="C632" s="184">
        <f t="shared" si="42"/>
        <v>0</v>
      </c>
      <c r="D632" s="184"/>
      <c r="E632" s="191"/>
      <c r="F632" s="192"/>
      <c r="G632" s="453"/>
      <c r="H632" s="7"/>
      <c r="I632" s="256"/>
      <c r="J632" s="256"/>
      <c r="K632" s="38"/>
      <c r="L632" s="194"/>
      <c r="M632" s="565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6"/>
      <c r="AC632" s="556"/>
      <c r="AD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41"/>
        <v>1</v>
      </c>
      <c r="C633" s="184">
        <f t="shared" si="42"/>
        <v>0</v>
      </c>
      <c r="D633" s="184"/>
      <c r="E633" s="191"/>
      <c r="F633" s="192"/>
      <c r="G633" s="453"/>
      <c r="H633" s="45"/>
      <c r="I633" s="256"/>
      <c r="J633" s="256"/>
      <c r="K633" s="38"/>
      <c r="L633" s="194"/>
      <c r="M633" s="565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6"/>
      <c r="AC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41"/>
        <v>1</v>
      </c>
      <c r="C634" s="184">
        <f t="shared" si="42"/>
        <v>0</v>
      </c>
      <c r="D634" s="184"/>
      <c r="E634" s="191"/>
      <c r="F634" s="192"/>
      <c r="G634" s="453"/>
      <c r="H634" s="7"/>
      <c r="I634" s="256"/>
      <c r="J634" s="256"/>
      <c r="K634" s="38"/>
      <c r="L634" s="194"/>
      <c r="M634" s="565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6"/>
      <c r="AC634" s="556"/>
      <c r="AD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41"/>
        <v>1</v>
      </c>
      <c r="C635" s="184">
        <f t="shared" si="42"/>
        <v>0</v>
      </c>
      <c r="D635" s="184"/>
      <c r="E635" s="191"/>
      <c r="F635" s="192"/>
      <c r="G635" s="453"/>
      <c r="H635" s="45"/>
      <c r="I635" s="256"/>
      <c r="J635" s="256"/>
      <c r="K635" s="38"/>
      <c r="L635" s="194"/>
      <c r="M635" s="565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6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41"/>
        <v>1</v>
      </c>
      <c r="C636" s="184">
        <f t="shared" si="42"/>
        <v>0</v>
      </c>
      <c r="D636" s="184"/>
      <c r="E636" s="191"/>
      <c r="F636" s="189"/>
      <c r="G636" s="453"/>
      <c r="H636" s="193"/>
      <c r="I636" s="256"/>
      <c r="J636" s="256"/>
      <c r="K636" s="38"/>
      <c r="L636" s="565"/>
      <c r="M636" s="565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6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41"/>
        <v>1</v>
      </c>
      <c r="C637" s="184">
        <f t="shared" si="42"/>
        <v>0</v>
      </c>
      <c r="D637" s="184"/>
      <c r="E637" s="191"/>
      <c r="F637" s="192"/>
      <c r="G637" s="453"/>
      <c r="H637" s="7"/>
      <c r="I637" s="256"/>
      <c r="J637" s="256"/>
      <c r="K637" s="38"/>
      <c r="L637" s="194"/>
      <c r="M637" s="565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6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41"/>
        <v>1</v>
      </c>
      <c r="C638" s="184">
        <f t="shared" si="42"/>
        <v>0</v>
      </c>
      <c r="D638" s="184"/>
      <c r="E638" s="191"/>
      <c r="F638" s="192"/>
      <c r="G638" s="453"/>
      <c r="H638" s="45"/>
      <c r="I638" s="256"/>
      <c r="J638" s="256"/>
      <c r="K638" s="38"/>
      <c r="L638" s="194"/>
      <c r="M638" s="565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6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si="41"/>
        <v>1</v>
      </c>
      <c r="C639" s="184">
        <f t="shared" si="42"/>
        <v>0</v>
      </c>
      <c r="D639" s="191"/>
      <c r="E639" s="191"/>
      <c r="F639" s="192"/>
      <c r="G639" s="455"/>
      <c r="H639" s="7"/>
      <c r="I639" s="257"/>
      <c r="J639" s="258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6"/>
      <c r="AC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41"/>
        <v>1</v>
      </c>
      <c r="C640" s="184">
        <f t="shared" si="42"/>
        <v>0</v>
      </c>
      <c r="D640" s="191"/>
      <c r="E640" s="191"/>
      <c r="F640" s="192"/>
      <c r="G640" s="455"/>
      <c r="H640" s="7"/>
      <c r="I640" s="256"/>
      <c r="J640" s="258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6"/>
      <c r="AC640" s="556"/>
    </row>
    <row r="641" spans="1:33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41"/>
        <v>1</v>
      </c>
      <c r="C641" s="184">
        <f t="shared" si="42"/>
        <v>0</v>
      </c>
      <c r="D641" s="191"/>
      <c r="E641" s="191"/>
      <c r="F641" s="192"/>
      <c r="G641" s="455"/>
      <c r="H641" s="7"/>
      <c r="I641" s="256"/>
      <c r="J641" s="256"/>
      <c r="K641" s="564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6"/>
      <c r="AC641" s="556"/>
      <c r="AD641" s="556"/>
      <c r="AF641" s="556"/>
      <c r="AG641" s="556"/>
    </row>
    <row r="642" spans="1:33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41"/>
        <v>1</v>
      </c>
      <c r="C642" s="184">
        <f t="shared" si="42"/>
        <v>0</v>
      </c>
      <c r="D642" s="191"/>
      <c r="E642" s="184"/>
      <c r="F642" s="189"/>
      <c r="G642" s="455"/>
      <c r="H642" s="7"/>
      <c r="I642" s="256"/>
      <c r="J642" s="256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6"/>
      <c r="AC642" s="556"/>
      <c r="AF642" s="556"/>
      <c r="AG642" s="556"/>
    </row>
    <row r="643" spans="1:33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41"/>
        <v>1</v>
      </c>
      <c r="C643" s="184">
        <f t="shared" si="42"/>
        <v>0</v>
      </c>
      <c r="D643" s="191"/>
      <c r="E643" s="184"/>
      <c r="F643" s="189"/>
      <c r="G643" s="455"/>
      <c r="H643" s="7"/>
      <c r="I643" s="256"/>
      <c r="J643" s="256"/>
      <c r="K643" s="38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6"/>
      <c r="AC643" s="556"/>
      <c r="AF643" s="556"/>
      <c r="AG643" s="556"/>
    </row>
    <row r="644" spans="1:33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41"/>
        <v>1</v>
      </c>
      <c r="C644" s="184">
        <f t="shared" si="42"/>
        <v>0</v>
      </c>
      <c r="D644" s="191"/>
      <c r="E644" s="184"/>
      <c r="F644" s="192"/>
      <c r="G644" s="455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6"/>
      <c r="AC644" s="556"/>
      <c r="AF644" s="556"/>
      <c r="AG644" s="556"/>
    </row>
    <row r="645" spans="1:33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41"/>
        <v>1</v>
      </c>
      <c r="C645" s="184">
        <f t="shared" si="42"/>
        <v>0</v>
      </c>
      <c r="D645" s="191"/>
      <c r="E645" s="184"/>
      <c r="F645" s="192"/>
      <c r="G645" s="455"/>
      <c r="H645" s="7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6"/>
      <c r="AC645" s="556"/>
      <c r="AD645" s="556"/>
    </row>
    <row r="646" spans="1:33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41"/>
        <v>1</v>
      </c>
      <c r="C646" s="184">
        <f t="shared" si="42"/>
        <v>0</v>
      </c>
      <c r="D646" s="867"/>
      <c r="E646" s="867"/>
      <c r="F646" s="868"/>
      <c r="G646" s="869"/>
      <c r="H646" s="870"/>
      <c r="I646" s="254"/>
      <c r="J646" s="255"/>
      <c r="K646" s="51"/>
      <c r="L646" s="855"/>
      <c r="M646" s="855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6"/>
      <c r="AC646" s="556"/>
      <c r="AF646" s="556"/>
      <c r="AG646" s="556"/>
    </row>
    <row r="647" spans="1:33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41"/>
        <v>1</v>
      </c>
      <c r="C647" s="184">
        <f t="shared" si="42"/>
        <v>0</v>
      </c>
      <c r="D647" s="191"/>
      <c r="E647" s="184"/>
      <c r="F647" s="189"/>
      <c r="G647" s="455"/>
      <c r="H647" s="7"/>
      <c r="I647" s="256"/>
      <c r="J647" s="256"/>
      <c r="K647" s="38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6"/>
      <c r="AC647" s="556"/>
    </row>
    <row r="648" spans="1:33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41"/>
        <v>1</v>
      </c>
      <c r="C648" s="184">
        <f t="shared" si="42"/>
        <v>0</v>
      </c>
      <c r="D648" s="191"/>
      <c r="E648" s="184"/>
      <c r="F648" s="189"/>
      <c r="G648" s="455"/>
      <c r="H648" s="7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6"/>
      <c r="AC648" s="556"/>
    </row>
    <row r="649" spans="1:33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41"/>
        <v>1</v>
      </c>
      <c r="C649" s="184">
        <f t="shared" si="42"/>
        <v>0</v>
      </c>
      <c r="D649" s="191"/>
      <c r="E649" s="184"/>
      <c r="F649" s="189"/>
      <c r="G649" s="455"/>
      <c r="H649" s="7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6"/>
      <c r="AC649" s="556"/>
    </row>
    <row r="650" spans="1:33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41"/>
        <v>1</v>
      </c>
      <c r="C650" s="184">
        <f t="shared" si="42"/>
        <v>0</v>
      </c>
      <c r="D650" s="191"/>
      <c r="E650" s="184"/>
      <c r="F650" s="189"/>
      <c r="G650" s="455"/>
      <c r="H650" s="7"/>
      <c r="I650" s="256"/>
      <c r="J650" s="256"/>
      <c r="K650" s="564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6"/>
      <c r="AC650" s="556"/>
      <c r="AF650" s="556"/>
      <c r="AG650" s="556"/>
    </row>
    <row r="651" spans="1:33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41"/>
        <v>1</v>
      </c>
      <c r="C651" s="184">
        <f t="shared" si="42"/>
        <v>0</v>
      </c>
      <c r="D651" s="191"/>
      <c r="E651" s="184"/>
      <c r="F651" s="189"/>
      <c r="G651" s="455"/>
      <c r="H651" s="7"/>
      <c r="I651" s="256"/>
      <c r="J651" s="256"/>
      <c r="K651" s="38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6"/>
      <c r="AC651" s="556"/>
      <c r="AF651" s="556"/>
      <c r="AG651" s="556"/>
    </row>
    <row r="652" spans="1:33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41"/>
        <v>1</v>
      </c>
      <c r="C652" s="184">
        <f t="shared" si="42"/>
        <v>0</v>
      </c>
      <c r="D652" s="191"/>
      <c r="E652" s="184"/>
      <c r="F652" s="189"/>
      <c r="G652" s="455"/>
      <c r="H652" s="7"/>
      <c r="I652" s="256"/>
      <c r="J652" s="256"/>
      <c r="K652" s="564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6"/>
      <c r="AC652" s="556"/>
      <c r="AF652" s="556"/>
      <c r="AG652" s="556"/>
    </row>
    <row r="653" spans="1:33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41"/>
        <v>1</v>
      </c>
      <c r="C653" s="184">
        <f t="shared" si="42"/>
        <v>0</v>
      </c>
      <c r="D653" s="191"/>
      <c r="E653" s="191"/>
      <c r="F653" s="189"/>
      <c r="G653" s="455"/>
      <c r="H653" s="193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6"/>
      <c r="AC653" s="556"/>
      <c r="AD653" s="556"/>
    </row>
    <row r="654" spans="1:33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41"/>
        <v>1</v>
      </c>
      <c r="C654" s="184">
        <f t="shared" si="42"/>
        <v>0</v>
      </c>
      <c r="D654" s="191"/>
      <c r="E654" s="191"/>
      <c r="F654" s="192"/>
      <c r="G654" s="455"/>
      <c r="H654" s="193"/>
      <c r="I654" s="256"/>
      <c r="J654" s="256"/>
      <c r="K654" s="564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6"/>
      <c r="AC654" s="556"/>
      <c r="AD654" s="556"/>
    </row>
    <row r="655" spans="1:33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41"/>
        <v>1</v>
      </c>
      <c r="C655" s="184">
        <f t="shared" si="42"/>
        <v>0</v>
      </c>
      <c r="D655" s="191"/>
      <c r="E655" s="184"/>
      <c r="F655" s="189"/>
      <c r="G655" s="455"/>
      <c r="H655" s="7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6"/>
      <c r="AC655" s="556"/>
      <c r="AF655" s="556"/>
      <c r="AG655" s="556"/>
    </row>
    <row r="656" spans="1:33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41"/>
        <v>1</v>
      </c>
      <c r="C656" s="184">
        <f t="shared" si="42"/>
        <v>0</v>
      </c>
      <c r="D656" s="191"/>
      <c r="E656" s="184"/>
      <c r="F656" s="189"/>
      <c r="G656" s="455"/>
      <c r="H656" s="7"/>
      <c r="I656" s="256"/>
      <c r="J656" s="256"/>
      <c r="K656" s="564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6"/>
      <c r="AC656" s="556"/>
      <c r="AF656" s="556"/>
      <c r="AG656" s="556"/>
    </row>
    <row r="657" spans="1:33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41"/>
        <v>1</v>
      </c>
      <c r="C657" s="184">
        <f t="shared" si="42"/>
        <v>0</v>
      </c>
      <c r="D657" s="191"/>
      <c r="E657" s="184"/>
      <c r="F657" s="189"/>
      <c r="G657" s="455"/>
      <c r="H657" s="7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6"/>
      <c r="AC657" s="556"/>
      <c r="AF657" s="556"/>
      <c r="AG657" s="556"/>
    </row>
    <row r="658" spans="1:33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41"/>
        <v>1</v>
      </c>
      <c r="C658" s="184">
        <f t="shared" si="42"/>
        <v>0</v>
      </c>
      <c r="D658" s="191"/>
      <c r="E658" s="184"/>
      <c r="F658" s="189"/>
      <c r="G658" s="455"/>
      <c r="H658" s="7"/>
      <c r="I658" s="256"/>
      <c r="J658" s="256"/>
      <c r="K658" s="564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6"/>
      <c r="AC658" s="556"/>
      <c r="AF658" s="556"/>
      <c r="AG658" s="556"/>
    </row>
    <row r="659" spans="1:33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41"/>
        <v>1</v>
      </c>
      <c r="C659" s="184">
        <f t="shared" si="42"/>
        <v>0</v>
      </c>
      <c r="D659" s="191"/>
      <c r="E659" s="191"/>
      <c r="F659" s="192"/>
      <c r="G659" s="455"/>
      <c r="H659" s="7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6"/>
      <c r="AC659" s="556"/>
      <c r="AD659" s="556"/>
    </row>
    <row r="660" spans="1:33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41"/>
        <v>1</v>
      </c>
      <c r="C660" s="184">
        <f t="shared" si="42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6"/>
      <c r="AC660" s="556"/>
      <c r="AD660" s="556"/>
    </row>
    <row r="661" spans="1:33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41"/>
        <v>1</v>
      </c>
      <c r="C661" s="184">
        <f t="shared" si="42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6"/>
      <c r="AC661" s="556"/>
    </row>
    <row r="662" spans="1:33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41"/>
        <v>1</v>
      </c>
      <c r="C662" s="184">
        <f t="shared" si="42"/>
        <v>0</v>
      </c>
      <c r="D662" s="191"/>
      <c r="E662" s="191"/>
      <c r="F662" s="189"/>
      <c r="G662" s="455"/>
      <c r="H662" s="7"/>
      <c r="I662" s="256"/>
      <c r="J662" s="256"/>
      <c r="K662" s="564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6"/>
      <c r="AC662" s="556"/>
      <c r="AD662" s="556"/>
    </row>
    <row r="663" spans="1:33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ref="B663:B726" si="43">IF(C663&lt;&gt;"",MONTH(C663),"")</f>
        <v>1</v>
      </c>
      <c r="C663" s="184">
        <f t="shared" ref="C663:C726" si="44">E663</f>
        <v>0</v>
      </c>
      <c r="D663" s="191"/>
      <c r="E663" s="191"/>
      <c r="F663" s="291"/>
      <c r="G663" s="455"/>
      <c r="H663" s="7"/>
      <c r="I663" s="257"/>
      <c r="J663" s="257"/>
      <c r="K663" s="38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6"/>
      <c r="AC663" s="556"/>
      <c r="AD663" s="556"/>
    </row>
    <row r="664" spans="1:33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43"/>
        <v>1</v>
      </c>
      <c r="C664" s="184">
        <f t="shared" si="4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6"/>
      <c r="AC664" s="556"/>
      <c r="AD664" s="556"/>
    </row>
    <row r="665" spans="1:33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43"/>
        <v>1</v>
      </c>
      <c r="C665" s="184">
        <f t="shared" si="44"/>
        <v>0</v>
      </c>
      <c r="D665" s="191"/>
      <c r="E665" s="184"/>
      <c r="F665" s="189"/>
      <c r="G665" s="566"/>
      <c r="H665" s="7"/>
      <c r="I665" s="256"/>
      <c r="J665" s="256"/>
      <c r="K665" s="38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6"/>
      <c r="AC665" s="556"/>
      <c r="AD665" s="556"/>
    </row>
    <row r="666" spans="1:33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43"/>
        <v>1</v>
      </c>
      <c r="C666" s="184">
        <f t="shared" si="44"/>
        <v>0</v>
      </c>
      <c r="D666" s="191"/>
      <c r="E666" s="191"/>
      <c r="F666" s="192"/>
      <c r="G666" s="455"/>
      <c r="H666" s="7"/>
      <c r="I666" s="257"/>
      <c r="J666" s="257"/>
      <c r="K666" s="38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6"/>
      <c r="AC666" s="556"/>
      <c r="AD666" s="556"/>
    </row>
    <row r="667" spans="1:33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43"/>
        <v>1</v>
      </c>
      <c r="C667" s="184">
        <f t="shared" si="4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7"/>
      <c r="AC667" s="556"/>
      <c r="AD667" s="556"/>
    </row>
    <row r="668" spans="1:33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43"/>
        <v>1</v>
      </c>
      <c r="C668" s="184">
        <f t="shared" si="44"/>
        <v>0</v>
      </c>
      <c r="D668" s="184"/>
      <c r="E668" s="724"/>
      <c r="F668" s="189"/>
      <c r="G668" s="192"/>
      <c r="H668" s="7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7"/>
      <c r="AC668" s="556"/>
    </row>
    <row r="669" spans="1:33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43"/>
        <v>1</v>
      </c>
      <c r="C669" s="184">
        <f t="shared" si="4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7"/>
      <c r="AC669" s="556"/>
      <c r="AD669" s="556"/>
    </row>
    <row r="670" spans="1:33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43"/>
        <v>1</v>
      </c>
      <c r="C670" s="184">
        <f t="shared" si="44"/>
        <v>0</v>
      </c>
      <c r="D670" s="184"/>
      <c r="E670" s="724"/>
      <c r="F670" s="192"/>
      <c r="G670" s="192"/>
      <c r="H670" s="7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7"/>
      <c r="AC670" s="556"/>
    </row>
    <row r="671" spans="1:33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43"/>
        <v>1</v>
      </c>
      <c r="C671" s="184">
        <f t="shared" si="4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6"/>
      <c r="AC671" s="556"/>
      <c r="AD671" s="556"/>
    </row>
    <row r="672" spans="1:33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43"/>
        <v>1</v>
      </c>
      <c r="C672" s="184">
        <f t="shared" si="4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6"/>
      <c r="AC672" s="556"/>
    </row>
    <row r="673" spans="1:30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43"/>
        <v>1</v>
      </c>
      <c r="C673" s="184">
        <f t="shared" si="44"/>
        <v>0</v>
      </c>
      <c r="D673" s="191"/>
      <c r="E673" s="184"/>
      <c r="F673" s="189"/>
      <c r="G673" s="566"/>
      <c r="H673" s="865"/>
      <c r="I673" s="256"/>
      <c r="J673" s="256"/>
      <c r="K673" s="38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6"/>
      <c r="AC673" s="556"/>
      <c r="AD673" s="556"/>
    </row>
    <row r="674" spans="1:30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43"/>
        <v>1</v>
      </c>
      <c r="C674" s="184">
        <f t="shared" si="44"/>
        <v>0</v>
      </c>
      <c r="D674" s="191"/>
      <c r="E674" s="184"/>
      <c r="F674" s="192"/>
      <c r="G674" s="566"/>
      <c r="H674" s="865"/>
      <c r="I674" s="256"/>
      <c r="J674" s="256"/>
      <c r="K674" s="38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6"/>
      <c r="AC674" s="556"/>
    </row>
    <row r="675" spans="1:30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43"/>
        <v>1</v>
      </c>
      <c r="C675" s="184">
        <f t="shared" si="44"/>
        <v>0</v>
      </c>
      <c r="D675" s="191"/>
      <c r="E675" s="191"/>
      <c r="F675" s="192"/>
      <c r="G675" s="455"/>
      <c r="H675" s="865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6"/>
      <c r="AC675" s="556"/>
      <c r="AD675" s="556"/>
    </row>
    <row r="676" spans="1:30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43"/>
        <v>1</v>
      </c>
      <c r="C676" s="184">
        <f t="shared" si="44"/>
        <v>0</v>
      </c>
      <c r="D676" s="191"/>
      <c r="E676" s="191"/>
      <c r="F676" s="192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6"/>
      <c r="AC676" s="556"/>
      <c r="AD676" s="556"/>
    </row>
    <row r="677" spans="1:30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43"/>
        <v>1</v>
      </c>
      <c r="C677" s="184">
        <f t="shared" si="44"/>
        <v>0</v>
      </c>
      <c r="D677" s="191"/>
      <c r="E677" s="191"/>
      <c r="F677" s="192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6"/>
      <c r="AC677" s="556"/>
      <c r="AD677" s="556"/>
    </row>
    <row r="678" spans="1:30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43"/>
        <v>1</v>
      </c>
      <c r="C678" s="184">
        <f t="shared" si="44"/>
        <v>0</v>
      </c>
      <c r="D678" s="191"/>
      <c r="E678" s="191"/>
      <c r="F678" s="192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6"/>
      <c r="AC678" s="556"/>
      <c r="AD678" s="556"/>
    </row>
    <row r="679" spans="1:30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43"/>
        <v>1</v>
      </c>
      <c r="C679" s="184">
        <f t="shared" si="44"/>
        <v>0</v>
      </c>
      <c r="D679" s="191"/>
      <c r="E679" s="191"/>
      <c r="F679" s="189"/>
      <c r="G679" s="455"/>
      <c r="H679" s="193"/>
      <c r="I679" s="256"/>
      <c r="J679" s="256"/>
      <c r="K679" s="38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6"/>
      <c r="AC679" s="556"/>
      <c r="AD679" s="556"/>
    </row>
    <row r="680" spans="1:30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43"/>
        <v>1</v>
      </c>
      <c r="C680" s="184">
        <f t="shared" si="44"/>
        <v>0</v>
      </c>
      <c r="D680" s="191"/>
      <c r="E680" s="191"/>
      <c r="F680" s="192"/>
      <c r="G680" s="455"/>
      <c r="H680" s="193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6"/>
      <c r="AC680" s="556"/>
      <c r="AD680" s="556"/>
    </row>
    <row r="681" spans="1:30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43"/>
        <v>1</v>
      </c>
      <c r="C681" s="184">
        <f t="shared" si="4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6"/>
      <c r="AC681" s="556"/>
      <c r="AD681" s="556"/>
    </row>
    <row r="682" spans="1:30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43"/>
        <v>1</v>
      </c>
      <c r="C682" s="184">
        <f t="shared" si="44"/>
        <v>0</v>
      </c>
      <c r="D682" s="191"/>
      <c r="E682" s="191"/>
      <c r="F682" s="189"/>
      <c r="G682" s="455"/>
      <c r="H682" s="193"/>
      <c r="I682" s="256"/>
      <c r="J682" s="256"/>
      <c r="K682" s="38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6"/>
      <c r="AC682" s="556"/>
      <c r="AD682" s="556"/>
    </row>
    <row r="683" spans="1:30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43"/>
        <v>1</v>
      </c>
      <c r="C683" s="184">
        <f t="shared" si="44"/>
        <v>0</v>
      </c>
      <c r="D683" s="191"/>
      <c r="E683" s="191"/>
      <c r="F683" s="192"/>
      <c r="G683" s="455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6"/>
      <c r="AC683" s="556"/>
    </row>
    <row r="684" spans="1:30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43"/>
        <v>1</v>
      </c>
      <c r="C684" s="184">
        <f t="shared" si="44"/>
        <v>0</v>
      </c>
      <c r="D684" s="191"/>
      <c r="E684" s="191"/>
      <c r="F684" s="192"/>
      <c r="G684" s="455"/>
      <c r="H684" s="7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6"/>
      <c r="AC684" s="556"/>
      <c r="AD684" s="556"/>
    </row>
    <row r="685" spans="1:30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43"/>
        <v>1</v>
      </c>
      <c r="C685" s="184">
        <f t="shared" si="44"/>
        <v>0</v>
      </c>
      <c r="D685" s="191"/>
      <c r="E685" s="191"/>
      <c r="F685" s="192"/>
      <c r="G685" s="455"/>
      <c r="H685" s="7"/>
      <c r="I685" s="256"/>
      <c r="J685" s="256"/>
      <c r="K685" s="38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6"/>
      <c r="AC685" s="556"/>
      <c r="AD685" s="556"/>
    </row>
    <row r="686" spans="1:30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43"/>
        <v>1</v>
      </c>
      <c r="C686" s="184">
        <f t="shared" si="4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6"/>
      <c r="AC686" s="556"/>
      <c r="AD686" s="556"/>
    </row>
    <row r="687" spans="1:30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43"/>
        <v>1</v>
      </c>
      <c r="C687" s="184">
        <f t="shared" si="44"/>
        <v>0</v>
      </c>
      <c r="D687" s="191"/>
      <c r="E687" s="191"/>
      <c r="F687" s="189"/>
      <c r="G687" s="455"/>
      <c r="H687" s="7"/>
      <c r="I687" s="256"/>
      <c r="J687" s="256"/>
      <c r="K687" s="564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6"/>
      <c r="AC687" s="556"/>
    </row>
    <row r="688" spans="1:30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43"/>
        <v>1</v>
      </c>
      <c r="C688" s="184">
        <f t="shared" si="44"/>
        <v>0</v>
      </c>
      <c r="D688" s="191"/>
      <c r="E688" s="191"/>
      <c r="F688" s="192"/>
      <c r="G688" s="455"/>
      <c r="H688" s="7"/>
      <c r="I688" s="256"/>
      <c r="J688" s="256"/>
      <c r="K688" s="38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6"/>
      <c r="AC688" s="556"/>
      <c r="AD688" s="556"/>
    </row>
    <row r="689" spans="1:31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43"/>
        <v>1</v>
      </c>
      <c r="C689" s="184">
        <f t="shared" si="44"/>
        <v>0</v>
      </c>
      <c r="D689" s="191"/>
      <c r="E689" s="191"/>
      <c r="F689" s="189"/>
      <c r="G689" s="455"/>
      <c r="H689" s="7"/>
      <c r="I689" s="256"/>
      <c r="J689" s="256"/>
      <c r="K689" s="564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6"/>
      <c r="AC689" s="556"/>
    </row>
    <row r="690" spans="1:31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43"/>
        <v>1</v>
      </c>
      <c r="C690" s="184">
        <f t="shared" si="44"/>
        <v>0</v>
      </c>
      <c r="D690" s="184"/>
      <c r="E690" s="724"/>
      <c r="F690" s="192"/>
      <c r="G690" s="192"/>
      <c r="H690" s="193"/>
      <c r="I690" s="256"/>
      <c r="J690" s="256"/>
      <c r="K690" s="564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7"/>
      <c r="AC690" s="556"/>
    </row>
    <row r="691" spans="1:31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43"/>
        <v>1</v>
      </c>
      <c r="C691" s="184">
        <f t="shared" si="44"/>
        <v>0</v>
      </c>
      <c r="D691" s="184"/>
      <c r="E691" s="724"/>
      <c r="F691" s="192"/>
      <c r="G691" s="192"/>
      <c r="H691" s="193"/>
      <c r="I691" s="256"/>
      <c r="J691" s="256"/>
      <c r="K691" s="564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7"/>
      <c r="AC691" s="556"/>
      <c r="AD691" s="556"/>
      <c r="AE691" s="556"/>
    </row>
    <row r="692" spans="1:31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43"/>
        <v>1</v>
      </c>
      <c r="C692" s="184">
        <f t="shared" si="44"/>
        <v>0</v>
      </c>
      <c r="D692" s="184"/>
      <c r="E692" s="724"/>
      <c r="F692" s="192"/>
      <c r="G692" s="192"/>
      <c r="H692" s="193"/>
      <c r="I692" s="256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7"/>
      <c r="AC692" s="556"/>
      <c r="AD692" s="556"/>
    </row>
    <row r="693" spans="1:31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43"/>
        <v>1</v>
      </c>
      <c r="C693" s="184">
        <f t="shared" si="44"/>
        <v>0</v>
      </c>
      <c r="D693" s="184"/>
      <c r="E693" s="724"/>
      <c r="F693" s="192"/>
      <c r="G693" s="192"/>
      <c r="H693" s="193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7"/>
      <c r="AC693" s="556"/>
      <c r="AD693" s="556"/>
      <c r="AE693" s="556"/>
    </row>
    <row r="694" spans="1:31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43"/>
        <v>1</v>
      </c>
      <c r="C694" s="184">
        <f t="shared" si="44"/>
        <v>0</v>
      </c>
      <c r="D694" s="184"/>
      <c r="E694" s="724"/>
      <c r="F694" s="192"/>
      <c r="G694" s="192"/>
      <c r="H694" s="193"/>
      <c r="I694" s="256"/>
      <c r="J694" s="256"/>
      <c r="K694" s="564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6"/>
      <c r="AC694" s="556"/>
    </row>
    <row r="695" spans="1:31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43"/>
        <v>1</v>
      </c>
      <c r="C695" s="184">
        <f t="shared" si="44"/>
        <v>0</v>
      </c>
      <c r="D695" s="184"/>
      <c r="E695" s="724"/>
      <c r="F695" s="192"/>
      <c r="G695" s="192"/>
      <c r="H695" s="193"/>
      <c r="I695" s="256"/>
      <c r="J695" s="256"/>
      <c r="K695" s="564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6"/>
      <c r="AC695" s="556"/>
      <c r="AD695" s="556"/>
    </row>
    <row r="696" spans="1:31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43"/>
        <v>1</v>
      </c>
      <c r="C696" s="184">
        <f t="shared" si="44"/>
        <v>0</v>
      </c>
      <c r="D696" s="184"/>
      <c r="E696" s="724"/>
      <c r="F696" s="192"/>
      <c r="G696" s="192"/>
      <c r="H696" s="193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6"/>
      <c r="AC696" s="556"/>
      <c r="AD696" s="556"/>
    </row>
    <row r="697" spans="1:31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43"/>
        <v>1</v>
      </c>
      <c r="C697" s="184">
        <f t="shared" si="44"/>
        <v>0</v>
      </c>
      <c r="D697" s="184"/>
      <c r="E697" s="724"/>
      <c r="F697" s="192"/>
      <c r="G697" s="192"/>
      <c r="H697" s="7"/>
      <c r="I697" s="256"/>
      <c r="J697" s="256"/>
      <c r="K697" s="564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6"/>
      <c r="AC697" s="556"/>
      <c r="AD697" s="556"/>
      <c r="AE697" s="556"/>
    </row>
    <row r="698" spans="1:31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43"/>
        <v>1</v>
      </c>
      <c r="C698" s="184">
        <f t="shared" si="44"/>
        <v>0</v>
      </c>
      <c r="D698" s="184"/>
      <c r="E698" s="724"/>
      <c r="F698" s="192"/>
      <c r="G698" s="192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6"/>
      <c r="AC698" s="556"/>
      <c r="AD698" s="556"/>
    </row>
    <row r="699" spans="1:31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43"/>
        <v>1</v>
      </c>
      <c r="C699" s="184">
        <f t="shared" si="4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6"/>
      <c r="AC699" s="556"/>
    </row>
    <row r="700" spans="1:31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43"/>
        <v>1</v>
      </c>
      <c r="C700" s="184">
        <f t="shared" si="44"/>
        <v>0</v>
      </c>
      <c r="D700" s="191"/>
      <c r="E700" s="191"/>
      <c r="F700" s="291"/>
      <c r="G700" s="455"/>
      <c r="H700" s="7"/>
      <c r="I700" s="256"/>
      <c r="J700" s="256"/>
      <c r="K700" s="38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6"/>
      <c r="AC700" s="556"/>
      <c r="AD700" s="556"/>
    </row>
    <row r="701" spans="1:31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43"/>
        <v>1</v>
      </c>
      <c r="C701" s="184">
        <f t="shared" si="44"/>
        <v>0</v>
      </c>
      <c r="D701" s="191"/>
      <c r="E701" s="191"/>
      <c r="F701" s="189"/>
      <c r="G701" s="455"/>
      <c r="H701" s="7"/>
      <c r="I701" s="256"/>
      <c r="J701" s="256"/>
      <c r="K701" s="38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6"/>
      <c r="AC701" s="556"/>
      <c r="AD701" s="556"/>
    </row>
    <row r="702" spans="1:31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43"/>
        <v>1</v>
      </c>
      <c r="C702" s="184">
        <f t="shared" si="44"/>
        <v>0</v>
      </c>
      <c r="D702" s="191"/>
      <c r="E702" s="191"/>
      <c r="F702" s="189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6"/>
      <c r="AC702" s="556"/>
      <c r="AD702" s="556"/>
    </row>
    <row r="703" spans="1:31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si="43"/>
        <v>1</v>
      </c>
      <c r="C703" s="184">
        <f t="shared" si="44"/>
        <v>0</v>
      </c>
      <c r="D703" s="191"/>
      <c r="E703" s="191"/>
      <c r="F703" s="189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6"/>
      <c r="AC703" s="556"/>
      <c r="AD703" s="556"/>
    </row>
    <row r="704" spans="1:31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43"/>
        <v>1</v>
      </c>
      <c r="C704" s="184">
        <f t="shared" si="44"/>
        <v>0</v>
      </c>
      <c r="D704" s="191"/>
      <c r="E704" s="191"/>
      <c r="F704" s="189"/>
      <c r="G704" s="455"/>
      <c r="H704" s="7"/>
      <c r="I704" s="256"/>
      <c r="J704" s="256"/>
      <c r="K704" s="38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6"/>
      <c r="AC704" s="556"/>
      <c r="AD704" s="556"/>
    </row>
    <row r="705" spans="1:30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43"/>
        <v>1</v>
      </c>
      <c r="C705" s="184">
        <f t="shared" si="44"/>
        <v>0</v>
      </c>
      <c r="D705" s="191"/>
      <c r="E705" s="184"/>
      <c r="F705" s="189"/>
      <c r="G705" s="566"/>
      <c r="H705" s="193"/>
      <c r="I705" s="256"/>
      <c r="J705" s="256"/>
      <c r="K705" s="38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6"/>
      <c r="AC705" s="556"/>
      <c r="AD705" s="556"/>
    </row>
    <row r="706" spans="1:30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43"/>
        <v>1</v>
      </c>
      <c r="C706" s="184">
        <f t="shared" si="44"/>
        <v>0</v>
      </c>
      <c r="D706" s="191"/>
      <c r="E706" s="184"/>
      <c r="F706" s="189"/>
      <c r="G706" s="566"/>
      <c r="H706" s="7"/>
      <c r="I706" s="256"/>
      <c r="J706" s="256"/>
      <c r="K706" s="564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6"/>
      <c r="AC706" s="556"/>
      <c r="AD706" s="556"/>
    </row>
    <row r="707" spans="1:30" s="211" customFormat="1" ht="15.75" customHeight="1">
      <c r="A707" s="204" t="str">
        <f>IF(B707&lt;&gt;"",IF(AND(B707&gt;=_TM1,B707&lt;=_TM2,OR(TH!L707="1111",TH!M707="1111")),TH!D707,""),"")</f>
        <v/>
      </c>
      <c r="B707" s="36">
        <f t="shared" si="43"/>
        <v>1</v>
      </c>
      <c r="C707" s="184">
        <f t="shared" si="44"/>
        <v>0</v>
      </c>
      <c r="D707" s="191"/>
      <c r="E707" s="184"/>
      <c r="F707" s="189"/>
      <c r="G707" s="566"/>
      <c r="H707" s="193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6"/>
      <c r="AC707" s="556"/>
      <c r="AD707" s="556"/>
    </row>
    <row r="708" spans="1:30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43"/>
        <v>1</v>
      </c>
      <c r="C708" s="184">
        <f t="shared" si="44"/>
        <v>0</v>
      </c>
      <c r="D708" s="191"/>
      <c r="E708" s="184"/>
      <c r="F708" s="189"/>
      <c r="G708" s="566"/>
      <c r="H708" s="193"/>
      <c r="I708" s="256"/>
      <c r="J708" s="256"/>
      <c r="K708" s="38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6"/>
      <c r="AC708" s="556"/>
    </row>
    <row r="709" spans="1:30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43"/>
        <v>1</v>
      </c>
      <c r="C709" s="184">
        <f t="shared" si="44"/>
        <v>0</v>
      </c>
      <c r="D709" s="191"/>
      <c r="E709" s="191"/>
      <c r="F709" s="189"/>
      <c r="G709" s="455"/>
      <c r="H709" s="193"/>
      <c r="I709" s="256"/>
      <c r="J709" s="256"/>
      <c r="K709" s="564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6"/>
      <c r="AC709" s="556"/>
      <c r="AD709" s="556"/>
    </row>
    <row r="710" spans="1:30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43"/>
        <v>1</v>
      </c>
      <c r="C710" s="184">
        <f t="shared" si="44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6"/>
      <c r="AC710" s="556"/>
      <c r="AD710" s="556"/>
    </row>
    <row r="711" spans="1:30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43"/>
        <v>1</v>
      </c>
      <c r="C711" s="184">
        <f t="shared" si="44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6"/>
      <c r="AC711" s="556"/>
    </row>
    <row r="712" spans="1:30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43"/>
        <v>1</v>
      </c>
      <c r="C712" s="184">
        <f t="shared" si="44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6"/>
      <c r="AC712" s="556"/>
      <c r="AD712" s="556"/>
    </row>
    <row r="713" spans="1:30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43"/>
        <v>1</v>
      </c>
      <c r="C713" s="184">
        <f t="shared" si="44"/>
        <v>0</v>
      </c>
      <c r="D713" s="191"/>
      <c r="E713" s="191"/>
      <c r="F713" s="189"/>
      <c r="G713" s="455"/>
      <c r="H713" s="7"/>
      <c r="I713" s="256"/>
      <c r="J713" s="256"/>
      <c r="K713" s="38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6"/>
      <c r="AC713" s="556"/>
    </row>
    <row r="714" spans="1:30" s="211" customFormat="1" ht="15.75" customHeight="1">
      <c r="A714" s="204" t="str">
        <f>IF(B714&lt;&gt;"",IF(AND(B714&gt;=_TM1,B714&lt;=_TM2,OR(TH!L714="1111",TH!M714="1111")),TH!D714,""),"")</f>
        <v/>
      </c>
      <c r="B714" s="36">
        <f t="shared" si="43"/>
        <v>1</v>
      </c>
      <c r="C714" s="184">
        <f t="shared" si="44"/>
        <v>0</v>
      </c>
      <c r="D714" s="191"/>
      <c r="E714" s="191"/>
      <c r="F714" s="192"/>
      <c r="G714" s="455"/>
      <c r="H714" s="7"/>
      <c r="I714" s="256"/>
      <c r="J714" s="256"/>
      <c r="K714" s="38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6"/>
      <c r="AC714" s="556"/>
      <c r="AD714" s="556"/>
    </row>
    <row r="715" spans="1:30" s="211" customFormat="1" ht="15.75" customHeight="1">
      <c r="A715" s="204" t="str">
        <f>IF(B715&lt;&gt;"",IF(AND(B715&gt;=_TM1,B715&lt;=_TM2,OR(TH!L715="1111",TH!M715="1111")),TH!D715,""),"")</f>
        <v/>
      </c>
      <c r="B715" s="36">
        <f t="shared" si="43"/>
        <v>1</v>
      </c>
      <c r="C715" s="184">
        <f t="shared" si="44"/>
        <v>0</v>
      </c>
      <c r="D715" s="191"/>
      <c r="E715" s="191"/>
      <c r="F715" s="189"/>
      <c r="G715" s="455"/>
      <c r="H715" s="7"/>
      <c r="I715" s="256"/>
      <c r="J715" s="256"/>
      <c r="K715" s="38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6"/>
      <c r="AC715" s="556"/>
      <c r="AD715" s="556"/>
    </row>
    <row r="716" spans="1:30" s="211" customFormat="1" ht="15.75" customHeight="1">
      <c r="A716" s="204" t="str">
        <f>IF(B716&lt;&gt;"",IF(AND(B716&gt;=_TM1,B716&lt;=_TM2,OR(TH!L716="1111",TH!M716="1111")),TH!D716,""),"")</f>
        <v/>
      </c>
      <c r="B716" s="36">
        <f t="shared" si="43"/>
        <v>1</v>
      </c>
      <c r="C716" s="184">
        <f t="shared" si="44"/>
        <v>0</v>
      </c>
      <c r="D716" s="191"/>
      <c r="E716" s="191"/>
      <c r="F716" s="189"/>
      <c r="G716" s="455"/>
      <c r="H716" s="7"/>
      <c r="I716" s="257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6"/>
      <c r="AC716" s="556"/>
      <c r="AD716" s="556"/>
    </row>
    <row r="717" spans="1:30" s="211" customFormat="1" ht="15.75" customHeight="1">
      <c r="A717" s="204" t="str">
        <f>IF(B717&lt;&gt;"",IF(AND(B717&gt;=_TM1,B717&lt;=_TM2,OR(TH!L717="1111",TH!M717="1111")),TH!D717,""),"")</f>
        <v/>
      </c>
      <c r="B717" s="36">
        <f t="shared" si="43"/>
        <v>1</v>
      </c>
      <c r="C717" s="184">
        <f t="shared" si="44"/>
        <v>0</v>
      </c>
      <c r="D717" s="184"/>
      <c r="E717" s="724"/>
      <c r="F717" s="192"/>
      <c r="G717" s="192"/>
      <c r="H717" s="7"/>
      <c r="I717" s="256"/>
      <c r="J717" s="256"/>
      <c r="K717" s="564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7"/>
      <c r="AC717" s="556"/>
      <c r="AD717" s="556"/>
    </row>
    <row r="718" spans="1:30" s="211" customFormat="1" ht="15.75" customHeight="1">
      <c r="A718" s="204" t="str">
        <f>IF(B718&lt;&gt;"",IF(AND(B718&gt;=_TM1,B718&lt;=_TM2,OR(TH!L718="1111",TH!M718="1111")),TH!D718,""),"")</f>
        <v/>
      </c>
      <c r="B718" s="36">
        <f t="shared" si="43"/>
        <v>1</v>
      </c>
      <c r="C718" s="184">
        <f t="shared" si="44"/>
        <v>0</v>
      </c>
      <c r="D718" s="191"/>
      <c r="E718" s="191"/>
      <c r="F718" s="189"/>
      <c r="G718" s="455"/>
      <c r="H718" s="7"/>
      <c r="I718" s="256"/>
      <c r="J718" s="256"/>
      <c r="K718" s="38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6"/>
      <c r="AC718" s="556"/>
    </row>
    <row r="719" spans="1:30" s="211" customFormat="1" ht="15.75" customHeight="1">
      <c r="A719" s="204" t="str">
        <f>IF(B719&lt;&gt;"",IF(AND(B719&gt;=_TM1,B719&lt;=_TM2,OR(TH!L719="1111",TH!M719="1111")),TH!D719,""),"")</f>
        <v/>
      </c>
      <c r="B719" s="36">
        <f t="shared" si="43"/>
        <v>1</v>
      </c>
      <c r="C719" s="184">
        <f t="shared" si="44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6"/>
      <c r="AC719" s="556"/>
      <c r="AD719" s="556"/>
    </row>
    <row r="720" spans="1:30" s="211" customFormat="1" ht="15.75" customHeight="1">
      <c r="A720" s="204" t="str">
        <f>IF(B720&lt;&gt;"",IF(AND(B720&gt;=_TM1,B720&lt;=_TM2,OR(TH!L720="1111",TH!M720="1111")),TH!D720,""),"")</f>
        <v/>
      </c>
      <c r="B720" s="36">
        <f t="shared" si="43"/>
        <v>1</v>
      </c>
      <c r="C720" s="184">
        <f t="shared" si="44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6"/>
      <c r="AC720" s="556"/>
    </row>
    <row r="721" spans="1:33" s="211" customFormat="1" ht="15.75" customHeight="1">
      <c r="A721" s="204" t="str">
        <f>IF(B721&lt;&gt;"",IF(AND(B721&gt;=_TM1,B721&lt;=_TM2,OR(TH!L721="1111",TH!M721="1111")),TH!D721,""),"")</f>
        <v/>
      </c>
      <c r="B721" s="36">
        <f t="shared" si="43"/>
        <v>1</v>
      </c>
      <c r="C721" s="184">
        <f t="shared" si="44"/>
        <v>0</v>
      </c>
      <c r="D721" s="191"/>
      <c r="E721" s="191"/>
      <c r="F721" s="40"/>
      <c r="G721" s="455"/>
      <c r="H721" s="7"/>
      <c r="I721" s="256"/>
      <c r="J721" s="256"/>
      <c r="K721" s="38"/>
      <c r="L721" s="194"/>
      <c r="M721" s="194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6"/>
      <c r="AC721" s="556"/>
    </row>
    <row r="722" spans="1:33" s="211" customFormat="1" ht="15.75" customHeight="1">
      <c r="A722" s="204" t="str">
        <f>IF(B722&lt;&gt;"",IF(AND(B722&gt;=_TM1,B722&lt;=_TM2,OR(TH!L722="1111",TH!M722="1111")),TH!D722,""),"")</f>
        <v/>
      </c>
      <c r="B722" s="36">
        <f t="shared" si="43"/>
        <v>1</v>
      </c>
      <c r="C722" s="184">
        <f t="shared" si="44"/>
        <v>0</v>
      </c>
      <c r="D722" s="191"/>
      <c r="E722" s="191"/>
      <c r="F722" s="189"/>
      <c r="G722" s="455"/>
      <c r="H722" s="7"/>
      <c r="I722" s="256"/>
      <c r="J722" s="256"/>
      <c r="K722" s="564"/>
      <c r="L722" s="194"/>
      <c r="M722" s="194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6"/>
      <c r="AC722" s="556"/>
      <c r="AD722" s="556"/>
    </row>
    <row r="723" spans="1:33" s="211" customFormat="1" ht="15.75" customHeight="1">
      <c r="A723" s="204" t="str">
        <f>IF(B723&lt;&gt;"",IF(AND(B723&gt;=_TM1,B723&lt;=_TM2,OR(TH!L723="1111",TH!M723="1111")),TH!D723,""),"")</f>
        <v/>
      </c>
      <c r="B723" s="36">
        <f t="shared" si="43"/>
        <v>1</v>
      </c>
      <c r="C723" s="184">
        <f t="shared" si="44"/>
        <v>0</v>
      </c>
      <c r="D723" s="184"/>
      <c r="E723" s="724"/>
      <c r="F723" s="192"/>
      <c r="G723" s="192"/>
      <c r="H723" s="7"/>
      <c r="I723" s="256"/>
      <c r="J723" s="256"/>
      <c r="K723" s="564"/>
      <c r="L723" s="194"/>
      <c r="M723" s="194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7"/>
      <c r="AC723" s="556"/>
      <c r="AD723" s="556"/>
    </row>
    <row r="724" spans="1:33" s="211" customFormat="1" ht="15.75" customHeight="1">
      <c r="A724" s="204" t="str">
        <f>IF(B724&lt;&gt;"",IF(AND(B724&gt;=_TM1,B724&lt;=_TM2,OR(TH!L724="1111",TH!M724="1111")),TH!D724,""),"")</f>
        <v/>
      </c>
      <c r="B724" s="36">
        <f t="shared" si="43"/>
        <v>1</v>
      </c>
      <c r="C724" s="184">
        <f t="shared" si="44"/>
        <v>0</v>
      </c>
      <c r="D724" s="184"/>
      <c r="E724" s="724"/>
      <c r="F724" s="189"/>
      <c r="G724" s="192"/>
      <c r="H724" s="7"/>
      <c r="I724" s="256"/>
      <c r="J724" s="256"/>
      <c r="K724" s="564"/>
      <c r="L724" s="194"/>
      <c r="M724" s="194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6"/>
      <c r="AC724" s="556"/>
      <c r="AD724" s="556"/>
    </row>
    <row r="725" spans="1:33" s="211" customFormat="1" ht="15.75" customHeight="1">
      <c r="A725" s="204" t="str">
        <f>IF(B725&lt;&gt;"",IF(AND(B725&gt;=_TM1,B725&lt;=_TM2,OR(TH!L725="1111",TH!M725="1111")),TH!D725,""),"")</f>
        <v/>
      </c>
      <c r="B725" s="36">
        <f t="shared" si="43"/>
        <v>1</v>
      </c>
      <c r="C725" s="184">
        <f t="shared" si="44"/>
        <v>0</v>
      </c>
      <c r="D725" s="184"/>
      <c r="E725" s="724"/>
      <c r="F725" s="189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6"/>
      <c r="AC725" s="556"/>
    </row>
    <row r="726" spans="1:33" s="211" customFormat="1" ht="15.75" customHeight="1">
      <c r="A726" s="204" t="str">
        <f>IF(B726&lt;&gt;"",IF(AND(B726&gt;=_TM1,B726&lt;=_TM2,OR(TH!L726="1111",TH!M726="1111")),TH!D726,""),"")</f>
        <v/>
      </c>
      <c r="B726" s="36">
        <f t="shared" si="43"/>
        <v>1</v>
      </c>
      <c r="C726" s="184">
        <f t="shared" si="44"/>
        <v>0</v>
      </c>
      <c r="D726" s="191"/>
      <c r="E726" s="184"/>
      <c r="F726" s="192"/>
      <c r="G726" s="455"/>
      <c r="H726" s="7"/>
      <c r="I726" s="256"/>
      <c r="J726" s="256"/>
      <c r="K726" s="38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6"/>
      <c r="AC726" s="556"/>
      <c r="AF726" s="556"/>
      <c r="AG726" s="556"/>
    </row>
    <row r="727" spans="1:33" s="211" customFormat="1" ht="15.75" customHeight="1">
      <c r="A727" s="204" t="str">
        <f>IF(B727&lt;&gt;"",IF(AND(B727&gt;=_TM1,B727&lt;=_TM2,OR(TH!L727="1111",TH!M727="1111")),TH!D727,""),"")</f>
        <v/>
      </c>
      <c r="B727" s="36">
        <f t="shared" ref="B727:B790" si="45">IF(C727&lt;&gt;"",MONTH(C727),"")</f>
        <v>1</v>
      </c>
      <c r="C727" s="184">
        <f t="shared" ref="C727:C790" si="46">E727</f>
        <v>0</v>
      </c>
      <c r="D727" s="191"/>
      <c r="E727" s="184"/>
      <c r="F727" s="192"/>
      <c r="G727" s="455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6"/>
      <c r="AC727" s="556"/>
      <c r="AF727" s="556"/>
      <c r="AG727" s="556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45"/>
        <v>1</v>
      </c>
      <c r="C728" s="184">
        <f t="shared" si="46"/>
        <v>0</v>
      </c>
      <c r="D728" s="184"/>
      <c r="E728" s="724"/>
      <c r="F728" s="192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7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45"/>
        <v>1</v>
      </c>
      <c r="C729" s="184">
        <f t="shared" si="46"/>
        <v>0</v>
      </c>
      <c r="D729" s="184"/>
      <c r="E729" s="724"/>
      <c r="F729" s="192"/>
      <c r="G729" s="192"/>
      <c r="H729" s="193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7"/>
      <c r="AC729" s="556"/>
      <c r="AD729" s="556"/>
    </row>
    <row r="730" spans="1:33" s="211" customFormat="1" ht="15.75" customHeight="1">
      <c r="A730" s="204" t="str">
        <f>IF(B730&lt;&gt;"",IF(AND(B730&gt;=_TM1,B730&lt;=_TM2,OR(TH!L730="1111",TH!M730="1111")),TH!D730,""),"")</f>
        <v/>
      </c>
      <c r="B730" s="36">
        <f t="shared" si="45"/>
        <v>1</v>
      </c>
      <c r="C730" s="184">
        <f t="shared" si="46"/>
        <v>0</v>
      </c>
      <c r="D730" s="191"/>
      <c r="E730" s="191"/>
      <c r="F730" s="192"/>
      <c r="G730" s="455"/>
      <c r="H730" s="7"/>
      <c r="I730" s="256"/>
      <c r="J730" s="256"/>
      <c r="K730" s="38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6"/>
      <c r="AC730" s="556"/>
      <c r="AD730" s="556"/>
    </row>
    <row r="731" spans="1:33" s="211" customFormat="1" ht="15.75" customHeight="1">
      <c r="A731" s="204" t="str">
        <f>IF(B731&lt;&gt;"",IF(AND(B731&gt;=_TM1,B731&lt;=_TM2,OR(TH!L731="1111",TH!M731="1111")),TH!D731,""),"")</f>
        <v/>
      </c>
      <c r="B731" s="816">
        <f t="shared" si="45"/>
        <v>1</v>
      </c>
      <c r="C731" s="817">
        <f t="shared" si="46"/>
        <v>0</v>
      </c>
      <c r="D731" s="191"/>
      <c r="E731" s="191"/>
      <c r="F731" s="189"/>
      <c r="G731" s="455"/>
      <c r="H731" s="7"/>
      <c r="I731" s="256"/>
      <c r="J731" s="256"/>
      <c r="K731" s="38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6"/>
      <c r="AC731" s="556"/>
      <c r="AD731" s="825"/>
      <c r="AE731" s="825"/>
      <c r="AF731" s="825"/>
      <c r="AG731" s="825"/>
    </row>
    <row r="732" spans="1:33" s="211" customFormat="1" ht="15.75" customHeight="1">
      <c r="A732" s="204" t="str">
        <f>IF(B732&lt;&gt;"",IF(AND(B732&gt;=_TM1,B732&lt;=_TM2,OR(TH!L732="1111",TH!M732="1111")),TH!D732,""),"")</f>
        <v/>
      </c>
      <c r="B732" s="36">
        <f t="shared" si="45"/>
        <v>1</v>
      </c>
      <c r="C732" s="184">
        <f t="shared" si="46"/>
        <v>0</v>
      </c>
      <c r="D732" s="191"/>
      <c r="E732" s="184"/>
      <c r="F732" s="189"/>
      <c r="G732" s="566"/>
      <c r="H732" s="193"/>
      <c r="I732" s="256"/>
      <c r="J732" s="256"/>
      <c r="K732" s="564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6"/>
      <c r="AC732" s="556"/>
      <c r="AD732" s="556"/>
    </row>
    <row r="733" spans="1:33" s="211" customFormat="1" ht="15.75" customHeight="1">
      <c r="A733" s="204" t="str">
        <f>IF(B733&lt;&gt;"",IF(AND(B733&gt;=_TM1,B733&lt;=_TM2,OR(TH!L733="1111",TH!M733="1111")),TH!D733,""),"")</f>
        <v/>
      </c>
      <c r="B733" s="36">
        <f t="shared" si="45"/>
        <v>1</v>
      </c>
      <c r="C733" s="184">
        <f t="shared" si="46"/>
        <v>0</v>
      </c>
      <c r="D733" s="191"/>
      <c r="E733" s="184"/>
      <c r="F733" s="189"/>
      <c r="G733" s="566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6"/>
      <c r="AC733" s="556"/>
    </row>
    <row r="734" spans="1:33" s="211" customFormat="1" ht="15.75" customHeight="1">
      <c r="A734" s="204" t="str">
        <f>IF(B734&lt;&gt;"",IF(AND(B734&gt;=_TM1,B734&lt;=_TM2,OR(TH!L734="1111",TH!M734="1111")),TH!D734,""),"")</f>
        <v/>
      </c>
      <c r="B734" s="36">
        <f t="shared" si="45"/>
        <v>1</v>
      </c>
      <c r="C734" s="184">
        <f t="shared" si="46"/>
        <v>0</v>
      </c>
      <c r="D734" s="191"/>
      <c r="E734" s="191"/>
      <c r="F734" s="189"/>
      <c r="G734" s="455"/>
      <c r="H734" s="7"/>
      <c r="I734" s="256"/>
      <c r="J734" s="256"/>
      <c r="K734" s="38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6"/>
      <c r="AC734" s="556"/>
      <c r="AD734" s="556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45"/>
        <v>1</v>
      </c>
      <c r="C735" s="184">
        <f t="shared" si="46"/>
        <v>0</v>
      </c>
      <c r="D735" s="191"/>
      <c r="E735" s="191"/>
      <c r="F735" s="189"/>
      <c r="G735" s="455"/>
      <c r="H735" s="7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6"/>
      <c r="AC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45"/>
        <v>1</v>
      </c>
      <c r="C736" s="184">
        <f t="shared" si="46"/>
        <v>0</v>
      </c>
      <c r="D736" s="191"/>
      <c r="E736" s="191"/>
      <c r="F736" s="189"/>
      <c r="G736" s="455"/>
      <c r="H736" s="7"/>
      <c r="I736" s="256"/>
      <c r="J736" s="256"/>
      <c r="K736" s="564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6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45"/>
        <v>1</v>
      </c>
      <c r="C737" s="184">
        <f t="shared" si="46"/>
        <v>0</v>
      </c>
      <c r="D737" s="191"/>
      <c r="E737" s="184"/>
      <c r="F737" s="192"/>
      <c r="G737" s="455"/>
      <c r="H737" s="210"/>
      <c r="I737" s="256"/>
      <c r="J737" s="256"/>
      <c r="K737" s="564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6"/>
      <c r="AC737" s="556"/>
      <c r="AD737" s="556"/>
      <c r="AF737" s="556"/>
      <c r="AG737" s="556"/>
    </row>
    <row r="738" spans="1:33" s="556" customFormat="1" ht="15.75" customHeight="1">
      <c r="A738" s="204" t="str">
        <f>IF(B738&lt;&gt;"",IF(AND(B738&gt;=_TM1,B738&lt;=_TM2,OR(TH!L738="1111",TH!M738="1111")),TH!D738,""),"")</f>
        <v/>
      </c>
      <c r="B738" s="36">
        <f t="shared" si="45"/>
        <v>1</v>
      </c>
      <c r="C738" s="184">
        <f t="shared" si="46"/>
        <v>0</v>
      </c>
      <c r="D738" s="191"/>
      <c r="E738" s="184"/>
      <c r="F738" s="189"/>
      <c r="G738" s="455"/>
      <c r="H738" s="210"/>
      <c r="I738" s="256"/>
      <c r="J738" s="256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6"/>
      <c r="AE738" s="211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816">
        <f t="shared" si="45"/>
        <v>1</v>
      </c>
      <c r="C739" s="817">
        <f t="shared" si="46"/>
        <v>0</v>
      </c>
      <c r="D739" s="191"/>
      <c r="E739" s="184"/>
      <c r="F739" s="192"/>
      <c r="G739" s="455"/>
      <c r="H739" s="210"/>
      <c r="I739" s="256"/>
      <c r="J739" s="256"/>
      <c r="K739" s="564"/>
      <c r="L739" s="194"/>
      <c r="M739" s="194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6"/>
      <c r="AC739" s="824"/>
      <c r="AD739" s="825"/>
      <c r="AE739" s="825"/>
      <c r="AF739" s="824"/>
      <c r="AG739" s="824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45"/>
        <v>1</v>
      </c>
      <c r="C740" s="184">
        <f t="shared" si="46"/>
        <v>0</v>
      </c>
      <c r="D740" s="191"/>
      <c r="E740" s="184"/>
      <c r="F740" s="189"/>
      <c r="G740" s="455"/>
      <c r="H740" s="210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6"/>
      <c r="AE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45"/>
        <v>1</v>
      </c>
      <c r="C741" s="184">
        <f t="shared" si="46"/>
        <v>0</v>
      </c>
      <c r="D741" s="191"/>
      <c r="E741" s="191"/>
      <c r="F741" s="192"/>
      <c r="G741" s="455"/>
      <c r="H741" s="865"/>
      <c r="I741" s="256"/>
      <c r="J741" s="256"/>
      <c r="K741" s="38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6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45"/>
        <v>1</v>
      </c>
      <c r="C742" s="184">
        <f t="shared" si="46"/>
        <v>0</v>
      </c>
      <c r="D742" s="191"/>
      <c r="E742" s="191"/>
      <c r="F742" s="189"/>
      <c r="G742" s="455"/>
      <c r="H742" s="865"/>
      <c r="I742" s="256"/>
      <c r="J742" s="256"/>
      <c r="K742" s="564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6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45"/>
        <v>1</v>
      </c>
      <c r="C743" s="184">
        <f t="shared" si="46"/>
        <v>0</v>
      </c>
      <c r="D743" s="191"/>
      <c r="E743" s="191"/>
      <c r="F743" s="192"/>
      <c r="G743" s="455"/>
      <c r="H743" s="7"/>
      <c r="I743" s="256"/>
      <c r="J743" s="256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6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45"/>
        <v>1</v>
      </c>
      <c r="C744" s="184">
        <f t="shared" si="46"/>
        <v>0</v>
      </c>
      <c r="D744" s="191"/>
      <c r="E744" s="191"/>
      <c r="F744" s="192"/>
      <c r="G744" s="455"/>
      <c r="H744" s="7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6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45"/>
        <v>1</v>
      </c>
      <c r="C745" s="184">
        <f t="shared" si="46"/>
        <v>0</v>
      </c>
      <c r="D745" s="184"/>
      <c r="E745" s="184"/>
      <c r="F745" s="192"/>
      <c r="G745" s="455"/>
      <c r="H745" s="193"/>
      <c r="I745" s="256"/>
      <c r="J745" s="256"/>
      <c r="K745" s="564"/>
      <c r="L745" s="194"/>
      <c r="M745" s="565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6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45"/>
        <v>1</v>
      </c>
      <c r="C746" s="184">
        <f t="shared" si="46"/>
        <v>0</v>
      </c>
      <c r="D746" s="184"/>
      <c r="E746" s="184"/>
      <c r="F746" s="189"/>
      <c r="G746" s="453"/>
      <c r="H746" s="193"/>
      <c r="I746" s="256"/>
      <c r="J746" s="256"/>
      <c r="K746" s="564"/>
      <c r="L746" s="565"/>
      <c r="M746" s="565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6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45"/>
        <v>1</v>
      </c>
      <c r="C747" s="184">
        <f t="shared" si="46"/>
        <v>0</v>
      </c>
      <c r="D747" s="184"/>
      <c r="E747" s="184"/>
      <c r="F747" s="189"/>
      <c r="G747" s="453"/>
      <c r="H747" s="193"/>
      <c r="I747" s="256"/>
      <c r="J747" s="256"/>
      <c r="K747" s="564"/>
      <c r="L747" s="565"/>
      <c r="M747" s="565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6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45"/>
        <v>1</v>
      </c>
      <c r="C748" s="184">
        <f t="shared" si="46"/>
        <v>0</v>
      </c>
      <c r="D748" s="184"/>
      <c r="E748" s="184"/>
      <c r="F748" s="189"/>
      <c r="G748" s="453"/>
      <c r="H748" s="193"/>
      <c r="I748" s="256"/>
      <c r="J748" s="256"/>
      <c r="K748" s="564"/>
      <c r="L748" s="565"/>
      <c r="M748" s="565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6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45"/>
        <v>1</v>
      </c>
      <c r="C749" s="184">
        <f t="shared" si="46"/>
        <v>0</v>
      </c>
      <c r="D749" s="184"/>
      <c r="E749" s="724"/>
      <c r="F749" s="192"/>
      <c r="G749" s="192"/>
      <c r="H749" s="7"/>
      <c r="I749" s="256"/>
      <c r="J749" s="256"/>
      <c r="K749" s="564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7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45"/>
        <v>1</v>
      </c>
      <c r="C750" s="184">
        <f t="shared" si="46"/>
        <v>0</v>
      </c>
      <c r="D750" s="184"/>
      <c r="E750" s="191"/>
      <c r="F750" s="192"/>
      <c r="G750" s="192"/>
      <c r="H750" s="7"/>
      <c r="I750" s="256"/>
      <c r="J750" s="256"/>
      <c r="K750" s="564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7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45"/>
        <v>1</v>
      </c>
      <c r="C751" s="184">
        <f t="shared" si="46"/>
        <v>0</v>
      </c>
      <c r="D751" s="184"/>
      <c r="E751" s="191"/>
      <c r="F751" s="192"/>
      <c r="G751" s="192"/>
      <c r="H751" s="7"/>
      <c r="I751" s="256"/>
      <c r="J751" s="256"/>
      <c r="K751" s="564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7"/>
      <c r="AD751" s="211"/>
      <c r="AE751" s="211"/>
      <c r="AF751" s="211"/>
      <c r="AG751" s="211"/>
    </row>
    <row r="752" spans="1:33" s="211" customFormat="1" ht="15.75" customHeight="1">
      <c r="A752" s="204" t="str">
        <f>IF(B752&lt;&gt;"",IF(AND(B752&gt;=_TM1,B752&lt;=_TM2,OR(TH!L752="1111",TH!M752="1111")),TH!D752,""),"")</f>
        <v/>
      </c>
      <c r="B752" s="36">
        <f t="shared" si="45"/>
        <v>1</v>
      </c>
      <c r="C752" s="184">
        <f t="shared" si="46"/>
        <v>0</v>
      </c>
      <c r="D752" s="184"/>
      <c r="E752" s="191"/>
      <c r="F752" s="189"/>
      <c r="G752" s="192"/>
      <c r="H752" s="7"/>
      <c r="I752" s="256"/>
      <c r="J752" s="256"/>
      <c r="K752" s="564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6"/>
      <c r="AC752" s="556"/>
      <c r="AD752" s="556"/>
    </row>
    <row r="753" spans="1:33" s="211" customFormat="1" ht="15.75" customHeight="1">
      <c r="A753" s="204" t="str">
        <f>IF(B753&lt;&gt;"",IF(AND(B753&gt;=_TM1,B753&lt;=_TM2,OR(TH!L753="1111",TH!M753="1111")),TH!D753,""),"")</f>
        <v/>
      </c>
      <c r="B753" s="36">
        <f t="shared" si="45"/>
        <v>1</v>
      </c>
      <c r="C753" s="184">
        <f t="shared" si="46"/>
        <v>0</v>
      </c>
      <c r="D753" s="184"/>
      <c r="E753" s="191"/>
      <c r="F753" s="189"/>
      <c r="G753" s="192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6"/>
      <c r="AC753" s="556"/>
      <c r="AD753" s="556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45"/>
        <v>1</v>
      </c>
      <c r="C754" s="184">
        <f t="shared" si="46"/>
        <v>0</v>
      </c>
      <c r="D754" s="184"/>
      <c r="E754" s="191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6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45"/>
        <v>1</v>
      </c>
      <c r="C755" s="184">
        <f t="shared" si="4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6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45"/>
        <v>1</v>
      </c>
      <c r="C756" s="184">
        <f t="shared" si="46"/>
        <v>0</v>
      </c>
      <c r="D756" s="191"/>
      <c r="E756" s="191"/>
      <c r="F756" s="192"/>
      <c r="G756" s="455"/>
      <c r="H756" s="7"/>
      <c r="I756" s="256"/>
      <c r="J756" s="256"/>
      <c r="K756" s="38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6"/>
      <c r="AD756" s="211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45"/>
        <v>1</v>
      </c>
      <c r="C757" s="184">
        <f t="shared" si="46"/>
        <v>0</v>
      </c>
      <c r="D757" s="191"/>
      <c r="E757" s="191"/>
      <c r="F757" s="189"/>
      <c r="G757" s="455"/>
      <c r="H757" s="7"/>
      <c r="I757" s="256"/>
      <c r="J757" s="256"/>
      <c r="K757" s="38"/>
      <c r="L757" s="194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6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45"/>
        <v>1</v>
      </c>
      <c r="C758" s="184">
        <f t="shared" si="46"/>
        <v>0</v>
      </c>
      <c r="D758" s="191"/>
      <c r="E758" s="184"/>
      <c r="F758" s="189"/>
      <c r="G758" s="566"/>
      <c r="H758" s="7"/>
      <c r="I758" s="256"/>
      <c r="J758" s="256"/>
      <c r="K758" s="564"/>
      <c r="L758" s="194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6"/>
      <c r="AE758" s="211"/>
      <c r="AF758" s="211"/>
      <c r="AG758" s="211"/>
    </row>
    <row r="759" spans="1:33" s="211" customFormat="1" ht="15.75" customHeight="1">
      <c r="A759" s="204" t="str">
        <f>IF(B759&lt;&gt;"",IF(AND(B759&gt;=_TM1,B759&lt;=_TM2,OR(TH!L759="1111",TH!M759="1111")),TH!D759,""),"")</f>
        <v/>
      </c>
      <c r="B759" s="36">
        <f t="shared" si="45"/>
        <v>1</v>
      </c>
      <c r="C759" s="184">
        <f t="shared" si="46"/>
        <v>0</v>
      </c>
      <c r="D759" s="191"/>
      <c r="E759" s="191"/>
      <c r="F759" s="192"/>
      <c r="G759" s="455"/>
      <c r="H759" s="193"/>
      <c r="I759" s="256"/>
      <c r="J759" s="256"/>
      <c r="K759" s="38"/>
      <c r="L759" s="194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6"/>
      <c r="AC759" s="556"/>
      <c r="AD759" s="556"/>
    </row>
    <row r="760" spans="1:33" s="211" customFormat="1" ht="15.75" customHeight="1">
      <c r="A760" s="204" t="str">
        <f>IF(B760&lt;&gt;"",IF(AND(B760&gt;=_TM1,B760&lt;=_TM2,OR(TH!L760="1111",TH!M760="1111")),TH!D760,""),"")</f>
        <v/>
      </c>
      <c r="B760" s="36">
        <f t="shared" si="45"/>
        <v>1</v>
      </c>
      <c r="C760" s="184">
        <f t="shared" si="46"/>
        <v>0</v>
      </c>
      <c r="D760" s="191"/>
      <c r="E760" s="191"/>
      <c r="F760" s="192"/>
      <c r="G760" s="455"/>
      <c r="H760" s="193"/>
      <c r="I760" s="257"/>
      <c r="J760" s="257"/>
      <c r="K760" s="38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6"/>
      <c r="AC760" s="556"/>
      <c r="AD760" s="556"/>
    </row>
    <row r="761" spans="1:33" s="211" customFormat="1" ht="15.75" customHeight="1">
      <c r="A761" s="204" t="str">
        <f>IF(B761&lt;&gt;"",IF(AND(B761&gt;=_TM1,B761&lt;=_TM2,OR(TH!L761="1111",TH!M761="1111")),TH!D761,""),"")</f>
        <v/>
      </c>
      <c r="B761" s="36">
        <f t="shared" si="45"/>
        <v>1</v>
      </c>
      <c r="C761" s="184">
        <f t="shared" si="46"/>
        <v>0</v>
      </c>
      <c r="D761" s="191"/>
      <c r="E761" s="191"/>
      <c r="F761" s="192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6"/>
      <c r="AC761" s="556"/>
      <c r="AD761" s="556"/>
    </row>
    <row r="762" spans="1:33" s="211" customFormat="1" ht="15.75" customHeight="1">
      <c r="A762" s="204" t="str">
        <f>IF(B762&lt;&gt;"",IF(AND(B762&gt;=_TM1,B762&lt;=_TM2,OR(TH!L762="1111",TH!M762="1111")),TH!D762,""),"")</f>
        <v/>
      </c>
      <c r="B762" s="36">
        <f t="shared" si="45"/>
        <v>1</v>
      </c>
      <c r="C762" s="184">
        <f t="shared" si="46"/>
        <v>0</v>
      </c>
      <c r="D762" s="191"/>
      <c r="E762" s="191"/>
      <c r="F762" s="192"/>
      <c r="G762" s="455"/>
      <c r="H762" s="193"/>
      <c r="I762" s="257"/>
      <c r="J762" s="257"/>
      <c r="K762" s="564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6"/>
      <c r="AC762" s="556"/>
      <c r="AD762" s="556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45"/>
        <v>1</v>
      </c>
      <c r="C763" s="184">
        <f t="shared" si="46"/>
        <v>0</v>
      </c>
      <c r="D763" s="184"/>
      <c r="E763" s="184"/>
      <c r="F763" s="189"/>
      <c r="G763" s="453"/>
      <c r="H763" s="193"/>
      <c r="I763" s="256"/>
      <c r="J763" s="256"/>
      <c r="K763" s="38"/>
      <c r="L763" s="565"/>
      <c r="M763" s="565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6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45"/>
        <v>1</v>
      </c>
      <c r="C764" s="184">
        <f t="shared" si="46"/>
        <v>0</v>
      </c>
      <c r="D764" s="184"/>
      <c r="E764" s="156"/>
      <c r="F764" s="192"/>
      <c r="G764" s="192"/>
      <c r="H764" s="7"/>
      <c r="I764" s="256"/>
      <c r="J764" s="256"/>
      <c r="K764" s="564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7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45"/>
        <v>1</v>
      </c>
      <c r="C765" s="184">
        <f t="shared" si="46"/>
        <v>0</v>
      </c>
      <c r="D765" s="184"/>
      <c r="E765" s="156"/>
      <c r="F765" s="192"/>
      <c r="G765" s="192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7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45"/>
        <v>1</v>
      </c>
      <c r="C766" s="184">
        <f t="shared" si="46"/>
        <v>0</v>
      </c>
      <c r="D766" s="191"/>
      <c r="E766" s="191"/>
      <c r="F766" s="192"/>
      <c r="G766" s="455"/>
      <c r="H766" s="193"/>
      <c r="I766" s="256"/>
      <c r="J766" s="256"/>
      <c r="K766" s="38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6"/>
      <c r="AD766" s="211"/>
      <c r="AE766" s="211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si="45"/>
        <v>1</v>
      </c>
      <c r="C767" s="184">
        <f t="shared" si="46"/>
        <v>0</v>
      </c>
      <c r="D767" s="191"/>
      <c r="E767" s="191"/>
      <c r="F767" s="192"/>
      <c r="G767" s="455"/>
      <c r="H767" s="193"/>
      <c r="I767" s="257"/>
      <c r="J767" s="257"/>
      <c r="K767" s="38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6"/>
      <c r="AE767" s="211"/>
      <c r="AF767" s="211"/>
      <c r="AG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45"/>
        <v>1</v>
      </c>
      <c r="C768" s="184">
        <f t="shared" si="46"/>
        <v>0</v>
      </c>
      <c r="D768" s="191"/>
      <c r="E768" s="191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6"/>
      <c r="AE768" s="211"/>
      <c r="AF768" s="211"/>
      <c r="AG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45"/>
        <v>1</v>
      </c>
      <c r="C769" s="184">
        <f t="shared" si="46"/>
        <v>0</v>
      </c>
      <c r="D769" s="184"/>
      <c r="E769" s="156"/>
      <c r="F769" s="192"/>
      <c r="G769" s="192"/>
      <c r="H769" s="7"/>
      <c r="I769" s="256"/>
      <c r="J769" s="256"/>
      <c r="K769" s="564"/>
      <c r="L769" s="194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7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45"/>
        <v>1</v>
      </c>
      <c r="C770" s="184">
        <f t="shared" si="46"/>
        <v>0</v>
      </c>
      <c r="D770" s="184"/>
      <c r="E770" s="156"/>
      <c r="F770" s="192"/>
      <c r="G770" s="192"/>
      <c r="H770" s="7"/>
      <c r="I770" s="256"/>
      <c r="J770" s="256"/>
      <c r="K770" s="564"/>
      <c r="L770" s="194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7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45"/>
        <v>1</v>
      </c>
      <c r="C771" s="184">
        <f t="shared" si="46"/>
        <v>0</v>
      </c>
      <c r="D771" s="184"/>
      <c r="E771" s="156"/>
      <c r="F771" s="192"/>
      <c r="G771" s="192"/>
      <c r="H771" s="7"/>
      <c r="I771" s="256"/>
      <c r="J771" s="256"/>
      <c r="K771" s="564"/>
      <c r="L771" s="194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7"/>
      <c r="AE771" s="211"/>
      <c r="AF771" s="211"/>
      <c r="AG771" s="211"/>
    </row>
    <row r="772" spans="1:33" s="556" customFormat="1" ht="15.75" customHeight="1">
      <c r="A772" s="204" t="str">
        <f>IF(B772&lt;&gt;"",IF(AND(B772&gt;=_TM1,B772&lt;=_TM2,OR(TH!L772="1111",TH!M772="1111")),TH!D772,""),"")</f>
        <v/>
      </c>
      <c r="B772" s="36">
        <f t="shared" si="45"/>
        <v>1</v>
      </c>
      <c r="C772" s="184">
        <f t="shared" si="46"/>
        <v>0</v>
      </c>
      <c r="D772" s="184"/>
      <c r="E772" s="156"/>
      <c r="F772" s="192"/>
      <c r="G772" s="192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7"/>
      <c r="AD772" s="211"/>
      <c r="AE772" s="211"/>
      <c r="AF772" s="211"/>
      <c r="AG772" s="211"/>
    </row>
    <row r="773" spans="1:33" s="556" customFormat="1" ht="15.75" customHeight="1">
      <c r="A773" s="204" t="str">
        <f>IF(B773&lt;&gt;"",IF(AND(B773&gt;=_TM1,B773&lt;=_TM2,OR(TH!L773="1111",TH!M773="1111")),TH!D773,""),"")</f>
        <v/>
      </c>
      <c r="B773" s="36">
        <f t="shared" si="45"/>
        <v>1</v>
      </c>
      <c r="C773" s="184">
        <f t="shared" si="46"/>
        <v>0</v>
      </c>
      <c r="D773" s="191"/>
      <c r="E773" s="191"/>
      <c r="F773" s="192"/>
      <c r="G773" s="455"/>
      <c r="H773" s="193"/>
      <c r="I773" s="257"/>
      <c r="J773" s="257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6"/>
      <c r="AD773" s="211"/>
      <c r="AE773" s="211"/>
      <c r="AF773" s="211"/>
      <c r="AG773" s="211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45"/>
        <v>1</v>
      </c>
      <c r="C774" s="184">
        <f t="shared" si="46"/>
        <v>0</v>
      </c>
      <c r="D774" s="191"/>
      <c r="E774" s="191"/>
      <c r="F774" s="192"/>
      <c r="G774" s="455"/>
      <c r="H774" s="193"/>
      <c r="I774" s="256"/>
      <c r="J774" s="256"/>
      <c r="K774" s="38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6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45"/>
        <v>1</v>
      </c>
      <c r="C775" s="184">
        <f t="shared" si="46"/>
        <v>0</v>
      </c>
      <c r="D775" s="191"/>
      <c r="E775" s="191"/>
      <c r="F775" s="189"/>
      <c r="G775" s="455"/>
      <c r="H775" s="7"/>
      <c r="I775" s="256"/>
      <c r="J775" s="256"/>
      <c r="K775" s="38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6"/>
      <c r="AD775" s="211"/>
      <c r="AE775" s="211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45"/>
        <v>1</v>
      </c>
      <c r="C776" s="184">
        <f t="shared" si="46"/>
        <v>0</v>
      </c>
      <c r="D776" s="191"/>
      <c r="E776" s="191"/>
      <c r="F776" s="189"/>
      <c r="G776" s="455"/>
      <c r="H776" s="7"/>
      <c r="I776" s="256"/>
      <c r="J776" s="256"/>
      <c r="K776" s="38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6"/>
      <c r="AE776" s="211"/>
      <c r="AF776" s="211"/>
      <c r="AG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45"/>
        <v>1</v>
      </c>
      <c r="C777" s="184">
        <f t="shared" si="46"/>
        <v>0</v>
      </c>
      <c r="D777" s="191"/>
      <c r="E777" s="191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6"/>
      <c r="AE777" s="211"/>
      <c r="AF777" s="211"/>
      <c r="AG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45"/>
        <v>1</v>
      </c>
      <c r="C778" s="184">
        <f t="shared" si="46"/>
        <v>0</v>
      </c>
      <c r="D778" s="184"/>
      <c r="E778" s="156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7"/>
      <c r="AE778" s="211"/>
      <c r="AF778" s="211"/>
      <c r="AG778" s="211"/>
    </row>
    <row r="779" spans="1:33" s="556" customFormat="1" ht="15.75" customHeight="1">
      <c r="A779" s="204" t="str">
        <f>IF(B779&lt;&gt;"",IF(AND(B779&gt;=_TM1,B779&lt;=_TM2,OR(TH!L779="1111",TH!M779="1111")),TH!D779,""),"")</f>
        <v/>
      </c>
      <c r="B779" s="36">
        <f t="shared" si="45"/>
        <v>1</v>
      </c>
      <c r="C779" s="184">
        <f t="shared" si="46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7"/>
      <c r="AD779" s="211"/>
      <c r="AE779" s="211"/>
      <c r="AF779" s="211"/>
      <c r="AG779" s="211"/>
    </row>
    <row r="780" spans="1:33" s="556" customFormat="1" ht="15.75" customHeight="1">
      <c r="A780" s="204" t="str">
        <f>IF(B780&lt;&gt;"",IF(AND(B780&gt;=_TM1,B780&lt;=_TM2,OR(TH!L780="1111",TH!M780="1111")),TH!D780,""),"")</f>
        <v/>
      </c>
      <c r="B780" s="36">
        <f t="shared" si="45"/>
        <v>1</v>
      </c>
      <c r="C780" s="184">
        <f t="shared" si="46"/>
        <v>0</v>
      </c>
      <c r="D780" s="184"/>
      <c r="E780" s="191"/>
      <c r="F780" s="192"/>
      <c r="G780" s="192"/>
      <c r="H780" s="7"/>
      <c r="I780" s="256"/>
      <c r="J780" s="256"/>
      <c r="K780" s="564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7"/>
      <c r="AE780" s="211"/>
      <c r="AF780" s="211"/>
      <c r="AG780" s="211"/>
    </row>
    <row r="781" spans="1:33" s="556" customFormat="1" ht="15.75" customHeight="1">
      <c r="A781" s="204" t="str">
        <f>IF(B781&lt;&gt;"",IF(AND(B781&gt;=_TM1,B781&lt;=_TM2,OR(TH!L781="1111",TH!M781="1111")),TH!D781,""),"")</f>
        <v/>
      </c>
      <c r="B781" s="36">
        <f t="shared" si="45"/>
        <v>1</v>
      </c>
      <c r="C781" s="184">
        <f t="shared" si="46"/>
        <v>0</v>
      </c>
      <c r="D781" s="191"/>
      <c r="E781" s="875"/>
      <c r="F781" s="876"/>
      <c r="G781" s="877"/>
      <c r="H781" s="193"/>
      <c r="I781" s="878"/>
      <c r="J781" s="878"/>
      <c r="K781" s="879"/>
      <c r="L781" s="880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6"/>
      <c r="AD781" s="211"/>
      <c r="AE781" s="211"/>
      <c r="AF781" s="211"/>
      <c r="AG781" s="211"/>
    </row>
    <row r="782" spans="1:33" s="556" customFormat="1" ht="15.75" customHeight="1">
      <c r="A782" s="204" t="str">
        <f>IF(B782&lt;&gt;"",IF(AND(B782&gt;=_TM1,B782&lt;=_TM2,OR(TH!L782="1111",TH!M782="1111")),TH!D782,""),"")</f>
        <v/>
      </c>
      <c r="B782" s="36">
        <f t="shared" si="45"/>
        <v>1</v>
      </c>
      <c r="C782" s="184">
        <f t="shared" si="46"/>
        <v>0</v>
      </c>
      <c r="D782" s="191"/>
      <c r="E782" s="875"/>
      <c r="F782" s="881"/>
      <c r="G782" s="877"/>
      <c r="H782" s="193"/>
      <c r="I782" s="878"/>
      <c r="J782" s="878"/>
      <c r="K782" s="879"/>
      <c r="L782" s="880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6"/>
      <c r="AE782" s="211"/>
      <c r="AF782" s="211"/>
      <c r="AG782" s="211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45"/>
        <v>1</v>
      </c>
      <c r="C783" s="184">
        <f t="shared" si="46"/>
        <v>0</v>
      </c>
      <c r="D783" s="191"/>
      <c r="E783" s="875"/>
      <c r="F783" s="882"/>
      <c r="G783" s="877"/>
      <c r="H783" s="193"/>
      <c r="I783" s="878"/>
      <c r="J783" s="878"/>
      <c r="K783" s="879"/>
      <c r="L783" s="880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6"/>
      <c r="AD783" s="211"/>
      <c r="AE783" s="211"/>
      <c r="AF783" s="211"/>
      <c r="AG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45"/>
        <v>1</v>
      </c>
      <c r="C784" s="184">
        <f t="shared" si="46"/>
        <v>0</v>
      </c>
      <c r="D784" s="191"/>
      <c r="E784" s="191"/>
      <c r="F784" s="189"/>
      <c r="G784" s="455"/>
      <c r="H784" s="193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6"/>
      <c r="AE784" s="211"/>
      <c r="AF784" s="211"/>
      <c r="AG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45"/>
        <v>1</v>
      </c>
      <c r="C785" s="184">
        <f t="shared" si="46"/>
        <v>0</v>
      </c>
      <c r="D785" s="191"/>
      <c r="E785" s="191"/>
      <c r="F785" s="189"/>
      <c r="G785" s="455"/>
      <c r="H785" s="193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6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45"/>
        <v>1</v>
      </c>
      <c r="C786" s="184">
        <f t="shared" si="46"/>
        <v>0</v>
      </c>
      <c r="D786" s="191"/>
      <c r="E786" s="191"/>
      <c r="F786" s="192"/>
      <c r="G786" s="455"/>
      <c r="H786" s="193"/>
      <c r="I786" s="257"/>
      <c r="J786" s="257"/>
      <c r="K786" s="38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6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45"/>
        <v>1</v>
      </c>
      <c r="C787" s="184">
        <f t="shared" si="46"/>
        <v>0</v>
      </c>
      <c r="D787" s="191"/>
      <c r="E787" s="191"/>
      <c r="F787" s="189"/>
      <c r="G787" s="455"/>
      <c r="H787" s="193"/>
      <c r="I787" s="256"/>
      <c r="J787" s="256"/>
      <c r="K787" s="38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6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45"/>
        <v>1</v>
      </c>
      <c r="C788" s="184">
        <f t="shared" si="46"/>
        <v>0</v>
      </c>
      <c r="D788" s="191"/>
      <c r="E788" s="191"/>
      <c r="F788" s="189"/>
      <c r="G788" s="455"/>
      <c r="H788" s="193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6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45"/>
        <v>1</v>
      </c>
      <c r="C789" s="184">
        <f t="shared" si="46"/>
        <v>0</v>
      </c>
      <c r="D789" s="191"/>
      <c r="E789" s="184"/>
      <c r="F789" s="189"/>
      <c r="G789" s="566"/>
      <c r="H789" s="193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6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45"/>
        <v>1</v>
      </c>
      <c r="C790" s="184">
        <f t="shared" si="46"/>
        <v>0</v>
      </c>
      <c r="D790" s="184"/>
      <c r="E790" s="156"/>
      <c r="F790" s="192"/>
      <c r="G790" s="192"/>
      <c r="H790" s="7"/>
      <c r="I790" s="256"/>
      <c r="J790" s="256"/>
      <c r="K790" s="564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7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ref="B791:B854" si="47">IF(C791&lt;&gt;"",MONTH(C791),"")</f>
        <v>1</v>
      </c>
      <c r="C791" s="184">
        <f t="shared" ref="C791:C854" si="48">E791</f>
        <v>0</v>
      </c>
      <c r="D791" s="191"/>
      <c r="E791" s="184"/>
      <c r="F791" s="189"/>
      <c r="G791" s="455"/>
      <c r="H791" s="193"/>
      <c r="I791" s="256"/>
      <c r="J791" s="256"/>
      <c r="K791" s="564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6"/>
      <c r="AD791" s="211"/>
      <c r="AE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47"/>
        <v>1</v>
      </c>
      <c r="C792" s="184">
        <f t="shared" si="48"/>
        <v>0</v>
      </c>
      <c r="D792" s="191"/>
      <c r="E792" s="184"/>
      <c r="F792" s="192"/>
      <c r="G792" s="455"/>
      <c r="H792" s="193"/>
      <c r="I792" s="256"/>
      <c r="J792" s="256"/>
      <c r="K792" s="564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6"/>
      <c r="AE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47"/>
        <v>1</v>
      </c>
      <c r="C793" s="184">
        <f t="shared" si="48"/>
        <v>0</v>
      </c>
      <c r="D793" s="191"/>
      <c r="E793" s="875"/>
      <c r="F793" s="882"/>
      <c r="G793" s="877"/>
      <c r="H793" s="193"/>
      <c r="I793" s="883"/>
      <c r="J793" s="883"/>
      <c r="K793" s="879"/>
      <c r="L793" s="880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6"/>
      <c r="AE793" s="211"/>
      <c r="AF793" s="211"/>
      <c r="AG793" s="211"/>
    </row>
    <row r="794" spans="1:33" s="556" customFormat="1" ht="15.75" customHeight="1">
      <c r="A794" s="204" t="str">
        <f>IF(B794&lt;&gt;"",IF(AND(B794&gt;=_TM1,B794&lt;=_TM2,OR(TH!L794="1111",TH!M794="1111")),TH!D794,""),"")</f>
        <v/>
      </c>
      <c r="B794" s="36">
        <f t="shared" si="47"/>
        <v>1</v>
      </c>
      <c r="C794" s="184">
        <f t="shared" si="48"/>
        <v>0</v>
      </c>
      <c r="D794" s="191"/>
      <c r="E794" s="875"/>
      <c r="F794" s="189"/>
      <c r="G794" s="877"/>
      <c r="H794" s="193"/>
      <c r="I794" s="883"/>
      <c r="J794" s="883"/>
      <c r="K794" s="879"/>
      <c r="L794" s="880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47"/>
        <v>1</v>
      </c>
      <c r="C795" s="184">
        <f t="shared" si="48"/>
        <v>0</v>
      </c>
      <c r="D795" s="191"/>
      <c r="E795" s="875"/>
      <c r="F795" s="882"/>
      <c r="G795" s="877"/>
      <c r="H795" s="193"/>
      <c r="I795" s="883"/>
      <c r="J795" s="883"/>
      <c r="K795" s="879"/>
      <c r="L795" s="880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6"/>
      <c r="AE795" s="211"/>
      <c r="AF795" s="211"/>
      <c r="AG795" s="211"/>
    </row>
    <row r="796" spans="1:33" s="211" customFormat="1" ht="15.75" customHeight="1">
      <c r="A796" s="204" t="str">
        <f>IF(B796&lt;&gt;"",IF(AND(B796&gt;=_TM1,B796&lt;=_TM2,OR(TH!L796="1111",TH!M796="1111")),TH!D796,""),"")</f>
        <v/>
      </c>
      <c r="B796" s="36">
        <f t="shared" si="47"/>
        <v>1</v>
      </c>
      <c r="C796" s="184">
        <f t="shared" si="48"/>
        <v>0</v>
      </c>
      <c r="D796" s="191"/>
      <c r="E796" s="191"/>
      <c r="F796" s="192"/>
      <c r="G796" s="455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6"/>
      <c r="AC796" s="556"/>
      <c r="AD796" s="556"/>
    </row>
    <row r="797" spans="1:33" s="211" customFormat="1" ht="15.75" customHeight="1">
      <c r="A797" s="204" t="str">
        <f>IF(B797&lt;&gt;"",IF(AND(B797&gt;=_TM1,B797&lt;=_TM2,OR(TH!L797="1111",TH!M797="1111")),TH!D797,""),"")</f>
        <v/>
      </c>
      <c r="B797" s="36">
        <f t="shared" si="47"/>
        <v>1</v>
      </c>
      <c r="C797" s="184">
        <f t="shared" si="48"/>
        <v>0</v>
      </c>
      <c r="D797" s="191"/>
      <c r="E797" s="191"/>
      <c r="F797" s="192"/>
      <c r="G797" s="455"/>
      <c r="H797" s="7"/>
      <c r="I797" s="256"/>
      <c r="J797" s="256"/>
      <c r="K797" s="38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6"/>
      <c r="AC797" s="556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47"/>
        <v>1</v>
      </c>
      <c r="C798" s="184">
        <f t="shared" si="48"/>
        <v>0</v>
      </c>
      <c r="D798" s="191"/>
      <c r="E798" s="191"/>
      <c r="F798" s="189"/>
      <c r="G798" s="455"/>
      <c r="H798" s="7"/>
      <c r="I798" s="257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6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47"/>
        <v>1</v>
      </c>
      <c r="C799" s="184">
        <f t="shared" si="48"/>
        <v>0</v>
      </c>
      <c r="D799" s="184"/>
      <c r="E799" s="156"/>
      <c r="F799" s="192"/>
      <c r="G799" s="192"/>
      <c r="H799" s="193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7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47"/>
        <v>1</v>
      </c>
      <c r="C800" s="184">
        <f t="shared" si="48"/>
        <v>0</v>
      </c>
      <c r="D800" s="191"/>
      <c r="E800" s="184"/>
      <c r="F800" s="189"/>
      <c r="G800" s="455"/>
      <c r="H800" s="7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6"/>
      <c r="AE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47"/>
        <v>1</v>
      </c>
      <c r="C801" s="184">
        <f t="shared" si="48"/>
        <v>0</v>
      </c>
      <c r="D801" s="191"/>
      <c r="E801" s="184"/>
      <c r="F801" s="189"/>
      <c r="G801" s="455"/>
      <c r="H801" s="7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6"/>
      <c r="AD801" s="211"/>
      <c r="AE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47"/>
        <v>1</v>
      </c>
      <c r="C802" s="184">
        <f t="shared" si="4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7"/>
      <c r="AE802" s="211"/>
      <c r="AF802" s="211"/>
      <c r="AG802" s="211"/>
    </row>
    <row r="803" spans="1:33" s="211" customFormat="1" ht="15.75" customHeight="1">
      <c r="A803" s="204" t="str">
        <f>IF(B803&lt;&gt;"",IF(AND(B803&gt;=_TM1,B803&lt;=_TM2,OR(TH!L803="1111",TH!M803="1111")),TH!D803,""),"")</f>
        <v/>
      </c>
      <c r="B803" s="36">
        <f t="shared" si="47"/>
        <v>1</v>
      </c>
      <c r="C803" s="184">
        <f t="shared" si="48"/>
        <v>0</v>
      </c>
      <c r="D803" s="184"/>
      <c r="E803" s="191"/>
      <c r="F803" s="192"/>
      <c r="G803" s="192"/>
      <c r="H803" s="7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7"/>
      <c r="AC803" s="556"/>
      <c r="AD803" s="556"/>
    </row>
    <row r="804" spans="1:33" s="211" customFormat="1" ht="15.75" customHeight="1">
      <c r="A804" s="204" t="str">
        <f>IF(B804&lt;&gt;"",IF(AND(B804&gt;=_TM1,B804&lt;=_TM2,OR(TH!L804="1111",TH!M804="1111")),TH!D804,""),"")</f>
        <v/>
      </c>
      <c r="B804" s="36">
        <f t="shared" si="47"/>
        <v>1</v>
      </c>
      <c r="C804" s="184">
        <f t="shared" si="48"/>
        <v>0</v>
      </c>
      <c r="D804" s="184"/>
      <c r="E804" s="737"/>
      <c r="F804" s="192"/>
      <c r="G804" s="192"/>
      <c r="H804" s="7"/>
      <c r="I804" s="257"/>
      <c r="J804" s="257"/>
      <c r="K804" s="38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7"/>
      <c r="AC804" s="556"/>
      <c r="AD804" s="556"/>
    </row>
    <row r="805" spans="1:33" s="211" customFormat="1" ht="15.75" customHeight="1">
      <c r="A805" s="204" t="str">
        <f>IF(B805&lt;&gt;"",IF(AND(B805&gt;=_TM1,B805&lt;=_TM2,OR(TH!L805="1111",TH!M805="1111")),TH!D805,""),"")</f>
        <v/>
      </c>
      <c r="B805" s="36">
        <f t="shared" si="47"/>
        <v>1</v>
      </c>
      <c r="C805" s="184">
        <f t="shared" si="48"/>
        <v>0</v>
      </c>
      <c r="D805" s="184"/>
      <c r="E805" s="191"/>
      <c r="F805" s="192"/>
      <c r="G805" s="192"/>
      <c r="H805" s="193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6"/>
      <c r="AC805" s="556"/>
      <c r="AD805" s="556"/>
    </row>
    <row r="806" spans="1:33" s="211" customFormat="1" ht="15.75" customHeight="1">
      <c r="A806" s="204" t="str">
        <f>IF(B806&lt;&gt;"",IF(AND(B806&gt;=_TM1,B806&lt;=_TM2,OR(TH!L806="1111",TH!M806="1111")),TH!D806,""),"")</f>
        <v/>
      </c>
      <c r="B806" s="36">
        <f t="shared" si="47"/>
        <v>1</v>
      </c>
      <c r="C806" s="184">
        <f t="shared" si="48"/>
        <v>0</v>
      </c>
      <c r="D806" s="184"/>
      <c r="E806" s="191"/>
      <c r="F806" s="192"/>
      <c r="G806" s="192"/>
      <c r="H806" s="193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6"/>
      <c r="AC806" s="556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47"/>
        <v>1</v>
      </c>
      <c r="C807" s="184">
        <f t="shared" si="48"/>
        <v>0</v>
      </c>
      <c r="D807" s="191"/>
      <c r="E807" s="184"/>
      <c r="F807" s="189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6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47"/>
        <v>1</v>
      </c>
      <c r="C808" s="184">
        <f t="shared" si="48"/>
        <v>0</v>
      </c>
      <c r="D808" s="191"/>
      <c r="E808" s="184"/>
      <c r="F808" s="189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6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47"/>
        <v>1</v>
      </c>
      <c r="C809" s="184">
        <f t="shared" si="48"/>
        <v>0</v>
      </c>
      <c r="D809" s="191"/>
      <c r="E809" s="191"/>
      <c r="F809" s="192"/>
      <c r="G809" s="455"/>
      <c r="H809" s="7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6"/>
      <c r="AD809" s="211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47"/>
        <v>1</v>
      </c>
      <c r="C810" s="184">
        <f t="shared" si="48"/>
        <v>0</v>
      </c>
      <c r="D810" s="191"/>
      <c r="E810" s="191"/>
      <c r="F810" s="192"/>
      <c r="G810" s="455"/>
      <c r="H810" s="7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6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47"/>
        <v>1</v>
      </c>
      <c r="C811" s="184">
        <f t="shared" si="48"/>
        <v>0</v>
      </c>
      <c r="D811" s="184"/>
      <c r="E811" s="737"/>
      <c r="F811" s="192"/>
      <c r="G811" s="192"/>
      <c r="H811" s="193"/>
      <c r="I811" s="256"/>
      <c r="J811" s="256"/>
      <c r="K811" s="564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7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47"/>
        <v>1</v>
      </c>
      <c r="C812" s="184">
        <f t="shared" si="48"/>
        <v>0</v>
      </c>
      <c r="D812" s="191"/>
      <c r="E812" s="191"/>
      <c r="F812" s="192"/>
      <c r="G812" s="455"/>
      <c r="H812" s="7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6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47"/>
        <v>1</v>
      </c>
      <c r="C813" s="184">
        <f t="shared" si="48"/>
        <v>0</v>
      </c>
      <c r="D813" s="191"/>
      <c r="E813" s="191"/>
      <c r="F813" s="192"/>
      <c r="G813" s="455"/>
      <c r="H813" s="7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6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47"/>
        <v>1</v>
      </c>
      <c r="C814" s="184">
        <f t="shared" si="48"/>
        <v>0</v>
      </c>
      <c r="D814" s="191"/>
      <c r="E814" s="191"/>
      <c r="F814" s="192"/>
      <c r="G814" s="455"/>
      <c r="H814" s="7"/>
      <c r="I814" s="256"/>
      <c r="J814" s="256"/>
      <c r="K814" s="38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6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47"/>
        <v>1</v>
      </c>
      <c r="C815" s="184">
        <f t="shared" si="48"/>
        <v>0</v>
      </c>
      <c r="D815" s="191"/>
      <c r="E815" s="191"/>
      <c r="F815" s="189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6"/>
      <c r="AE815" s="211"/>
      <c r="AF815" s="211"/>
      <c r="AG815" s="211"/>
    </row>
    <row r="816" spans="1:33" s="556" customFormat="1" ht="15.75" customHeight="1">
      <c r="A816" s="204" t="str">
        <f>IF(B816&lt;&gt;"",IF(AND(B816&gt;=_TM1,B816&lt;=_TM2,OR(TH!L816="1111",TH!M816="1111")),TH!D816,""),"")</f>
        <v/>
      </c>
      <c r="B816" s="36">
        <f t="shared" si="47"/>
        <v>1</v>
      </c>
      <c r="C816" s="184">
        <f t="shared" si="48"/>
        <v>0</v>
      </c>
      <c r="D816" s="191"/>
      <c r="E816" s="191"/>
      <c r="F816" s="192"/>
      <c r="G816" s="455"/>
      <c r="H816" s="7"/>
      <c r="I816" s="256"/>
      <c r="J816" s="256"/>
      <c r="K816" s="38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6"/>
      <c r="AE816" s="211"/>
      <c r="AF816" s="211"/>
      <c r="AG816" s="211"/>
    </row>
    <row r="817" spans="1:33" s="556" customFormat="1" ht="15.75" customHeight="1">
      <c r="A817" s="204" t="str">
        <f>IF(B817&lt;&gt;"",IF(AND(B817&gt;=_TM1,B817&lt;=_TM2,OR(TH!L817="1111",TH!M817="1111")),TH!D817,""),"")</f>
        <v/>
      </c>
      <c r="B817" s="36">
        <f t="shared" si="47"/>
        <v>1</v>
      </c>
      <c r="C817" s="184">
        <f t="shared" si="48"/>
        <v>0</v>
      </c>
      <c r="D817" s="191"/>
      <c r="E817" s="191"/>
      <c r="F817" s="192"/>
      <c r="G817" s="455"/>
      <c r="H817" s="7"/>
      <c r="I817" s="256"/>
      <c r="J817" s="256"/>
      <c r="K817" s="564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6"/>
      <c r="AE817" s="211"/>
      <c r="AF817" s="211"/>
      <c r="AG817" s="211"/>
    </row>
    <row r="818" spans="1:33" s="824" customFormat="1" ht="15.75" customHeight="1">
      <c r="A818" s="204" t="str">
        <f>IF(B818&lt;&gt;"",IF(AND(B818&gt;=_TM1,B818&lt;=_TM2,OR(TH!L818="1111",TH!M818="1111")),TH!D818,""),"")</f>
        <v/>
      </c>
      <c r="B818" s="36">
        <f t="shared" si="47"/>
        <v>1</v>
      </c>
      <c r="C818" s="184">
        <f t="shared" si="48"/>
        <v>0</v>
      </c>
      <c r="D818" s="184"/>
      <c r="E818" s="737"/>
      <c r="F818" s="192"/>
      <c r="G818" s="192"/>
      <c r="H818" s="7"/>
      <c r="I818" s="256"/>
      <c r="J818" s="256"/>
      <c r="K818" s="38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7"/>
      <c r="AC818" s="556"/>
      <c r="AD818" s="556"/>
      <c r="AE818" s="211"/>
      <c r="AF818" s="211"/>
      <c r="AG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47"/>
        <v>1</v>
      </c>
      <c r="C819" s="184">
        <f t="shared" si="48"/>
        <v>0</v>
      </c>
      <c r="D819" s="184"/>
      <c r="E819" s="191"/>
      <c r="F819" s="192"/>
      <c r="G819" s="192"/>
      <c r="H819" s="193"/>
      <c r="I819" s="256"/>
      <c r="J819" s="256"/>
      <c r="K819" s="564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7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47"/>
        <v>1</v>
      </c>
      <c r="C820" s="184">
        <f t="shared" si="48"/>
        <v>0</v>
      </c>
      <c r="D820" s="191"/>
      <c r="E820" s="191"/>
      <c r="F820" s="192"/>
      <c r="G820" s="192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7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47"/>
        <v>1</v>
      </c>
      <c r="C821" s="184">
        <f t="shared" si="48"/>
        <v>0</v>
      </c>
      <c r="D821" s="184"/>
      <c r="E821" s="191"/>
      <c r="F821" s="192"/>
      <c r="G821" s="192"/>
      <c r="H821" s="193"/>
      <c r="I821" s="256"/>
      <c r="J821" s="256"/>
      <c r="K821" s="564"/>
      <c r="L821" s="194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6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47"/>
        <v>1</v>
      </c>
      <c r="C822" s="184">
        <f t="shared" si="48"/>
        <v>0</v>
      </c>
      <c r="D822" s="184"/>
      <c r="E822" s="191"/>
      <c r="F822" s="192"/>
      <c r="G822" s="192"/>
      <c r="H822" s="193"/>
      <c r="I822" s="256"/>
      <c r="J822" s="256"/>
      <c r="K822" s="564"/>
      <c r="L822" s="194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6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47"/>
        <v>1</v>
      </c>
      <c r="C823" s="184">
        <f t="shared" si="48"/>
        <v>0</v>
      </c>
      <c r="D823" s="184"/>
      <c r="E823" s="191"/>
      <c r="F823" s="192"/>
      <c r="G823" s="192"/>
      <c r="H823" s="7"/>
      <c r="I823" s="256"/>
      <c r="J823" s="256"/>
      <c r="K823" s="564"/>
      <c r="L823" s="194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7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47"/>
        <v>1</v>
      </c>
      <c r="C824" s="184">
        <f t="shared" si="48"/>
        <v>0</v>
      </c>
      <c r="D824" s="184"/>
      <c r="E824" s="191"/>
      <c r="F824" s="192"/>
      <c r="G824" s="192"/>
      <c r="H824" s="193"/>
      <c r="I824" s="256"/>
      <c r="J824" s="256"/>
      <c r="K824" s="564"/>
      <c r="L824" s="194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6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47"/>
        <v>1</v>
      </c>
      <c r="C825" s="184">
        <f t="shared" si="48"/>
        <v>0</v>
      </c>
      <c r="D825" s="184"/>
      <c r="E825" s="191"/>
      <c r="F825" s="192"/>
      <c r="G825" s="192"/>
      <c r="H825" s="193"/>
      <c r="I825" s="256"/>
      <c r="J825" s="256"/>
      <c r="K825" s="564"/>
      <c r="L825" s="194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6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47"/>
        <v>1</v>
      </c>
      <c r="C826" s="184">
        <f t="shared" si="48"/>
        <v>0</v>
      </c>
      <c r="D826" s="184"/>
      <c r="E826" s="191"/>
      <c r="F826" s="192"/>
      <c r="G826" s="192"/>
      <c r="H826" s="7"/>
      <c r="I826" s="256"/>
      <c r="J826" s="256"/>
      <c r="K826" s="564"/>
      <c r="L826" s="194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7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47"/>
        <v>1</v>
      </c>
      <c r="C827" s="184">
        <f t="shared" si="48"/>
        <v>0</v>
      </c>
      <c r="D827" s="184"/>
      <c r="E827" s="191"/>
      <c r="F827" s="192"/>
      <c r="G827" s="192"/>
      <c r="H827" s="193"/>
      <c r="I827" s="256"/>
      <c r="J827" s="256"/>
      <c r="K827" s="564"/>
      <c r="L827" s="194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6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47"/>
        <v>1</v>
      </c>
      <c r="C828" s="184">
        <f t="shared" si="48"/>
        <v>0</v>
      </c>
      <c r="D828" s="184"/>
      <c r="E828" s="191"/>
      <c r="F828" s="192"/>
      <c r="G828" s="192"/>
      <c r="H828" s="193"/>
      <c r="I828" s="256"/>
      <c r="J828" s="256"/>
      <c r="K828" s="564"/>
      <c r="L828" s="194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6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47"/>
        <v>1</v>
      </c>
      <c r="C829" s="184">
        <f t="shared" si="48"/>
        <v>0</v>
      </c>
      <c r="D829" s="184"/>
      <c r="E829" s="191"/>
      <c r="F829" s="189"/>
      <c r="G829" s="192"/>
      <c r="H829" s="7"/>
      <c r="I829" s="256"/>
      <c r="J829" s="256"/>
      <c r="K829" s="564"/>
      <c r="L829" s="194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6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47"/>
        <v>1</v>
      </c>
      <c r="C830" s="184">
        <f t="shared" si="48"/>
        <v>0</v>
      </c>
      <c r="D830" s="184"/>
      <c r="E830" s="191"/>
      <c r="F830" s="189"/>
      <c r="G830" s="192"/>
      <c r="H830" s="7"/>
      <c r="I830" s="256"/>
      <c r="J830" s="256"/>
      <c r="K830" s="564"/>
      <c r="L830" s="194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6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si="47"/>
        <v>1</v>
      </c>
      <c r="C831" s="184">
        <f t="shared" si="48"/>
        <v>0</v>
      </c>
      <c r="D831" s="191"/>
      <c r="E831" s="184"/>
      <c r="F831" s="192"/>
      <c r="G831" s="455"/>
      <c r="H831" s="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6"/>
      <c r="AD831" s="211"/>
      <c r="AE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47"/>
        <v>1</v>
      </c>
      <c r="C832" s="184">
        <f t="shared" si="48"/>
        <v>0</v>
      </c>
      <c r="D832" s="191"/>
      <c r="E832" s="184"/>
      <c r="F832" s="192"/>
      <c r="G832" s="455"/>
      <c r="H832" s="7"/>
      <c r="I832" s="256"/>
      <c r="J832" s="256"/>
      <c r="K832" s="564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6"/>
      <c r="AD832" s="211"/>
      <c r="AE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47"/>
        <v>1</v>
      </c>
      <c r="C833" s="184">
        <f t="shared" si="48"/>
        <v>0</v>
      </c>
      <c r="D833" s="191"/>
      <c r="E833" s="191"/>
      <c r="F833" s="189"/>
      <c r="G833" s="455"/>
      <c r="H833" s="193"/>
      <c r="I833" s="256"/>
      <c r="J833" s="256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6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47"/>
        <v>1</v>
      </c>
      <c r="C834" s="184">
        <f t="shared" si="48"/>
        <v>0</v>
      </c>
      <c r="D834" s="191"/>
      <c r="E834" s="191"/>
      <c r="F834" s="192"/>
      <c r="G834" s="455"/>
      <c r="H834" s="193"/>
      <c r="I834" s="256"/>
      <c r="J834" s="256"/>
      <c r="K834" s="564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6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47"/>
        <v>1</v>
      </c>
      <c r="C835" s="184">
        <f t="shared" si="48"/>
        <v>0</v>
      </c>
      <c r="D835" s="191"/>
      <c r="E835" s="191"/>
      <c r="F835" s="192"/>
      <c r="G835" s="455"/>
      <c r="H835" s="193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6"/>
      <c r="AD835" s="211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47"/>
        <v>1</v>
      </c>
      <c r="C836" s="184">
        <f t="shared" si="48"/>
        <v>0</v>
      </c>
      <c r="D836" s="191"/>
      <c r="E836" s="191"/>
      <c r="F836" s="192"/>
      <c r="G836" s="455"/>
      <c r="H836" s="193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6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47"/>
        <v>1</v>
      </c>
      <c r="C837" s="184">
        <f t="shared" si="48"/>
        <v>0</v>
      </c>
      <c r="D837" s="191"/>
      <c r="E837" s="191"/>
      <c r="F837" s="192"/>
      <c r="G837" s="455"/>
      <c r="H837" s="193"/>
      <c r="I837" s="256"/>
      <c r="J837" s="256"/>
      <c r="K837" s="564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6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47"/>
        <v>1</v>
      </c>
      <c r="C838" s="184">
        <f t="shared" si="48"/>
        <v>0</v>
      </c>
      <c r="D838" s="184"/>
      <c r="E838" s="191"/>
      <c r="F838" s="192"/>
      <c r="G838" s="192"/>
      <c r="H838" s="210"/>
      <c r="I838" s="256"/>
      <c r="J838" s="256"/>
      <c r="K838" s="564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7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47"/>
        <v>1</v>
      </c>
      <c r="C839" s="184">
        <f t="shared" si="48"/>
        <v>0</v>
      </c>
      <c r="D839" s="191"/>
      <c r="E839" s="184"/>
      <c r="F839" s="192"/>
      <c r="G839" s="455"/>
      <c r="H839" s="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6"/>
      <c r="AD839" s="211"/>
      <c r="AE839" s="211"/>
    </row>
    <row r="840" spans="1:33" s="211" customFormat="1" ht="15.75" customHeight="1">
      <c r="A840" s="204" t="str">
        <f>IF(B840&lt;&gt;"",IF(AND(B840&gt;=_TM1,B840&lt;=_TM2,OR(TH!L840="1111",TH!M840="1111")),TH!D840,""),"")</f>
        <v/>
      </c>
      <c r="B840" s="36">
        <f t="shared" si="47"/>
        <v>1</v>
      </c>
      <c r="C840" s="184">
        <f t="shared" si="48"/>
        <v>0</v>
      </c>
      <c r="D840" s="191"/>
      <c r="E840" s="184"/>
      <c r="F840" s="192"/>
      <c r="G840" s="455"/>
      <c r="H840" s="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6"/>
      <c r="AC840" s="556"/>
      <c r="AF840" s="556"/>
      <c r="AG840" s="556"/>
    </row>
    <row r="841" spans="1:33" s="211" customFormat="1" ht="15.75" customHeight="1">
      <c r="A841" s="204" t="str">
        <f>IF(B841&lt;&gt;"",IF(AND(B841&gt;=_TM1,B841&lt;=_TM2,OR(TH!L841="1111",TH!M841="1111")),TH!D841,""),"")</f>
        <v/>
      </c>
      <c r="B841" s="36">
        <f t="shared" si="47"/>
        <v>1</v>
      </c>
      <c r="C841" s="184">
        <f t="shared" si="48"/>
        <v>0</v>
      </c>
      <c r="D841" s="191"/>
      <c r="E841" s="184"/>
      <c r="F841" s="189"/>
      <c r="G841" s="455"/>
      <c r="H841" s="7"/>
      <c r="I841" s="256"/>
      <c r="J841" s="256"/>
      <c r="K841" s="38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6"/>
      <c r="AC841" s="556"/>
      <c r="AF841" s="556"/>
      <c r="AG841" s="556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47"/>
        <v>1</v>
      </c>
      <c r="C842" s="184">
        <f t="shared" si="48"/>
        <v>0</v>
      </c>
      <c r="D842" s="191"/>
      <c r="E842" s="184"/>
      <c r="F842" s="189"/>
      <c r="G842" s="455"/>
      <c r="H842" s="7"/>
      <c r="I842" s="256"/>
      <c r="J842" s="256"/>
      <c r="K842" s="564"/>
      <c r="L842" s="194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6"/>
      <c r="AD842" s="211"/>
      <c r="AE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47"/>
        <v>1</v>
      </c>
      <c r="C843" s="184">
        <f t="shared" si="48"/>
        <v>0</v>
      </c>
      <c r="D843" s="191"/>
      <c r="E843" s="191"/>
      <c r="F843" s="192"/>
      <c r="G843" s="455"/>
      <c r="H843" s="193"/>
      <c r="I843" s="256"/>
      <c r="J843" s="256"/>
      <c r="K843" s="38"/>
      <c r="L843" s="194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6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47"/>
        <v>1</v>
      </c>
      <c r="C844" s="184">
        <f t="shared" si="48"/>
        <v>0</v>
      </c>
      <c r="D844" s="191"/>
      <c r="E844" s="191"/>
      <c r="F844" s="192"/>
      <c r="G844" s="455"/>
      <c r="H844" s="193"/>
      <c r="I844" s="256"/>
      <c r="J844" s="256"/>
      <c r="K844" s="564"/>
      <c r="L844" s="194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6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47"/>
        <v>1</v>
      </c>
      <c r="C845" s="184">
        <f t="shared" si="48"/>
        <v>0</v>
      </c>
      <c r="D845" s="191"/>
      <c r="E845" s="875"/>
      <c r="F845" s="40"/>
      <c r="G845" s="877"/>
      <c r="H845" s="747"/>
      <c r="I845" s="878"/>
      <c r="J845" s="878"/>
      <c r="K845" s="879"/>
      <c r="L845" s="880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6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47"/>
        <v>1</v>
      </c>
      <c r="C846" s="184">
        <f t="shared" si="48"/>
        <v>0</v>
      </c>
      <c r="D846" s="191"/>
      <c r="E846" s="875"/>
      <c r="F846" s="882"/>
      <c r="G846" s="877"/>
      <c r="H846" s="747"/>
      <c r="I846" s="878"/>
      <c r="J846" s="878"/>
      <c r="K846" s="879"/>
      <c r="L846" s="880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6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47"/>
        <v>1</v>
      </c>
      <c r="C847" s="184">
        <f t="shared" si="48"/>
        <v>0</v>
      </c>
      <c r="D847" s="191"/>
      <c r="E847" s="875"/>
      <c r="F847" s="882"/>
      <c r="G847" s="877"/>
      <c r="H847" s="747"/>
      <c r="I847" s="878"/>
      <c r="J847" s="878"/>
      <c r="K847" s="879"/>
      <c r="L847" s="880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6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47"/>
        <v>1</v>
      </c>
      <c r="C848" s="184">
        <f t="shared" si="48"/>
        <v>0</v>
      </c>
      <c r="D848" s="191"/>
      <c r="E848" s="875"/>
      <c r="F848" s="882"/>
      <c r="G848" s="877"/>
      <c r="H848" s="747"/>
      <c r="I848" s="878"/>
      <c r="J848" s="878"/>
      <c r="K848" s="879"/>
      <c r="L848" s="880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6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47"/>
        <v>1</v>
      </c>
      <c r="C849" s="184">
        <f t="shared" si="48"/>
        <v>0</v>
      </c>
      <c r="D849" s="191"/>
      <c r="E849" s="875"/>
      <c r="F849" s="882"/>
      <c r="G849" s="877"/>
      <c r="H849" s="747"/>
      <c r="I849" s="878"/>
      <c r="J849" s="878"/>
      <c r="K849" s="879"/>
      <c r="L849" s="880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6"/>
      <c r="AD849" s="211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47"/>
        <v>1</v>
      </c>
      <c r="C850" s="184">
        <f t="shared" si="48"/>
        <v>0</v>
      </c>
      <c r="D850" s="191"/>
      <c r="E850" s="875"/>
      <c r="F850" s="882"/>
      <c r="G850" s="877"/>
      <c r="H850" s="747"/>
      <c r="I850" s="884"/>
      <c r="J850" s="884"/>
      <c r="K850" s="879"/>
      <c r="L850" s="880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6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47"/>
        <v>1</v>
      </c>
      <c r="C851" s="184">
        <f t="shared" si="48"/>
        <v>0</v>
      </c>
      <c r="D851" s="191"/>
      <c r="E851" s="875"/>
      <c r="F851" s="882"/>
      <c r="G851" s="877"/>
      <c r="H851" s="747"/>
      <c r="I851" s="878"/>
      <c r="J851" s="878"/>
      <c r="K851" s="879"/>
      <c r="L851" s="880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6"/>
      <c r="AD851" s="211"/>
      <c r="AE851" s="211"/>
      <c r="AF851" s="211"/>
      <c r="AG851" s="211"/>
    </row>
    <row r="852" spans="1:33" s="556" customFormat="1" ht="15.75" customHeight="1">
      <c r="A852" s="204" t="str">
        <f>IF(B852&lt;&gt;"",IF(AND(B852&gt;=_TM1,B852&lt;=_TM2,OR(TH!L852="1111",TH!M852="1111")),TH!D852,""),"")</f>
        <v/>
      </c>
      <c r="B852" s="36">
        <f t="shared" si="47"/>
        <v>1</v>
      </c>
      <c r="C852" s="184">
        <f t="shared" si="48"/>
        <v>0</v>
      </c>
      <c r="D852" s="191"/>
      <c r="E852" s="875"/>
      <c r="F852" s="882"/>
      <c r="G852" s="877"/>
      <c r="H852" s="747"/>
      <c r="I852" s="884"/>
      <c r="J852" s="884"/>
      <c r="K852" s="879"/>
      <c r="L852" s="880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6"/>
      <c r="AE852" s="211"/>
      <c r="AF852" s="211"/>
      <c r="AG852" s="211"/>
    </row>
    <row r="853" spans="1:33" s="556" customFormat="1" ht="15.75" customHeight="1">
      <c r="A853" s="204" t="str">
        <f>IF(B853&lt;&gt;"",IF(AND(B853&gt;=_TM1,B853&lt;=_TM2,OR(TH!L853="1111",TH!M853="1111")),TH!D853,""),"")</f>
        <v/>
      </c>
      <c r="B853" s="36">
        <f t="shared" si="47"/>
        <v>1</v>
      </c>
      <c r="C853" s="184">
        <f t="shared" si="48"/>
        <v>0</v>
      </c>
      <c r="D853" s="191"/>
      <c r="E853" s="875"/>
      <c r="F853" s="882"/>
      <c r="G853" s="877"/>
      <c r="H853" s="747"/>
      <c r="I853" s="878"/>
      <c r="J853" s="878"/>
      <c r="K853" s="879"/>
      <c r="L853" s="880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6"/>
      <c r="AD853" s="211"/>
      <c r="AE853" s="211"/>
      <c r="AF853" s="211"/>
      <c r="AG853" s="211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47"/>
        <v>1</v>
      </c>
      <c r="C854" s="184">
        <f t="shared" si="48"/>
        <v>0</v>
      </c>
      <c r="D854" s="191"/>
      <c r="E854" s="875"/>
      <c r="F854" s="882"/>
      <c r="G854" s="877"/>
      <c r="H854" s="747"/>
      <c r="I854" s="878"/>
      <c r="J854" s="878"/>
      <c r="K854" s="885"/>
      <c r="L854" s="880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6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ref="B855:B918" si="49">IF(C855&lt;&gt;"",MONTH(C855),"")</f>
        <v>1</v>
      </c>
      <c r="C855" s="184">
        <f t="shared" ref="C855:C918" si="50">E855</f>
        <v>0</v>
      </c>
      <c r="D855" s="191"/>
      <c r="E855" s="191"/>
      <c r="F855" s="192"/>
      <c r="G855" s="455"/>
      <c r="H855" s="747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6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49"/>
        <v>1</v>
      </c>
      <c r="C856" s="184">
        <f t="shared" si="50"/>
        <v>0</v>
      </c>
      <c r="D856" s="191"/>
      <c r="E856" s="191"/>
      <c r="F856" s="192"/>
      <c r="G856" s="455"/>
      <c r="H856" s="747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6"/>
      <c r="AD856" s="211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49"/>
        <v>1</v>
      </c>
      <c r="C857" s="184">
        <f t="shared" si="50"/>
        <v>0</v>
      </c>
      <c r="D857" s="191"/>
      <c r="E857" s="737"/>
      <c r="F857" s="189"/>
      <c r="G857" s="455"/>
      <c r="H857" s="747"/>
      <c r="I857" s="259"/>
      <c r="J857" s="259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6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49"/>
        <v>1</v>
      </c>
      <c r="C858" s="184">
        <f t="shared" si="50"/>
        <v>0</v>
      </c>
      <c r="D858" s="191"/>
      <c r="E858" s="737"/>
      <c r="F858" s="189"/>
      <c r="G858" s="455"/>
      <c r="H858" s="747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6"/>
      <c r="AE858" s="211"/>
      <c r="AF858" s="211"/>
      <c r="AG858" s="211"/>
    </row>
    <row r="859" spans="1:33" s="556" customFormat="1" ht="15.75" customHeight="1">
      <c r="A859" s="204" t="str">
        <f>IF(B859&lt;&gt;"",IF(AND(B859&gt;=_TM1,B859&lt;=_TM2,OR(TH!L859="1111",TH!M859="1111")),TH!D859,""),"")</f>
        <v/>
      </c>
      <c r="B859" s="36">
        <f t="shared" si="49"/>
        <v>1</v>
      </c>
      <c r="C859" s="184">
        <f t="shared" si="50"/>
        <v>0</v>
      </c>
      <c r="D859" s="191"/>
      <c r="E859" s="737"/>
      <c r="F859" s="189"/>
      <c r="G859" s="455"/>
      <c r="H859" s="747"/>
      <c r="I859" s="256"/>
      <c r="J859" s="256"/>
      <c r="K859" s="38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6"/>
      <c r="AE859" s="211"/>
      <c r="AF859" s="211"/>
      <c r="AG859" s="211"/>
    </row>
    <row r="860" spans="1:33" s="556" customFormat="1" ht="15.75" customHeight="1">
      <c r="A860" s="204" t="str">
        <f>IF(B860&lt;&gt;"",IF(AND(B860&gt;=_TM1,B860&lt;=_TM2,OR(TH!L860="1111",TH!M860="1111")),TH!D860,""),"")</f>
        <v/>
      </c>
      <c r="B860" s="36">
        <f t="shared" si="49"/>
        <v>1</v>
      </c>
      <c r="C860" s="184">
        <f t="shared" si="50"/>
        <v>0</v>
      </c>
      <c r="D860" s="191"/>
      <c r="E860" s="184"/>
      <c r="F860" s="192"/>
      <c r="G860" s="455"/>
      <c r="H860" s="747"/>
      <c r="I860" s="256"/>
      <c r="J860" s="256"/>
      <c r="K860" s="38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6"/>
      <c r="AD860" s="211"/>
      <c r="AE860" s="211"/>
      <c r="AF860" s="211"/>
      <c r="AG860" s="211"/>
    </row>
    <row r="861" spans="1:33" s="556" customFormat="1" ht="15.75" customHeight="1">
      <c r="A861" s="204" t="str">
        <f>IF(B861&lt;&gt;"",IF(AND(B861&gt;=_TM1,B861&lt;=_TM2,OR(TH!L861="1111",TH!M861="1111")),TH!D861,""),"")</f>
        <v/>
      </c>
      <c r="B861" s="36">
        <f t="shared" si="49"/>
        <v>1</v>
      </c>
      <c r="C861" s="184">
        <f t="shared" si="50"/>
        <v>0</v>
      </c>
      <c r="D861" s="191"/>
      <c r="E861" s="184"/>
      <c r="F861" s="189"/>
      <c r="G861" s="455"/>
      <c r="H861" s="74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6"/>
      <c r="AE861" s="211"/>
      <c r="AF861" s="211"/>
      <c r="AG861" s="211"/>
    </row>
    <row r="862" spans="1:33" s="556" customFormat="1" ht="15.75" customHeight="1">
      <c r="A862" s="204" t="str">
        <f>IF(B862&lt;&gt;"",IF(AND(B862&gt;=_TM1,B862&lt;=_TM2,OR(TH!L862="1111",TH!M862="1111")),TH!D862,""),"")</f>
        <v/>
      </c>
      <c r="B862" s="36">
        <f t="shared" si="49"/>
        <v>1</v>
      </c>
      <c r="C862" s="184">
        <f t="shared" si="50"/>
        <v>0</v>
      </c>
      <c r="D862" s="191"/>
      <c r="E862" s="184"/>
      <c r="F862" s="189"/>
      <c r="G862" s="455"/>
      <c r="H862" s="747"/>
      <c r="I862" s="256"/>
      <c r="J862" s="256"/>
      <c r="K862" s="38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6"/>
      <c r="AD862" s="211"/>
      <c r="AE862" s="211"/>
      <c r="AF862" s="211"/>
      <c r="AG862" s="211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49"/>
        <v>1</v>
      </c>
      <c r="C863" s="184">
        <f t="shared" si="50"/>
        <v>0</v>
      </c>
      <c r="D863" s="191"/>
      <c r="E863" s="184"/>
      <c r="F863" s="189"/>
      <c r="G863" s="455"/>
      <c r="H863" s="747"/>
      <c r="I863" s="256"/>
      <c r="J863" s="256"/>
      <c r="K863" s="38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6"/>
      <c r="AE863" s="211"/>
      <c r="AF863" s="211"/>
      <c r="AG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49"/>
        <v>1</v>
      </c>
      <c r="C864" s="184">
        <f t="shared" si="50"/>
        <v>0</v>
      </c>
      <c r="D864" s="191"/>
      <c r="E864" s="184"/>
      <c r="F864" s="189"/>
      <c r="G864" s="455"/>
      <c r="H864" s="747"/>
      <c r="I864" s="256"/>
      <c r="J864" s="256"/>
      <c r="K864" s="564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6"/>
      <c r="AD864" s="211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49"/>
        <v>1</v>
      </c>
      <c r="C865" s="184">
        <f t="shared" si="50"/>
        <v>0</v>
      </c>
      <c r="D865" s="184"/>
      <c r="E865" s="191"/>
      <c r="F865" s="192"/>
      <c r="G865" s="192"/>
      <c r="H865" s="7"/>
      <c r="I865" s="256"/>
      <c r="J865" s="256"/>
      <c r="K865" s="564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7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49"/>
        <v>1</v>
      </c>
      <c r="C866" s="184">
        <f t="shared" si="50"/>
        <v>0</v>
      </c>
      <c r="D866" s="191"/>
      <c r="E866" s="874"/>
      <c r="F866" s="881"/>
      <c r="G866" s="877"/>
      <c r="H866" s="747"/>
      <c r="I866" s="878"/>
      <c r="J866" s="878"/>
      <c r="K866" s="879"/>
      <c r="L866" s="880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6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49"/>
        <v>1</v>
      </c>
      <c r="C867" s="184">
        <f t="shared" si="50"/>
        <v>0</v>
      </c>
      <c r="D867" s="191"/>
      <c r="E867" s="874"/>
      <c r="F867" s="881"/>
      <c r="G867" s="877"/>
      <c r="H867" s="747"/>
      <c r="I867" s="878"/>
      <c r="J867" s="878"/>
      <c r="K867" s="879"/>
      <c r="L867" s="880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6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49"/>
        <v>1</v>
      </c>
      <c r="C868" s="184">
        <f t="shared" si="50"/>
        <v>0</v>
      </c>
      <c r="D868" s="191"/>
      <c r="E868" s="874"/>
      <c r="F868" s="881"/>
      <c r="G868" s="877"/>
      <c r="H868" s="747"/>
      <c r="I868" s="878"/>
      <c r="J868" s="878"/>
      <c r="K868" s="879"/>
      <c r="L868" s="880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6"/>
      <c r="AD868" s="211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49"/>
        <v>1</v>
      </c>
      <c r="C869" s="184">
        <f t="shared" si="50"/>
        <v>0</v>
      </c>
      <c r="D869" s="191"/>
      <c r="E869" s="874"/>
      <c r="F869" s="881"/>
      <c r="G869" s="877"/>
      <c r="H869" s="747"/>
      <c r="I869" s="878"/>
      <c r="J869" s="878"/>
      <c r="K869" s="879"/>
      <c r="L869" s="880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6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49"/>
        <v>1</v>
      </c>
      <c r="C870" s="184">
        <f t="shared" si="50"/>
        <v>0</v>
      </c>
      <c r="D870" s="191"/>
      <c r="E870" s="874"/>
      <c r="F870" s="882"/>
      <c r="G870" s="877"/>
      <c r="H870" s="747"/>
      <c r="I870" s="878"/>
      <c r="J870" s="878"/>
      <c r="K870" s="879"/>
      <c r="L870" s="880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6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49"/>
        <v>1</v>
      </c>
      <c r="C871" s="184">
        <f t="shared" si="50"/>
        <v>0</v>
      </c>
      <c r="D871" s="191"/>
      <c r="E871" s="874"/>
      <c r="F871" s="881"/>
      <c r="G871" s="877"/>
      <c r="H871" s="747"/>
      <c r="I871" s="878"/>
      <c r="J871" s="878"/>
      <c r="K871" s="879"/>
      <c r="L871" s="880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6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49"/>
        <v>1</v>
      </c>
      <c r="C872" s="184">
        <f t="shared" si="50"/>
        <v>0</v>
      </c>
      <c r="D872" s="191"/>
      <c r="E872" s="874"/>
      <c r="F872" s="881"/>
      <c r="G872" s="877"/>
      <c r="H872" s="747"/>
      <c r="I872" s="878"/>
      <c r="J872" s="878"/>
      <c r="K872" s="879"/>
      <c r="L872" s="880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6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49"/>
        <v>1</v>
      </c>
      <c r="C873" s="184">
        <f t="shared" si="50"/>
        <v>0</v>
      </c>
      <c r="D873" s="191"/>
      <c r="E873" s="874"/>
      <c r="F873" s="881"/>
      <c r="G873" s="877"/>
      <c r="H873" s="747"/>
      <c r="I873" s="878"/>
      <c r="J873" s="878"/>
      <c r="K873" s="879"/>
      <c r="L873" s="880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6"/>
      <c r="AE873" s="211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49"/>
        <v>1</v>
      </c>
      <c r="C874" s="184">
        <f t="shared" si="50"/>
        <v>0</v>
      </c>
      <c r="D874" s="191"/>
      <c r="E874" s="874"/>
      <c r="F874" s="881"/>
      <c r="G874" s="877"/>
      <c r="H874" s="747"/>
      <c r="I874" s="878"/>
      <c r="J874" s="878"/>
      <c r="K874" s="879"/>
      <c r="L874" s="880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6"/>
      <c r="AE874" s="211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49"/>
        <v>1</v>
      </c>
      <c r="C875" s="184">
        <f t="shared" si="50"/>
        <v>0</v>
      </c>
      <c r="D875" s="191"/>
      <c r="E875" s="874"/>
      <c r="F875" s="881"/>
      <c r="G875" s="877"/>
      <c r="H875" s="747"/>
      <c r="I875" s="878"/>
      <c r="J875" s="878"/>
      <c r="K875" s="885"/>
      <c r="L875" s="880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6"/>
      <c r="AD875" s="211"/>
      <c r="AE875" s="211"/>
      <c r="AF875" s="211"/>
      <c r="AG875" s="211"/>
    </row>
    <row r="876" spans="1:33" s="211" customFormat="1" ht="15.75" customHeight="1">
      <c r="A876" s="204" t="str">
        <f>IF(B876&lt;&gt;"",IF(AND(B876&gt;=_TM1,B876&lt;=_TM2,OR(TH!L876="1111",TH!M876="1111")),TH!D876,""),"")</f>
        <v/>
      </c>
      <c r="B876" s="36">
        <f t="shared" si="49"/>
        <v>1</v>
      </c>
      <c r="C876" s="184">
        <f t="shared" si="50"/>
        <v>0</v>
      </c>
      <c r="D876" s="191"/>
      <c r="E876" s="184"/>
      <c r="F876" s="192"/>
      <c r="G876" s="455"/>
      <c r="H876" s="865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6"/>
      <c r="AC876" s="556"/>
      <c r="AD876" s="556"/>
    </row>
    <row r="877" spans="1:33" s="211" customFormat="1" ht="15.75" customHeight="1">
      <c r="A877" s="204" t="str">
        <f>IF(B877&lt;&gt;"",IF(AND(B877&gt;=_TM1,B877&lt;=_TM2,OR(TH!L877="1111",TH!M877="1111")),TH!D877,""),"")</f>
        <v/>
      </c>
      <c r="B877" s="36">
        <f t="shared" si="49"/>
        <v>1</v>
      </c>
      <c r="C877" s="184">
        <f t="shared" si="50"/>
        <v>0</v>
      </c>
      <c r="D877" s="191"/>
      <c r="E877" s="184"/>
      <c r="F877" s="192"/>
      <c r="G877" s="455"/>
      <c r="H877" s="865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6"/>
      <c r="AC877" s="556"/>
      <c r="AD877" s="556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49"/>
        <v>1</v>
      </c>
      <c r="C878" s="184">
        <f t="shared" si="50"/>
        <v>0</v>
      </c>
      <c r="D878" s="191"/>
      <c r="E878" s="184"/>
      <c r="F878" s="189"/>
      <c r="G878" s="455"/>
      <c r="H878" s="865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6"/>
      <c r="AD878" s="211"/>
      <c r="AE878" s="211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49"/>
        <v>1</v>
      </c>
      <c r="C879" s="184">
        <f t="shared" si="50"/>
        <v>0</v>
      </c>
      <c r="D879" s="191"/>
      <c r="E879" s="184"/>
      <c r="F879" s="192"/>
      <c r="G879" s="455"/>
      <c r="H879" s="193"/>
      <c r="I879" s="256"/>
      <c r="J879" s="256"/>
      <c r="K879" s="38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6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49"/>
        <v>1</v>
      </c>
      <c r="C880" s="184">
        <f t="shared" si="50"/>
        <v>0</v>
      </c>
      <c r="D880" s="191"/>
      <c r="E880" s="184"/>
      <c r="F880" s="189"/>
      <c r="G880" s="455"/>
      <c r="H880" s="193"/>
      <c r="I880" s="256"/>
      <c r="J880" s="256"/>
      <c r="K880" s="38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6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49"/>
        <v>1</v>
      </c>
      <c r="C881" s="184">
        <f t="shared" si="50"/>
        <v>0</v>
      </c>
      <c r="D881" s="191"/>
      <c r="E881" s="184"/>
      <c r="F881" s="189"/>
      <c r="G881" s="455"/>
      <c r="H881" s="193"/>
      <c r="I881" s="256"/>
      <c r="J881" s="256"/>
      <c r="K881" s="38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6"/>
      <c r="AD881" s="211"/>
      <c r="AE881" s="211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49"/>
        <v>1</v>
      </c>
      <c r="C882" s="184">
        <f t="shared" si="50"/>
        <v>0</v>
      </c>
      <c r="D882" s="191"/>
      <c r="E882" s="184"/>
      <c r="F882" s="189"/>
      <c r="G882" s="455"/>
      <c r="H882" s="193"/>
      <c r="I882" s="256"/>
      <c r="J882" s="256"/>
      <c r="K882" s="38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6"/>
      <c r="AE882" s="211"/>
      <c r="AF882" s="211"/>
      <c r="AG882" s="211"/>
    </row>
    <row r="883" spans="1:33" s="211" customFormat="1" ht="15.75" customHeight="1">
      <c r="A883" s="204" t="str">
        <f>IF(B883&lt;&gt;"",IF(AND(B883&gt;=_TM1,B883&lt;=_TM2,OR(TH!L883="1111",TH!M883="1111")),TH!D883,""),"")</f>
        <v/>
      </c>
      <c r="B883" s="36">
        <f t="shared" si="49"/>
        <v>1</v>
      </c>
      <c r="C883" s="184">
        <f t="shared" si="50"/>
        <v>0</v>
      </c>
      <c r="D883" s="191"/>
      <c r="E883" s="184"/>
      <c r="F883" s="192"/>
      <c r="G883" s="455"/>
      <c r="H883" s="193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6"/>
      <c r="AC883" s="556"/>
      <c r="AD883" s="556"/>
    </row>
    <row r="884" spans="1:33" s="211" customFormat="1" ht="15.75" customHeight="1">
      <c r="A884" s="204" t="str">
        <f>IF(B884&lt;&gt;"",IF(AND(B884&gt;=_TM1,B884&lt;=_TM2,OR(TH!L884="1111",TH!M884="1111")),TH!D884,""),"")</f>
        <v/>
      </c>
      <c r="B884" s="36">
        <f t="shared" si="49"/>
        <v>1</v>
      </c>
      <c r="C884" s="184">
        <f t="shared" si="50"/>
        <v>0</v>
      </c>
      <c r="D884" s="184"/>
      <c r="E884" s="191"/>
      <c r="F884" s="192"/>
      <c r="G884" s="192"/>
      <c r="H884" s="193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7"/>
      <c r="AC884" s="556"/>
      <c r="AD884" s="556"/>
    </row>
    <row r="885" spans="1:33" s="211" customFormat="1" ht="15.75" customHeight="1">
      <c r="A885" s="204" t="str">
        <f>IF(B885&lt;&gt;"",IF(AND(B885&gt;=_TM1,B885&lt;=_TM2,OR(TH!L885="1111",TH!M885="1111")),TH!D885,""),"")</f>
        <v/>
      </c>
      <c r="B885" s="36">
        <f t="shared" si="49"/>
        <v>1</v>
      </c>
      <c r="C885" s="184">
        <f t="shared" si="50"/>
        <v>0</v>
      </c>
      <c r="D885" s="191"/>
      <c r="E885" s="184"/>
      <c r="F885" s="192"/>
      <c r="G885" s="455"/>
      <c r="H885" s="7"/>
      <c r="I885" s="256"/>
      <c r="J885" s="256"/>
      <c r="K885" s="38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6"/>
      <c r="AC885" s="556"/>
      <c r="AF885" s="556"/>
      <c r="AG885" s="556"/>
    </row>
    <row r="886" spans="1:33" s="211" customFormat="1" ht="15.75" customHeight="1">
      <c r="A886" s="204" t="str">
        <f>IF(B886&lt;&gt;"",IF(AND(B886&gt;=_TM1,B886&lt;=_TM2,OR(TH!L886="1111",TH!M886="1111")),TH!D886,""),"")</f>
        <v/>
      </c>
      <c r="B886" s="36">
        <f t="shared" si="49"/>
        <v>1</v>
      </c>
      <c r="C886" s="184">
        <f t="shared" si="50"/>
        <v>0</v>
      </c>
      <c r="D886" s="191"/>
      <c r="E886" s="184"/>
      <c r="F886" s="189"/>
      <c r="G886" s="455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6"/>
      <c r="AC886" s="556"/>
      <c r="AF886" s="556"/>
      <c r="AG886" s="556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49"/>
        <v>1</v>
      </c>
      <c r="C887" s="184">
        <f t="shared" si="50"/>
        <v>0</v>
      </c>
      <c r="D887" s="191"/>
      <c r="E887" s="184"/>
      <c r="F887" s="189"/>
      <c r="G887" s="455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6"/>
      <c r="AD887" s="211"/>
      <c r="AE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49"/>
        <v>1</v>
      </c>
      <c r="C888" s="184">
        <f t="shared" si="50"/>
        <v>0</v>
      </c>
      <c r="D888" s="191"/>
      <c r="E888" s="184"/>
      <c r="F888" s="189"/>
      <c r="G888" s="455"/>
      <c r="H888" s="193"/>
      <c r="I888" s="256"/>
      <c r="J888" s="256"/>
      <c r="K888" s="38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6"/>
      <c r="AE888" s="211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49"/>
        <v>1</v>
      </c>
      <c r="C889" s="184">
        <f t="shared" si="50"/>
        <v>0</v>
      </c>
      <c r="D889" s="191"/>
      <c r="E889" s="184"/>
      <c r="F889" s="189"/>
      <c r="G889" s="455"/>
      <c r="H889" s="193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6"/>
      <c r="AE889" s="211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49"/>
        <v>1</v>
      </c>
      <c r="C890" s="184">
        <f t="shared" si="50"/>
        <v>0</v>
      </c>
      <c r="D890" s="191"/>
      <c r="E890" s="184"/>
      <c r="F890" s="189"/>
      <c r="G890" s="455"/>
      <c r="H890" s="193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6"/>
      <c r="AD890" s="211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49"/>
        <v>1</v>
      </c>
      <c r="C891" s="184">
        <f t="shared" si="50"/>
        <v>0</v>
      </c>
      <c r="D891" s="191"/>
      <c r="E891" s="184"/>
      <c r="F891" s="189"/>
      <c r="G891" s="455"/>
      <c r="H891" s="193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6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49"/>
        <v>1</v>
      </c>
      <c r="C892" s="184">
        <f t="shared" si="50"/>
        <v>0</v>
      </c>
      <c r="D892" s="191"/>
      <c r="E892" s="184"/>
      <c r="F892" s="192"/>
      <c r="G892" s="455"/>
      <c r="H892" s="193"/>
      <c r="I892" s="256"/>
      <c r="J892" s="256"/>
      <c r="K892" s="38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6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49"/>
        <v>1</v>
      </c>
      <c r="C893" s="184">
        <f t="shared" si="50"/>
        <v>0</v>
      </c>
      <c r="D893" s="191"/>
      <c r="E893" s="184"/>
      <c r="F893" s="189"/>
      <c r="G893" s="455"/>
      <c r="H893" s="193"/>
      <c r="I893" s="256"/>
      <c r="J893" s="256"/>
      <c r="K893" s="564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6"/>
      <c r="AD893" s="211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49"/>
        <v>1</v>
      </c>
      <c r="C894" s="184">
        <f t="shared" si="50"/>
        <v>0</v>
      </c>
      <c r="D894" s="191"/>
      <c r="E894" s="184"/>
      <c r="F894" s="189"/>
      <c r="G894" s="455"/>
      <c r="H894" s="74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6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si="49"/>
        <v>1</v>
      </c>
      <c r="C895" s="184">
        <f t="shared" si="50"/>
        <v>0</v>
      </c>
      <c r="D895" s="191"/>
      <c r="E895" s="184"/>
      <c r="F895" s="189"/>
      <c r="G895" s="455"/>
      <c r="H895" s="74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6"/>
      <c r="AD895" s="211"/>
      <c r="AE895" s="211"/>
      <c r="AF895" s="211"/>
      <c r="AG895" s="211"/>
    </row>
    <row r="896" spans="1:33" s="556" customFormat="1" ht="15.75" customHeight="1">
      <c r="A896" s="204" t="str">
        <f>IF(B896&lt;&gt;"",IF(AND(B896&gt;=_TM1,B896&lt;=_TM2,OR(TH!L896="1111",TH!M896="1111")),TH!D896,""),"")</f>
        <v/>
      </c>
      <c r="B896" s="36">
        <f t="shared" si="49"/>
        <v>1</v>
      </c>
      <c r="C896" s="184">
        <f t="shared" si="50"/>
        <v>0</v>
      </c>
      <c r="D896" s="191"/>
      <c r="E896" s="184"/>
      <c r="F896" s="192"/>
      <c r="G896" s="455"/>
      <c r="H896" s="74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6"/>
      <c r="AE896" s="211"/>
      <c r="AF896" s="211"/>
      <c r="AG896" s="211"/>
    </row>
    <row r="897" spans="1:33" s="556" customFormat="1" ht="15.75" customHeight="1">
      <c r="A897" s="204" t="str">
        <f>IF(B897&lt;&gt;"",IF(AND(B897&gt;=_TM1,B897&lt;=_TM2,OR(TH!L897="1111",TH!M897="1111")),TH!D897,""),"")</f>
        <v/>
      </c>
      <c r="B897" s="36">
        <f t="shared" si="49"/>
        <v>1</v>
      </c>
      <c r="C897" s="184">
        <f t="shared" si="50"/>
        <v>0</v>
      </c>
      <c r="D897" s="191"/>
      <c r="E897" s="184"/>
      <c r="F897" s="189"/>
      <c r="G897" s="455"/>
      <c r="H897" s="74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6"/>
      <c r="AF897" s="211"/>
      <c r="AG897" s="211"/>
    </row>
    <row r="898" spans="1:33" s="556" customFormat="1" ht="15.75" customHeight="1">
      <c r="A898" s="204" t="str">
        <f>IF(B898&lt;&gt;"",IF(AND(B898&gt;=_TM1,B898&lt;=_TM2,OR(TH!L898="1111",TH!M898="1111")),TH!D898,""),"")</f>
        <v/>
      </c>
      <c r="B898" s="36">
        <f t="shared" si="49"/>
        <v>1</v>
      </c>
      <c r="C898" s="184">
        <f t="shared" si="50"/>
        <v>0</v>
      </c>
      <c r="D898" s="191"/>
      <c r="E898" s="184"/>
      <c r="F898" s="189"/>
      <c r="G898" s="455"/>
      <c r="H898" s="74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6"/>
      <c r="AF898" s="211"/>
      <c r="AG898" s="211"/>
    </row>
    <row r="899" spans="1:33" s="556" customFormat="1" ht="15.75" customHeight="1">
      <c r="A899" s="204" t="str">
        <f>IF(B899&lt;&gt;"",IF(AND(B899&gt;=_TM1,B899&lt;=_TM2,OR(TH!L899="1111",TH!M899="1111")),TH!D899,""),"")</f>
        <v/>
      </c>
      <c r="B899" s="36">
        <f t="shared" si="49"/>
        <v>1</v>
      </c>
      <c r="C899" s="184">
        <f t="shared" si="50"/>
        <v>0</v>
      </c>
      <c r="D899" s="191"/>
      <c r="E899" s="184"/>
      <c r="F899" s="189"/>
      <c r="G899" s="455"/>
      <c r="H899" s="74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6"/>
      <c r="AF899" s="211"/>
      <c r="AG899" s="211"/>
    </row>
    <row r="900" spans="1:33" s="556" customFormat="1" ht="15.75" customHeight="1">
      <c r="A900" s="204" t="str">
        <f>IF(B900&lt;&gt;"",IF(AND(B900&gt;=_TM1,B900&lt;=_TM2,OR(TH!L900="1111",TH!M900="1111")),TH!D900,""),"")</f>
        <v/>
      </c>
      <c r="B900" s="36">
        <f t="shared" si="49"/>
        <v>1</v>
      </c>
      <c r="C900" s="184">
        <f t="shared" si="50"/>
        <v>0</v>
      </c>
      <c r="D900" s="191"/>
      <c r="E900" s="184"/>
      <c r="F900" s="189"/>
      <c r="G900" s="455"/>
      <c r="H900" s="74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6"/>
      <c r="AF900" s="211"/>
      <c r="AG900" s="211"/>
    </row>
    <row r="901" spans="1:33" s="556" customFormat="1" ht="15.75" customHeight="1">
      <c r="A901" s="204" t="str">
        <f>IF(B901&lt;&gt;"",IF(AND(B901&gt;=_TM1,B901&lt;=_TM2,OR(TH!L901="1111",TH!M901="1111")),TH!D901,""),"")</f>
        <v/>
      </c>
      <c r="B901" s="36">
        <f t="shared" si="49"/>
        <v>1</v>
      </c>
      <c r="C901" s="184">
        <f t="shared" si="50"/>
        <v>0</v>
      </c>
      <c r="D901" s="191"/>
      <c r="E901" s="184"/>
      <c r="F901" s="192"/>
      <c r="G901" s="455"/>
      <c r="H901" s="74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6"/>
      <c r="AF901" s="211"/>
      <c r="AG901" s="211"/>
    </row>
    <row r="902" spans="1:33" s="556" customFormat="1" ht="15.75" customHeight="1">
      <c r="A902" s="204" t="str">
        <f>IF(B902&lt;&gt;"",IF(AND(B902&gt;=_TM1,B902&lt;=_TM2,OR(TH!L902="1111",TH!M902="1111")),TH!D902,""),"")</f>
        <v/>
      </c>
      <c r="B902" s="36">
        <f t="shared" si="49"/>
        <v>1</v>
      </c>
      <c r="C902" s="184">
        <f t="shared" si="50"/>
        <v>0</v>
      </c>
      <c r="D902" s="191"/>
      <c r="E902" s="184"/>
      <c r="F902" s="189"/>
      <c r="G902" s="455"/>
      <c r="H902" s="747"/>
      <c r="I902" s="256"/>
      <c r="J902" s="256"/>
      <c r="K902" s="564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6"/>
      <c r="AF902" s="211"/>
      <c r="AG902" s="211"/>
    </row>
    <row r="903" spans="1:33" s="556" customFormat="1" ht="15.75" customHeight="1">
      <c r="A903" s="204" t="str">
        <f>IF(B903&lt;&gt;"",IF(AND(B903&gt;=_TM1,B903&lt;=_TM2,OR(TH!L903="1111",TH!M903="1111")),TH!D903,""),"")</f>
        <v/>
      </c>
      <c r="B903" s="36">
        <f t="shared" si="49"/>
        <v>1</v>
      </c>
      <c r="C903" s="184">
        <f t="shared" si="50"/>
        <v>0</v>
      </c>
      <c r="D903" s="184"/>
      <c r="E903" s="191"/>
      <c r="F903" s="192"/>
      <c r="G903" s="192"/>
      <c r="H903" s="7"/>
      <c r="I903" s="256"/>
      <c r="J903" s="256"/>
      <c r="K903" s="564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7"/>
      <c r="AE903" s="211"/>
      <c r="AF903" s="211"/>
      <c r="AG903" s="211"/>
    </row>
    <row r="904" spans="1:33" s="556" customFormat="1" ht="15.75" customHeight="1">
      <c r="A904" s="204" t="str">
        <f>IF(B904&lt;&gt;"",IF(AND(B904&gt;=_TM1,B904&lt;=_TM2,OR(TH!L904="1111",TH!M904="1111")),TH!D904,""),"")</f>
        <v/>
      </c>
      <c r="B904" s="36">
        <f t="shared" si="49"/>
        <v>1</v>
      </c>
      <c r="C904" s="184">
        <f t="shared" si="50"/>
        <v>0</v>
      </c>
      <c r="D904" s="184"/>
      <c r="E904" s="191"/>
      <c r="F904" s="192"/>
      <c r="G904" s="192"/>
      <c r="H904" s="7"/>
      <c r="I904" s="256"/>
      <c r="J904" s="256"/>
      <c r="K904" s="564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7"/>
      <c r="AE904" s="211"/>
      <c r="AF904" s="211"/>
      <c r="AG904" s="211"/>
    </row>
    <row r="905" spans="1:33" s="556" customFormat="1" ht="15.75" customHeight="1">
      <c r="A905" s="204" t="str">
        <f>IF(B905&lt;&gt;"",IF(AND(B905&gt;=_TM1,B905&lt;=_TM2,OR(TH!L905="1111",TH!M905="1111")),TH!D905,""),"")</f>
        <v/>
      </c>
      <c r="B905" s="36">
        <f t="shared" si="49"/>
        <v>1</v>
      </c>
      <c r="C905" s="184">
        <f t="shared" si="50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7"/>
      <c r="AF905" s="211"/>
      <c r="AG905" s="211"/>
    </row>
    <row r="906" spans="1:33" s="556" customFormat="1" ht="15.75" customHeight="1">
      <c r="A906" s="204" t="str">
        <f>IF(B906&lt;&gt;"",IF(AND(B906&gt;=_TM1,B906&lt;=_TM2,OR(TH!L906="1111",TH!M906="1111")),TH!D906,""),"")</f>
        <v/>
      </c>
      <c r="B906" s="36">
        <f t="shared" si="49"/>
        <v>1</v>
      </c>
      <c r="C906" s="184">
        <f t="shared" si="50"/>
        <v>0</v>
      </c>
      <c r="D906" s="184"/>
      <c r="E906" s="191"/>
      <c r="F906" s="192"/>
      <c r="G906" s="192"/>
      <c r="H906" s="7"/>
      <c r="I906" s="256"/>
      <c r="J906" s="256"/>
      <c r="K906" s="564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6"/>
      <c r="AF906" s="211"/>
      <c r="AG906" s="211"/>
    </row>
    <row r="907" spans="1:33" s="556" customFormat="1" ht="15.75" customHeight="1">
      <c r="A907" s="204" t="str">
        <f>IF(B907&lt;&gt;"",IF(AND(B907&gt;=_TM1,B907&lt;=_TM2,OR(TH!L907="1111",TH!M907="1111")),TH!D907,""),"")</f>
        <v/>
      </c>
      <c r="B907" s="36">
        <f t="shared" si="49"/>
        <v>1</v>
      </c>
      <c r="C907" s="184">
        <f t="shared" si="50"/>
        <v>0</v>
      </c>
      <c r="D907" s="184"/>
      <c r="E907" s="191"/>
      <c r="F907" s="192"/>
      <c r="G907" s="192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6"/>
      <c r="AF907" s="211"/>
      <c r="AG907" s="211"/>
    </row>
    <row r="908" spans="1:33" s="556" customFormat="1" ht="15.75" customHeight="1">
      <c r="A908" s="204" t="str">
        <f>IF(B908&lt;&gt;"",IF(AND(B908&gt;=_TM1,B908&lt;=_TM2,OR(TH!L908="1111",TH!M908="1111")),TH!D908,""),"")</f>
        <v/>
      </c>
      <c r="B908" s="36">
        <f t="shared" si="49"/>
        <v>1</v>
      </c>
      <c r="C908" s="184">
        <f t="shared" si="50"/>
        <v>0</v>
      </c>
      <c r="D908" s="184"/>
      <c r="E908" s="191"/>
      <c r="F908" s="192"/>
      <c r="G908" s="192"/>
      <c r="H908" s="7"/>
      <c r="I908" s="256"/>
      <c r="J908" s="256"/>
      <c r="K908" s="564"/>
      <c r="L908" s="194"/>
      <c r="M908" s="194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7"/>
      <c r="AF908" s="211"/>
      <c r="AG908" s="211"/>
    </row>
    <row r="909" spans="1:33" s="556" customFormat="1" ht="15.75" customHeight="1">
      <c r="A909" s="204" t="str">
        <f>IF(B909&lt;&gt;"",IF(AND(B909&gt;=_TM1,B909&lt;=_TM2,OR(TH!L909="1111",TH!M909="1111")),TH!D909,""),"")</f>
        <v/>
      </c>
      <c r="B909" s="36">
        <f t="shared" si="49"/>
        <v>1</v>
      </c>
      <c r="C909" s="184">
        <f t="shared" si="50"/>
        <v>0</v>
      </c>
      <c r="D909" s="184"/>
      <c r="E909" s="191"/>
      <c r="F909" s="189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6"/>
      <c r="AF909" s="211"/>
      <c r="AG909" s="211"/>
    </row>
    <row r="910" spans="1:33" s="556" customFormat="1" ht="15.75" customHeight="1">
      <c r="A910" s="204" t="str">
        <f>IF(B910&lt;&gt;"",IF(AND(B910&gt;=_TM1,B910&lt;=_TM2,OR(TH!L910="1111",TH!M910="1111")),TH!D910,""),"")</f>
        <v/>
      </c>
      <c r="B910" s="36">
        <f t="shared" si="49"/>
        <v>1</v>
      </c>
      <c r="C910" s="184">
        <f t="shared" si="50"/>
        <v>0</v>
      </c>
      <c r="D910" s="184"/>
      <c r="E910" s="191"/>
      <c r="F910" s="189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6"/>
      <c r="AD910" s="211"/>
      <c r="AE910" s="211"/>
      <c r="AF910" s="211"/>
      <c r="AG910" s="211"/>
    </row>
    <row r="911" spans="1:33" s="556" customFormat="1" ht="15.75" customHeight="1">
      <c r="A911" s="204" t="str">
        <f>IF(B911&lt;&gt;"",IF(AND(B911&gt;=_TM1,B911&lt;=_TM2,OR(TH!L911="1111",TH!M911="1111")),TH!D911,""),"")</f>
        <v/>
      </c>
      <c r="B911" s="36">
        <f t="shared" si="49"/>
        <v>1</v>
      </c>
      <c r="C911" s="184">
        <f t="shared" si="50"/>
        <v>0</v>
      </c>
      <c r="D911" s="184"/>
      <c r="E911" s="191"/>
      <c r="F911" s="192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6"/>
      <c r="AF911" s="211"/>
      <c r="AG911" s="211"/>
    </row>
    <row r="912" spans="1:33" s="556" customFormat="1" ht="15.75" customHeight="1">
      <c r="A912" s="204" t="str">
        <f>IF(B912&lt;&gt;"",IF(AND(B912&gt;=_TM1,B912&lt;=_TM2,OR(TH!L912="1111",TH!M912="1111")),TH!D912,""),"")</f>
        <v/>
      </c>
      <c r="B912" s="36">
        <f t="shared" si="49"/>
        <v>1</v>
      </c>
      <c r="C912" s="184">
        <f t="shared" si="50"/>
        <v>0</v>
      </c>
      <c r="D912" s="184"/>
      <c r="E912" s="191"/>
      <c r="F912" s="192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6"/>
      <c r="AF912" s="211"/>
      <c r="AG912" s="211"/>
    </row>
    <row r="913" spans="1:33" s="556" customFormat="1" ht="15.75" customHeight="1">
      <c r="A913" s="204" t="str">
        <f>IF(B913&lt;&gt;"",IF(AND(B913&gt;=_TM1,B913&lt;=_TM2,OR(TH!L913="1111",TH!M913="1111")),TH!D913,""),"")</f>
        <v/>
      </c>
      <c r="B913" s="36">
        <f t="shared" si="49"/>
        <v>1</v>
      </c>
      <c r="C913" s="184">
        <f t="shared" si="50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6"/>
      <c r="AF913" s="211"/>
      <c r="AG913" s="211"/>
    </row>
    <row r="914" spans="1:33" s="556" customFormat="1" ht="15.75" customHeight="1">
      <c r="A914" s="204" t="str">
        <f>IF(B914&lt;&gt;"",IF(AND(B914&gt;=_TM1,B914&lt;=_TM2,OR(TH!L914="1111",TH!M914="1111")),TH!D914,""),"")</f>
        <v/>
      </c>
      <c r="B914" s="36">
        <f t="shared" si="49"/>
        <v>1</v>
      </c>
      <c r="C914" s="184">
        <f t="shared" si="50"/>
        <v>0</v>
      </c>
      <c r="D914" s="191"/>
      <c r="E914" s="184"/>
      <c r="F914" s="189"/>
      <c r="G914" s="455"/>
      <c r="H914" s="7"/>
      <c r="I914" s="256"/>
      <c r="J914" s="256"/>
      <c r="K914" s="38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6"/>
      <c r="AE914" s="211"/>
      <c r="AF914" s="211"/>
      <c r="AG914" s="211"/>
    </row>
    <row r="915" spans="1:33" s="556" customFormat="1" ht="15.75" customHeight="1">
      <c r="A915" s="204" t="str">
        <f>IF(B915&lt;&gt;"",IF(AND(B915&gt;=_TM1,B915&lt;=_TM2,OR(TH!L915="1111",TH!M915="1111")),TH!D915,""),"")</f>
        <v/>
      </c>
      <c r="B915" s="36">
        <f t="shared" si="49"/>
        <v>1</v>
      </c>
      <c r="C915" s="184">
        <f t="shared" si="50"/>
        <v>0</v>
      </c>
      <c r="D915" s="191"/>
      <c r="E915" s="184"/>
      <c r="F915" s="189"/>
      <c r="G915" s="455"/>
      <c r="H915" s="7"/>
      <c r="I915" s="256"/>
      <c r="J915" s="256"/>
      <c r="K915" s="38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6"/>
      <c r="AE915" s="211"/>
      <c r="AF915" s="211"/>
      <c r="AG915" s="211"/>
    </row>
    <row r="916" spans="1:33" s="556" customFormat="1" ht="15.75" customHeight="1">
      <c r="A916" s="204" t="str">
        <f>IF(B916&lt;&gt;"",IF(AND(B916&gt;=_TM1,B916&lt;=_TM2,OR(TH!L916="1111",TH!M916="1111")),TH!D916,""),"")</f>
        <v/>
      </c>
      <c r="B916" s="36">
        <f t="shared" si="49"/>
        <v>1</v>
      </c>
      <c r="C916" s="184">
        <f t="shared" si="50"/>
        <v>0</v>
      </c>
      <c r="D916" s="191"/>
      <c r="E916" s="184"/>
      <c r="F916" s="189"/>
      <c r="G916" s="455"/>
      <c r="H916" s="7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6"/>
      <c r="AE916" s="211"/>
      <c r="AF916" s="211"/>
      <c r="AG916" s="211"/>
    </row>
    <row r="917" spans="1:33" s="556" customFormat="1" ht="15.75" customHeight="1">
      <c r="A917" s="204" t="str">
        <f>IF(B917&lt;&gt;"",IF(AND(B917&gt;=_TM1,B917&lt;=_TM2,OR(TH!L917="1111",TH!M917="1111")),TH!D917,""),"")</f>
        <v/>
      </c>
      <c r="B917" s="36">
        <f t="shared" si="49"/>
        <v>1</v>
      </c>
      <c r="C917" s="184">
        <f t="shared" si="50"/>
        <v>0</v>
      </c>
      <c r="D917" s="191"/>
      <c r="E917" s="184"/>
      <c r="F917" s="189"/>
      <c r="G917" s="455"/>
      <c r="H917" s="7"/>
      <c r="I917" s="256"/>
      <c r="J917" s="256"/>
      <c r="K917" s="38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6"/>
      <c r="AE917" s="211"/>
      <c r="AF917" s="211"/>
      <c r="AG917" s="211"/>
    </row>
    <row r="918" spans="1:33" s="556" customFormat="1" ht="15.75" customHeight="1">
      <c r="A918" s="204" t="str">
        <f>IF(B918&lt;&gt;"",IF(AND(B918&gt;=_TM1,B918&lt;=_TM2,OR(TH!L918="1111",TH!M918="1111")),TH!D918,""),"")</f>
        <v/>
      </c>
      <c r="B918" s="36">
        <f t="shared" si="49"/>
        <v>1</v>
      </c>
      <c r="C918" s="184">
        <f t="shared" si="50"/>
        <v>0</v>
      </c>
      <c r="D918" s="191"/>
      <c r="E918" s="184"/>
      <c r="F918" s="189"/>
      <c r="G918" s="455"/>
      <c r="H918" s="7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6"/>
      <c r="AE918" s="211"/>
      <c r="AF918" s="211"/>
      <c r="AG918" s="211"/>
    </row>
    <row r="919" spans="1:33" s="556" customFormat="1" ht="15.75" customHeight="1">
      <c r="A919" s="204" t="str">
        <f>IF(B919&lt;&gt;"",IF(AND(B919&gt;=_TM1,B919&lt;=_TM2,OR(TH!L919="1111",TH!M919="1111")),TH!D919,""),"")</f>
        <v/>
      </c>
      <c r="B919" s="36">
        <f t="shared" ref="B919:B982" si="51">IF(C919&lt;&gt;"",MONTH(C919),"")</f>
        <v>1</v>
      </c>
      <c r="C919" s="184">
        <f t="shared" ref="C919:C982" si="52">E919</f>
        <v>0</v>
      </c>
      <c r="D919" s="191"/>
      <c r="E919" s="184"/>
      <c r="F919" s="189"/>
      <c r="G919" s="455"/>
      <c r="H919" s="7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6"/>
      <c r="AE919" s="211"/>
      <c r="AF919" s="211"/>
      <c r="AG919" s="211"/>
    </row>
    <row r="920" spans="1:33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51"/>
        <v>1</v>
      </c>
      <c r="C920" s="184">
        <f t="shared" si="52"/>
        <v>0</v>
      </c>
      <c r="D920" s="191"/>
      <c r="E920" s="184"/>
      <c r="F920" s="189"/>
      <c r="G920" s="455"/>
      <c r="H920" s="7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6"/>
      <c r="AC920" s="556"/>
      <c r="AD920" s="556"/>
    </row>
    <row r="921" spans="1:33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51"/>
        <v>1</v>
      </c>
      <c r="C921" s="184">
        <f t="shared" si="52"/>
        <v>0</v>
      </c>
      <c r="D921" s="191"/>
      <c r="E921" s="184"/>
      <c r="F921" s="189"/>
      <c r="G921" s="455"/>
      <c r="H921" s="7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6"/>
      <c r="AC921" s="556"/>
    </row>
    <row r="922" spans="1:33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51"/>
        <v>1</v>
      </c>
      <c r="C922" s="184">
        <f t="shared" si="52"/>
        <v>0</v>
      </c>
      <c r="D922" s="191"/>
      <c r="E922" s="184"/>
      <c r="F922" s="189"/>
      <c r="G922" s="455"/>
      <c r="H922" s="7"/>
      <c r="I922" s="256"/>
      <c r="J922" s="256"/>
      <c r="K922" s="38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6"/>
      <c r="AC922" s="556"/>
      <c r="AD922" s="556"/>
    </row>
    <row r="923" spans="1:33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51"/>
        <v>1</v>
      </c>
      <c r="C923" s="184">
        <f t="shared" si="52"/>
        <v>0</v>
      </c>
      <c r="D923" s="191"/>
      <c r="E923" s="184"/>
      <c r="F923" s="189"/>
      <c r="G923" s="455"/>
      <c r="H923" s="7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6"/>
      <c r="AC923" s="556"/>
      <c r="AD923" s="556"/>
    </row>
    <row r="924" spans="1:33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51"/>
        <v>1</v>
      </c>
      <c r="C924" s="184">
        <f t="shared" si="52"/>
        <v>0</v>
      </c>
      <c r="D924" s="191"/>
      <c r="E924" s="184"/>
      <c r="F924" s="189"/>
      <c r="G924" s="455"/>
      <c r="H924" s="7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6"/>
      <c r="AC924" s="556"/>
      <c r="AD924" s="556"/>
    </row>
    <row r="925" spans="1:33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51"/>
        <v>1</v>
      </c>
      <c r="C925" s="184">
        <f t="shared" si="52"/>
        <v>0</v>
      </c>
      <c r="D925" s="191"/>
      <c r="E925" s="184"/>
      <c r="F925" s="189"/>
      <c r="G925" s="455"/>
      <c r="H925" s="7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6"/>
      <c r="AC925" s="556"/>
      <c r="AD925" s="556"/>
    </row>
    <row r="926" spans="1:33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51"/>
        <v>1</v>
      </c>
      <c r="C926" s="184">
        <f t="shared" si="52"/>
        <v>0</v>
      </c>
      <c r="D926" s="191"/>
      <c r="E926" s="184"/>
      <c r="F926" s="189"/>
      <c r="G926" s="455"/>
      <c r="H926" s="7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6"/>
      <c r="AC926" s="556"/>
      <c r="AD926" s="556"/>
    </row>
    <row r="927" spans="1:33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51"/>
        <v>1</v>
      </c>
      <c r="C927" s="184">
        <f t="shared" si="52"/>
        <v>0</v>
      </c>
      <c r="D927" s="191"/>
      <c r="E927" s="184"/>
      <c r="F927" s="40"/>
      <c r="G927" s="455"/>
      <c r="H927" s="7"/>
      <c r="I927" s="256"/>
      <c r="J927" s="256"/>
      <c r="K927" s="38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6"/>
      <c r="AC927" s="556"/>
      <c r="AD927" s="556"/>
    </row>
    <row r="928" spans="1:33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51"/>
        <v>1</v>
      </c>
      <c r="C928" s="184">
        <f t="shared" si="52"/>
        <v>0</v>
      </c>
      <c r="D928" s="191"/>
      <c r="E928" s="184"/>
      <c r="F928" s="189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6"/>
      <c r="AC928" s="556"/>
    </row>
    <row r="929" spans="1:33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51"/>
        <v>1</v>
      </c>
      <c r="C929" s="184">
        <f t="shared" si="52"/>
        <v>0</v>
      </c>
      <c r="D929" s="184"/>
      <c r="E929" s="191"/>
      <c r="F929" s="192"/>
      <c r="G929" s="192"/>
      <c r="H929" s="7"/>
      <c r="I929" s="256"/>
      <c r="J929" s="256"/>
      <c r="K929" s="564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7"/>
      <c r="AC929" s="556"/>
      <c r="AD929" s="556"/>
    </row>
    <row r="930" spans="1:33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51"/>
        <v>1</v>
      </c>
      <c r="C930" s="184">
        <f t="shared" si="52"/>
        <v>0</v>
      </c>
      <c r="D930" s="191"/>
      <c r="E930" s="184"/>
      <c r="F930" s="192"/>
      <c r="G930" s="455"/>
      <c r="H930" s="7"/>
      <c r="I930" s="256"/>
      <c r="J930" s="256"/>
      <c r="K930" s="38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6"/>
      <c r="AC930" s="556"/>
      <c r="AF930" s="556"/>
      <c r="AG930" s="556"/>
    </row>
    <row r="931" spans="1:33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51"/>
        <v>1</v>
      </c>
      <c r="C931" s="184">
        <f t="shared" si="52"/>
        <v>0</v>
      </c>
      <c r="D931" s="191"/>
      <c r="E931" s="184"/>
      <c r="F931" s="189"/>
      <c r="G931" s="455"/>
      <c r="H931" s="7"/>
      <c r="I931" s="256"/>
      <c r="J931" s="256"/>
      <c r="K931" s="564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6"/>
      <c r="AC931" s="556"/>
      <c r="AF931" s="556"/>
      <c r="AG931" s="556"/>
    </row>
    <row r="932" spans="1:33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51"/>
        <v>1</v>
      </c>
      <c r="C932" s="184">
        <f t="shared" si="52"/>
        <v>0</v>
      </c>
      <c r="D932" s="184"/>
      <c r="E932" s="184"/>
      <c r="F932" s="189"/>
      <c r="G932" s="453"/>
      <c r="H932" s="193"/>
      <c r="I932" s="256"/>
      <c r="J932" s="256"/>
      <c r="K932" s="564"/>
      <c r="L932" s="565"/>
      <c r="M932" s="565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6"/>
      <c r="AC932" s="556"/>
      <c r="AD932" s="556"/>
      <c r="AE932" s="556"/>
      <c r="AF932" s="556"/>
      <c r="AG932" s="556"/>
    </row>
    <row r="933" spans="1:33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51"/>
        <v>1</v>
      </c>
      <c r="C933" s="184">
        <f t="shared" si="52"/>
        <v>0</v>
      </c>
      <c r="D933" s="184"/>
      <c r="E933" s="191"/>
      <c r="F933" s="192"/>
      <c r="G933" s="192"/>
      <c r="H933" s="7"/>
      <c r="I933" s="256"/>
      <c r="J933" s="256"/>
      <c r="K933" s="564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7"/>
      <c r="AC933" s="556"/>
      <c r="AD933" s="556"/>
    </row>
    <row r="934" spans="1:33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51"/>
        <v>1</v>
      </c>
      <c r="C934" s="184">
        <f t="shared" si="52"/>
        <v>0</v>
      </c>
      <c r="D934" s="184"/>
      <c r="E934" s="191"/>
      <c r="F934" s="192"/>
      <c r="G934" s="192"/>
      <c r="H934" s="7"/>
      <c r="I934" s="256"/>
      <c r="J934" s="256"/>
      <c r="K934" s="564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7"/>
      <c r="AC934" s="556"/>
      <c r="AD934" s="556"/>
      <c r="AE934" s="556"/>
    </row>
    <row r="935" spans="1:33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51"/>
        <v>1</v>
      </c>
      <c r="C935" s="184">
        <f t="shared" si="52"/>
        <v>0</v>
      </c>
      <c r="D935" s="184"/>
      <c r="E935" s="191"/>
      <c r="F935" s="189"/>
      <c r="G935" s="192"/>
      <c r="H935" s="7"/>
      <c r="I935" s="256"/>
      <c r="J935" s="256"/>
      <c r="K935" s="564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6"/>
      <c r="AC935" s="556"/>
      <c r="AD935" s="556"/>
      <c r="AE935" s="556"/>
    </row>
    <row r="936" spans="1:33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51"/>
        <v>1</v>
      </c>
      <c r="C936" s="184">
        <f t="shared" si="52"/>
        <v>0</v>
      </c>
      <c r="D936" s="184"/>
      <c r="E936" s="191"/>
      <c r="F936" s="189"/>
      <c r="G936" s="192"/>
      <c r="H936" s="7"/>
      <c r="I936" s="256"/>
      <c r="J936" s="256"/>
      <c r="K936" s="564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6"/>
      <c r="AC936" s="556"/>
      <c r="AD936" s="556"/>
      <c r="AE936" s="556"/>
    </row>
    <row r="937" spans="1:33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51"/>
        <v>1</v>
      </c>
      <c r="C937" s="184">
        <f t="shared" si="52"/>
        <v>0</v>
      </c>
      <c r="D937" s="191"/>
      <c r="E937" s="184"/>
      <c r="F937" s="189"/>
      <c r="G937" s="455"/>
      <c r="H937" s="7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6"/>
      <c r="AC937" s="556"/>
    </row>
    <row r="938" spans="1:33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51"/>
        <v>1</v>
      </c>
      <c r="C938" s="184">
        <f t="shared" si="52"/>
        <v>0</v>
      </c>
      <c r="D938" s="191"/>
      <c r="E938" s="184"/>
      <c r="F938" s="189"/>
      <c r="G938" s="455"/>
      <c r="H938" s="7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6"/>
      <c r="AC938" s="556"/>
    </row>
    <row r="939" spans="1:33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51"/>
        <v>1</v>
      </c>
      <c r="C939" s="184">
        <f t="shared" si="52"/>
        <v>0</v>
      </c>
      <c r="D939" s="184"/>
      <c r="E939" s="191"/>
      <c r="F939" s="192"/>
      <c r="G939" s="192"/>
      <c r="H939" s="193"/>
      <c r="I939" s="256"/>
      <c r="J939" s="256"/>
      <c r="K939" s="564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7"/>
      <c r="AC939" s="556"/>
      <c r="AD939" s="556"/>
    </row>
    <row r="940" spans="1:33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51"/>
        <v>1</v>
      </c>
      <c r="C940" s="184">
        <f t="shared" si="52"/>
        <v>0</v>
      </c>
      <c r="D940" s="184"/>
      <c r="E940" s="191"/>
      <c r="F940" s="192"/>
      <c r="G940" s="192"/>
      <c r="H940" s="193"/>
      <c r="I940" s="256"/>
      <c r="J940" s="256"/>
      <c r="K940" s="564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7"/>
      <c r="AC940" s="556"/>
    </row>
    <row r="941" spans="1:33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51"/>
        <v>1</v>
      </c>
      <c r="C941" s="184">
        <f t="shared" si="52"/>
        <v>0</v>
      </c>
      <c r="D941" s="184"/>
      <c r="E941" s="191"/>
      <c r="F941" s="192"/>
      <c r="G941" s="192"/>
      <c r="H941" s="7"/>
      <c r="I941" s="256"/>
      <c r="J941" s="256"/>
      <c r="K941" s="564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7"/>
      <c r="AC941" s="556"/>
      <c r="AD941" s="556"/>
      <c r="AE941" s="556"/>
    </row>
    <row r="942" spans="1:33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51"/>
        <v>1</v>
      </c>
      <c r="C942" s="184">
        <f t="shared" si="5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6"/>
      <c r="AC942" s="556"/>
      <c r="AD942" s="556"/>
    </row>
    <row r="943" spans="1:33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51"/>
        <v>1</v>
      </c>
      <c r="C943" s="184">
        <f t="shared" si="5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6"/>
      <c r="AC943" s="556"/>
      <c r="AD943" s="556"/>
    </row>
    <row r="944" spans="1:33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51"/>
        <v>1</v>
      </c>
      <c r="C944" s="184">
        <f t="shared" si="52"/>
        <v>0</v>
      </c>
      <c r="D944" s="191"/>
      <c r="E944" s="184"/>
      <c r="F944" s="192"/>
      <c r="G944" s="455"/>
      <c r="H944" s="193"/>
      <c r="I944" s="256"/>
      <c r="J944" s="256"/>
      <c r="K944" s="38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6"/>
      <c r="AC944" s="556"/>
    </row>
    <row r="945" spans="1:30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51"/>
        <v>1</v>
      </c>
      <c r="C945" s="184">
        <f t="shared" si="52"/>
        <v>0</v>
      </c>
      <c r="D945" s="191"/>
      <c r="E945" s="184"/>
      <c r="F945" s="192"/>
      <c r="G945" s="455"/>
      <c r="H945" s="193"/>
      <c r="I945" s="256"/>
      <c r="J945" s="256"/>
      <c r="K945" s="38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6"/>
      <c r="AC945" s="556"/>
      <c r="AD945" s="556"/>
    </row>
    <row r="946" spans="1:30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51"/>
        <v>1</v>
      </c>
      <c r="C946" s="184">
        <f t="shared" si="52"/>
        <v>0</v>
      </c>
      <c r="D946" s="191"/>
      <c r="E946" s="184"/>
      <c r="F946" s="189"/>
      <c r="G946" s="455"/>
      <c r="H946" s="193"/>
      <c r="I946" s="256"/>
      <c r="J946" s="256"/>
      <c r="K946" s="564"/>
      <c r="L946" s="194"/>
      <c r="M946" s="194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6"/>
      <c r="AC946" s="556"/>
      <c r="AD946" s="556"/>
    </row>
    <row r="947" spans="1:30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51"/>
        <v>1</v>
      </c>
      <c r="C947" s="184">
        <f t="shared" si="52"/>
        <v>0</v>
      </c>
      <c r="D947" s="191"/>
      <c r="E947" s="184"/>
      <c r="F947" s="189"/>
      <c r="G947" s="455"/>
      <c r="H947" s="193"/>
      <c r="I947" s="256"/>
      <c r="J947" s="256"/>
      <c r="K947" s="38"/>
      <c r="L947" s="194"/>
      <c r="M947" s="194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6"/>
      <c r="AC947" s="556"/>
      <c r="AD947" s="556"/>
    </row>
    <row r="948" spans="1:30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51"/>
        <v>1</v>
      </c>
      <c r="C948" s="184">
        <f t="shared" si="52"/>
        <v>0</v>
      </c>
      <c r="D948" s="191"/>
      <c r="E948" s="184"/>
      <c r="F948" s="189"/>
      <c r="G948" s="455"/>
      <c r="H948" s="193"/>
      <c r="I948" s="256"/>
      <c r="J948" s="256"/>
      <c r="K948" s="38"/>
      <c r="L948" s="194"/>
      <c r="M948" s="194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6"/>
      <c r="AC948" s="556"/>
      <c r="AD948" s="556"/>
    </row>
    <row r="949" spans="1:30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51"/>
        <v>1</v>
      </c>
      <c r="C949" s="184">
        <f t="shared" si="52"/>
        <v>0</v>
      </c>
      <c r="D949" s="191"/>
      <c r="E949" s="184"/>
      <c r="F949" s="192"/>
      <c r="G949" s="455"/>
      <c r="H949" s="193"/>
      <c r="I949" s="256"/>
      <c r="J949" s="256"/>
      <c r="K949" s="38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6"/>
      <c r="AC949" s="556"/>
    </row>
    <row r="950" spans="1:30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51"/>
        <v>1</v>
      </c>
      <c r="C950" s="184">
        <f t="shared" si="52"/>
        <v>0</v>
      </c>
      <c r="D950" s="191"/>
      <c r="E950" s="184"/>
      <c r="F950" s="192"/>
      <c r="G950" s="455"/>
      <c r="H950" s="193"/>
      <c r="I950" s="256"/>
      <c r="J950" s="256"/>
      <c r="K950" s="38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6"/>
      <c r="AC950" s="556"/>
      <c r="AD950" s="556"/>
    </row>
    <row r="951" spans="1:30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51"/>
        <v>1</v>
      </c>
      <c r="C951" s="184">
        <f t="shared" si="52"/>
        <v>0</v>
      </c>
      <c r="D951" s="191"/>
      <c r="E951" s="184"/>
      <c r="F951" s="189"/>
      <c r="G951" s="455"/>
      <c r="H951" s="193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6"/>
      <c r="AC951" s="556"/>
    </row>
    <row r="952" spans="1:30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51"/>
        <v>1</v>
      </c>
      <c r="C952" s="184">
        <f t="shared" si="52"/>
        <v>0</v>
      </c>
      <c r="D952" s="191"/>
      <c r="E952" s="184"/>
      <c r="F952" s="192"/>
      <c r="G952" s="455"/>
      <c r="H952" s="7"/>
      <c r="I952" s="256"/>
      <c r="J952" s="256"/>
      <c r="K952" s="38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6"/>
      <c r="AC952" s="556"/>
      <c r="AD952" s="556"/>
    </row>
    <row r="953" spans="1:30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51"/>
        <v>1</v>
      </c>
      <c r="C953" s="184">
        <f t="shared" si="52"/>
        <v>0</v>
      </c>
      <c r="D953" s="191"/>
      <c r="E953" s="184"/>
      <c r="F953" s="192"/>
      <c r="G953" s="455"/>
      <c r="H953" s="7"/>
      <c r="I953" s="256"/>
      <c r="J953" s="256"/>
      <c r="K953" s="38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6"/>
      <c r="AC953" s="556"/>
      <c r="AD953" s="556"/>
    </row>
    <row r="954" spans="1:30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51"/>
        <v>1</v>
      </c>
      <c r="C954" s="184">
        <f t="shared" si="52"/>
        <v>0</v>
      </c>
      <c r="D954" s="191"/>
      <c r="E954" s="184"/>
      <c r="F954" s="189"/>
      <c r="G954" s="455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6"/>
      <c r="AC954" s="556"/>
    </row>
    <row r="955" spans="1:30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51"/>
        <v>1</v>
      </c>
      <c r="C955" s="184">
        <f t="shared" si="52"/>
        <v>0</v>
      </c>
      <c r="D955" s="191"/>
      <c r="E955" s="184"/>
      <c r="F955" s="189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6"/>
      <c r="AC955" s="556"/>
      <c r="AD955" s="556"/>
    </row>
    <row r="956" spans="1:30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51"/>
        <v>1</v>
      </c>
      <c r="C956" s="184">
        <f t="shared" si="52"/>
        <v>0</v>
      </c>
      <c r="D956" s="191"/>
      <c r="E956" s="184"/>
      <c r="F956" s="189"/>
      <c r="G956" s="455"/>
      <c r="H956" s="7"/>
      <c r="I956" s="256"/>
      <c r="J956" s="256"/>
      <c r="K956" s="38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6"/>
      <c r="AC956" s="556"/>
    </row>
    <row r="957" spans="1:30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51"/>
        <v>1</v>
      </c>
      <c r="C957" s="184">
        <f t="shared" si="52"/>
        <v>0</v>
      </c>
      <c r="D957" s="191"/>
      <c r="E957" s="184"/>
      <c r="F957" s="189"/>
      <c r="G957" s="455"/>
      <c r="H957" s="7"/>
      <c r="I957" s="256"/>
      <c r="J957" s="256"/>
      <c r="K957" s="38"/>
      <c r="L957" s="194"/>
      <c r="M957" s="194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6"/>
      <c r="AC957" s="556"/>
      <c r="AD957" s="556"/>
    </row>
    <row r="958" spans="1:30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51"/>
        <v>1</v>
      </c>
      <c r="C958" s="184">
        <f t="shared" si="52"/>
        <v>0</v>
      </c>
      <c r="D958" s="191"/>
      <c r="E958" s="184"/>
      <c r="F958" s="189"/>
      <c r="G958" s="455"/>
      <c r="H958" s="7"/>
      <c r="I958" s="256"/>
      <c r="J958" s="256"/>
      <c r="K958" s="38"/>
      <c r="L958" s="194"/>
      <c r="M958" s="194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6"/>
      <c r="AC958" s="556"/>
      <c r="AD958" s="556"/>
    </row>
    <row r="959" spans="1:30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si="51"/>
        <v>1</v>
      </c>
      <c r="C959" s="184">
        <f t="shared" si="52"/>
        <v>0</v>
      </c>
      <c r="D959" s="191"/>
      <c r="E959" s="184"/>
      <c r="F959" s="189"/>
      <c r="G959" s="455"/>
      <c r="H959" s="7"/>
      <c r="I959" s="256"/>
      <c r="J959" s="256"/>
      <c r="K959" s="38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6"/>
      <c r="AC959" s="556"/>
      <c r="AD959" s="556"/>
    </row>
    <row r="960" spans="1:30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51"/>
        <v>1</v>
      </c>
      <c r="C960" s="184">
        <f t="shared" si="52"/>
        <v>0</v>
      </c>
      <c r="D960" s="191"/>
      <c r="E960" s="184"/>
      <c r="F960" s="189"/>
      <c r="G960" s="455"/>
      <c r="H960" s="7"/>
      <c r="I960" s="256"/>
      <c r="J960" s="256"/>
      <c r="K960" s="38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6"/>
      <c r="AC960" s="556"/>
      <c r="AD960" s="556"/>
    </row>
    <row r="961" spans="1:33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51"/>
        <v>1</v>
      </c>
      <c r="C961" s="184">
        <f t="shared" si="52"/>
        <v>0</v>
      </c>
      <c r="D961" s="191"/>
      <c r="E961" s="184"/>
      <c r="F961" s="192"/>
      <c r="G961" s="455"/>
      <c r="H961" s="865"/>
      <c r="I961" s="256"/>
      <c r="J961" s="256"/>
      <c r="K961" s="38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6"/>
      <c r="AC961" s="556"/>
    </row>
    <row r="962" spans="1:33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51"/>
        <v>1</v>
      </c>
      <c r="C962" s="184">
        <f t="shared" si="52"/>
        <v>0</v>
      </c>
      <c r="D962" s="191"/>
      <c r="E962" s="184"/>
      <c r="F962" s="189"/>
      <c r="G962" s="455"/>
      <c r="H962" s="865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6"/>
      <c r="AC962" s="556"/>
      <c r="AD962" s="556"/>
    </row>
    <row r="963" spans="1:33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51"/>
        <v>1</v>
      </c>
      <c r="C963" s="184">
        <f t="shared" si="52"/>
        <v>0</v>
      </c>
      <c r="D963" s="191"/>
      <c r="E963" s="184"/>
      <c r="F963" s="189"/>
      <c r="G963" s="455"/>
      <c r="H963" s="193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6"/>
      <c r="AC963" s="556"/>
    </row>
    <row r="964" spans="1:33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51"/>
        <v>1</v>
      </c>
      <c r="C964" s="184">
        <f t="shared" si="52"/>
        <v>0</v>
      </c>
      <c r="D964" s="191"/>
      <c r="E964" s="184"/>
      <c r="F964" s="189"/>
      <c r="G964" s="455"/>
      <c r="H964" s="193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6"/>
      <c r="AC964" s="556"/>
      <c r="AD964" s="556"/>
    </row>
    <row r="965" spans="1:33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51"/>
        <v>1</v>
      </c>
      <c r="C965" s="184">
        <f t="shared" si="52"/>
        <v>0</v>
      </c>
      <c r="D965" s="191"/>
      <c r="E965" s="184"/>
      <c r="F965" s="189"/>
      <c r="G965" s="455"/>
      <c r="H965" s="193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6"/>
      <c r="AC965" s="556"/>
      <c r="AD965" s="556"/>
    </row>
    <row r="966" spans="1:33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51"/>
        <v>1</v>
      </c>
      <c r="C966" s="184">
        <f t="shared" si="52"/>
        <v>0</v>
      </c>
      <c r="D966" s="191"/>
      <c r="E966" s="184"/>
      <c r="F966" s="189"/>
      <c r="G966" s="455"/>
      <c r="H966" s="193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6"/>
      <c r="AC966" s="556"/>
    </row>
    <row r="967" spans="1:33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51"/>
        <v>1</v>
      </c>
      <c r="C967" s="184">
        <f t="shared" si="52"/>
        <v>0</v>
      </c>
      <c r="D967" s="191"/>
      <c r="E967" s="184"/>
      <c r="F967" s="189"/>
      <c r="G967" s="455"/>
      <c r="H967" s="193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6"/>
      <c r="AC967" s="556"/>
      <c r="AD967" s="556"/>
    </row>
    <row r="968" spans="1:33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51"/>
        <v>1</v>
      </c>
      <c r="C968" s="184">
        <f t="shared" si="52"/>
        <v>0</v>
      </c>
      <c r="D968" s="191"/>
      <c r="E968" s="184"/>
      <c r="F968" s="189"/>
      <c r="G968" s="455"/>
      <c r="H968" s="193"/>
      <c r="I968" s="256"/>
      <c r="J968" s="256"/>
      <c r="K968" s="564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6"/>
      <c r="AC968" s="556"/>
    </row>
    <row r="969" spans="1:33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51"/>
        <v>1</v>
      </c>
      <c r="C969" s="184">
        <f t="shared" si="52"/>
        <v>0</v>
      </c>
      <c r="D969" s="184"/>
      <c r="E969" s="191"/>
      <c r="F969" s="192"/>
      <c r="G969" s="192"/>
      <c r="H969" s="7"/>
      <c r="I969" s="256"/>
      <c r="J969" s="256"/>
      <c r="K969" s="564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7"/>
      <c r="AC969" s="556"/>
      <c r="AD969" s="556"/>
      <c r="AE969" s="556"/>
    </row>
    <row r="970" spans="1:33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51"/>
        <v>1</v>
      </c>
      <c r="C970" s="184">
        <f t="shared" si="52"/>
        <v>0</v>
      </c>
      <c r="D970" s="184"/>
      <c r="E970" s="184"/>
      <c r="F970" s="189"/>
      <c r="G970" s="453"/>
      <c r="H970" s="193"/>
      <c r="I970" s="256"/>
      <c r="J970" s="256"/>
      <c r="K970" s="564"/>
      <c r="L970" s="565"/>
      <c r="M970" s="565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6"/>
      <c r="AC970" s="556"/>
      <c r="AD970" s="556"/>
      <c r="AE970" s="556"/>
      <c r="AF970" s="556"/>
      <c r="AG970" s="556"/>
    </row>
    <row r="971" spans="1:33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51"/>
        <v>1</v>
      </c>
      <c r="C971" s="184">
        <f t="shared" si="52"/>
        <v>0</v>
      </c>
      <c r="D971" s="184"/>
      <c r="E971" s="184"/>
      <c r="F971" s="189"/>
      <c r="G971" s="453"/>
      <c r="H971" s="193"/>
      <c r="I971" s="256"/>
      <c r="J971" s="256"/>
      <c r="K971" s="564"/>
      <c r="L971" s="565"/>
      <c r="M971" s="565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6"/>
      <c r="AC971" s="556"/>
      <c r="AD971" s="556"/>
      <c r="AE971" s="556"/>
      <c r="AF971" s="556"/>
      <c r="AG971" s="556"/>
    </row>
    <row r="972" spans="1:33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51"/>
        <v>1</v>
      </c>
      <c r="C972" s="184">
        <f t="shared" si="52"/>
        <v>0</v>
      </c>
      <c r="D972" s="184"/>
      <c r="E972" s="184"/>
      <c r="F972" s="189"/>
      <c r="G972" s="453"/>
      <c r="H972" s="193"/>
      <c r="I972" s="256"/>
      <c r="J972" s="256"/>
      <c r="K972" s="564"/>
      <c r="L972" s="565"/>
      <c r="M972" s="565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6"/>
      <c r="AC972" s="556"/>
      <c r="AD972" s="556"/>
      <c r="AE972" s="556"/>
      <c r="AF972" s="556"/>
      <c r="AG972" s="556"/>
    </row>
    <row r="973" spans="1:33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51"/>
        <v>1</v>
      </c>
      <c r="C973" s="184">
        <f t="shared" si="52"/>
        <v>0</v>
      </c>
      <c r="D973" s="184"/>
      <c r="E973" s="191"/>
      <c r="F973" s="192"/>
      <c r="G973" s="192"/>
      <c r="H973" s="7"/>
      <c r="I973" s="256"/>
      <c r="J973" s="256"/>
      <c r="K973" s="564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7"/>
      <c r="AC973" s="556"/>
      <c r="AD973" s="556"/>
    </row>
    <row r="974" spans="1:33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51"/>
        <v>1</v>
      </c>
      <c r="C974" s="184">
        <f t="shared" si="52"/>
        <v>0</v>
      </c>
      <c r="D974" s="184"/>
      <c r="E974" s="191"/>
      <c r="F974" s="192"/>
      <c r="G974" s="192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7"/>
      <c r="AC974" s="556"/>
      <c r="AD974" s="556"/>
      <c r="AE974" s="556"/>
    </row>
    <row r="975" spans="1:33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51"/>
        <v>1</v>
      </c>
      <c r="C975" s="184">
        <f t="shared" si="52"/>
        <v>0</v>
      </c>
      <c r="D975" s="184"/>
      <c r="E975" s="191"/>
      <c r="F975" s="192"/>
      <c r="G975" s="192"/>
      <c r="H975" s="7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6"/>
      <c r="AC975" s="556"/>
      <c r="AD975" s="556"/>
      <c r="AE975" s="556"/>
    </row>
    <row r="976" spans="1:33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51"/>
        <v>1</v>
      </c>
      <c r="C976" s="184">
        <f t="shared" si="52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6"/>
      <c r="AC976" s="556"/>
      <c r="AD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51"/>
        <v>1</v>
      </c>
      <c r="C977" s="184">
        <f t="shared" si="52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6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51"/>
        <v>1</v>
      </c>
      <c r="C978" s="184">
        <f t="shared" si="52"/>
        <v>0</v>
      </c>
      <c r="D978" s="184"/>
      <c r="E978" s="191"/>
      <c r="F978" s="192"/>
      <c r="G978" s="192"/>
      <c r="H978" s="7"/>
      <c r="I978" s="256"/>
      <c r="J978" s="256"/>
      <c r="K978" s="564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6"/>
      <c r="AC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51"/>
        <v>1</v>
      </c>
      <c r="C979" s="184">
        <f t="shared" si="52"/>
        <v>0</v>
      </c>
      <c r="D979" s="191"/>
      <c r="E979" s="184"/>
      <c r="F979" s="192"/>
      <c r="G979" s="455"/>
      <c r="H979" s="7"/>
      <c r="I979" s="256"/>
      <c r="J979" s="256"/>
      <c r="K979" s="38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6"/>
      <c r="AC979" s="556"/>
      <c r="AF979" s="556"/>
      <c r="AG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51"/>
        <v>1</v>
      </c>
      <c r="C980" s="184">
        <f t="shared" si="52"/>
        <v>0</v>
      </c>
      <c r="D980" s="191"/>
      <c r="E980" s="184"/>
      <c r="F980" s="189"/>
      <c r="G980" s="455"/>
      <c r="H980" s="7"/>
      <c r="I980" s="256"/>
      <c r="J980" s="256"/>
      <c r="K980" s="564"/>
      <c r="L980" s="194"/>
      <c r="M980" s="194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6"/>
      <c r="AC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51"/>
        <v>1</v>
      </c>
      <c r="C981" s="184">
        <f t="shared" si="52"/>
        <v>0</v>
      </c>
      <c r="D981" s="184"/>
      <c r="E981" s="184"/>
      <c r="F981" s="192"/>
      <c r="G981" s="455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6"/>
      <c r="AC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51"/>
        <v>1</v>
      </c>
      <c r="C982" s="184">
        <f t="shared" si="52"/>
        <v>0</v>
      </c>
      <c r="D982" s="184"/>
      <c r="E982" s="184"/>
      <c r="F982" s="192"/>
      <c r="G982" s="455"/>
      <c r="H982" s="193"/>
      <c r="I982" s="256"/>
      <c r="J982" s="256"/>
      <c r="K982" s="564"/>
      <c r="L982" s="565"/>
      <c r="M982" s="565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6"/>
      <c r="AC982" s="556"/>
      <c r="AD982" s="556"/>
      <c r="AE982" s="556"/>
      <c r="AF982" s="556"/>
      <c r="AG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ref="B983:B1046" si="53">IF(C983&lt;&gt;"",MONTH(C983),"")</f>
        <v>1</v>
      </c>
      <c r="C983" s="184">
        <f t="shared" ref="C983:C1046" si="54">E983</f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7"/>
      <c r="AC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53"/>
        <v>1</v>
      </c>
      <c r="C984" s="184">
        <f t="shared" si="5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6"/>
      <c r="AC984" s="556"/>
      <c r="AD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53"/>
        <v>1</v>
      </c>
      <c r="C985" s="184">
        <f t="shared" si="54"/>
        <v>0</v>
      </c>
      <c r="D985" s="184"/>
      <c r="E985" s="191"/>
      <c r="F985" s="189"/>
      <c r="G985" s="192"/>
      <c r="H985" s="7"/>
      <c r="I985" s="256"/>
      <c r="J985" s="256"/>
      <c r="K985" s="564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6"/>
      <c r="AC985" s="556"/>
      <c r="AD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53"/>
        <v>1</v>
      </c>
      <c r="C986" s="184">
        <f t="shared" si="54"/>
        <v>0</v>
      </c>
      <c r="D986" s="184"/>
      <c r="E986" s="191"/>
      <c r="F986" s="189"/>
      <c r="G986" s="192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6"/>
      <c r="AC986" s="556"/>
      <c r="AD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53"/>
        <v>1</v>
      </c>
      <c r="C987" s="184">
        <f t="shared" si="54"/>
        <v>0</v>
      </c>
      <c r="D987" s="191"/>
      <c r="E987" s="184"/>
      <c r="F987" s="189"/>
      <c r="G987" s="455"/>
      <c r="H987" s="747"/>
      <c r="I987" s="256"/>
      <c r="J987" s="256"/>
      <c r="K987" s="38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6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53"/>
        <v>1</v>
      </c>
      <c r="C988" s="184">
        <f t="shared" si="54"/>
        <v>0</v>
      </c>
      <c r="D988" s="191"/>
      <c r="E988" s="184"/>
      <c r="F988" s="189"/>
      <c r="G988" s="455"/>
      <c r="H988" s="747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6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53"/>
        <v>1</v>
      </c>
      <c r="C989" s="184">
        <f t="shared" si="54"/>
        <v>0</v>
      </c>
      <c r="D989" s="191"/>
      <c r="E989" s="184"/>
      <c r="F989" s="189"/>
      <c r="G989" s="455"/>
      <c r="H989" s="747"/>
      <c r="I989" s="256"/>
      <c r="J989" s="256"/>
      <c r="K989" s="38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6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53"/>
        <v>1</v>
      </c>
      <c r="C990" s="184">
        <f t="shared" si="54"/>
        <v>0</v>
      </c>
      <c r="D990" s="191"/>
      <c r="E990" s="184"/>
      <c r="F990" s="189"/>
      <c r="G990" s="455"/>
      <c r="H990" s="74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6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53"/>
        <v>1</v>
      </c>
      <c r="C991" s="184">
        <f t="shared" si="54"/>
        <v>0</v>
      </c>
      <c r="D991" s="191"/>
      <c r="E991" s="184"/>
      <c r="F991" s="189"/>
      <c r="G991" s="455"/>
      <c r="H991" s="74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6"/>
      <c r="AC991" s="556"/>
      <c r="AD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53"/>
        <v>1</v>
      </c>
      <c r="C992" s="184">
        <f t="shared" si="54"/>
        <v>0</v>
      </c>
      <c r="D992" s="191"/>
      <c r="E992" s="184"/>
      <c r="F992" s="189"/>
      <c r="G992" s="455"/>
      <c r="H992" s="747"/>
      <c r="I992" s="256"/>
      <c r="J992" s="256"/>
      <c r="K992" s="38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6"/>
      <c r="AC992" s="556"/>
      <c r="AD992" s="556"/>
    </row>
    <row r="993" spans="1:33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53"/>
        <v>1</v>
      </c>
      <c r="C993" s="184">
        <f t="shared" si="54"/>
        <v>0</v>
      </c>
      <c r="D993" s="191"/>
      <c r="E993" s="184"/>
      <c r="F993" s="189"/>
      <c r="G993" s="455"/>
      <c r="H993" s="747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6"/>
      <c r="AC993" s="556"/>
    </row>
    <row r="994" spans="1:33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53"/>
        <v>1</v>
      </c>
      <c r="C994" s="184">
        <f t="shared" si="54"/>
        <v>0</v>
      </c>
      <c r="D994" s="191"/>
      <c r="E994" s="184"/>
      <c r="F994" s="189"/>
      <c r="G994" s="455"/>
      <c r="H994" s="747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6"/>
      <c r="AC994" s="556"/>
      <c r="AD994" s="556"/>
    </row>
    <row r="995" spans="1:33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53"/>
        <v>1</v>
      </c>
      <c r="C995" s="184">
        <f t="shared" si="54"/>
        <v>0</v>
      </c>
      <c r="D995" s="191"/>
      <c r="E995" s="184"/>
      <c r="F995" s="189"/>
      <c r="G995" s="455"/>
      <c r="H995" s="747"/>
      <c r="I995" s="256"/>
      <c r="J995" s="256"/>
      <c r="K995" s="38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6"/>
      <c r="AC995" s="556"/>
      <c r="AD995" s="556"/>
    </row>
    <row r="996" spans="1:33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53"/>
        <v>1</v>
      </c>
      <c r="C996" s="184">
        <f t="shared" si="54"/>
        <v>0</v>
      </c>
      <c r="D996" s="191"/>
      <c r="E996" s="184"/>
      <c r="F996" s="189"/>
      <c r="G996" s="455"/>
      <c r="H996" s="747"/>
      <c r="I996" s="256"/>
      <c r="J996" s="256"/>
      <c r="K996" s="564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6"/>
      <c r="AC996" s="556"/>
      <c r="AD996" s="556"/>
    </row>
    <row r="997" spans="1:33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53"/>
        <v>1</v>
      </c>
      <c r="C997" s="184">
        <f t="shared" si="54"/>
        <v>0</v>
      </c>
      <c r="D997" s="191"/>
      <c r="E997" s="184"/>
      <c r="F997" s="192"/>
      <c r="G997" s="455"/>
      <c r="H997" s="7"/>
      <c r="I997" s="256"/>
      <c r="J997" s="256"/>
      <c r="K997" s="38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6"/>
      <c r="AC997" s="556"/>
      <c r="AD997" s="556"/>
    </row>
    <row r="998" spans="1:33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53"/>
        <v>1</v>
      </c>
      <c r="C998" s="184">
        <f t="shared" si="54"/>
        <v>0</v>
      </c>
      <c r="D998" s="191"/>
      <c r="E998" s="184"/>
      <c r="F998" s="189"/>
      <c r="G998" s="455"/>
      <c r="H998" s="7"/>
      <c r="I998" s="256"/>
      <c r="J998" s="256"/>
      <c r="K998" s="564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6"/>
      <c r="AC998" s="556"/>
      <c r="AD998" s="556"/>
    </row>
    <row r="999" spans="1:33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53"/>
        <v>1</v>
      </c>
      <c r="C999" s="184">
        <f t="shared" si="54"/>
        <v>0</v>
      </c>
      <c r="D999" s="184"/>
      <c r="E999" s="191"/>
      <c r="F999" s="192"/>
      <c r="G999" s="192"/>
      <c r="H999" s="193"/>
      <c r="I999" s="256"/>
      <c r="J999" s="256"/>
      <c r="K999" s="564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7"/>
      <c r="AC999" s="556"/>
      <c r="AD999" s="556"/>
    </row>
    <row r="1000" spans="1:33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53"/>
        <v>1</v>
      </c>
      <c r="C1000" s="184">
        <f t="shared" si="54"/>
        <v>0</v>
      </c>
      <c r="D1000" s="184"/>
      <c r="E1000" s="191"/>
      <c r="F1000" s="192"/>
      <c r="G1000" s="192"/>
      <c r="H1000" s="7"/>
      <c r="I1000" s="256"/>
      <c r="J1000" s="256"/>
      <c r="K1000" s="564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7"/>
      <c r="AC1000" s="556"/>
    </row>
    <row r="1001" spans="1:33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53"/>
        <v>1</v>
      </c>
      <c r="C1001" s="184">
        <f t="shared" si="54"/>
        <v>0</v>
      </c>
      <c r="D1001" s="184"/>
      <c r="E1001" s="191"/>
      <c r="F1001" s="192"/>
      <c r="G1001" s="192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7"/>
      <c r="AC1001" s="556"/>
      <c r="AD1001" s="556"/>
    </row>
    <row r="1002" spans="1:33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53"/>
        <v>1</v>
      </c>
      <c r="C1002" s="184">
        <f t="shared" si="54"/>
        <v>0</v>
      </c>
      <c r="D1002" s="191"/>
      <c r="E1002" s="184"/>
      <c r="F1002" s="192"/>
      <c r="G1002" s="455"/>
      <c r="H1002" s="7"/>
      <c r="I1002" s="256"/>
      <c r="J1002" s="256"/>
      <c r="K1002" s="38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6"/>
      <c r="AC1002" s="556"/>
      <c r="AD1002" s="556"/>
    </row>
    <row r="1003" spans="1:33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53"/>
        <v>1</v>
      </c>
      <c r="C1003" s="184">
        <f t="shared" si="54"/>
        <v>0</v>
      </c>
      <c r="D1003" s="191"/>
      <c r="E1003" s="184"/>
      <c r="F1003" s="192"/>
      <c r="G1003" s="455"/>
      <c r="H1003" s="210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6"/>
      <c r="AC1003" s="556"/>
      <c r="AD1003" s="556"/>
    </row>
    <row r="1004" spans="1:33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53"/>
        <v>1</v>
      </c>
      <c r="C1004" s="184">
        <f t="shared" si="54"/>
        <v>0</v>
      </c>
      <c r="D1004" s="184"/>
      <c r="E1004" s="184"/>
      <c r="F1004" s="189"/>
      <c r="G1004" s="453"/>
      <c r="H1004" s="193"/>
      <c r="I1004" s="256"/>
      <c r="J1004" s="256"/>
      <c r="K1004" s="564"/>
      <c r="L1004" s="565"/>
      <c r="M1004" s="565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6"/>
      <c r="AC1004" s="556"/>
      <c r="AD1004" s="556"/>
      <c r="AE1004" s="556"/>
      <c r="AF1004" s="556"/>
      <c r="AG1004" s="556"/>
    </row>
    <row r="1005" spans="1:33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53"/>
        <v>1</v>
      </c>
      <c r="C1005" s="184">
        <f t="shared" si="54"/>
        <v>0</v>
      </c>
      <c r="D1005" s="184"/>
      <c r="E1005" s="184"/>
      <c r="F1005" s="189"/>
      <c r="G1005" s="453"/>
      <c r="H1005" s="193"/>
      <c r="I1005" s="256"/>
      <c r="J1005" s="256"/>
      <c r="K1005" s="564"/>
      <c r="L1005" s="565"/>
      <c r="M1005" s="565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6"/>
      <c r="AC1005" s="556"/>
      <c r="AD1005" s="556"/>
      <c r="AE1005" s="556"/>
      <c r="AF1005" s="556"/>
      <c r="AG1005" s="556"/>
    </row>
    <row r="1006" spans="1:33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53"/>
        <v>1</v>
      </c>
      <c r="C1006" s="184">
        <f t="shared" si="5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7"/>
      <c r="AC1006" s="556"/>
      <c r="AD1006" s="556"/>
    </row>
    <row r="1007" spans="1:33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53"/>
        <v>1</v>
      </c>
      <c r="C1007" s="184">
        <f t="shared" si="5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7"/>
      <c r="AC1007" s="556"/>
      <c r="AD1007" s="556"/>
    </row>
    <row r="1008" spans="1:33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53"/>
        <v>1</v>
      </c>
      <c r="C1008" s="184">
        <f t="shared" si="5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7"/>
      <c r="AC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53"/>
        <v>1</v>
      </c>
      <c r="C1009" s="184">
        <f t="shared" si="54"/>
        <v>0</v>
      </c>
      <c r="D1009" s="191"/>
      <c r="E1009" s="184"/>
      <c r="F1009" s="189"/>
      <c r="G1009" s="455"/>
      <c r="H1009" s="7"/>
      <c r="I1009" s="256"/>
      <c r="J1009" s="256"/>
      <c r="K1009" s="38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6"/>
      <c r="AC1009" s="556"/>
      <c r="AF1009" s="556"/>
      <c r="AG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53"/>
        <v>1</v>
      </c>
      <c r="C1010" s="184">
        <f t="shared" si="5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6"/>
      <c r="AC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53"/>
        <v>1</v>
      </c>
      <c r="C1011" s="184">
        <f t="shared" si="54"/>
        <v>0</v>
      </c>
      <c r="D1011" s="191"/>
      <c r="E1011" s="184"/>
      <c r="F1011" s="192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6"/>
      <c r="AC1011" s="556"/>
      <c r="AD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53"/>
        <v>1</v>
      </c>
      <c r="C1012" s="184">
        <f t="shared" si="54"/>
        <v>0</v>
      </c>
      <c r="D1012" s="191"/>
      <c r="E1012" s="184"/>
      <c r="F1012" s="192"/>
      <c r="G1012" s="455"/>
      <c r="H1012" s="865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6"/>
      <c r="AC1012" s="556"/>
      <c r="AD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53"/>
        <v>1</v>
      </c>
      <c r="C1013" s="184">
        <f t="shared" si="54"/>
        <v>0</v>
      </c>
      <c r="D1013" s="191"/>
      <c r="E1013" s="184"/>
      <c r="F1013" s="192"/>
      <c r="G1013" s="455"/>
      <c r="H1013" s="865"/>
      <c r="I1013" s="256"/>
      <c r="J1013" s="256"/>
      <c r="K1013" s="564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6"/>
      <c r="AC1013" s="556"/>
      <c r="AD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53"/>
        <v>1</v>
      </c>
      <c r="C1014" s="184">
        <f t="shared" si="54"/>
        <v>0</v>
      </c>
      <c r="D1014" s="191"/>
      <c r="E1014" s="184"/>
      <c r="F1014" s="192"/>
      <c r="G1014" s="455"/>
      <c r="H1014" s="7"/>
      <c r="I1014" s="256"/>
      <c r="J1014" s="256"/>
      <c r="K1014" s="38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6"/>
      <c r="AC1014" s="556"/>
      <c r="AD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53"/>
        <v>1</v>
      </c>
      <c r="C1015" s="184">
        <f t="shared" si="54"/>
        <v>0</v>
      </c>
      <c r="D1015" s="191"/>
      <c r="E1015" s="184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6"/>
      <c r="AC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53"/>
        <v>1</v>
      </c>
      <c r="C1016" s="184">
        <f t="shared" si="54"/>
        <v>0</v>
      </c>
      <c r="D1016" s="191"/>
      <c r="E1016" s="184"/>
      <c r="F1016" s="192"/>
      <c r="G1016" s="455"/>
      <c r="H1016" s="7"/>
      <c r="I1016" s="256"/>
      <c r="J1016" s="256"/>
      <c r="K1016" s="564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6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53"/>
        <v>1</v>
      </c>
      <c r="C1017" s="184">
        <f t="shared" si="54"/>
        <v>0</v>
      </c>
      <c r="D1017" s="191"/>
      <c r="E1017" s="191"/>
      <c r="F1017" s="192"/>
      <c r="G1017" s="455"/>
      <c r="H1017" s="193"/>
      <c r="I1017" s="256"/>
      <c r="J1017" s="256"/>
      <c r="K1017" s="38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6"/>
      <c r="AC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53"/>
        <v>1</v>
      </c>
      <c r="C1018" s="184">
        <f t="shared" si="54"/>
        <v>0</v>
      </c>
      <c r="D1018" s="191"/>
      <c r="E1018" s="191"/>
      <c r="F1018" s="192"/>
      <c r="G1018" s="455"/>
      <c r="H1018" s="193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6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53"/>
        <v>1</v>
      </c>
      <c r="C1019" s="184">
        <f t="shared" si="54"/>
        <v>0</v>
      </c>
      <c r="D1019" s="191"/>
      <c r="E1019" s="191"/>
      <c r="F1019" s="192"/>
      <c r="G1019" s="455"/>
      <c r="H1019" s="193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6"/>
      <c r="AC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53"/>
        <v>1</v>
      </c>
      <c r="C1020" s="184">
        <f t="shared" si="54"/>
        <v>0</v>
      </c>
      <c r="D1020" s="191"/>
      <c r="E1020" s="184"/>
      <c r="F1020" s="192"/>
      <c r="G1020" s="455"/>
      <c r="H1020" s="7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6"/>
      <c r="AC1020" s="556"/>
      <c r="AD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53"/>
        <v>1</v>
      </c>
      <c r="C1021" s="184">
        <f t="shared" si="54"/>
        <v>0</v>
      </c>
      <c r="D1021" s="191"/>
      <c r="E1021" s="184"/>
      <c r="F1021" s="192"/>
      <c r="G1021" s="455"/>
      <c r="H1021" s="7"/>
      <c r="I1021" s="256"/>
      <c r="J1021" s="256"/>
      <c r="K1021" s="564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6"/>
      <c r="AC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53"/>
        <v>1</v>
      </c>
      <c r="C1022" s="184">
        <f t="shared" si="54"/>
        <v>0</v>
      </c>
      <c r="D1022" s="191"/>
      <c r="E1022" s="191"/>
      <c r="F1022" s="192"/>
      <c r="G1022" s="455"/>
      <c r="H1022" s="7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6"/>
      <c r="AC1022" s="556"/>
      <c r="AD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si="53"/>
        <v>1</v>
      </c>
      <c r="C1023" s="184">
        <f t="shared" si="54"/>
        <v>0</v>
      </c>
      <c r="D1023" s="191"/>
      <c r="E1023" s="191"/>
      <c r="F1023" s="192"/>
      <c r="G1023" s="455"/>
      <c r="H1023" s="7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6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53"/>
        <v>1</v>
      </c>
      <c r="C1024" s="184">
        <f t="shared" si="54"/>
        <v>0</v>
      </c>
      <c r="D1024" s="191"/>
      <c r="E1024" s="191"/>
      <c r="F1024" s="192"/>
      <c r="G1024" s="455"/>
      <c r="H1024" s="7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6"/>
      <c r="AC1024" s="556"/>
      <c r="AD1024" s="556"/>
    </row>
    <row r="1025" spans="1:33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53"/>
        <v>1</v>
      </c>
      <c r="C1025" s="184">
        <f t="shared" si="54"/>
        <v>0</v>
      </c>
      <c r="D1025" s="191"/>
      <c r="E1025" s="191"/>
      <c r="F1025" s="192"/>
      <c r="G1025" s="455"/>
      <c r="H1025" s="7"/>
      <c r="I1025" s="256"/>
      <c r="J1025" s="256"/>
      <c r="K1025" s="564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6"/>
      <c r="AC1025" s="556"/>
      <c r="AD1025" s="556"/>
    </row>
    <row r="1026" spans="1:33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53"/>
        <v>1</v>
      </c>
      <c r="C1026" s="184">
        <f t="shared" si="54"/>
        <v>0</v>
      </c>
      <c r="D1026" s="184"/>
      <c r="E1026" s="191"/>
      <c r="F1026" s="192"/>
      <c r="G1026" s="192"/>
      <c r="H1026" s="193"/>
      <c r="I1026" s="256"/>
      <c r="J1026" s="256"/>
      <c r="K1026" s="564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7"/>
      <c r="AC1026" s="556"/>
      <c r="AD1026" s="556"/>
    </row>
    <row r="1027" spans="1:33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53"/>
        <v>1</v>
      </c>
      <c r="C1027" s="184">
        <f t="shared" si="54"/>
        <v>0</v>
      </c>
      <c r="D1027" s="184"/>
      <c r="E1027" s="191"/>
      <c r="F1027" s="192"/>
      <c r="G1027" s="192"/>
      <c r="H1027" s="193"/>
      <c r="I1027" s="256"/>
      <c r="J1027" s="256"/>
      <c r="K1027" s="564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7"/>
      <c r="AC1027" s="556"/>
      <c r="AD1027" s="556"/>
    </row>
    <row r="1028" spans="1:33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53"/>
        <v>1</v>
      </c>
      <c r="C1028" s="184">
        <f t="shared" si="54"/>
        <v>0</v>
      </c>
      <c r="D1028" s="184"/>
      <c r="E1028" s="191"/>
      <c r="F1028" s="192"/>
      <c r="G1028" s="192"/>
      <c r="H1028" s="7"/>
      <c r="I1028" s="256"/>
      <c r="J1028" s="256"/>
      <c r="K1028" s="564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7"/>
      <c r="AC1028" s="556"/>
      <c r="AD1028" s="556"/>
    </row>
    <row r="1029" spans="1:33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53"/>
        <v>1</v>
      </c>
      <c r="C1029" s="184">
        <f t="shared" si="54"/>
        <v>0</v>
      </c>
      <c r="D1029" s="184"/>
      <c r="E1029" s="191"/>
      <c r="F1029" s="192"/>
      <c r="G1029" s="192"/>
      <c r="H1029" s="7"/>
      <c r="I1029" s="256"/>
      <c r="J1029" s="256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7"/>
      <c r="AC1029" s="556"/>
      <c r="AD1029" s="556"/>
    </row>
    <row r="1030" spans="1:33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53"/>
        <v>1</v>
      </c>
      <c r="C1030" s="184">
        <f t="shared" si="54"/>
        <v>0</v>
      </c>
      <c r="D1030" s="184"/>
      <c r="E1030" s="191"/>
      <c r="F1030" s="192"/>
      <c r="G1030" s="192"/>
      <c r="H1030" s="193"/>
      <c r="I1030" s="256"/>
      <c r="J1030" s="256"/>
      <c r="K1030" s="564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6"/>
      <c r="AC1030" s="556"/>
      <c r="AD1030" s="556"/>
    </row>
    <row r="1031" spans="1:33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53"/>
        <v>1</v>
      </c>
      <c r="C1031" s="184">
        <f t="shared" si="54"/>
        <v>0</v>
      </c>
      <c r="D1031" s="184"/>
      <c r="E1031" s="191"/>
      <c r="F1031" s="192"/>
      <c r="G1031" s="192"/>
      <c r="H1031" s="7"/>
      <c r="I1031" s="256"/>
      <c r="J1031" s="256"/>
      <c r="K1031" s="564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6"/>
      <c r="AC1031" s="556"/>
      <c r="AD1031" s="556"/>
    </row>
    <row r="1032" spans="1:33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53"/>
        <v>1</v>
      </c>
      <c r="C1032" s="184">
        <f t="shared" si="54"/>
        <v>0</v>
      </c>
      <c r="D1032" s="184"/>
      <c r="E1032" s="191"/>
      <c r="F1032" s="192"/>
      <c r="G1032" s="192"/>
      <c r="H1032" s="7"/>
      <c r="I1032" s="256"/>
      <c r="J1032" s="256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6"/>
      <c r="AC1032" s="556"/>
      <c r="AD1032" s="556"/>
    </row>
    <row r="1033" spans="1:33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53"/>
        <v>1</v>
      </c>
      <c r="C1033" s="184">
        <f t="shared" si="54"/>
        <v>0</v>
      </c>
      <c r="D1033" s="184"/>
      <c r="E1033" s="191"/>
      <c r="F1033" s="192"/>
      <c r="G1033" s="192"/>
      <c r="H1033" s="7"/>
      <c r="I1033" s="256"/>
      <c r="J1033" s="256"/>
      <c r="K1033" s="564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6"/>
      <c r="AC1033" s="556"/>
      <c r="AD1033" s="556"/>
    </row>
    <row r="1034" spans="1:33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53"/>
        <v>1</v>
      </c>
      <c r="C1034" s="184">
        <f t="shared" si="54"/>
        <v>0</v>
      </c>
      <c r="D1034" s="191"/>
      <c r="E1034" s="184"/>
      <c r="F1034" s="192"/>
      <c r="G1034" s="455"/>
      <c r="H1034" s="7"/>
      <c r="I1034" s="256"/>
      <c r="J1034" s="256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6"/>
      <c r="AC1034" s="556"/>
      <c r="AD1034" s="556"/>
    </row>
    <row r="1035" spans="1:33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53"/>
        <v>1</v>
      </c>
      <c r="C1035" s="184">
        <f t="shared" si="54"/>
        <v>0</v>
      </c>
      <c r="D1035" s="191"/>
      <c r="E1035" s="184"/>
      <c r="F1035" s="189"/>
      <c r="G1035" s="455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6"/>
      <c r="AC1035" s="556"/>
    </row>
    <row r="1036" spans="1:33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53"/>
        <v>1</v>
      </c>
      <c r="C1036" s="184">
        <f t="shared" si="54"/>
        <v>0</v>
      </c>
      <c r="D1036" s="191"/>
      <c r="E1036" s="184"/>
      <c r="F1036" s="189"/>
      <c r="G1036" s="455"/>
      <c r="H1036" s="7"/>
      <c r="I1036" s="256"/>
      <c r="J1036" s="256"/>
      <c r="K1036" s="38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6"/>
      <c r="AC1036" s="556"/>
      <c r="AF1036" s="556"/>
      <c r="AG1036" s="556"/>
    </row>
    <row r="1037" spans="1:33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53"/>
        <v>1</v>
      </c>
      <c r="C1037" s="184">
        <f t="shared" si="54"/>
        <v>0</v>
      </c>
      <c r="D1037" s="191"/>
      <c r="E1037" s="184"/>
      <c r="F1037" s="189"/>
      <c r="G1037" s="455"/>
      <c r="H1037" s="7"/>
      <c r="I1037" s="256"/>
      <c r="J1037" s="256"/>
      <c r="K1037" s="38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6"/>
      <c r="AC1037" s="556"/>
      <c r="AF1037" s="556"/>
      <c r="AG1037" s="556"/>
    </row>
    <row r="1038" spans="1:33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53"/>
        <v>1</v>
      </c>
      <c r="C1038" s="184">
        <f t="shared" si="54"/>
        <v>0</v>
      </c>
      <c r="D1038" s="191"/>
      <c r="E1038" s="184"/>
      <c r="F1038" s="189"/>
      <c r="G1038" s="455"/>
      <c r="H1038" s="7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6"/>
      <c r="AC1038" s="556"/>
      <c r="AF1038" s="556"/>
      <c r="AG1038" s="556"/>
    </row>
    <row r="1039" spans="1:33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53"/>
        <v>1</v>
      </c>
      <c r="C1039" s="184">
        <f t="shared" si="54"/>
        <v>0</v>
      </c>
      <c r="D1039" s="191"/>
      <c r="E1039" s="191"/>
      <c r="F1039" s="192"/>
      <c r="G1039" s="455"/>
      <c r="H1039" s="7"/>
      <c r="I1039" s="256"/>
      <c r="J1039" s="256"/>
      <c r="K1039" s="38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6"/>
      <c r="AC1039" s="556"/>
      <c r="AD1039" s="556"/>
    </row>
    <row r="1040" spans="1:33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53"/>
        <v>1</v>
      </c>
      <c r="C1040" s="184">
        <f t="shared" si="54"/>
        <v>0</v>
      </c>
      <c r="D1040" s="191"/>
      <c r="E1040" s="191"/>
      <c r="F1040" s="192"/>
      <c r="G1040" s="455"/>
      <c r="H1040" s="7"/>
      <c r="I1040" s="256"/>
      <c r="J1040" s="256"/>
      <c r="K1040" s="38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6"/>
      <c r="AC1040" s="556"/>
      <c r="AD1040" s="556"/>
    </row>
    <row r="1041" spans="1:30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53"/>
        <v>1</v>
      </c>
      <c r="C1041" s="184">
        <f t="shared" si="54"/>
        <v>0</v>
      </c>
      <c r="D1041" s="191"/>
      <c r="E1041" s="191"/>
      <c r="F1041" s="192"/>
      <c r="G1041" s="455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6"/>
      <c r="AC1041" s="556"/>
      <c r="AD1041" s="556"/>
    </row>
    <row r="1042" spans="1:30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53"/>
        <v>1</v>
      </c>
      <c r="C1042" s="184">
        <f t="shared" si="54"/>
        <v>0</v>
      </c>
      <c r="D1042" s="191"/>
      <c r="E1042" s="191"/>
      <c r="F1042" s="192"/>
      <c r="G1042" s="455"/>
      <c r="H1042" s="7"/>
      <c r="I1042" s="256"/>
      <c r="J1042" s="256"/>
      <c r="K1042" s="38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6"/>
      <c r="AC1042" s="556"/>
      <c r="AD1042" s="556"/>
    </row>
    <row r="1043" spans="1:30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53"/>
        <v>1</v>
      </c>
      <c r="C1043" s="184">
        <f t="shared" si="54"/>
        <v>0</v>
      </c>
      <c r="D1043" s="191"/>
      <c r="E1043" s="191"/>
      <c r="F1043" s="192"/>
      <c r="G1043" s="455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6"/>
      <c r="AC1043" s="556"/>
      <c r="AD1043" s="556"/>
    </row>
    <row r="1044" spans="1:30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53"/>
        <v>1</v>
      </c>
      <c r="C1044" s="184">
        <f t="shared" si="54"/>
        <v>0</v>
      </c>
      <c r="D1044" s="191"/>
      <c r="E1044" s="191"/>
      <c r="F1044" s="192"/>
      <c r="G1044" s="455"/>
      <c r="H1044" s="193"/>
      <c r="I1044" s="256"/>
      <c r="J1044" s="256"/>
      <c r="K1044" s="38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6"/>
      <c r="AC1044" s="556"/>
    </row>
    <row r="1045" spans="1:30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53"/>
        <v>1</v>
      </c>
      <c r="C1045" s="184">
        <f t="shared" si="54"/>
        <v>0</v>
      </c>
      <c r="D1045" s="191"/>
      <c r="E1045" s="191"/>
      <c r="F1045" s="192"/>
      <c r="G1045" s="455"/>
      <c r="H1045" s="193"/>
      <c r="I1045" s="256"/>
      <c r="J1045" s="256"/>
      <c r="K1045" s="38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6"/>
      <c r="AC1045" s="556"/>
      <c r="AD1045" s="556"/>
    </row>
    <row r="1046" spans="1:30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53"/>
        <v>1</v>
      </c>
      <c r="C1046" s="184">
        <f t="shared" si="54"/>
        <v>0</v>
      </c>
      <c r="D1046" s="191"/>
      <c r="E1046" s="191"/>
      <c r="F1046" s="192"/>
      <c r="G1046" s="455"/>
      <c r="H1046" s="193"/>
      <c r="I1046" s="256"/>
      <c r="J1046" s="256"/>
      <c r="K1046" s="38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6"/>
      <c r="AC1046" s="556"/>
    </row>
    <row r="1047" spans="1:30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ref="B1047:B1110" si="55">IF(C1047&lt;&gt;"",MONTH(C1047),"")</f>
        <v>1</v>
      </c>
      <c r="C1047" s="184">
        <f t="shared" ref="C1047:C1110" si="56">E1047</f>
        <v>0</v>
      </c>
      <c r="D1047" s="191"/>
      <c r="E1047" s="191"/>
      <c r="F1047" s="192"/>
      <c r="G1047" s="455"/>
      <c r="H1047" s="193"/>
      <c r="I1047" s="256"/>
      <c r="J1047" s="256"/>
      <c r="K1047" s="38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6"/>
      <c r="AC1047" s="556"/>
      <c r="AD1047" s="556"/>
    </row>
    <row r="1048" spans="1:30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55"/>
        <v>1</v>
      </c>
      <c r="C1048" s="184">
        <f t="shared" si="56"/>
        <v>0</v>
      </c>
      <c r="D1048" s="191"/>
      <c r="E1048" s="191"/>
      <c r="F1048" s="189"/>
      <c r="G1048" s="455"/>
      <c r="H1048" s="193"/>
      <c r="I1048" s="256"/>
      <c r="J1048" s="256"/>
      <c r="K1048" s="38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6"/>
      <c r="AC1048" s="556"/>
      <c r="AD1048" s="556"/>
    </row>
    <row r="1049" spans="1:30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55"/>
        <v>1</v>
      </c>
      <c r="C1049" s="184">
        <f t="shared" si="56"/>
        <v>0</v>
      </c>
      <c r="D1049" s="191"/>
      <c r="E1049" s="191"/>
      <c r="F1049" s="192"/>
      <c r="G1049" s="455"/>
      <c r="H1049" s="193"/>
      <c r="I1049" s="256"/>
      <c r="J1049" s="256"/>
      <c r="K1049" s="38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6"/>
      <c r="AC1049" s="556"/>
      <c r="AD1049" s="556"/>
    </row>
    <row r="1050" spans="1:30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55"/>
        <v>1</v>
      </c>
      <c r="C1050" s="184">
        <f t="shared" si="56"/>
        <v>0</v>
      </c>
      <c r="D1050" s="191"/>
      <c r="E1050" s="191"/>
      <c r="F1050" s="192"/>
      <c r="G1050" s="455"/>
      <c r="H1050" s="193"/>
      <c r="I1050" s="256"/>
      <c r="J1050" s="256"/>
      <c r="K1050" s="38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6"/>
      <c r="AC1050" s="556"/>
      <c r="AD1050" s="556"/>
    </row>
    <row r="1051" spans="1:30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55"/>
        <v>1</v>
      </c>
      <c r="C1051" s="184">
        <f t="shared" si="56"/>
        <v>0</v>
      </c>
      <c r="D1051" s="191"/>
      <c r="E1051" s="191"/>
      <c r="F1051" s="192"/>
      <c r="G1051" s="192"/>
      <c r="H1051" s="193"/>
      <c r="I1051" s="741"/>
      <c r="J1051" s="741"/>
      <c r="K1051" s="38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6"/>
      <c r="AC1051" s="556"/>
    </row>
    <row r="1052" spans="1:30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55"/>
        <v>1</v>
      </c>
      <c r="C1052" s="184">
        <f t="shared" si="56"/>
        <v>0</v>
      </c>
      <c r="D1052" s="191"/>
      <c r="E1052" s="191"/>
      <c r="F1052" s="192"/>
      <c r="G1052" s="192"/>
      <c r="H1052" s="193"/>
      <c r="I1052" s="741"/>
      <c r="J1052" s="741"/>
      <c r="K1052" s="38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6"/>
      <c r="AC1052" s="556"/>
      <c r="AD1052" s="556"/>
    </row>
    <row r="1053" spans="1:30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55"/>
        <v>1</v>
      </c>
      <c r="C1053" s="184">
        <f t="shared" si="56"/>
        <v>0</v>
      </c>
      <c r="D1053" s="191"/>
      <c r="E1053" s="191"/>
      <c r="F1053" s="189"/>
      <c r="G1053" s="192"/>
      <c r="H1053" s="193"/>
      <c r="I1053" s="741"/>
      <c r="J1053" s="741"/>
      <c r="K1053" s="564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6"/>
      <c r="AC1053" s="556"/>
      <c r="AD1053" s="556"/>
    </row>
    <row r="1054" spans="1:30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55"/>
        <v>1</v>
      </c>
      <c r="C1054" s="184">
        <f t="shared" si="56"/>
        <v>0</v>
      </c>
      <c r="D1054" s="191"/>
      <c r="E1054" s="191"/>
      <c r="F1054" s="291"/>
      <c r="G1054" s="192"/>
      <c r="H1054" s="193"/>
      <c r="I1054" s="741"/>
      <c r="J1054" s="741"/>
      <c r="K1054" s="38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6"/>
      <c r="AC1054" s="556"/>
    </row>
    <row r="1055" spans="1:30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55"/>
        <v>1</v>
      </c>
      <c r="C1055" s="184">
        <f t="shared" si="56"/>
        <v>0</v>
      </c>
      <c r="D1055" s="191"/>
      <c r="E1055" s="191"/>
      <c r="F1055" s="189"/>
      <c r="G1055" s="192"/>
      <c r="H1055" s="193"/>
      <c r="I1055" s="741"/>
      <c r="J1055" s="741"/>
      <c r="K1055" s="38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6"/>
      <c r="AC1055" s="556"/>
      <c r="AD1055" s="556"/>
    </row>
    <row r="1056" spans="1:30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55"/>
        <v>1</v>
      </c>
      <c r="C1056" s="184">
        <f t="shared" si="56"/>
        <v>0</v>
      </c>
      <c r="D1056" s="191"/>
      <c r="E1056" s="191"/>
      <c r="F1056" s="291"/>
      <c r="G1056" s="192"/>
      <c r="H1056" s="193"/>
      <c r="I1056" s="741"/>
      <c r="J1056" s="741"/>
      <c r="K1056" s="564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6"/>
      <c r="AC1056" s="556"/>
      <c r="AD1056" s="556"/>
    </row>
    <row r="1057" spans="1:30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55"/>
        <v>1</v>
      </c>
      <c r="C1057" s="184">
        <f t="shared" si="56"/>
        <v>0</v>
      </c>
      <c r="D1057" s="191"/>
      <c r="E1057" s="191"/>
      <c r="F1057" s="189"/>
      <c r="G1057" s="192"/>
      <c r="H1057" s="193"/>
      <c r="I1057" s="741"/>
      <c r="J1057" s="741"/>
      <c r="K1057" s="38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6"/>
      <c r="AC1057" s="556"/>
    </row>
    <row r="1058" spans="1:30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55"/>
        <v>1</v>
      </c>
      <c r="C1058" s="184">
        <f t="shared" si="56"/>
        <v>0</v>
      </c>
      <c r="D1058" s="191"/>
      <c r="E1058" s="191"/>
      <c r="F1058" s="189"/>
      <c r="G1058" s="192"/>
      <c r="H1058" s="193"/>
      <c r="I1058" s="741"/>
      <c r="J1058" s="741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6"/>
      <c r="AC1058" s="556"/>
      <c r="AD1058" s="556"/>
    </row>
    <row r="1059" spans="1:30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55"/>
        <v>1</v>
      </c>
      <c r="C1059" s="184">
        <f t="shared" si="56"/>
        <v>0</v>
      </c>
      <c r="D1059" s="184"/>
      <c r="E1059" s="191"/>
      <c r="F1059" s="192"/>
      <c r="G1059" s="192"/>
      <c r="H1059" s="7"/>
      <c r="I1059" s="256"/>
      <c r="J1059" s="256"/>
      <c r="K1059" s="564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7"/>
      <c r="AC1059" s="556"/>
      <c r="AD1059" s="556"/>
    </row>
    <row r="1060" spans="1:30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55"/>
        <v>1</v>
      </c>
      <c r="C1060" s="184">
        <f t="shared" si="56"/>
        <v>0</v>
      </c>
      <c r="D1060" s="184"/>
      <c r="E1060" s="191"/>
      <c r="F1060" s="192"/>
      <c r="G1060" s="192"/>
      <c r="H1060" s="7"/>
      <c r="I1060" s="256"/>
      <c r="J1060" s="256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7"/>
      <c r="AC1060" s="556"/>
    </row>
    <row r="1061" spans="1:30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55"/>
        <v>1</v>
      </c>
      <c r="C1061" s="184">
        <f t="shared" si="56"/>
        <v>0</v>
      </c>
      <c r="D1061" s="184"/>
      <c r="E1061" s="191"/>
      <c r="F1061" s="192"/>
      <c r="G1061" s="192"/>
      <c r="H1061" s="193"/>
      <c r="I1061" s="257"/>
      <c r="J1061" s="257"/>
      <c r="K1061" s="564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7"/>
      <c r="AC1061" s="556"/>
      <c r="AD1061" s="556"/>
    </row>
    <row r="1062" spans="1:30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55"/>
        <v>1</v>
      </c>
      <c r="C1062" s="184">
        <f t="shared" si="56"/>
        <v>0</v>
      </c>
      <c r="D1062" s="184"/>
      <c r="E1062" s="191"/>
      <c r="F1062" s="192"/>
      <c r="G1062" s="192"/>
      <c r="H1062" s="193"/>
      <c r="I1062" s="256"/>
      <c r="J1062" s="256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7"/>
      <c r="AC1062" s="556"/>
    </row>
    <row r="1063" spans="1:30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55"/>
        <v>1</v>
      </c>
      <c r="C1063" s="184">
        <f t="shared" si="56"/>
        <v>0</v>
      </c>
      <c r="D1063" s="184"/>
      <c r="E1063" s="191"/>
      <c r="F1063" s="192"/>
      <c r="G1063" s="192"/>
      <c r="H1063" s="7"/>
      <c r="I1063" s="256"/>
      <c r="J1063" s="256"/>
      <c r="K1063" s="564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7"/>
      <c r="AC1063" s="556"/>
      <c r="AD1063" s="556"/>
    </row>
    <row r="1064" spans="1:30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55"/>
        <v>1</v>
      </c>
      <c r="C1064" s="184">
        <f t="shared" si="56"/>
        <v>0</v>
      </c>
      <c r="D1064" s="184"/>
      <c r="E1064" s="191"/>
      <c r="F1064" s="192"/>
      <c r="G1064" s="192"/>
      <c r="H1064" s="7"/>
      <c r="I1064" s="256"/>
      <c r="J1064" s="256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6"/>
      <c r="AC1064" s="556"/>
      <c r="AD1064" s="556"/>
    </row>
    <row r="1065" spans="1:30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55"/>
        <v>1</v>
      </c>
      <c r="C1065" s="184">
        <f t="shared" si="56"/>
        <v>0</v>
      </c>
      <c r="D1065" s="184"/>
      <c r="E1065" s="191"/>
      <c r="F1065" s="192"/>
      <c r="G1065" s="192"/>
      <c r="H1065" s="7"/>
      <c r="I1065" s="256"/>
      <c r="J1065" s="256"/>
      <c r="K1065" s="564"/>
      <c r="L1065" s="194"/>
      <c r="M1065" s="194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6"/>
      <c r="AC1065" s="556"/>
    </row>
    <row r="1066" spans="1:30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55"/>
        <v>1</v>
      </c>
      <c r="C1066" s="184">
        <f t="shared" si="56"/>
        <v>0</v>
      </c>
      <c r="D1066" s="184"/>
      <c r="E1066" s="191"/>
      <c r="F1066" s="192"/>
      <c r="G1066" s="192"/>
      <c r="H1066" s="7"/>
      <c r="I1066" s="256"/>
      <c r="J1066" s="256"/>
      <c r="K1066" s="564"/>
      <c r="L1066" s="194"/>
      <c r="M1066" s="194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7"/>
      <c r="AC1066" s="556"/>
      <c r="AD1066" s="556"/>
    </row>
    <row r="1067" spans="1:30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55"/>
        <v>1</v>
      </c>
      <c r="C1067" s="184">
        <f t="shared" si="56"/>
        <v>0</v>
      </c>
      <c r="D1067" s="184"/>
      <c r="E1067" s="191"/>
      <c r="F1067" s="192"/>
      <c r="G1067" s="192"/>
      <c r="H1067" s="7"/>
      <c r="I1067" s="256"/>
      <c r="J1067" s="256"/>
      <c r="K1067" s="564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7"/>
      <c r="AC1067" s="556"/>
      <c r="AD1067" s="556"/>
    </row>
    <row r="1068" spans="1:30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55"/>
        <v>1</v>
      </c>
      <c r="C1068" s="184">
        <f t="shared" si="56"/>
        <v>0</v>
      </c>
      <c r="D1068" s="184"/>
      <c r="E1068" s="191"/>
      <c r="F1068" s="192"/>
      <c r="G1068" s="192"/>
      <c r="H1068" s="7"/>
      <c r="I1068" s="256"/>
      <c r="J1068" s="256"/>
      <c r="K1068" s="564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7"/>
      <c r="AC1068" s="556"/>
    </row>
    <row r="1069" spans="1:30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55"/>
        <v>1</v>
      </c>
      <c r="C1069" s="184">
        <f t="shared" si="56"/>
        <v>0</v>
      </c>
      <c r="D1069" s="184"/>
      <c r="E1069" s="191"/>
      <c r="F1069" s="189"/>
      <c r="G1069" s="192"/>
      <c r="H1069" s="7"/>
      <c r="I1069" s="256"/>
      <c r="J1069" s="256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6"/>
      <c r="AC1069" s="556"/>
      <c r="AD1069" s="556"/>
    </row>
    <row r="1070" spans="1:30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55"/>
        <v>1</v>
      </c>
      <c r="C1070" s="184">
        <f t="shared" si="56"/>
        <v>0</v>
      </c>
      <c r="D1070" s="184"/>
      <c r="E1070" s="191"/>
      <c r="F1070" s="189"/>
      <c r="G1070" s="192"/>
      <c r="H1070" s="7"/>
      <c r="I1070" s="256"/>
      <c r="J1070" s="256"/>
      <c r="K1070" s="564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6"/>
      <c r="AC1070" s="556"/>
      <c r="AD1070" s="556"/>
    </row>
    <row r="1071" spans="1:30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55"/>
        <v>1</v>
      </c>
      <c r="C1071" s="184">
        <f t="shared" si="56"/>
        <v>0</v>
      </c>
      <c r="D1071" s="184"/>
      <c r="E1071" s="191"/>
      <c r="F1071" s="192"/>
      <c r="G1071" s="192"/>
      <c r="H1071" s="7"/>
      <c r="I1071" s="256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6"/>
      <c r="AC1071" s="556"/>
      <c r="AD1071" s="556"/>
    </row>
    <row r="1072" spans="1:30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55"/>
        <v>1</v>
      </c>
      <c r="C1072" s="184">
        <f t="shared" si="56"/>
        <v>0</v>
      </c>
      <c r="D1072" s="184"/>
      <c r="E1072" s="191"/>
      <c r="F1072" s="192"/>
      <c r="G1072" s="192"/>
      <c r="H1072" s="7"/>
      <c r="I1072" s="256"/>
      <c r="J1072" s="256"/>
      <c r="K1072" s="564"/>
      <c r="L1072" s="194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6"/>
      <c r="AC1072" s="556"/>
      <c r="AD1072" s="556"/>
    </row>
    <row r="1073" spans="1:33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55"/>
        <v>1</v>
      </c>
      <c r="C1073" s="184">
        <f t="shared" si="56"/>
        <v>0</v>
      </c>
      <c r="D1073" s="184"/>
      <c r="E1073" s="191"/>
      <c r="F1073" s="192"/>
      <c r="G1073" s="192"/>
      <c r="H1073" s="7"/>
      <c r="I1073" s="256"/>
      <c r="J1073" s="256"/>
      <c r="K1073" s="564"/>
      <c r="L1073" s="194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6"/>
      <c r="AC1073" s="556"/>
    </row>
    <row r="1074" spans="1:33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55"/>
        <v>1</v>
      </c>
      <c r="C1074" s="184">
        <f t="shared" si="56"/>
        <v>0</v>
      </c>
      <c r="D1074" s="184"/>
      <c r="E1074" s="191"/>
      <c r="F1074" s="192"/>
      <c r="G1074" s="192"/>
      <c r="H1074" s="7"/>
      <c r="I1074" s="256"/>
      <c r="J1074" s="256"/>
      <c r="K1074" s="564"/>
      <c r="L1074" s="194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6"/>
      <c r="AC1074" s="556"/>
      <c r="AD1074" s="556"/>
    </row>
    <row r="1075" spans="1:33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55"/>
        <v>1</v>
      </c>
      <c r="C1075" s="184">
        <f t="shared" si="56"/>
        <v>0</v>
      </c>
      <c r="D1075" s="184"/>
      <c r="E1075" s="191"/>
      <c r="F1075" s="192"/>
      <c r="G1075" s="192"/>
      <c r="H1075" s="7"/>
      <c r="I1075" s="256"/>
      <c r="J1075" s="256"/>
      <c r="K1075" s="564"/>
      <c r="L1075" s="194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6"/>
      <c r="AC1075" s="556"/>
      <c r="AD1075" s="556"/>
    </row>
    <row r="1076" spans="1:33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55"/>
        <v>1</v>
      </c>
      <c r="C1076" s="184">
        <f t="shared" si="56"/>
        <v>0</v>
      </c>
      <c r="D1076" s="184"/>
      <c r="E1076" s="191"/>
      <c r="F1076" s="192"/>
      <c r="G1076" s="192"/>
      <c r="H1076" s="7"/>
      <c r="I1076" s="256"/>
      <c r="J1076" s="256"/>
      <c r="K1076" s="564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6"/>
      <c r="AC1076" s="556"/>
      <c r="AD1076" s="556"/>
    </row>
    <row r="1077" spans="1:33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55"/>
        <v>1</v>
      </c>
      <c r="C1077" s="184">
        <f t="shared" si="56"/>
        <v>0</v>
      </c>
      <c r="D1077" s="191"/>
      <c r="E1077" s="184"/>
      <c r="F1077" s="189"/>
      <c r="G1077" s="455"/>
      <c r="H1077" s="748"/>
      <c r="I1077" s="256"/>
      <c r="J1077" s="256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6"/>
      <c r="AC1077" s="556"/>
      <c r="AF1077" s="556"/>
      <c r="AG1077" s="556"/>
    </row>
    <row r="1078" spans="1:33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55"/>
        <v>1</v>
      </c>
      <c r="C1078" s="184">
        <f t="shared" si="56"/>
        <v>0</v>
      </c>
      <c r="D1078" s="191"/>
      <c r="E1078" s="184"/>
      <c r="F1078" s="192"/>
      <c r="G1078" s="455"/>
      <c r="H1078" s="748"/>
      <c r="I1078" s="256"/>
      <c r="J1078" s="256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6"/>
      <c r="AC1078" s="556"/>
      <c r="AF1078" s="556"/>
      <c r="AG1078" s="556"/>
    </row>
    <row r="1079" spans="1:33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55"/>
        <v>1</v>
      </c>
      <c r="C1079" s="184">
        <f t="shared" si="56"/>
        <v>0</v>
      </c>
      <c r="D1079" s="191"/>
      <c r="E1079" s="184"/>
      <c r="F1079" s="192"/>
      <c r="G1079" s="455"/>
      <c r="H1079" s="748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6"/>
      <c r="AC1079" s="556"/>
      <c r="AD1079" s="556"/>
      <c r="AF1079" s="556"/>
      <c r="AG1079" s="556"/>
    </row>
    <row r="1080" spans="1:33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55"/>
        <v>1</v>
      </c>
      <c r="C1080" s="184">
        <f t="shared" si="56"/>
        <v>0</v>
      </c>
      <c r="D1080" s="191"/>
      <c r="E1080" s="184"/>
      <c r="F1080" s="192"/>
      <c r="G1080" s="455"/>
      <c r="H1080" s="7"/>
      <c r="I1080" s="256"/>
      <c r="J1080" s="256"/>
      <c r="K1080" s="38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6"/>
      <c r="AC1080" s="556"/>
      <c r="AF1080" s="556"/>
      <c r="AG1080" s="556"/>
    </row>
    <row r="1081" spans="1:33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55"/>
        <v>1</v>
      </c>
      <c r="C1081" s="184">
        <f t="shared" si="56"/>
        <v>0</v>
      </c>
      <c r="D1081" s="191"/>
      <c r="E1081" s="184"/>
      <c r="F1081" s="189"/>
      <c r="G1081" s="455"/>
      <c r="H1081" s="7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6"/>
      <c r="AC1081" s="556"/>
      <c r="AF1081" s="556"/>
      <c r="AG1081" s="556"/>
    </row>
    <row r="1082" spans="1:33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55"/>
        <v>1</v>
      </c>
      <c r="C1082" s="184">
        <f t="shared" si="56"/>
        <v>0</v>
      </c>
      <c r="D1082" s="191"/>
      <c r="E1082" s="184"/>
      <c r="F1082" s="189"/>
      <c r="G1082" s="455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6"/>
      <c r="AC1082" s="556"/>
      <c r="AD1082" s="556"/>
      <c r="AF1082" s="556"/>
      <c r="AG1082" s="556"/>
    </row>
    <row r="1083" spans="1:33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55"/>
        <v>1</v>
      </c>
      <c r="C1083" s="184">
        <f t="shared" si="56"/>
        <v>0</v>
      </c>
      <c r="D1083" s="191"/>
      <c r="E1083" s="191"/>
      <c r="F1083" s="192"/>
      <c r="G1083" s="192"/>
      <c r="H1083" s="7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6"/>
      <c r="AC1083" s="556"/>
    </row>
    <row r="1084" spans="1:33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55"/>
        <v>1</v>
      </c>
      <c r="C1084" s="184">
        <f t="shared" si="56"/>
        <v>0</v>
      </c>
      <c r="D1084" s="191"/>
      <c r="E1084" s="191"/>
      <c r="F1084" s="192"/>
      <c r="G1084" s="192"/>
      <c r="H1084" s="7"/>
      <c r="I1084" s="741"/>
      <c r="J1084" s="741"/>
      <c r="K1084" s="564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6"/>
      <c r="AC1084" s="556"/>
      <c r="AD1084" s="556"/>
    </row>
    <row r="1085" spans="1:33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55"/>
        <v>1</v>
      </c>
      <c r="C1085" s="184">
        <f t="shared" si="56"/>
        <v>0</v>
      </c>
      <c r="D1085" s="191"/>
      <c r="E1085" s="191"/>
      <c r="F1085" s="192"/>
      <c r="G1085" s="192"/>
      <c r="H1085" s="210"/>
      <c r="I1085" s="741"/>
      <c r="J1085" s="741"/>
      <c r="K1085" s="38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6"/>
      <c r="AC1085" s="556"/>
    </row>
    <row r="1086" spans="1:33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55"/>
        <v>1</v>
      </c>
      <c r="C1086" s="184">
        <f t="shared" si="56"/>
        <v>0</v>
      </c>
      <c r="D1086" s="191"/>
      <c r="E1086" s="191"/>
      <c r="F1086" s="189"/>
      <c r="G1086" s="192"/>
      <c r="H1086" s="210"/>
      <c r="I1086" s="741"/>
      <c r="J1086" s="741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6"/>
      <c r="AC1086" s="556"/>
      <c r="AD1086" s="556"/>
    </row>
    <row r="1087" spans="1:33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si="55"/>
        <v>1</v>
      </c>
      <c r="C1087" s="184">
        <f t="shared" si="56"/>
        <v>0</v>
      </c>
      <c r="D1087" s="191"/>
      <c r="E1087" s="191"/>
      <c r="F1087" s="192"/>
      <c r="G1087" s="192"/>
      <c r="H1087" s="865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6"/>
      <c r="AC1087" s="556"/>
      <c r="AD1087" s="556"/>
    </row>
    <row r="1088" spans="1:33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55"/>
        <v>1</v>
      </c>
      <c r="C1088" s="184">
        <f t="shared" si="56"/>
        <v>0</v>
      </c>
      <c r="D1088" s="191"/>
      <c r="E1088" s="191"/>
      <c r="F1088" s="192"/>
      <c r="G1088" s="192"/>
      <c r="H1088" s="865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6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55"/>
        <v>1</v>
      </c>
      <c r="C1089" s="184">
        <f t="shared" si="56"/>
        <v>0</v>
      </c>
      <c r="D1089" s="184"/>
      <c r="E1089" s="184"/>
      <c r="F1089" s="189"/>
      <c r="G1089" s="453"/>
      <c r="H1089" s="193"/>
      <c r="I1089" s="256"/>
      <c r="J1089" s="256"/>
      <c r="K1089" s="564"/>
      <c r="L1089" s="565"/>
      <c r="M1089" s="565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6"/>
      <c r="AC1089" s="556"/>
      <c r="AD1089" s="556"/>
      <c r="AE1089" s="556"/>
      <c r="AF1089" s="556"/>
      <c r="AG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55"/>
        <v>1</v>
      </c>
      <c r="C1090" s="184">
        <f t="shared" si="56"/>
        <v>0</v>
      </c>
      <c r="D1090" s="184"/>
      <c r="E1090" s="184"/>
      <c r="F1090" s="189"/>
      <c r="G1090" s="453"/>
      <c r="H1090" s="193"/>
      <c r="I1090" s="256"/>
      <c r="J1090" s="256"/>
      <c r="K1090" s="564"/>
      <c r="L1090" s="565"/>
      <c r="M1090" s="565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6"/>
      <c r="AC1090" s="556"/>
      <c r="AD1090" s="556"/>
      <c r="AE1090" s="556"/>
      <c r="AF1090" s="556"/>
      <c r="AG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55"/>
        <v>1</v>
      </c>
      <c r="C1091" s="184">
        <f t="shared" si="56"/>
        <v>0</v>
      </c>
      <c r="D1091" s="191"/>
      <c r="E1091" s="191"/>
      <c r="F1091" s="291"/>
      <c r="G1091" s="192"/>
      <c r="H1091" s="7"/>
      <c r="I1091" s="741"/>
      <c r="J1091" s="741"/>
      <c r="K1091" s="38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6"/>
      <c r="AC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55"/>
        <v>1</v>
      </c>
      <c r="C1092" s="184">
        <f t="shared" si="56"/>
        <v>0</v>
      </c>
      <c r="D1092" s="191"/>
      <c r="E1092" s="191"/>
      <c r="F1092" s="291"/>
      <c r="G1092" s="192"/>
      <c r="H1092" s="7"/>
      <c r="I1092" s="741"/>
      <c r="J1092" s="741"/>
      <c r="K1092" s="38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6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55"/>
        <v>1</v>
      </c>
      <c r="C1093" s="184">
        <f t="shared" si="56"/>
        <v>0</v>
      </c>
      <c r="D1093" s="191"/>
      <c r="E1093" s="191"/>
      <c r="F1093" s="291"/>
      <c r="G1093" s="192"/>
      <c r="H1093" s="7"/>
      <c r="I1093" s="741"/>
      <c r="J1093" s="741"/>
      <c r="K1093" s="564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6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55"/>
        <v>1</v>
      </c>
      <c r="C1094" s="184">
        <f t="shared" si="56"/>
        <v>0</v>
      </c>
      <c r="D1094" s="191"/>
      <c r="E1094" s="191"/>
      <c r="F1094" s="192"/>
      <c r="G1094" s="192"/>
      <c r="H1094" s="865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6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55"/>
        <v>1</v>
      </c>
      <c r="C1095" s="184">
        <f t="shared" si="56"/>
        <v>0</v>
      </c>
      <c r="D1095" s="191"/>
      <c r="E1095" s="191"/>
      <c r="F1095" s="189"/>
      <c r="G1095" s="192"/>
      <c r="H1095" s="865"/>
      <c r="I1095" s="741"/>
      <c r="J1095" s="256"/>
      <c r="K1095" s="564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6"/>
      <c r="AC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55"/>
        <v>1</v>
      </c>
      <c r="C1096" s="184">
        <f t="shared" si="56"/>
        <v>0</v>
      </c>
      <c r="D1096" s="191"/>
      <c r="E1096" s="818"/>
      <c r="F1096" s="819"/>
      <c r="G1096" s="819"/>
      <c r="H1096" s="821"/>
      <c r="I1096" s="888"/>
      <c r="J1096" s="888"/>
      <c r="K1096" s="38"/>
      <c r="L1096" s="872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6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55"/>
        <v>1</v>
      </c>
      <c r="C1097" s="184">
        <f t="shared" si="56"/>
        <v>0</v>
      </c>
      <c r="D1097" s="191"/>
      <c r="E1097" s="818"/>
      <c r="F1097" s="826"/>
      <c r="G1097" s="819"/>
      <c r="H1097" s="821"/>
      <c r="I1097" s="888"/>
      <c r="J1097" s="888"/>
      <c r="K1097" s="38"/>
      <c r="L1097" s="872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6"/>
      <c r="AC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55"/>
        <v>1</v>
      </c>
      <c r="C1098" s="184">
        <f t="shared" si="56"/>
        <v>0</v>
      </c>
      <c r="D1098" s="191"/>
      <c r="E1098" s="818"/>
      <c r="F1098" s="189"/>
      <c r="G1098" s="819"/>
      <c r="H1098" s="821"/>
      <c r="I1098" s="888"/>
      <c r="J1098" s="888"/>
      <c r="K1098" s="38"/>
      <c r="L1098" s="872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6"/>
      <c r="AC1098" s="556"/>
      <c r="AD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55"/>
        <v>1</v>
      </c>
      <c r="C1099" s="184">
        <f t="shared" si="56"/>
        <v>0</v>
      </c>
      <c r="D1099" s="191"/>
      <c r="E1099" s="818"/>
      <c r="F1099" s="819"/>
      <c r="G1099" s="819"/>
      <c r="H1099" s="821"/>
      <c r="I1099" s="888"/>
      <c r="J1099" s="888"/>
      <c r="K1099" s="823"/>
      <c r="L1099" s="872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6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55"/>
        <v>1</v>
      </c>
      <c r="C1100" s="184">
        <f t="shared" si="56"/>
        <v>0</v>
      </c>
      <c r="D1100" s="191"/>
      <c r="E1100" s="191"/>
      <c r="F1100" s="291"/>
      <c r="G1100" s="192"/>
      <c r="H1100" s="7"/>
      <c r="I1100" s="741"/>
      <c r="J1100" s="256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6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55"/>
        <v>1</v>
      </c>
      <c r="C1101" s="184">
        <f t="shared" si="56"/>
        <v>0</v>
      </c>
      <c r="D1101" s="191"/>
      <c r="E1101" s="191"/>
      <c r="F1101" s="189"/>
      <c r="G1101" s="192"/>
      <c r="H1101" s="7"/>
      <c r="I1101" s="741"/>
      <c r="J1101" s="741"/>
      <c r="K1101" s="38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6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55"/>
        <v>1</v>
      </c>
      <c r="C1102" s="184">
        <f t="shared" si="56"/>
        <v>0</v>
      </c>
      <c r="D1102" s="191"/>
      <c r="E1102" s="191"/>
      <c r="F1102" s="189"/>
      <c r="G1102" s="192"/>
      <c r="H1102" s="7"/>
      <c r="I1102" s="741"/>
      <c r="J1102" s="741"/>
      <c r="K1102" s="564"/>
      <c r="L1102" s="194"/>
      <c r="M1102" s="194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6"/>
      <c r="AC1102" s="556"/>
      <c r="AD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>
        <f t="shared" si="55"/>
        <v>1</v>
      </c>
      <c r="C1103" s="184">
        <f t="shared" si="56"/>
        <v>0</v>
      </c>
      <c r="D1103" s="184"/>
      <c r="E1103" s="191"/>
      <c r="F1103" s="192"/>
      <c r="G1103" s="192"/>
      <c r="H1103" s="747"/>
      <c r="I1103" s="256"/>
      <c r="J1103" s="256"/>
      <c r="K1103" s="564"/>
      <c r="L1103" s="194"/>
      <c r="M1103" s="194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887"/>
      <c r="AC1103" s="556"/>
      <c r="AD1103" s="556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>
        <f t="shared" si="55"/>
        <v>1</v>
      </c>
      <c r="C1104" s="184">
        <f t="shared" si="56"/>
        <v>0</v>
      </c>
      <c r="D1104" s="184"/>
      <c r="E1104" s="191"/>
      <c r="F1104" s="192"/>
      <c r="G1104" s="192"/>
      <c r="H1104" s="7"/>
      <c r="I1104" s="256"/>
      <c r="J1104" s="256"/>
      <c r="K1104" s="564"/>
      <c r="L1104" s="194"/>
      <c r="M1104" s="194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887"/>
      <c r="AC1104" s="556"/>
      <c r="AD1104" s="556"/>
    </row>
    <row r="1105" spans="1:30" s="211" customFormat="1" ht="15.75" customHeight="1">
      <c r="A1105" s="204" t="str">
        <f>IF(B1105&lt;&gt;"",IF(AND(B1105&gt;=_TM1,B1105&lt;=_TM2,OR(TH!L1105="1111",TH!M1105="1111")),TH!D1105,""),"")</f>
        <v/>
      </c>
      <c r="B1105" s="36">
        <f t="shared" si="55"/>
        <v>1</v>
      </c>
      <c r="C1105" s="184">
        <f t="shared" si="56"/>
        <v>0</v>
      </c>
      <c r="D1105" s="184"/>
      <c r="E1105" s="191"/>
      <c r="F1105" s="192"/>
      <c r="G1105" s="192"/>
      <c r="H1105" s="193"/>
      <c r="I1105" s="256"/>
      <c r="J1105" s="256"/>
      <c r="K1105" s="564"/>
      <c r="L1105" s="194"/>
      <c r="M1105" s="194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887"/>
      <c r="AC1105" s="556"/>
    </row>
    <row r="1106" spans="1:30" s="211" customFormat="1" ht="15.75" customHeight="1">
      <c r="A1106" s="204" t="str">
        <f>IF(B1106&lt;&gt;"",IF(AND(B1106&gt;=_TM1,B1106&lt;=_TM2,OR(TH!L1106="1111",TH!M1106="1111")),TH!D1106,""),"")</f>
        <v/>
      </c>
      <c r="B1106" s="36">
        <f t="shared" si="55"/>
        <v>1</v>
      </c>
      <c r="C1106" s="184">
        <f t="shared" si="56"/>
        <v>0</v>
      </c>
      <c r="D1106" s="184"/>
      <c r="E1106" s="191"/>
      <c r="F1106" s="192"/>
      <c r="G1106" s="192"/>
      <c r="H1106" s="7"/>
      <c r="I1106" s="256"/>
      <c r="J1106" s="256"/>
      <c r="K1106" s="564"/>
      <c r="L1106" s="194"/>
      <c r="M1106" s="194"/>
      <c r="N1106" s="52" t="str">
        <f>IF(AND('331-CT'!$E$7=TH!H1106,OR(L1106="331",M1106="331")),"331",IF(AND(OR(L1106="131",M1106="131"),H1106='131-CT'!$E$7),"131",""))</f>
        <v/>
      </c>
      <c r="O1106" s="855" t="str">
        <f>IF(AND('341-CT'!$E$9=H1106,OR(LEFT(L1106,3)=$O$7,LEFT(M1106,3)=$O$7)),"x","")</f>
        <v/>
      </c>
      <c r="P1106" s="52" t="str">
        <f>IF(AND($B1106&gt;='111'!$N$11,$B1106&lt;='111'!$O$11,OR($L1106=$P$7,$M1106=$P$7)),"x","")</f>
        <v/>
      </c>
      <c r="Q1106" s="52" t="str">
        <f>IF(AND($L1106=$P$7,$B1106&lt;'111'!$N$11),"x","")</f>
        <v/>
      </c>
      <c r="R1106" s="52" t="str">
        <f>IF(AND($M1106=$P$7,$B1106&lt;'111'!$N$11),"x","")</f>
        <v/>
      </c>
      <c r="S1106" s="52" t="str">
        <f>IF(ISERROR(FIND('112'!$M$9,G1106,1)),"",IF((AND(FIND('112'!$M$9,G1106,1)&gt;=1,$B1106&gt;='112'!$N$8,$B1106&lt;='112'!$O$8,OR($L1106='112'!$I$6,$M1106='112'!$I$6))),"x",""))</f>
        <v/>
      </c>
      <c r="T1106" s="52" t="str">
        <f>IF(ISERROR(FIND('112'!$M$9,G1106,1)),"",IF((AND(LEFT(G1106,2)=LEFT('112'!$M$9,2),B1106&lt;'112'!$N$8,$L1106='112'!$I$6)),"x",""))</f>
        <v/>
      </c>
      <c r="U1106" s="52" t="str">
        <f>IF(ISERROR(FIND('112'!$M$9,G1106,1)),"",IF((AND(RIGHT(G1106,2)=RIGHT('112'!$M$9,2),B1106&lt;'112'!$N$8,$M1106='112'!$I$6)),"x",""))</f>
        <v/>
      </c>
      <c r="V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2" t="str">
        <f>IF(OR(TH!L1106=TH!$W$7,M1106=TH!$W$7),"x","")</f>
        <v/>
      </c>
      <c r="X1106" s="52" t="str">
        <f>IF(AND(B1106&gt;='IN-NX'!$P$3,B1106&lt;='IN-NX'!$Q$3,'IN-NX'!$D$7=D1106,OR(LEFT(L1106,2)="15",AND(LEFT(M1106,2)&lt;&gt;"15",LEFT(M1106,2)&lt;&gt;"33"))),"x","")</f>
        <v/>
      </c>
      <c r="Y1106" s="52" t="str">
        <f>IF(AND(OR(LEFT(TH!L1106,2)="15",LEFT(TH!M1106,2)="15"),'152-CT'!$J$8=TH!F1106),"x","")</f>
        <v/>
      </c>
      <c r="Z1106" s="52" t="str">
        <f>IF(AND(OR(LEFT(TH!L1106,2)="15",LEFT(TH!M1106,2)="15"),TK!$E$7=TH!F1106),"x","")</f>
        <v/>
      </c>
      <c r="AA1106" s="52" t="str">
        <f>IF(AND(B1106&lt;=NKC!$N$8,B1106&gt;=NKC!$M$8),"x","")</f>
        <v/>
      </c>
      <c r="AB1106" s="887"/>
      <c r="AC1106" s="556"/>
      <c r="AD1106" s="556"/>
    </row>
    <row r="1107" spans="1:30" s="211" customFormat="1" ht="15.75" customHeight="1">
      <c r="A1107" s="204" t="str">
        <f>IF(B1107&lt;&gt;"",IF(AND(B1107&gt;=_TM1,B1107&lt;=_TM2,OR(TH!L1107="1111",TH!M1107="1111")),TH!D1107,""),"")</f>
        <v/>
      </c>
      <c r="B1107" s="36">
        <f t="shared" si="55"/>
        <v>1</v>
      </c>
      <c r="C1107" s="184">
        <f t="shared" si="56"/>
        <v>0</v>
      </c>
      <c r="D1107" s="191"/>
      <c r="E1107" s="191"/>
      <c r="F1107" s="192"/>
      <c r="G1107" s="192"/>
      <c r="H1107" s="865"/>
      <c r="I1107" s="741"/>
      <c r="J1107" s="741"/>
      <c r="K1107" s="38"/>
      <c r="L1107" s="194"/>
      <c r="M1107" s="194"/>
      <c r="N1107" s="52" t="str">
        <f>IF(AND('331-CT'!$E$7=TH!H1107,OR(L1107="331",M1107="331")),"331",IF(AND(OR(L1107="131",M1107="131"),H1107='131-CT'!$E$7),"131",""))</f>
        <v/>
      </c>
      <c r="O1107" s="855" t="str">
        <f>IF(AND('341-CT'!$E$9=H1107,OR(LEFT(L1107,3)=$O$7,LEFT(M1107,3)=$O$7)),"x","")</f>
        <v/>
      </c>
      <c r="P1107" s="52" t="str">
        <f>IF(AND($B1107&gt;='111'!$N$11,$B1107&lt;='111'!$O$11,OR($L1107=$P$7,$M1107=$P$7)),"x","")</f>
        <v/>
      </c>
      <c r="Q1107" s="52" t="str">
        <f>IF(AND($L1107=$P$7,$B1107&lt;'111'!$N$11),"x","")</f>
        <v/>
      </c>
      <c r="R1107" s="52" t="str">
        <f>IF(AND($M1107=$P$7,$B1107&lt;'111'!$N$11),"x","")</f>
        <v/>
      </c>
      <c r="S1107" s="52" t="str">
        <f>IF(ISERROR(FIND('112'!$M$9,G1107,1)),"",IF((AND(FIND('112'!$M$9,G1107,1)&gt;=1,$B1107&gt;='112'!$N$8,$B1107&lt;='112'!$O$8,OR($L1107='112'!$I$6,$M1107='112'!$I$6))),"x",""))</f>
        <v/>
      </c>
      <c r="T1107" s="52" t="str">
        <f>IF(ISERROR(FIND('112'!$M$9,G1107,1)),"",IF((AND(LEFT(G1107,2)=LEFT('112'!$M$9,2),B1107&lt;'112'!$N$8,$L1107='112'!$I$6)),"x",""))</f>
        <v/>
      </c>
      <c r="U1107" s="52" t="str">
        <f>IF(ISERROR(FIND('112'!$M$9,G1107,1)),"",IF((AND(RIGHT(G1107,2)=RIGHT('112'!$M$9,2),B1107&lt;'112'!$N$8,$M1107='112'!$I$6)),"x",""))</f>
        <v/>
      </c>
      <c r="V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2" t="str">
        <f>IF(OR(TH!L1107=TH!$W$7,M1107=TH!$W$7),"x","")</f>
        <v/>
      </c>
      <c r="X1107" s="52" t="str">
        <f>IF(AND(B1107&gt;='IN-NX'!$P$3,B1107&lt;='IN-NX'!$Q$3,'IN-NX'!$D$7=D1107,OR(LEFT(L1107,2)="15",AND(LEFT(M1107,2)&lt;&gt;"15",LEFT(M1107,2)&lt;&gt;"33"))),"x","")</f>
        <v/>
      </c>
      <c r="Y1107" s="52" t="str">
        <f>IF(AND(OR(LEFT(TH!L1107,2)="15",LEFT(TH!M1107,2)="15"),'152-CT'!$J$8=TH!F1107),"x","")</f>
        <v/>
      </c>
      <c r="Z1107" s="52" t="str">
        <f>IF(AND(OR(LEFT(TH!L1107,2)="15",LEFT(TH!M1107,2)="15"),TK!$E$7=TH!F1107),"x","")</f>
        <v/>
      </c>
      <c r="AA1107" s="52" t="str">
        <f>IF(AND(B1107&lt;=NKC!$N$8,B1107&gt;=NKC!$M$8),"x","")</f>
        <v/>
      </c>
      <c r="AB1107" s="886"/>
      <c r="AC1107" s="556"/>
      <c r="AD1107" s="556"/>
    </row>
    <row r="1108" spans="1:30" s="211" customFormat="1" ht="15.75" customHeight="1">
      <c r="A1108" s="204" t="str">
        <f>IF(B1108&lt;&gt;"",IF(AND(B1108&gt;=_TM1,B1108&lt;=_TM2,OR(TH!L1108="1111",TH!M1108="1111")),TH!D1108,""),"")</f>
        <v/>
      </c>
      <c r="B1108" s="36">
        <f t="shared" si="55"/>
        <v>1</v>
      </c>
      <c r="C1108" s="184">
        <f t="shared" si="56"/>
        <v>0</v>
      </c>
      <c r="D1108" s="191"/>
      <c r="E1108" s="191"/>
      <c r="F1108" s="291"/>
      <c r="G1108" s="192"/>
      <c r="H1108" s="865"/>
      <c r="I1108" s="741"/>
      <c r="J1108" s="256"/>
      <c r="K1108" s="38"/>
      <c r="L1108" s="194"/>
      <c r="M1108" s="194"/>
      <c r="N1108" s="52" t="str">
        <f>IF(AND('331-CT'!$E$7=TH!H1108,OR(L1108="331",M1108="331")),"331",IF(AND(OR(L1108="131",M1108="131"),H1108='131-CT'!$E$7),"131",""))</f>
        <v/>
      </c>
      <c r="O1108" s="855" t="str">
        <f>IF(AND('341-CT'!$E$9=H1108,OR(LEFT(L1108,3)=$O$7,LEFT(M1108,3)=$O$7)),"x","")</f>
        <v/>
      </c>
      <c r="P1108" s="52" t="str">
        <f>IF(AND($B1108&gt;='111'!$N$11,$B1108&lt;='111'!$O$11,OR($L1108=$P$7,$M1108=$P$7)),"x","")</f>
        <v/>
      </c>
      <c r="Q1108" s="52" t="str">
        <f>IF(AND($L1108=$P$7,$B1108&lt;'111'!$N$11),"x","")</f>
        <v/>
      </c>
      <c r="R1108" s="52" t="str">
        <f>IF(AND($M1108=$P$7,$B1108&lt;'111'!$N$11),"x","")</f>
        <v/>
      </c>
      <c r="S1108" s="52" t="str">
        <f>IF(ISERROR(FIND('112'!$M$9,G1108,1)),"",IF((AND(FIND('112'!$M$9,G1108,1)&gt;=1,$B1108&gt;='112'!$N$8,$B1108&lt;='112'!$O$8,OR($L1108='112'!$I$6,$M1108='112'!$I$6))),"x",""))</f>
        <v/>
      </c>
      <c r="T1108" s="52" t="str">
        <f>IF(ISERROR(FIND('112'!$M$9,G1108,1)),"",IF((AND(LEFT(G1108,2)=LEFT('112'!$M$9,2),B1108&lt;'112'!$N$8,$L1108='112'!$I$6)),"x",""))</f>
        <v/>
      </c>
      <c r="U1108" s="52" t="str">
        <f>IF(ISERROR(FIND('112'!$M$9,G1108,1)),"",IF((AND(RIGHT(G1108,2)=RIGHT('112'!$M$9,2),B1108&lt;'112'!$N$8,$M1108='112'!$I$6)),"x",""))</f>
        <v/>
      </c>
      <c r="V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2" t="str">
        <f>IF(OR(TH!L1108=TH!$W$7,M1108=TH!$W$7),"x","")</f>
        <v/>
      </c>
      <c r="X1108" s="52" t="str">
        <f>IF(AND(B1108&gt;='IN-NX'!$P$3,B1108&lt;='IN-NX'!$Q$3,'IN-NX'!$D$7=D1108,OR(LEFT(L1108,2)="15",AND(LEFT(M1108,2)&lt;&gt;"15",LEFT(M1108,2)&lt;&gt;"33"))),"x","")</f>
        <v/>
      </c>
      <c r="Y1108" s="52" t="str">
        <f>IF(AND(OR(LEFT(TH!L1108,2)="15",LEFT(TH!M1108,2)="15"),'152-CT'!$J$8=TH!F1108),"x","")</f>
        <v/>
      </c>
      <c r="Z1108" s="52" t="str">
        <f>IF(AND(OR(LEFT(TH!L1108,2)="15",LEFT(TH!M1108,2)="15"),TK!$E$7=TH!F1108),"x","")</f>
        <v/>
      </c>
      <c r="AA1108" s="52" t="str">
        <f>IF(AND(B1108&lt;=NKC!$N$8,B1108&gt;=NKC!$M$8),"x","")</f>
        <v/>
      </c>
      <c r="AB1108" s="886"/>
      <c r="AC1108" s="556"/>
      <c r="AD1108" s="556"/>
    </row>
    <row r="1109" spans="1:30" s="211" customFormat="1" ht="15.75" customHeight="1">
      <c r="A1109" s="204" t="str">
        <f>IF(B1109&lt;&gt;"",IF(AND(B1109&gt;=_TM1,B1109&lt;=_TM2,OR(TH!L1109="1111",TH!M1109="1111")),TH!D1109,""),"")</f>
        <v/>
      </c>
      <c r="B1109" s="36">
        <f t="shared" si="55"/>
        <v>1</v>
      </c>
      <c r="C1109" s="184">
        <f t="shared" si="56"/>
        <v>0</v>
      </c>
      <c r="D1109" s="191"/>
      <c r="E1109" s="191"/>
      <c r="F1109" s="192"/>
      <c r="G1109" s="192"/>
      <c r="H1109" s="865"/>
      <c r="I1109" s="741"/>
      <c r="J1109" s="741"/>
      <c r="K1109" s="564"/>
      <c r="L1109" s="194"/>
      <c r="M1109" s="194"/>
      <c r="N1109" s="52" t="str">
        <f>IF(AND('331-CT'!$E$7=TH!H1109,OR(L1109="331",M1109="331")),"331",IF(AND(OR(L1109="131",M1109="131"),H1109='131-CT'!$E$7),"131",""))</f>
        <v/>
      </c>
      <c r="O1109" s="855" t="str">
        <f>IF(AND('341-CT'!$E$9=H1109,OR(LEFT(L1109,3)=$O$7,LEFT(M1109,3)=$O$7)),"x","")</f>
        <v/>
      </c>
      <c r="P1109" s="52" t="str">
        <f>IF(AND($B1109&gt;='111'!$N$11,$B1109&lt;='111'!$O$11,OR($L1109=$P$7,$M1109=$P$7)),"x","")</f>
        <v/>
      </c>
      <c r="Q1109" s="52" t="str">
        <f>IF(AND($L1109=$P$7,$B1109&lt;'111'!$N$11),"x","")</f>
        <v/>
      </c>
      <c r="R1109" s="52" t="str">
        <f>IF(AND($M1109=$P$7,$B1109&lt;'111'!$N$11),"x","")</f>
        <v/>
      </c>
      <c r="S1109" s="52" t="str">
        <f>IF(ISERROR(FIND('112'!$M$9,G1109,1)),"",IF((AND(FIND('112'!$M$9,G1109,1)&gt;=1,$B1109&gt;='112'!$N$8,$B1109&lt;='112'!$O$8,OR($L1109='112'!$I$6,$M1109='112'!$I$6))),"x",""))</f>
        <v/>
      </c>
      <c r="T1109" s="52" t="str">
        <f>IF(ISERROR(FIND('112'!$M$9,G1109,1)),"",IF((AND(LEFT(G1109,2)=LEFT('112'!$M$9,2),B1109&lt;'112'!$N$8,$L1109='112'!$I$6)),"x",""))</f>
        <v/>
      </c>
      <c r="U1109" s="52" t="str">
        <f>IF(ISERROR(FIND('112'!$M$9,G1109,1)),"",IF((AND(RIGHT(G1109,2)=RIGHT('112'!$M$9,2),B1109&lt;'112'!$N$8,$M1109='112'!$I$6)),"x",""))</f>
        <v/>
      </c>
      <c r="V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2" t="str">
        <f>IF(OR(TH!L1109=TH!$W$7,M1109=TH!$W$7),"x","")</f>
        <v/>
      </c>
      <c r="X1109" s="52" t="str">
        <f>IF(AND(B1109&gt;='IN-NX'!$P$3,B1109&lt;='IN-NX'!$Q$3,'IN-NX'!$D$7=D1109,OR(LEFT(L1109,2)="15",AND(LEFT(M1109,2)&lt;&gt;"15",LEFT(M1109,2)&lt;&gt;"33"))),"x","")</f>
        <v/>
      </c>
      <c r="Y1109" s="52" t="str">
        <f>IF(AND(OR(LEFT(TH!L1109,2)="15",LEFT(TH!M1109,2)="15"),'152-CT'!$J$8=TH!F1109),"x","")</f>
        <v/>
      </c>
      <c r="Z1109" s="52" t="str">
        <f>IF(AND(OR(LEFT(TH!L1109,2)="15",LEFT(TH!M1109,2)="15"),TK!$E$7=TH!F1109),"x","")</f>
        <v/>
      </c>
      <c r="AA1109" s="52" t="str">
        <f>IF(AND(B1109&lt;=NKC!$N$8,B1109&gt;=NKC!$M$8),"x","")</f>
        <v/>
      </c>
      <c r="AB1109" s="886"/>
      <c r="AC1109" s="556"/>
    </row>
    <row r="1110" spans="1:30" s="211" customFormat="1" ht="15.75" customHeight="1">
      <c r="A1110" s="204" t="str">
        <f>IF(B1110&lt;&gt;"",IF(AND(B1110&gt;=_TM1,B1110&lt;=_TM2,OR(TH!L1110="1111",TH!M1110="1111")),TH!D1110,""),"")</f>
        <v/>
      </c>
      <c r="B1110" s="36">
        <f t="shared" si="55"/>
        <v>1</v>
      </c>
      <c r="C1110" s="184">
        <f t="shared" si="56"/>
        <v>0</v>
      </c>
      <c r="D1110" s="184"/>
      <c r="E1110" s="191"/>
      <c r="F1110" s="192"/>
      <c r="G1110" s="192"/>
      <c r="H1110" s="7"/>
      <c r="I1110" s="256"/>
      <c r="J1110" s="256"/>
      <c r="K1110" s="564"/>
      <c r="L1110" s="194"/>
      <c r="M1110" s="194"/>
      <c r="N1110" s="52" t="str">
        <f>IF(AND('331-CT'!$E$7=TH!H1110,OR(L1110="331",M1110="331")),"331",IF(AND(OR(L1110="131",M1110="131"),H1110='131-CT'!$E$7),"131",""))</f>
        <v/>
      </c>
      <c r="O1110" s="855" t="str">
        <f>IF(AND('341-CT'!$E$9=H1110,OR(LEFT(L1110,3)=$O$7,LEFT(M1110,3)=$O$7)),"x","")</f>
        <v/>
      </c>
      <c r="P1110" s="52" t="str">
        <f>IF(AND($B1110&gt;='111'!$N$11,$B1110&lt;='111'!$O$11,OR($L1110=$P$7,$M1110=$P$7)),"x","")</f>
        <v/>
      </c>
      <c r="Q1110" s="52" t="str">
        <f>IF(AND($L1110=$P$7,$B1110&lt;'111'!$N$11),"x","")</f>
        <v/>
      </c>
      <c r="R1110" s="52" t="str">
        <f>IF(AND($M1110=$P$7,$B1110&lt;'111'!$N$11),"x","")</f>
        <v/>
      </c>
      <c r="S1110" s="52" t="str">
        <f>IF(ISERROR(FIND('112'!$M$9,G1110,1)),"",IF((AND(FIND('112'!$M$9,G1110,1)&gt;=1,$B1110&gt;='112'!$N$8,$B1110&lt;='112'!$O$8,OR($L1110='112'!$I$6,$M1110='112'!$I$6))),"x",""))</f>
        <v/>
      </c>
      <c r="T1110" s="52" t="str">
        <f>IF(ISERROR(FIND('112'!$M$9,G1110,1)),"",IF((AND(LEFT(G1110,2)=LEFT('112'!$M$9,2),B1110&lt;'112'!$N$8,$L1110='112'!$I$6)),"x",""))</f>
        <v/>
      </c>
      <c r="U1110" s="52" t="str">
        <f>IF(ISERROR(FIND('112'!$M$9,G1110,1)),"",IF((AND(RIGHT(G1110,2)=RIGHT('112'!$M$9,2),B1110&lt;'112'!$N$8,$M1110='112'!$I$6)),"x",""))</f>
        <v/>
      </c>
      <c r="V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2" t="str">
        <f>IF(OR(TH!L1110=TH!$W$7,M1110=TH!$W$7),"x","")</f>
        <v/>
      </c>
      <c r="X1110" s="52" t="str">
        <f>IF(AND(B1110&gt;='IN-NX'!$P$3,B1110&lt;='IN-NX'!$Q$3,'IN-NX'!$D$7=D1110,OR(LEFT(L1110,2)="15",AND(LEFT(M1110,2)&lt;&gt;"15",LEFT(M1110,2)&lt;&gt;"33"))),"x","")</f>
        <v/>
      </c>
      <c r="Y1110" s="52" t="str">
        <f>IF(AND(OR(LEFT(TH!L1110,2)="15",LEFT(TH!M1110,2)="15"),'152-CT'!$J$8=TH!F1110),"x","")</f>
        <v/>
      </c>
      <c r="Z1110" s="52" t="str">
        <f>IF(AND(OR(LEFT(TH!L1110,2)="15",LEFT(TH!M1110,2)="15"),TK!$E$7=TH!F1110),"x","")</f>
        <v/>
      </c>
      <c r="AA1110" s="52" t="str">
        <f>IF(AND(B1110&lt;=NKC!$N$8,B1110&gt;=NKC!$M$8),"x","")</f>
        <v/>
      </c>
      <c r="AB1110" s="887"/>
      <c r="AC1110" s="556"/>
      <c r="AD1110" s="556"/>
    </row>
    <row r="1111" spans="1:30" s="211" customFormat="1" ht="15.75" customHeight="1">
      <c r="A1111" s="204" t="str">
        <f>IF(B1111&lt;&gt;"",IF(AND(B1111&gt;=_TM1,B1111&lt;=_TM2,OR(TH!L1111="1111",TH!M1111="1111")),TH!D1111,""),"")</f>
        <v/>
      </c>
      <c r="B1111" s="36">
        <f t="shared" ref="B1111:B1126" si="57">IF(C1111&lt;&gt;"",MONTH(C1111),"")</f>
        <v>1</v>
      </c>
      <c r="C1111" s="184">
        <f t="shared" ref="C1111:C1126" si="58">E1111</f>
        <v>0</v>
      </c>
      <c r="D1111" s="191"/>
      <c r="E1111" s="191"/>
      <c r="F1111" s="192"/>
      <c r="G1111" s="192"/>
      <c r="H1111" s="7"/>
      <c r="I1111" s="741"/>
      <c r="J1111" s="741"/>
      <c r="K1111" s="38"/>
      <c r="L1111" s="194"/>
      <c r="M1111" s="194"/>
      <c r="N1111" s="52" t="str">
        <f>IF(AND('331-CT'!$E$7=TH!H1111,OR(L1111="331",M1111="331")),"331",IF(AND(OR(L1111="131",M1111="131"),H1111='131-CT'!$E$7),"131",""))</f>
        <v/>
      </c>
      <c r="O1111" s="855" t="str">
        <f>IF(AND('341-CT'!$E$9=H1111,OR(LEFT(L1111,3)=$O$7,LEFT(M1111,3)=$O$7)),"x","")</f>
        <v/>
      </c>
      <c r="P1111" s="52" t="str">
        <f>IF(AND($B1111&gt;='111'!$N$11,$B1111&lt;='111'!$O$11,OR($L1111=$P$7,$M1111=$P$7)),"x","")</f>
        <v/>
      </c>
      <c r="Q1111" s="52" t="str">
        <f>IF(AND($L1111=$P$7,$B1111&lt;'111'!$N$11),"x","")</f>
        <v/>
      </c>
      <c r="R1111" s="52" t="str">
        <f>IF(AND($M1111=$P$7,$B1111&lt;'111'!$N$11),"x","")</f>
        <v/>
      </c>
      <c r="S1111" s="52" t="str">
        <f>IF(ISERROR(FIND('112'!$M$9,G1111,1)),"",IF((AND(FIND('112'!$M$9,G1111,1)&gt;=1,$B1111&gt;='112'!$N$8,$B1111&lt;='112'!$O$8,OR($L1111='112'!$I$6,$M1111='112'!$I$6))),"x",""))</f>
        <v/>
      </c>
      <c r="T1111" s="52" t="str">
        <f>IF(ISERROR(FIND('112'!$M$9,G1111,1)),"",IF((AND(LEFT(G1111,2)=LEFT('112'!$M$9,2),B1111&lt;'112'!$N$8,$L1111='112'!$I$6)),"x",""))</f>
        <v/>
      </c>
      <c r="U1111" s="52" t="str">
        <f>IF(ISERROR(FIND('112'!$M$9,G1111,1)),"",IF((AND(RIGHT(G1111,2)=RIGHT('112'!$M$9,2),B1111&lt;'112'!$N$8,$M1111='112'!$I$6)),"x",""))</f>
        <v/>
      </c>
      <c r="V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2" t="str">
        <f>IF(OR(TH!L1111=TH!$W$7,M1111=TH!$W$7),"x","")</f>
        <v/>
      </c>
      <c r="X1111" s="52" t="str">
        <f>IF(AND(B1111&gt;='IN-NX'!$P$3,B1111&lt;='IN-NX'!$Q$3,'IN-NX'!$D$7=D1111,OR(LEFT(L1111,2)="15",AND(LEFT(M1111,2)&lt;&gt;"15",LEFT(M1111,2)&lt;&gt;"33"))),"x","")</f>
        <v/>
      </c>
      <c r="Y1111" s="52" t="str">
        <f>IF(AND(OR(LEFT(TH!L1111,2)="15",LEFT(TH!M1111,2)="15"),'152-CT'!$J$8=TH!F1111),"x","")</f>
        <v/>
      </c>
      <c r="Z1111" s="52" t="str">
        <f>IF(AND(OR(LEFT(TH!L1111,2)="15",LEFT(TH!M1111,2)="15"),TK!$E$7=TH!F1111),"x","")</f>
        <v/>
      </c>
      <c r="AA1111" s="52" t="str">
        <f>IF(AND(B1111&lt;=NKC!$N$8,B1111&gt;=NKC!$M$8),"x","")</f>
        <v/>
      </c>
      <c r="AB1111" s="886"/>
      <c r="AC1111" s="556"/>
      <c r="AD1111" s="556"/>
    </row>
    <row r="1112" spans="1:30" s="211" customFormat="1" ht="15.75" customHeight="1">
      <c r="A1112" s="204" t="str">
        <f>IF(B1112&lt;&gt;"",IF(AND(B1112&gt;=_TM1,B1112&lt;=_TM2,OR(TH!L1112="1111",TH!M1112="1111")),TH!D1112,""),"")</f>
        <v/>
      </c>
      <c r="B1112" s="36">
        <f t="shared" si="57"/>
        <v>1</v>
      </c>
      <c r="C1112" s="184">
        <f t="shared" si="58"/>
        <v>0</v>
      </c>
      <c r="D1112" s="191"/>
      <c r="E1112" s="191"/>
      <c r="F1112" s="419"/>
      <c r="G1112" s="192"/>
      <c r="H1112" s="7"/>
      <c r="I1112" s="741"/>
      <c r="J1112" s="741"/>
      <c r="K1112" s="564"/>
      <c r="L1112" s="194"/>
      <c r="M1112" s="194"/>
      <c r="N1112" s="52" t="str">
        <f>IF(AND('331-CT'!$E$7=TH!H1112,OR(L1112="331",M1112="331")),"331",IF(AND(OR(L1112="131",M1112="131"),H1112='131-CT'!$E$7),"131",""))</f>
        <v/>
      </c>
      <c r="O1112" s="855" t="str">
        <f>IF(AND('341-CT'!$E$9=H1112,OR(LEFT(L1112,3)=$O$7,LEFT(M1112,3)=$O$7)),"x","")</f>
        <v/>
      </c>
      <c r="P1112" s="52" t="str">
        <f>IF(AND($B1112&gt;='111'!$N$11,$B1112&lt;='111'!$O$11,OR($L1112=$P$7,$M1112=$P$7)),"x","")</f>
        <v/>
      </c>
      <c r="Q1112" s="52" t="str">
        <f>IF(AND($L1112=$P$7,$B1112&lt;'111'!$N$11),"x","")</f>
        <v/>
      </c>
      <c r="R1112" s="52" t="str">
        <f>IF(AND($M1112=$P$7,$B1112&lt;'111'!$N$11),"x","")</f>
        <v/>
      </c>
      <c r="S1112" s="52" t="str">
        <f>IF(ISERROR(FIND('112'!$M$9,G1112,1)),"",IF((AND(FIND('112'!$M$9,G1112,1)&gt;=1,$B1112&gt;='112'!$N$8,$B1112&lt;='112'!$O$8,OR($L1112='112'!$I$6,$M1112='112'!$I$6))),"x",""))</f>
        <v/>
      </c>
      <c r="T1112" s="52" t="str">
        <f>IF(ISERROR(FIND('112'!$M$9,G1112,1)),"",IF((AND(LEFT(G1112,2)=LEFT('112'!$M$9,2),B1112&lt;'112'!$N$8,$L1112='112'!$I$6)),"x",""))</f>
        <v/>
      </c>
      <c r="U1112" s="52" t="str">
        <f>IF(ISERROR(FIND('112'!$M$9,G1112,1)),"",IF((AND(RIGHT(G1112,2)=RIGHT('112'!$M$9,2),B1112&lt;'112'!$N$8,$M1112='112'!$I$6)),"x",""))</f>
        <v/>
      </c>
      <c r="V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2" t="str">
        <f>IF(OR(TH!L1112=TH!$W$7,M1112=TH!$W$7),"x","")</f>
        <v/>
      </c>
      <c r="X1112" s="52" t="str">
        <f>IF(AND(B1112&gt;='IN-NX'!$P$3,B1112&lt;='IN-NX'!$Q$3,'IN-NX'!$D$7=D1112,OR(LEFT(L1112,2)="15",AND(LEFT(M1112,2)&lt;&gt;"15",LEFT(M1112,2)&lt;&gt;"33"))),"x","")</f>
        <v/>
      </c>
      <c r="Y1112" s="52" t="str">
        <f>IF(AND(OR(LEFT(TH!L1112,2)="15",LEFT(TH!M1112,2)="15"),'152-CT'!$J$8=TH!F1112),"x","")</f>
        <v/>
      </c>
      <c r="Z1112" s="52" t="str">
        <f>IF(AND(OR(LEFT(TH!L1112,2)="15",LEFT(TH!M1112,2)="15"),TK!$E$7=TH!F1112),"x","")</f>
        <v/>
      </c>
      <c r="AA1112" s="52" t="str">
        <f>IF(AND(B1112&lt;=NKC!$N$8,B1112&gt;=NKC!$M$8),"x","")</f>
        <v/>
      </c>
      <c r="AB1112" s="886"/>
      <c r="AC1112" s="556"/>
      <c r="AD1112" s="556"/>
    </row>
    <row r="1113" spans="1:30" s="211" customFormat="1" ht="15.75" customHeight="1">
      <c r="A1113" s="204" t="str">
        <f>IF(B1113&lt;&gt;"",IF(AND(B1113&gt;=_TM1,B1113&lt;=_TM2,OR(TH!L1113="1111",TH!M1113="1111")),TH!D1113,""),"")</f>
        <v/>
      </c>
      <c r="B1113" s="36">
        <f t="shared" si="57"/>
        <v>1</v>
      </c>
      <c r="C1113" s="184">
        <f t="shared" si="58"/>
        <v>0</v>
      </c>
      <c r="D1113" s="184"/>
      <c r="E1113" s="191"/>
      <c r="F1113" s="192"/>
      <c r="G1113" s="192"/>
      <c r="H1113" s="193"/>
      <c r="I1113" s="256"/>
      <c r="J1113" s="256"/>
      <c r="K1113" s="564"/>
      <c r="L1113" s="194"/>
      <c r="M1113" s="194"/>
      <c r="N1113" s="52" t="str">
        <f>IF(AND('331-CT'!$E$7=TH!H1113,OR(L1113="331",M1113="331")),"331",IF(AND(OR(L1113="131",M1113="131"),H1113='131-CT'!$E$7),"131",""))</f>
        <v/>
      </c>
      <c r="O1113" s="855" t="str">
        <f>IF(AND('341-CT'!$E$9=H1113,OR(LEFT(L1113,3)=$O$7,LEFT(M1113,3)=$O$7)),"x","")</f>
        <v/>
      </c>
      <c r="P1113" s="52" t="str">
        <f>IF(AND($B1113&gt;='111'!$N$11,$B1113&lt;='111'!$O$11,OR($L1113=$P$7,$M1113=$P$7)),"x","")</f>
        <v/>
      </c>
      <c r="Q1113" s="52" t="str">
        <f>IF(AND($L1113=$P$7,$B1113&lt;'111'!$N$11),"x","")</f>
        <v/>
      </c>
      <c r="R1113" s="52" t="str">
        <f>IF(AND($M1113=$P$7,$B1113&lt;'111'!$N$11),"x","")</f>
        <v/>
      </c>
      <c r="S1113" s="52" t="str">
        <f>IF(ISERROR(FIND('112'!$M$9,G1113,1)),"",IF((AND(FIND('112'!$M$9,G1113,1)&gt;=1,$B1113&gt;='112'!$N$8,$B1113&lt;='112'!$O$8,OR($L1113='112'!$I$6,$M1113='112'!$I$6))),"x",""))</f>
        <v/>
      </c>
      <c r="T1113" s="52" t="str">
        <f>IF(ISERROR(FIND('112'!$M$9,G1113,1)),"",IF((AND(LEFT(G1113,2)=LEFT('112'!$M$9,2),B1113&lt;'112'!$N$8,$L1113='112'!$I$6)),"x",""))</f>
        <v/>
      </c>
      <c r="U1113" s="52" t="str">
        <f>IF(ISERROR(FIND('112'!$M$9,G1113,1)),"",IF((AND(RIGHT(G1113,2)=RIGHT('112'!$M$9,2),B1113&lt;'112'!$N$8,$M1113='112'!$I$6)),"x",""))</f>
        <v/>
      </c>
      <c r="V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2" t="str">
        <f>IF(OR(TH!L1113=TH!$W$7,M1113=TH!$W$7),"x","")</f>
        <v/>
      </c>
      <c r="X1113" s="52" t="str">
        <f>IF(AND(B1113&gt;='IN-NX'!$P$3,B1113&lt;='IN-NX'!$Q$3,'IN-NX'!$D$7=D1113,OR(LEFT(L1113,2)="15",AND(LEFT(M1113,2)&lt;&gt;"15",LEFT(M1113,2)&lt;&gt;"33"))),"x","")</f>
        <v/>
      </c>
      <c r="Y1113" s="52" t="str">
        <f>IF(AND(OR(LEFT(TH!L1113,2)="15",LEFT(TH!M1113,2)="15"),'152-CT'!$J$8=TH!F1113),"x","")</f>
        <v/>
      </c>
      <c r="Z1113" s="52" t="str">
        <f>IF(AND(OR(LEFT(TH!L1113,2)="15",LEFT(TH!M1113,2)="15"),TK!$E$7=TH!F1113),"x","")</f>
        <v/>
      </c>
      <c r="AA1113" s="52" t="str">
        <f>IF(AND(B1113&lt;=NKC!$N$8,B1113&gt;=NKC!$M$8),"x","")</f>
        <v/>
      </c>
      <c r="AB1113" s="887"/>
      <c r="AC1113" s="556"/>
      <c r="AD1113" s="556"/>
    </row>
    <row r="1114" spans="1:30" s="211" customFormat="1" ht="15.75" customHeight="1">
      <c r="A1114" s="204" t="str">
        <f>IF(B1114&lt;&gt;"",IF(AND(B1114&gt;=_TM1,B1114&lt;=_TM2,OR(TH!L1114="1111",TH!M1114="1111")),TH!D1114,""),"")</f>
        <v/>
      </c>
      <c r="B1114" s="36">
        <f t="shared" si="57"/>
        <v>1</v>
      </c>
      <c r="C1114" s="184">
        <f t="shared" si="58"/>
        <v>0</v>
      </c>
      <c r="D1114" s="184"/>
      <c r="E1114" s="191"/>
      <c r="F1114" s="192"/>
      <c r="G1114" s="192"/>
      <c r="H1114" s="7"/>
      <c r="I1114" s="256"/>
      <c r="J1114" s="256"/>
      <c r="K1114" s="564"/>
      <c r="L1114" s="194"/>
      <c r="M1114" s="194"/>
      <c r="N1114" s="52" t="str">
        <f>IF(AND('331-CT'!$E$7=TH!H1114,OR(L1114="331",M1114="331")),"331",IF(AND(OR(L1114="131",M1114="131"),H1114='131-CT'!$E$7),"131",""))</f>
        <v/>
      </c>
      <c r="O1114" s="855" t="str">
        <f>IF(AND('341-CT'!$E$9=H1114,OR(LEFT(L1114,3)=$O$7,LEFT(M1114,3)=$O$7)),"x","")</f>
        <v/>
      </c>
      <c r="P1114" s="52" t="str">
        <f>IF(AND($B1114&gt;='111'!$N$11,$B1114&lt;='111'!$O$11,OR($L1114=$P$7,$M1114=$P$7)),"x","")</f>
        <v/>
      </c>
      <c r="Q1114" s="52" t="str">
        <f>IF(AND($L1114=$P$7,$B1114&lt;'111'!$N$11),"x","")</f>
        <v/>
      </c>
      <c r="R1114" s="52" t="str">
        <f>IF(AND($M1114=$P$7,$B1114&lt;'111'!$N$11),"x","")</f>
        <v/>
      </c>
      <c r="S1114" s="52" t="str">
        <f>IF(ISERROR(FIND('112'!$M$9,G1114,1)),"",IF((AND(FIND('112'!$M$9,G1114,1)&gt;=1,$B1114&gt;='112'!$N$8,$B1114&lt;='112'!$O$8,OR($L1114='112'!$I$6,$M1114='112'!$I$6))),"x",""))</f>
        <v/>
      </c>
      <c r="T1114" s="52" t="str">
        <f>IF(ISERROR(FIND('112'!$M$9,G1114,1)),"",IF((AND(LEFT(G1114,2)=LEFT('112'!$M$9,2),B1114&lt;'112'!$N$8,$L1114='112'!$I$6)),"x",""))</f>
        <v/>
      </c>
      <c r="U1114" s="52" t="str">
        <f>IF(ISERROR(FIND('112'!$M$9,G1114,1)),"",IF((AND(RIGHT(G1114,2)=RIGHT('112'!$M$9,2),B1114&lt;'112'!$N$8,$M1114='112'!$I$6)),"x",""))</f>
        <v/>
      </c>
      <c r="V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2" t="str">
        <f>IF(OR(TH!L1114=TH!$W$7,M1114=TH!$W$7),"x","")</f>
        <v/>
      </c>
      <c r="X1114" s="52" t="str">
        <f>IF(AND(B1114&gt;='IN-NX'!$P$3,B1114&lt;='IN-NX'!$Q$3,'IN-NX'!$D$7=D1114,OR(LEFT(L1114,2)="15",AND(LEFT(M1114,2)&lt;&gt;"15",LEFT(M1114,2)&lt;&gt;"33"))),"x","")</f>
        <v/>
      </c>
      <c r="Y1114" s="52" t="str">
        <f>IF(AND(OR(LEFT(TH!L1114,2)="15",LEFT(TH!M1114,2)="15"),'152-CT'!$J$8=TH!F1114),"x","")</f>
        <v/>
      </c>
      <c r="Z1114" s="52" t="str">
        <f>IF(AND(OR(LEFT(TH!L1114,2)="15",LEFT(TH!M1114,2)="15"),TK!$E$7=TH!F1114),"x","")</f>
        <v/>
      </c>
      <c r="AA1114" s="52" t="str">
        <f>IF(AND(B1114&lt;=NKC!$N$8,B1114&gt;=NKC!$M$8),"x","")</f>
        <v/>
      </c>
      <c r="AB1114" s="887"/>
      <c r="AC1114" s="556"/>
      <c r="AD1114" s="556"/>
    </row>
    <row r="1115" spans="1:30" s="211" customFormat="1" ht="15.75" customHeight="1">
      <c r="A1115" s="204" t="str">
        <f>IF(B1115&lt;&gt;"",IF(AND(B1115&gt;=_TM1,B1115&lt;=_TM2,OR(TH!L1115="1111",TH!M1115="1111")),TH!D1115,""),"")</f>
        <v/>
      </c>
      <c r="B1115" s="36">
        <f t="shared" si="57"/>
        <v>1</v>
      </c>
      <c r="C1115" s="184">
        <f t="shared" si="58"/>
        <v>0</v>
      </c>
      <c r="D1115" s="184"/>
      <c r="E1115" s="191"/>
      <c r="F1115" s="192"/>
      <c r="G1115" s="192"/>
      <c r="H1115" s="193"/>
      <c r="I1115" s="256"/>
      <c r="J1115" s="256"/>
      <c r="K1115" s="564"/>
      <c r="L1115" s="194"/>
      <c r="M1115" s="194"/>
      <c r="N1115" s="52" t="str">
        <f>IF(AND('331-CT'!$E$7=TH!H1115,OR(L1115="331",M1115="331")),"331",IF(AND(OR(L1115="131",M1115="131"),H1115='131-CT'!$E$7),"131",""))</f>
        <v/>
      </c>
      <c r="O1115" s="855" t="str">
        <f>IF(AND('341-CT'!$E$9=H1115,OR(LEFT(L1115,3)=$O$7,LEFT(M1115,3)=$O$7)),"x","")</f>
        <v/>
      </c>
      <c r="P1115" s="52" t="str">
        <f>IF(AND($B1115&gt;='111'!$N$11,$B1115&lt;='111'!$O$11,OR($L1115=$P$7,$M1115=$P$7)),"x","")</f>
        <v/>
      </c>
      <c r="Q1115" s="52" t="str">
        <f>IF(AND($L1115=$P$7,$B1115&lt;'111'!$N$11),"x","")</f>
        <v/>
      </c>
      <c r="R1115" s="52" t="str">
        <f>IF(AND($M1115=$P$7,$B1115&lt;'111'!$N$11),"x","")</f>
        <v/>
      </c>
      <c r="S1115" s="52" t="str">
        <f>IF(ISERROR(FIND('112'!$M$9,G1115,1)),"",IF((AND(FIND('112'!$M$9,G1115,1)&gt;=1,$B1115&gt;='112'!$N$8,$B1115&lt;='112'!$O$8,OR($L1115='112'!$I$6,$M1115='112'!$I$6))),"x",""))</f>
        <v/>
      </c>
      <c r="T1115" s="52" t="str">
        <f>IF(ISERROR(FIND('112'!$M$9,G1115,1)),"",IF((AND(LEFT(G1115,2)=LEFT('112'!$M$9,2),B1115&lt;'112'!$N$8,$L1115='112'!$I$6)),"x",""))</f>
        <v/>
      </c>
      <c r="U1115" s="52" t="str">
        <f>IF(ISERROR(FIND('112'!$M$9,G1115,1)),"",IF((AND(RIGHT(G1115,2)=RIGHT('112'!$M$9,2),B1115&lt;'112'!$N$8,$M1115='112'!$I$6)),"x",""))</f>
        <v/>
      </c>
      <c r="V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2" t="str">
        <f>IF(OR(TH!L1115=TH!$W$7,M1115=TH!$W$7),"x","")</f>
        <v/>
      </c>
      <c r="X1115" s="52" t="str">
        <f>IF(AND(B1115&gt;='IN-NX'!$P$3,B1115&lt;='IN-NX'!$Q$3,'IN-NX'!$D$7=D1115,OR(LEFT(L1115,2)="15",AND(LEFT(M1115,2)&lt;&gt;"15",LEFT(M1115,2)&lt;&gt;"33"))),"x","")</f>
        <v/>
      </c>
      <c r="Y1115" s="52" t="str">
        <f>IF(AND(OR(LEFT(TH!L1115,2)="15",LEFT(TH!M1115,2)="15"),'152-CT'!$J$8=TH!F1115),"x","")</f>
        <v/>
      </c>
      <c r="Z1115" s="52" t="str">
        <f>IF(AND(OR(LEFT(TH!L1115,2)="15",LEFT(TH!M1115,2)="15"),TK!$E$7=TH!F1115),"x","")</f>
        <v/>
      </c>
      <c r="AA1115" s="52" t="str">
        <f>IF(AND(B1115&lt;=NKC!$N$8,B1115&gt;=NKC!$M$8),"x","")</f>
        <v/>
      </c>
      <c r="AB1115" s="887"/>
      <c r="AC1115" s="556"/>
      <c r="AD1115" s="556"/>
    </row>
    <row r="1116" spans="1:30" s="211" customFormat="1" ht="15.75" customHeight="1">
      <c r="A1116" s="204" t="str">
        <f>IF(B1116&lt;&gt;"",IF(AND(B1116&gt;=_TM1,B1116&lt;=_TM2,OR(TH!L1116="1111",TH!M1116="1111")),TH!D1116,""),"")</f>
        <v/>
      </c>
      <c r="B1116" s="36">
        <f t="shared" si="57"/>
        <v>1</v>
      </c>
      <c r="C1116" s="184">
        <f t="shared" si="58"/>
        <v>0</v>
      </c>
      <c r="D1116" s="184"/>
      <c r="E1116" s="191"/>
      <c r="F1116" s="192"/>
      <c r="G1116" s="192"/>
      <c r="H1116" s="193"/>
      <c r="I1116" s="256"/>
      <c r="J1116" s="256"/>
      <c r="K1116" s="564"/>
      <c r="L1116" s="194"/>
      <c r="M1116" s="194"/>
      <c r="N1116" s="52" t="str">
        <f>IF(AND('331-CT'!$E$7=TH!H1116,OR(L1116="331",M1116="331")),"331",IF(AND(OR(L1116="131",M1116="131"),H1116='131-CT'!$E$7),"131",""))</f>
        <v/>
      </c>
      <c r="O1116" s="855" t="str">
        <f>IF(AND('341-CT'!$E$9=H1116,OR(LEFT(L1116,3)=$O$7,LEFT(M1116,3)=$O$7)),"x","")</f>
        <v/>
      </c>
      <c r="P1116" s="52" t="str">
        <f>IF(AND($B1116&gt;='111'!$N$11,$B1116&lt;='111'!$O$11,OR($L1116=$P$7,$M1116=$P$7)),"x","")</f>
        <v/>
      </c>
      <c r="Q1116" s="52" t="str">
        <f>IF(AND($L1116=$P$7,$B1116&lt;'111'!$N$11),"x","")</f>
        <v/>
      </c>
      <c r="R1116" s="52" t="str">
        <f>IF(AND($M1116=$P$7,$B1116&lt;'111'!$N$11),"x","")</f>
        <v/>
      </c>
      <c r="S1116" s="52" t="str">
        <f>IF(ISERROR(FIND('112'!$M$9,G1116,1)),"",IF((AND(FIND('112'!$M$9,G1116,1)&gt;=1,$B1116&gt;='112'!$N$8,$B1116&lt;='112'!$O$8,OR($L1116='112'!$I$6,$M1116='112'!$I$6))),"x",""))</f>
        <v/>
      </c>
      <c r="T1116" s="52" t="str">
        <f>IF(ISERROR(FIND('112'!$M$9,G1116,1)),"",IF((AND(LEFT(G1116,2)=LEFT('112'!$M$9,2),B1116&lt;'112'!$N$8,$L1116='112'!$I$6)),"x",""))</f>
        <v/>
      </c>
      <c r="U1116" s="52" t="str">
        <f>IF(ISERROR(FIND('112'!$M$9,G1116,1)),"",IF((AND(RIGHT(G1116,2)=RIGHT('112'!$M$9,2),B1116&lt;'112'!$N$8,$M1116='112'!$I$6)),"x",""))</f>
        <v/>
      </c>
      <c r="V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2" t="str">
        <f>IF(OR(TH!L1116=TH!$W$7,M1116=TH!$W$7),"x","")</f>
        <v/>
      </c>
      <c r="X1116" s="52" t="str">
        <f>IF(AND(B1116&gt;='IN-NX'!$P$3,B1116&lt;='IN-NX'!$Q$3,'IN-NX'!$D$7=D1116,OR(LEFT(L1116,2)="15",AND(LEFT(M1116,2)&lt;&gt;"15",LEFT(M1116,2)&lt;&gt;"33"))),"x","")</f>
        <v/>
      </c>
      <c r="Y1116" s="52" t="str">
        <f>IF(AND(OR(LEFT(TH!L1116,2)="15",LEFT(TH!M1116,2)="15"),'152-CT'!$J$8=TH!F1116),"x","")</f>
        <v/>
      </c>
      <c r="Z1116" s="52" t="str">
        <f>IF(AND(OR(LEFT(TH!L1116,2)="15",LEFT(TH!M1116,2)="15"),TK!$E$7=TH!F1116),"x","")</f>
        <v/>
      </c>
      <c r="AA1116" s="52" t="str">
        <f>IF(AND(B1116&lt;=NKC!$N$8,B1116&gt;=NKC!$M$8),"x","")</f>
        <v/>
      </c>
      <c r="AB1116" s="887"/>
      <c r="AC1116" s="556"/>
      <c r="AD1116" s="556"/>
    </row>
    <row r="1117" spans="1:30" s="211" customFormat="1" ht="15.75" customHeight="1">
      <c r="A1117" s="204" t="str">
        <f>IF(B1117&lt;&gt;"",IF(AND(B1117&gt;=_TM1,B1117&lt;=_TM2,OR(TH!L1117="1111",TH!M1117="1111")),TH!D1117,""),"")</f>
        <v/>
      </c>
      <c r="B1117" s="36">
        <f t="shared" si="57"/>
        <v>1</v>
      </c>
      <c r="C1117" s="184">
        <f t="shared" si="58"/>
        <v>0</v>
      </c>
      <c r="D1117" s="191"/>
      <c r="E1117" s="191"/>
      <c r="F1117" s="291"/>
      <c r="G1117" s="192"/>
      <c r="H1117" s="193"/>
      <c r="I1117" s="741"/>
      <c r="J1117" s="741"/>
      <c r="K1117" s="38"/>
      <c r="L1117" s="194"/>
      <c r="M1117" s="194"/>
      <c r="N1117" s="52" t="str">
        <f>IF(AND('331-CT'!$E$7=TH!H1117,OR(L1117="331",M1117="331")),"331",IF(AND(OR(L1117="131",M1117="131"),H1117='131-CT'!$E$7),"131",""))</f>
        <v/>
      </c>
      <c r="O1117" s="855" t="str">
        <f>IF(AND('341-CT'!$E$9=H1117,OR(LEFT(L1117,3)=$O$7,LEFT(M1117,3)=$O$7)),"x","")</f>
        <v/>
      </c>
      <c r="P1117" s="52" t="str">
        <f>IF(AND($B1117&gt;='111'!$N$11,$B1117&lt;='111'!$O$11,OR($L1117=$P$7,$M1117=$P$7)),"x","")</f>
        <v/>
      </c>
      <c r="Q1117" s="52" t="str">
        <f>IF(AND($L1117=$P$7,$B1117&lt;'111'!$N$11),"x","")</f>
        <v/>
      </c>
      <c r="R1117" s="52" t="str">
        <f>IF(AND($M1117=$P$7,$B1117&lt;'111'!$N$11),"x","")</f>
        <v/>
      </c>
      <c r="S1117" s="52" t="str">
        <f>IF(ISERROR(FIND('112'!$M$9,G1117,1)),"",IF((AND(FIND('112'!$M$9,G1117,1)&gt;=1,$B1117&gt;='112'!$N$8,$B1117&lt;='112'!$O$8,OR($L1117='112'!$I$6,$M1117='112'!$I$6))),"x",""))</f>
        <v/>
      </c>
      <c r="T1117" s="52" t="str">
        <f>IF(ISERROR(FIND('112'!$M$9,G1117,1)),"",IF((AND(LEFT(G1117,2)=LEFT('112'!$M$9,2),B1117&lt;'112'!$N$8,$L1117='112'!$I$6)),"x",""))</f>
        <v/>
      </c>
      <c r="U1117" s="52" t="str">
        <f>IF(ISERROR(FIND('112'!$M$9,G1117,1)),"",IF((AND(RIGHT(G1117,2)=RIGHT('112'!$M$9,2),B1117&lt;'112'!$N$8,$M1117='112'!$I$6)),"x",""))</f>
        <v/>
      </c>
      <c r="V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2" t="str">
        <f>IF(OR(TH!L1117=TH!$W$7,M1117=TH!$W$7),"x","")</f>
        <v/>
      </c>
      <c r="X1117" s="52" t="str">
        <f>IF(AND(B1117&gt;='IN-NX'!$P$3,B1117&lt;='IN-NX'!$Q$3,'IN-NX'!$D$7=D1117,OR(LEFT(L1117,2)="15",AND(LEFT(M1117,2)&lt;&gt;"15",LEFT(M1117,2)&lt;&gt;"33"))),"x","")</f>
        <v/>
      </c>
      <c r="Y1117" s="52" t="str">
        <f>IF(AND(OR(LEFT(TH!L1117,2)="15",LEFT(TH!M1117,2)="15"),'152-CT'!$J$8=TH!F1117),"x","")</f>
        <v/>
      </c>
      <c r="Z1117" s="52" t="str">
        <f>IF(AND(OR(LEFT(TH!L1117,2)="15",LEFT(TH!M1117,2)="15"),TK!$E$7=TH!F1117),"x","")</f>
        <v/>
      </c>
      <c r="AA1117" s="52" t="str">
        <f>IF(AND(B1117&lt;=NKC!$N$8,B1117&gt;=NKC!$M$8),"x","")</f>
        <v/>
      </c>
      <c r="AB1117" s="886"/>
      <c r="AC1117" s="556"/>
    </row>
    <row r="1118" spans="1:30" s="211" customFormat="1" ht="15.75" customHeight="1">
      <c r="A1118" s="204" t="str">
        <f>IF(B1118&lt;&gt;"",IF(AND(B1118&gt;=_TM1,B1118&lt;=_TM2,OR(TH!L1118="1111",TH!M1118="1111")),TH!D1118,""),"")</f>
        <v/>
      </c>
      <c r="B1118" s="36">
        <f t="shared" si="57"/>
        <v>1</v>
      </c>
      <c r="C1118" s="184">
        <f t="shared" si="58"/>
        <v>0</v>
      </c>
      <c r="D1118" s="191"/>
      <c r="E1118" s="191"/>
      <c r="F1118" s="192"/>
      <c r="G1118" s="192"/>
      <c r="H1118" s="193"/>
      <c r="I1118" s="741"/>
      <c r="J1118" s="741"/>
      <c r="K1118" s="38"/>
      <c r="L1118" s="194"/>
      <c r="M1118" s="194"/>
      <c r="N1118" s="52" t="str">
        <f>IF(AND('331-CT'!$E$7=TH!H1118,OR(L1118="331",M1118="331")),"331",IF(AND(OR(L1118="131",M1118="131"),H1118='131-CT'!$E$7),"131",""))</f>
        <v/>
      </c>
      <c r="O1118" s="855" t="str">
        <f>IF(AND('341-CT'!$E$9=H1118,OR(LEFT(L1118,3)=$O$7,LEFT(M1118,3)=$O$7)),"x","")</f>
        <v/>
      </c>
      <c r="P1118" s="52" t="str">
        <f>IF(AND($B1118&gt;='111'!$N$11,$B1118&lt;='111'!$O$11,OR($L1118=$P$7,$M1118=$P$7)),"x","")</f>
        <v/>
      </c>
      <c r="Q1118" s="52" t="str">
        <f>IF(AND($L1118=$P$7,$B1118&lt;'111'!$N$11),"x","")</f>
        <v/>
      </c>
      <c r="R1118" s="52" t="str">
        <f>IF(AND($M1118=$P$7,$B1118&lt;'111'!$N$11),"x","")</f>
        <v/>
      </c>
      <c r="S1118" s="52" t="str">
        <f>IF(ISERROR(FIND('112'!$M$9,G1118,1)),"",IF((AND(FIND('112'!$M$9,G1118,1)&gt;=1,$B1118&gt;='112'!$N$8,$B1118&lt;='112'!$O$8,OR($L1118='112'!$I$6,$M1118='112'!$I$6))),"x",""))</f>
        <v/>
      </c>
      <c r="T1118" s="52" t="str">
        <f>IF(ISERROR(FIND('112'!$M$9,G1118,1)),"",IF((AND(LEFT(G1118,2)=LEFT('112'!$M$9,2),B1118&lt;'112'!$N$8,$L1118='112'!$I$6)),"x",""))</f>
        <v/>
      </c>
      <c r="U1118" s="52" t="str">
        <f>IF(ISERROR(FIND('112'!$M$9,G1118,1)),"",IF((AND(RIGHT(G1118,2)=RIGHT('112'!$M$9,2),B1118&lt;'112'!$N$8,$M1118='112'!$I$6)),"x",""))</f>
        <v/>
      </c>
      <c r="V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2" t="str">
        <f>IF(OR(TH!L1118=TH!$W$7,M1118=TH!$W$7),"x","")</f>
        <v/>
      </c>
      <c r="X1118" s="52" t="str">
        <f>IF(AND(B1118&gt;='IN-NX'!$P$3,B1118&lt;='IN-NX'!$Q$3,'IN-NX'!$D$7=D1118,OR(LEFT(L1118,2)="15",AND(LEFT(M1118,2)&lt;&gt;"15",LEFT(M1118,2)&lt;&gt;"33"))),"x","")</f>
        <v/>
      </c>
      <c r="Y1118" s="52" t="str">
        <f>IF(AND(OR(LEFT(TH!L1118,2)="15",LEFT(TH!M1118,2)="15"),'152-CT'!$J$8=TH!F1118),"x","")</f>
        <v/>
      </c>
      <c r="Z1118" s="52" t="str">
        <f>IF(AND(OR(LEFT(TH!L1118,2)="15",LEFT(TH!M1118,2)="15"),TK!$E$7=TH!F1118),"x","")</f>
        <v/>
      </c>
      <c r="AA1118" s="52" t="str">
        <f>IF(AND(B1118&lt;=NKC!$N$8,B1118&gt;=NKC!$M$8),"x","")</f>
        <v/>
      </c>
      <c r="AB1118" s="886"/>
      <c r="AC1118" s="556"/>
      <c r="AD1118" s="556"/>
    </row>
    <row r="1119" spans="1:30" s="211" customFormat="1" ht="15.75" customHeight="1">
      <c r="A1119" s="204" t="str">
        <f>IF(B1119&lt;&gt;"",IF(AND(B1119&gt;=_TM1,B1119&lt;=_TM2,OR(TH!L1119="1111",TH!M1119="1111")),TH!D1119,""),"")</f>
        <v/>
      </c>
      <c r="B1119" s="36">
        <f t="shared" si="57"/>
        <v>1</v>
      </c>
      <c r="C1119" s="184">
        <f t="shared" si="58"/>
        <v>0</v>
      </c>
      <c r="D1119" s="191"/>
      <c r="E1119" s="191"/>
      <c r="F1119" s="192"/>
      <c r="G1119" s="192"/>
      <c r="H1119" s="193"/>
      <c r="I1119" s="741"/>
      <c r="J1119" s="741"/>
      <c r="K1119" s="38"/>
      <c r="L1119" s="194"/>
      <c r="M1119" s="194"/>
      <c r="N1119" s="52" t="str">
        <f>IF(AND('331-CT'!$E$7=TH!H1119,OR(L1119="331",M1119="331")),"331",IF(AND(OR(L1119="131",M1119="131"),H1119='131-CT'!$E$7),"131",""))</f>
        <v/>
      </c>
      <c r="O1119" s="855" t="str">
        <f>IF(AND('341-CT'!$E$9=H1119,OR(LEFT(L1119,3)=$O$7,LEFT(M1119,3)=$O$7)),"x","")</f>
        <v/>
      </c>
      <c r="P1119" s="52" t="str">
        <f>IF(AND($B1119&gt;='111'!$N$11,$B1119&lt;='111'!$O$11,OR($L1119=$P$7,$M1119=$P$7)),"x","")</f>
        <v/>
      </c>
      <c r="Q1119" s="52" t="str">
        <f>IF(AND($L1119=$P$7,$B1119&lt;'111'!$N$11),"x","")</f>
        <v/>
      </c>
      <c r="R1119" s="52" t="str">
        <f>IF(AND($M1119=$P$7,$B1119&lt;'111'!$N$11),"x","")</f>
        <v/>
      </c>
      <c r="S1119" s="52" t="str">
        <f>IF(ISERROR(FIND('112'!$M$9,G1119,1)),"",IF((AND(FIND('112'!$M$9,G1119,1)&gt;=1,$B1119&gt;='112'!$N$8,$B1119&lt;='112'!$O$8,OR($L1119='112'!$I$6,$M1119='112'!$I$6))),"x",""))</f>
        <v/>
      </c>
      <c r="T1119" s="52" t="str">
        <f>IF(ISERROR(FIND('112'!$M$9,G1119,1)),"",IF((AND(LEFT(G1119,2)=LEFT('112'!$M$9,2),B1119&lt;'112'!$N$8,$L1119='112'!$I$6)),"x",""))</f>
        <v/>
      </c>
      <c r="U1119" s="52" t="str">
        <f>IF(ISERROR(FIND('112'!$M$9,G1119,1)),"",IF((AND(RIGHT(G1119,2)=RIGHT('112'!$M$9,2),B1119&lt;'112'!$N$8,$M1119='112'!$I$6)),"x",""))</f>
        <v/>
      </c>
      <c r="V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2" t="str">
        <f>IF(OR(TH!L1119=TH!$W$7,M1119=TH!$W$7),"x","")</f>
        <v/>
      </c>
      <c r="X1119" s="52" t="str">
        <f>IF(AND(B1119&gt;='IN-NX'!$P$3,B1119&lt;='IN-NX'!$Q$3,'IN-NX'!$D$7=D1119,OR(LEFT(L1119,2)="15",AND(LEFT(M1119,2)&lt;&gt;"15",LEFT(M1119,2)&lt;&gt;"33"))),"x","")</f>
        <v/>
      </c>
      <c r="Y1119" s="52" t="str">
        <f>IF(AND(OR(LEFT(TH!L1119,2)="15",LEFT(TH!M1119,2)="15"),'152-CT'!$J$8=TH!F1119),"x","")</f>
        <v/>
      </c>
      <c r="Z1119" s="52" t="str">
        <f>IF(AND(OR(LEFT(TH!L1119,2)="15",LEFT(TH!M1119,2)="15"),TK!$E$7=TH!F1119),"x","")</f>
        <v/>
      </c>
      <c r="AA1119" s="52" t="str">
        <f>IF(AND(B1119&lt;=NKC!$N$8,B1119&gt;=NKC!$M$8),"x","")</f>
        <v/>
      </c>
      <c r="AB1119" s="886"/>
      <c r="AC1119" s="556"/>
      <c r="AD1119" s="556"/>
    </row>
    <row r="1120" spans="1:30" s="211" customFormat="1" ht="15.75" customHeight="1">
      <c r="A1120" s="204" t="str">
        <f>IF(B1120&lt;&gt;"",IF(AND(B1120&gt;=_TM1,B1120&lt;=_TM2,OR(TH!L1120="1111",TH!M1120="1111")),TH!D1120,""),"")</f>
        <v/>
      </c>
      <c r="B1120" s="36">
        <f t="shared" si="57"/>
        <v>1</v>
      </c>
      <c r="C1120" s="184">
        <f t="shared" si="58"/>
        <v>0</v>
      </c>
      <c r="D1120" s="191"/>
      <c r="E1120" s="191"/>
      <c r="F1120" s="192"/>
      <c r="G1120" s="192"/>
      <c r="H1120" s="193"/>
      <c r="I1120" s="741"/>
      <c r="J1120" s="741"/>
      <c r="K1120" s="38"/>
      <c r="L1120" s="194"/>
      <c r="M1120" s="194"/>
      <c r="N1120" s="52" t="str">
        <f>IF(AND('331-CT'!$E$7=TH!H1120,OR(L1120="331",M1120="331")),"331",IF(AND(OR(L1120="131",M1120="131"),H1120='131-CT'!$E$7),"131",""))</f>
        <v/>
      </c>
      <c r="O1120" s="855" t="str">
        <f>IF(AND('341-CT'!$E$9=H1120,OR(LEFT(L1120,3)=$O$7,LEFT(M1120,3)=$O$7)),"x","")</f>
        <v/>
      </c>
      <c r="P1120" s="52" t="str">
        <f>IF(AND($B1120&gt;='111'!$N$11,$B1120&lt;='111'!$O$11,OR($L1120=$P$7,$M1120=$P$7)),"x","")</f>
        <v/>
      </c>
      <c r="Q1120" s="52" t="str">
        <f>IF(AND($L1120=$P$7,$B1120&lt;'111'!$N$11),"x","")</f>
        <v/>
      </c>
      <c r="R1120" s="52" t="str">
        <f>IF(AND($M1120=$P$7,$B1120&lt;'111'!$N$11),"x","")</f>
        <v/>
      </c>
      <c r="S1120" s="52" t="str">
        <f>IF(ISERROR(FIND('112'!$M$9,G1120,1)),"",IF((AND(FIND('112'!$M$9,G1120,1)&gt;=1,$B1120&gt;='112'!$N$8,$B1120&lt;='112'!$O$8,OR($L1120='112'!$I$6,$M1120='112'!$I$6))),"x",""))</f>
        <v/>
      </c>
      <c r="T1120" s="52" t="str">
        <f>IF(ISERROR(FIND('112'!$M$9,G1120,1)),"",IF((AND(LEFT(G1120,2)=LEFT('112'!$M$9,2),B1120&lt;'112'!$N$8,$L1120='112'!$I$6)),"x",""))</f>
        <v/>
      </c>
      <c r="U1120" s="52" t="str">
        <f>IF(ISERROR(FIND('112'!$M$9,G1120,1)),"",IF((AND(RIGHT(G1120,2)=RIGHT('112'!$M$9,2),B1120&lt;'112'!$N$8,$M1120='112'!$I$6)),"x",""))</f>
        <v/>
      </c>
      <c r="V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2" t="str">
        <f>IF(OR(TH!L1120=TH!$W$7,M1120=TH!$W$7),"x","")</f>
        <v/>
      </c>
      <c r="X1120" s="52" t="str">
        <f>IF(AND(B1120&gt;='IN-NX'!$P$3,B1120&lt;='IN-NX'!$Q$3,'IN-NX'!$D$7=D1120,OR(LEFT(L1120,2)="15",AND(LEFT(M1120,2)&lt;&gt;"15",LEFT(M1120,2)&lt;&gt;"33"))),"x","")</f>
        <v/>
      </c>
      <c r="Y1120" s="52" t="str">
        <f>IF(AND(OR(LEFT(TH!L1120,2)="15",LEFT(TH!M1120,2)="15"),'152-CT'!$J$8=TH!F1120),"x","")</f>
        <v/>
      </c>
      <c r="Z1120" s="52" t="str">
        <f>IF(AND(OR(LEFT(TH!L1120,2)="15",LEFT(TH!M1120,2)="15"),TK!$E$7=TH!F1120),"x","")</f>
        <v/>
      </c>
      <c r="AA1120" s="52" t="str">
        <f>IF(AND(B1120&lt;=NKC!$N$8,B1120&gt;=NKC!$M$8),"x","")</f>
        <v/>
      </c>
      <c r="AB1120" s="886"/>
      <c r="AC1120" s="556"/>
      <c r="AD1120" s="556"/>
    </row>
    <row r="1121" spans="1:33" s="211" customFormat="1" ht="15.75" customHeight="1">
      <c r="A1121" s="204" t="str">
        <f>IF(B1121&lt;&gt;"",IF(AND(B1121&gt;=_TM1,B1121&lt;=_TM2,OR(TH!L1121="1111",TH!M1121="1111")),TH!D1121,""),"")</f>
        <v/>
      </c>
      <c r="B1121" s="36">
        <f t="shared" si="57"/>
        <v>1</v>
      </c>
      <c r="C1121" s="184">
        <f t="shared" si="58"/>
        <v>0</v>
      </c>
      <c r="D1121" s="191"/>
      <c r="E1121" s="191"/>
      <c r="F1121" s="189"/>
      <c r="G1121" s="192"/>
      <c r="H1121" s="193"/>
      <c r="I1121" s="741"/>
      <c r="J1121" s="741"/>
      <c r="K1121" s="564"/>
      <c r="L1121" s="194"/>
      <c r="M1121" s="194"/>
      <c r="N1121" s="52" t="str">
        <f>IF(AND('331-CT'!$E$7=TH!H1121,OR(L1121="331",M1121="331")),"331",IF(AND(OR(L1121="131",M1121="131"),H1121='131-CT'!$E$7),"131",""))</f>
        <v/>
      </c>
      <c r="O1121" s="855" t="str">
        <f>IF(AND('341-CT'!$E$9=H1121,OR(LEFT(L1121,3)=$O$7,LEFT(M1121,3)=$O$7)),"x","")</f>
        <v/>
      </c>
      <c r="P1121" s="52" t="str">
        <f>IF(AND($B1121&gt;='111'!$N$11,$B1121&lt;='111'!$O$11,OR($L1121=$P$7,$M1121=$P$7)),"x","")</f>
        <v/>
      </c>
      <c r="Q1121" s="52" t="str">
        <f>IF(AND($L1121=$P$7,$B1121&lt;'111'!$N$11),"x","")</f>
        <v/>
      </c>
      <c r="R1121" s="52" t="str">
        <f>IF(AND($M1121=$P$7,$B1121&lt;'111'!$N$11),"x","")</f>
        <v/>
      </c>
      <c r="S1121" s="52" t="str">
        <f>IF(ISERROR(FIND('112'!$M$9,G1121,1)),"",IF((AND(FIND('112'!$M$9,G1121,1)&gt;=1,$B1121&gt;='112'!$N$8,$B1121&lt;='112'!$O$8,OR($L1121='112'!$I$6,$M1121='112'!$I$6))),"x",""))</f>
        <v/>
      </c>
      <c r="T1121" s="52" t="str">
        <f>IF(ISERROR(FIND('112'!$M$9,G1121,1)),"",IF((AND(LEFT(G1121,2)=LEFT('112'!$M$9,2),B1121&lt;'112'!$N$8,$L1121='112'!$I$6)),"x",""))</f>
        <v/>
      </c>
      <c r="U1121" s="52" t="str">
        <f>IF(ISERROR(FIND('112'!$M$9,G1121,1)),"",IF((AND(RIGHT(G1121,2)=RIGHT('112'!$M$9,2),B1121&lt;'112'!$N$8,$M1121='112'!$I$6)),"x",""))</f>
        <v/>
      </c>
      <c r="V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2" t="str">
        <f>IF(OR(TH!L1121=TH!$W$7,M1121=TH!$W$7),"x","")</f>
        <v/>
      </c>
      <c r="X1121" s="52" t="str">
        <f>IF(AND(B1121&gt;='IN-NX'!$P$3,B1121&lt;='IN-NX'!$Q$3,'IN-NX'!$D$7=D1121,OR(LEFT(L1121,2)="15",AND(LEFT(M1121,2)&lt;&gt;"15",LEFT(M1121,2)&lt;&gt;"33"))),"x","")</f>
        <v/>
      </c>
      <c r="Y1121" s="52" t="str">
        <f>IF(AND(OR(LEFT(TH!L1121,2)="15",LEFT(TH!M1121,2)="15"),'152-CT'!$J$8=TH!F1121),"x","")</f>
        <v/>
      </c>
      <c r="Z1121" s="52" t="str">
        <f>IF(AND(OR(LEFT(TH!L1121,2)="15",LEFT(TH!M1121,2)="15"),TK!$E$7=TH!F1121),"x","")</f>
        <v/>
      </c>
      <c r="AA1121" s="52" t="str">
        <f>IF(AND(B1121&lt;=NKC!$N$8,B1121&gt;=NKC!$M$8),"x","")</f>
        <v/>
      </c>
      <c r="AB1121" s="886"/>
      <c r="AC1121" s="556"/>
      <c r="AD1121" s="556"/>
    </row>
    <row r="1122" spans="1:33" s="211" customFormat="1" ht="15.75" customHeight="1">
      <c r="A1122" s="204" t="str">
        <f>IF(B1122&lt;&gt;"",IF(AND(B1122&gt;=_TM1,B1122&lt;=_TM2,OR(TH!L1122="1111",TH!M1122="1111")),TH!D1122,""),"")</f>
        <v/>
      </c>
      <c r="B1122" s="36">
        <f t="shared" si="57"/>
        <v>1</v>
      </c>
      <c r="C1122" s="184">
        <f t="shared" si="58"/>
        <v>0</v>
      </c>
      <c r="D1122" s="191"/>
      <c r="E1122" s="191"/>
      <c r="F1122" s="189"/>
      <c r="G1122" s="192"/>
      <c r="H1122" s="193"/>
      <c r="I1122" s="741"/>
      <c r="J1122" s="741"/>
      <c r="K1122" s="38"/>
      <c r="L1122" s="194"/>
      <c r="M1122" s="194"/>
      <c r="N1122" s="52" t="str">
        <f>IF(AND('331-CT'!$E$7=TH!H1122,OR(L1122="331",M1122="331")),"331",IF(AND(OR(L1122="131",M1122="131"),H1122='131-CT'!$E$7),"131",""))</f>
        <v/>
      </c>
      <c r="O1122" s="855" t="str">
        <f>IF(AND('341-CT'!$E$9=H1122,OR(LEFT(L1122,3)=$O$7,LEFT(M1122,3)=$O$7)),"x","")</f>
        <v/>
      </c>
      <c r="P1122" s="52" t="str">
        <f>IF(AND($B1122&gt;='111'!$N$11,$B1122&lt;='111'!$O$11,OR($L1122=$P$7,$M1122=$P$7)),"x","")</f>
        <v/>
      </c>
      <c r="Q1122" s="52" t="str">
        <f>IF(AND($L1122=$P$7,$B1122&lt;'111'!$N$11),"x","")</f>
        <v/>
      </c>
      <c r="R1122" s="52" t="str">
        <f>IF(AND($M1122=$P$7,$B1122&lt;'111'!$N$11),"x","")</f>
        <v/>
      </c>
      <c r="S1122" s="52" t="str">
        <f>IF(ISERROR(FIND('112'!$M$9,G1122,1)),"",IF((AND(FIND('112'!$M$9,G1122,1)&gt;=1,$B1122&gt;='112'!$N$8,$B1122&lt;='112'!$O$8,OR($L1122='112'!$I$6,$M1122='112'!$I$6))),"x",""))</f>
        <v/>
      </c>
      <c r="T1122" s="52" t="str">
        <f>IF(ISERROR(FIND('112'!$M$9,G1122,1)),"",IF((AND(LEFT(G1122,2)=LEFT('112'!$M$9,2),B1122&lt;'112'!$N$8,$L1122='112'!$I$6)),"x",""))</f>
        <v/>
      </c>
      <c r="U1122" s="52" t="str">
        <f>IF(ISERROR(FIND('112'!$M$9,G1122,1)),"",IF((AND(RIGHT(G1122,2)=RIGHT('112'!$M$9,2),B1122&lt;'112'!$N$8,$M1122='112'!$I$6)),"x",""))</f>
        <v/>
      </c>
      <c r="V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2" t="str">
        <f>IF(OR(TH!L1122=TH!$W$7,M1122=TH!$W$7),"x","")</f>
        <v/>
      </c>
      <c r="X1122" s="52" t="str">
        <f>IF(AND(B1122&gt;='IN-NX'!$P$3,B1122&lt;='IN-NX'!$Q$3,'IN-NX'!$D$7=D1122,OR(LEFT(L1122,2)="15",AND(LEFT(M1122,2)&lt;&gt;"15",LEFT(M1122,2)&lt;&gt;"33"))),"x","")</f>
        <v/>
      </c>
      <c r="Y1122" s="52" t="str">
        <f>IF(AND(OR(LEFT(TH!L1122,2)="15",LEFT(TH!M1122,2)="15"),'152-CT'!$J$8=TH!F1122),"x","")</f>
        <v/>
      </c>
      <c r="Z1122" s="52" t="str">
        <f>IF(AND(OR(LEFT(TH!L1122,2)="15",LEFT(TH!M1122,2)="15"),TK!$E$7=TH!F1122),"x","")</f>
        <v/>
      </c>
      <c r="AA1122" s="52" t="str">
        <f>IF(AND(B1122&lt;=NKC!$N$8,B1122&gt;=NKC!$M$8),"x","")</f>
        <v/>
      </c>
      <c r="AB1122" s="886"/>
      <c r="AC1122" s="556"/>
    </row>
    <row r="1123" spans="1:33" s="211" customFormat="1" ht="15.75" customHeight="1">
      <c r="A1123" s="204" t="str">
        <f>IF(B1123&lt;&gt;"",IF(AND(B1123&gt;=_TM1,B1123&lt;=_TM2,OR(TH!L1123="1111",TH!M1123="1111")),TH!D1123,""),"")</f>
        <v/>
      </c>
      <c r="B1123" s="36">
        <f t="shared" si="57"/>
        <v>1</v>
      </c>
      <c r="C1123" s="184">
        <f t="shared" si="58"/>
        <v>0</v>
      </c>
      <c r="D1123" s="191"/>
      <c r="E1123" s="191"/>
      <c r="F1123" s="192"/>
      <c r="G1123" s="192"/>
      <c r="H1123" s="193"/>
      <c r="I1123" s="741"/>
      <c r="J1123" s="741"/>
      <c r="K1123" s="564"/>
      <c r="L1123" s="194"/>
      <c r="M1123" s="194"/>
      <c r="N1123" s="52" t="str">
        <f>IF(AND('331-CT'!$E$7=TH!H1123,OR(L1123="331",M1123="331")),"331",IF(AND(OR(L1123="131",M1123="131"),H1123='131-CT'!$E$7),"131",""))</f>
        <v/>
      </c>
      <c r="O1123" s="855" t="str">
        <f>IF(AND('341-CT'!$E$9=H1123,OR(LEFT(L1123,3)=$O$7,LEFT(M1123,3)=$O$7)),"x","")</f>
        <v/>
      </c>
      <c r="P1123" s="52" t="str">
        <f>IF(AND($B1123&gt;='111'!$N$11,$B1123&lt;='111'!$O$11,OR($L1123=$P$7,$M1123=$P$7)),"x","")</f>
        <v/>
      </c>
      <c r="Q1123" s="52" t="str">
        <f>IF(AND($L1123=$P$7,$B1123&lt;'111'!$N$11),"x","")</f>
        <v/>
      </c>
      <c r="R1123" s="52" t="str">
        <f>IF(AND($M1123=$P$7,$B1123&lt;'111'!$N$11),"x","")</f>
        <v/>
      </c>
      <c r="S1123" s="52" t="str">
        <f>IF(ISERROR(FIND('112'!$M$9,G1123,1)),"",IF((AND(FIND('112'!$M$9,G1123,1)&gt;=1,$B1123&gt;='112'!$N$8,$B1123&lt;='112'!$O$8,OR($L1123='112'!$I$6,$M1123='112'!$I$6))),"x",""))</f>
        <v/>
      </c>
      <c r="T1123" s="52" t="str">
        <f>IF(ISERROR(FIND('112'!$M$9,G1123,1)),"",IF((AND(LEFT(G1123,2)=LEFT('112'!$M$9,2),B1123&lt;'112'!$N$8,$L1123='112'!$I$6)),"x",""))</f>
        <v/>
      </c>
      <c r="U1123" s="52" t="str">
        <f>IF(ISERROR(FIND('112'!$M$9,G1123,1)),"",IF((AND(RIGHT(G1123,2)=RIGHT('112'!$M$9,2),B1123&lt;'112'!$N$8,$M1123='112'!$I$6)),"x",""))</f>
        <v/>
      </c>
      <c r="V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2" t="str">
        <f>IF(OR(TH!L1123=TH!$W$7,M1123=TH!$W$7),"x","")</f>
        <v/>
      </c>
      <c r="X1123" s="52" t="str">
        <f>IF(AND(B1123&gt;='IN-NX'!$P$3,B1123&lt;='IN-NX'!$Q$3,'IN-NX'!$D$7=D1123,OR(LEFT(L1123,2)="15",AND(LEFT(M1123,2)&lt;&gt;"15",LEFT(M1123,2)&lt;&gt;"33"))),"x","")</f>
        <v/>
      </c>
      <c r="Y1123" s="52" t="str">
        <f>IF(AND(OR(LEFT(TH!L1123,2)="15",LEFT(TH!M1123,2)="15"),'152-CT'!$J$8=TH!F1123),"x","")</f>
        <v/>
      </c>
      <c r="Z1123" s="52" t="str">
        <f>IF(AND(OR(LEFT(TH!L1123,2)="15",LEFT(TH!M1123,2)="15"),TK!$E$7=TH!F1123),"x","")</f>
        <v/>
      </c>
      <c r="AA1123" s="52" t="str">
        <f>IF(AND(B1123&lt;=NKC!$N$8,B1123&gt;=NKC!$M$8),"x","")</f>
        <v/>
      </c>
      <c r="AB1123" s="886"/>
      <c r="AC1123" s="556"/>
      <c r="AD1123" s="556"/>
    </row>
    <row r="1124" spans="1:33" s="211" customFormat="1" ht="15.75" customHeight="1">
      <c r="A1124" s="204" t="str">
        <f>IF(B1124&lt;&gt;"",IF(AND(B1124&gt;=_TM1,B1124&lt;=_TM2,OR(TH!L1124="1111",TH!M1124="1111")),TH!D1124,""),"")</f>
        <v/>
      </c>
      <c r="B1124" s="36">
        <f t="shared" si="57"/>
        <v>1</v>
      </c>
      <c r="C1124" s="184">
        <f t="shared" si="58"/>
        <v>0</v>
      </c>
      <c r="D1124" s="191"/>
      <c r="E1124" s="191"/>
      <c r="F1124" s="192"/>
      <c r="G1124" s="192"/>
      <c r="H1124" s="193"/>
      <c r="I1124" s="741"/>
      <c r="J1124" s="741"/>
      <c r="K1124" s="38"/>
      <c r="L1124" s="194"/>
      <c r="M1124" s="194"/>
      <c r="N1124" s="52" t="str">
        <f>IF(AND('331-CT'!$E$7=TH!H1124,OR(L1124="331",M1124="331")),"331",IF(AND(OR(L1124="131",M1124="131"),H1124='131-CT'!$E$7),"131",""))</f>
        <v/>
      </c>
      <c r="O1124" s="855" t="str">
        <f>IF(AND('341-CT'!$E$9=H1124,OR(LEFT(L1124,3)=$O$7,LEFT(M1124,3)=$O$7)),"x","")</f>
        <v/>
      </c>
      <c r="P1124" s="52" t="str">
        <f>IF(AND($B1124&gt;='111'!$N$11,$B1124&lt;='111'!$O$11,OR($L1124=$P$7,$M1124=$P$7)),"x","")</f>
        <v/>
      </c>
      <c r="Q1124" s="52" t="str">
        <f>IF(AND($L1124=$P$7,$B1124&lt;'111'!$N$11),"x","")</f>
        <v/>
      </c>
      <c r="R1124" s="52" t="str">
        <f>IF(AND($M1124=$P$7,$B1124&lt;'111'!$N$11),"x","")</f>
        <v/>
      </c>
      <c r="S1124" s="52" t="str">
        <f>IF(ISERROR(FIND('112'!$M$9,G1124,1)),"",IF((AND(FIND('112'!$M$9,G1124,1)&gt;=1,$B1124&gt;='112'!$N$8,$B1124&lt;='112'!$O$8,OR($L1124='112'!$I$6,$M1124='112'!$I$6))),"x",""))</f>
        <v/>
      </c>
      <c r="T1124" s="52" t="str">
        <f>IF(ISERROR(FIND('112'!$M$9,G1124,1)),"",IF((AND(LEFT(G1124,2)=LEFT('112'!$M$9,2),B1124&lt;'112'!$N$8,$L1124='112'!$I$6)),"x",""))</f>
        <v/>
      </c>
      <c r="U1124" s="52" t="str">
        <f>IF(ISERROR(FIND('112'!$M$9,G1124,1)),"",IF((AND(RIGHT(G1124,2)=RIGHT('112'!$M$9,2),B1124&lt;'112'!$N$8,$M1124='112'!$I$6)),"x",""))</f>
        <v/>
      </c>
      <c r="V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2" t="str">
        <f>IF(OR(TH!L1124=TH!$W$7,M1124=TH!$W$7),"x","")</f>
        <v/>
      </c>
      <c r="X1124" s="52" t="str">
        <f>IF(AND(B1124&gt;='IN-NX'!$P$3,B1124&lt;='IN-NX'!$Q$3,'IN-NX'!$D$7=D1124,OR(LEFT(L1124,2)="15",AND(LEFT(M1124,2)&lt;&gt;"15",LEFT(M1124,2)&lt;&gt;"33"))),"x","")</f>
        <v/>
      </c>
      <c r="Y1124" s="52" t="str">
        <f>IF(AND(OR(LEFT(TH!L1124,2)="15",LEFT(TH!M1124,2)="15"),'152-CT'!$J$8=TH!F1124),"x","")</f>
        <v/>
      </c>
      <c r="Z1124" s="52" t="str">
        <f>IF(AND(OR(LEFT(TH!L1124,2)="15",LEFT(TH!M1124,2)="15"),TK!$E$7=TH!F1124),"x","")</f>
        <v/>
      </c>
      <c r="AA1124" s="52" t="str">
        <f>IF(AND(B1124&lt;=NKC!$N$8,B1124&gt;=NKC!$M$8),"x","")</f>
        <v/>
      </c>
      <c r="AB1124" s="886"/>
      <c r="AC1124" s="556"/>
      <c r="AD1124" s="556"/>
    </row>
    <row r="1125" spans="1:33" s="211" customFormat="1" ht="15.75" customHeight="1">
      <c r="A1125" s="204" t="str">
        <f>IF(B1125&lt;&gt;"",IF(AND(B1125&gt;=_TM1,B1125&lt;=_TM2,OR(TH!L1125="1111",TH!M1125="1111")),TH!D1125,""),"")</f>
        <v/>
      </c>
      <c r="B1125" s="36">
        <f t="shared" si="57"/>
        <v>1</v>
      </c>
      <c r="C1125" s="184">
        <f t="shared" si="58"/>
        <v>0</v>
      </c>
      <c r="D1125" s="191"/>
      <c r="E1125" s="191"/>
      <c r="F1125" s="291"/>
      <c r="G1125" s="192"/>
      <c r="H1125" s="193"/>
      <c r="I1125" s="741"/>
      <c r="J1125" s="256"/>
      <c r="K1125" s="564"/>
      <c r="L1125" s="194"/>
      <c r="M1125" s="194"/>
      <c r="N1125" s="52" t="str">
        <f>IF(AND('331-CT'!$E$7=TH!H1125,OR(L1125="331",M1125="331")),"331",IF(AND(OR(L1125="131",M1125="131"),H1125='131-CT'!$E$7),"131",""))</f>
        <v/>
      </c>
      <c r="O1125" s="855" t="str">
        <f>IF(AND('341-CT'!$E$9=H1125,OR(LEFT(L1125,3)=$O$7,LEFT(M1125,3)=$O$7)),"x","")</f>
        <v/>
      </c>
      <c r="P1125" s="52" t="str">
        <f>IF(AND($B1125&gt;='111'!$N$11,$B1125&lt;='111'!$O$11,OR($L1125=$P$7,$M1125=$P$7)),"x","")</f>
        <v/>
      </c>
      <c r="Q1125" s="52" t="str">
        <f>IF(AND($L1125=$P$7,$B1125&lt;'111'!$N$11),"x","")</f>
        <v/>
      </c>
      <c r="R1125" s="52" t="str">
        <f>IF(AND($M1125=$P$7,$B1125&lt;'111'!$N$11),"x","")</f>
        <v/>
      </c>
      <c r="S1125" s="52" t="str">
        <f>IF(ISERROR(FIND('112'!$M$9,G1125,1)),"",IF((AND(FIND('112'!$M$9,G1125,1)&gt;=1,$B1125&gt;='112'!$N$8,$B1125&lt;='112'!$O$8,OR($L1125='112'!$I$6,$M1125='112'!$I$6))),"x",""))</f>
        <v/>
      </c>
      <c r="T1125" s="52" t="str">
        <f>IF(ISERROR(FIND('112'!$M$9,G1125,1)),"",IF((AND(LEFT(G1125,2)=LEFT('112'!$M$9,2),B1125&lt;'112'!$N$8,$L1125='112'!$I$6)),"x",""))</f>
        <v/>
      </c>
      <c r="U1125" s="52" t="str">
        <f>IF(ISERROR(FIND('112'!$M$9,G1125,1)),"",IF((AND(RIGHT(G1125,2)=RIGHT('112'!$M$9,2),B1125&lt;'112'!$N$8,$M1125='112'!$I$6)),"x",""))</f>
        <v/>
      </c>
      <c r="V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2" t="str">
        <f>IF(OR(TH!L1125=TH!$W$7,M1125=TH!$W$7),"x","")</f>
        <v/>
      </c>
      <c r="X1125" s="52" t="str">
        <f>IF(AND(B1125&gt;='IN-NX'!$P$3,B1125&lt;='IN-NX'!$Q$3,'IN-NX'!$D$7=D1125,OR(LEFT(L1125,2)="15",AND(LEFT(M1125,2)&lt;&gt;"15",LEFT(M1125,2)&lt;&gt;"33"))),"x","")</f>
        <v/>
      </c>
      <c r="Y1125" s="52" t="str">
        <f>IF(AND(OR(LEFT(TH!L1125,2)="15",LEFT(TH!M1125,2)="15"),'152-CT'!$J$8=TH!F1125),"x","")</f>
        <v/>
      </c>
      <c r="Z1125" s="52" t="str">
        <f>IF(AND(OR(LEFT(TH!L1125,2)="15",LEFT(TH!M1125,2)="15"),TK!$E$7=TH!F1125),"x","")</f>
        <v/>
      </c>
      <c r="AA1125" s="52" t="str">
        <f>IF(AND(B1125&lt;=NKC!$N$8,B1125&gt;=NKC!$M$8),"x","")</f>
        <v/>
      </c>
      <c r="AB1125" s="886"/>
      <c r="AC1125" s="556"/>
      <c r="AD1125" s="556"/>
    </row>
    <row r="1126" spans="1:33" s="211" customFormat="1" ht="15.75" customHeight="1">
      <c r="A1126" s="204" t="str">
        <f>IF(B1126&lt;&gt;"",IF(AND(B1126&gt;=_TM1,B1126&lt;=_TM2,OR(TH!L1126="1111",TH!M1126="1111")),TH!D1126,""),"")</f>
        <v/>
      </c>
      <c r="B1126" s="36">
        <f t="shared" si="57"/>
        <v>1</v>
      </c>
      <c r="C1126" s="184">
        <f t="shared" si="58"/>
        <v>0</v>
      </c>
      <c r="D1126" s="184"/>
      <c r="E1126" s="184"/>
      <c r="F1126" s="192"/>
      <c r="G1126" s="455"/>
      <c r="H1126" s="193"/>
      <c r="I1126" s="256"/>
      <c r="J1126" s="256"/>
      <c r="K1126" s="564"/>
      <c r="L1126" s="194"/>
      <c r="M1126" s="565"/>
      <c r="N1126" s="52" t="str">
        <f>IF(AND('331-CT'!$E$7=TH!H1126,OR(L1126="331",M1126="331")),"331",IF(AND(OR(L1126="131",M1126="131"),H1126='131-CT'!$E$7),"131",""))</f>
        <v/>
      </c>
      <c r="O1126" s="855" t="str">
        <f>IF(AND('341-CT'!$E$9=H1126,OR(LEFT(L1126,3)=$O$7,LEFT(M1126,3)=$O$7)),"x","")</f>
        <v/>
      </c>
      <c r="P1126" s="52" t="str">
        <f>IF(AND($B1126&gt;='111'!$N$11,$B1126&lt;='111'!$O$11,OR($L1126=$P$7,$M1126=$P$7)),"x","")</f>
        <v/>
      </c>
      <c r="Q1126" s="52" t="str">
        <f>IF(AND($L1126=$P$7,$B1126&lt;'111'!$N$11),"x","")</f>
        <v/>
      </c>
      <c r="R1126" s="52" t="str">
        <f>IF(AND($M1126=$P$7,$B1126&lt;'111'!$N$11),"x","")</f>
        <v/>
      </c>
      <c r="S1126" s="52" t="str">
        <f>IF(ISERROR(FIND('112'!$M$9,G1126,1)),"",IF((AND(FIND('112'!$M$9,G1126,1)&gt;=1,$B1126&gt;='112'!$N$8,$B1126&lt;='112'!$O$8,OR($L1126='112'!$I$6,$M1126='112'!$I$6))),"x",""))</f>
        <v/>
      </c>
      <c r="T1126" s="52" t="str">
        <f>IF(ISERROR(FIND('112'!$M$9,G1126,1)),"",IF((AND(LEFT(G1126,2)=LEFT('112'!$M$9,2),B1126&lt;'112'!$N$8,$L1126='112'!$I$6)),"x",""))</f>
        <v/>
      </c>
      <c r="U1126" s="52" t="str">
        <f>IF(ISERROR(FIND('112'!$M$9,G1126,1)),"",IF((AND(RIGHT(G1126,2)=RIGHT('112'!$M$9,2),B1126&lt;'112'!$N$8,$M1126='112'!$I$6)),"x",""))</f>
        <v/>
      </c>
      <c r="V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2" t="str">
        <f>IF(OR(TH!L1126=TH!$W$7,M1126=TH!$W$7),"x","")</f>
        <v/>
      </c>
      <c r="X1126" s="52" t="str">
        <f>IF(AND(B1126&gt;='IN-NX'!$P$3,B1126&lt;='IN-NX'!$Q$3,'IN-NX'!$D$7=D1126,OR(LEFT(L1126,2)="15",AND(LEFT(M1126,2)&lt;&gt;"15",LEFT(M1126,2)&lt;&gt;"33"))),"x","")</f>
        <v/>
      </c>
      <c r="Y1126" s="52" t="str">
        <f>IF(AND(OR(LEFT(TH!L1126,2)="15",LEFT(TH!M1126,2)="15"),'152-CT'!$J$8=TH!F1126),"x","")</f>
        <v/>
      </c>
      <c r="Z1126" s="52" t="str">
        <f>IF(AND(OR(LEFT(TH!L1126,2)="15",LEFT(TH!M1126,2)="15"),TK!$E$7=TH!F1126),"x","")</f>
        <v/>
      </c>
      <c r="AA1126" s="52" t="str">
        <f>IF(AND(B1126&lt;=NKC!$N$8,B1126&gt;=NKC!$M$8),"x","")</f>
        <v/>
      </c>
      <c r="AB1126" s="886"/>
      <c r="AC1126" s="556"/>
      <c r="AD1126" s="556"/>
      <c r="AE1126" s="556"/>
      <c r="AF1126" s="556"/>
      <c r="AG1126" s="556"/>
    </row>
    <row r="1127" spans="1:33" s="211" customFormat="1" ht="15.75" customHeight="1">
      <c r="A1127" s="204" t="str">
        <f>IF(B1127&lt;&gt;"",IF(AND(B1127&gt;=_TM1,B1127&lt;=_TM2,OR(TH!L1127="1111",TH!M1127="1111")),TH!D1127,""),"")</f>
        <v/>
      </c>
      <c r="B1127" s="36" t="str">
        <f t="shared" ref="B1127:B1129" si="59">IF(C1127&lt;&gt;"",MONTH(C1127),"")</f>
        <v/>
      </c>
      <c r="C1127" s="37"/>
      <c r="D1127" s="37"/>
      <c r="E1127" s="37"/>
      <c r="F1127" s="40"/>
      <c r="G1127" s="40"/>
      <c r="H1127" s="44"/>
      <c r="I1127" s="256"/>
      <c r="J1127" s="256"/>
      <c r="K1127" s="38"/>
      <c r="L1127" s="39"/>
      <c r="M1127" s="39"/>
      <c r="N1127" s="52" t="str">
        <f>IF(AND('331-CT'!$E$7=TH!H1127,OR(L1127="331",M1127="331")),"331",IF(AND(OR(L1127="131",M1127="131"),H1127='131-CT'!$E$7),"131",""))</f>
        <v/>
      </c>
      <c r="O1127" s="855" t="str">
        <f>IF(AND('341-CT'!$E$9=H1127,OR(LEFT(L1127,3)=$O$7,LEFT(M1127,3)=$O$7)),"x","")</f>
        <v/>
      </c>
      <c r="P1127" s="52" t="str">
        <f>IF(AND($B1127&gt;='111'!$N$11,$B1127&lt;='111'!$O$11,OR($L1127=$P$7,$M1127=$P$7)),"x","")</f>
        <v/>
      </c>
      <c r="Q1127" s="52" t="str">
        <f>IF(AND($L1127=$P$7,$B1127&lt;'111'!$N$11),"x","")</f>
        <v/>
      </c>
      <c r="R1127" s="52" t="str">
        <f>IF(AND($M1127=$P$7,$B1127&lt;'111'!$N$11),"x","")</f>
        <v/>
      </c>
      <c r="S1127" s="52" t="str">
        <f>IF(ISERROR(FIND('112'!$M$9,G1127,1)),"",IF((AND(FIND('112'!$M$9,G1127,1)&gt;=1,$B1127&gt;='112'!$N$8,$B1127&lt;='112'!$O$8,OR($L1127='112'!$I$6,$M1127='112'!$I$6))),"x",""))</f>
        <v/>
      </c>
      <c r="T1127" s="52" t="str">
        <f>IF(ISERROR(FIND('112'!$M$9,G1127,1)),"",IF((AND(LEFT(G1127,2)=LEFT('112'!$M$9,2),B1127&lt;'112'!$N$8,$L1127='112'!$I$6)),"x",""))</f>
        <v/>
      </c>
      <c r="U1127" s="52" t="str">
        <f>IF(ISERROR(FIND('112'!$M$9,G1127,1)),"",IF((AND(RIGHT(G1127,2)=RIGHT('112'!$M$9,2),B1127&lt;'112'!$N$8,$M1127='112'!$I$6)),"x",""))</f>
        <v/>
      </c>
      <c r="V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2" t="str">
        <f>IF(OR(TH!L1127=TH!$W$7,M1127=TH!$W$7),"x","")</f>
        <v/>
      </c>
      <c r="X1127" s="52" t="str">
        <f>IF(AND(B1127&gt;='IN-NX'!$P$3,B1127&lt;='IN-NX'!$Q$3,'IN-NX'!$D$7=D1127,OR(LEFT(L1127,2)="15",AND(LEFT(M1127,2)&lt;&gt;"15",LEFT(M1127,2)&lt;&gt;"33"))),"x","")</f>
        <v/>
      </c>
      <c r="Y1127" s="52" t="str">
        <f>IF(AND(OR(LEFT(TH!L1127,2)="15",LEFT(TH!M1127,2)="15"),'152-CT'!$J$8=TH!F1127),"x","")</f>
        <v/>
      </c>
      <c r="Z1127" s="52" t="str">
        <f>IF(AND(OR(LEFT(TH!L1127,2)="15",LEFT(TH!M1127,2)="15"),TK!$E$7=TH!F1127),"x","")</f>
        <v/>
      </c>
      <c r="AA1127" s="52" t="str">
        <f>IF(AND(B1127&lt;=NKC!$N$8,B1127&gt;=NKC!$M$8),"x","")</f>
        <v/>
      </c>
      <c r="AB1127" s="788"/>
    </row>
    <row r="1128" spans="1:33" s="211" customFormat="1" ht="15.75" customHeight="1">
      <c r="A1128" s="204" t="str">
        <f>IF(B1128&lt;&gt;"",IF(AND(B1128&gt;=_TM1,B1128&lt;=_TM2,OR(TH!L1128="1111",TH!M1128="1111")),TH!D1128,""),"")</f>
        <v/>
      </c>
      <c r="B1128" s="36" t="str">
        <f t="shared" si="59"/>
        <v/>
      </c>
      <c r="C1128" s="37"/>
      <c r="D1128" s="37"/>
      <c r="E1128" s="37"/>
      <c r="F1128" s="40"/>
      <c r="G1128" s="40"/>
      <c r="H1128" s="44"/>
      <c r="I1128" s="256"/>
      <c r="J1128" s="256"/>
      <c r="K1128" s="38"/>
      <c r="L1128" s="39"/>
      <c r="M1128" s="39"/>
      <c r="N1128" s="52" t="str">
        <f>IF(AND('331-CT'!$E$7=TH!H1128,OR(L1128="331",M1128="331")),"331",IF(AND(OR(L1128="131",M1128="131"),H1128='131-CT'!$E$7),"131",""))</f>
        <v/>
      </c>
      <c r="O1128" s="855" t="str">
        <f>IF(AND('341-CT'!$E$9=H1128,OR(LEFT(L1128,3)=$O$7,LEFT(M1128,3)=$O$7)),"x","")</f>
        <v/>
      </c>
      <c r="P1128" s="52" t="str">
        <f>IF(AND($B1128&gt;='111'!$N$11,$B1128&lt;='111'!$O$11,OR($L1128=$P$7,$M1128=$P$7)),"x","")</f>
        <v/>
      </c>
      <c r="Q1128" s="52" t="str">
        <f>IF(AND($L1128=$P$7,$B1128&lt;'111'!$N$11),"x","")</f>
        <v/>
      </c>
      <c r="R1128" s="52" t="str">
        <f>IF(AND($M1128=$P$7,$B1128&lt;'111'!$N$11),"x","")</f>
        <v/>
      </c>
      <c r="S1128" s="52" t="str">
        <f>IF(ISERROR(FIND('112'!$M$9,G1128,1)),"",IF((AND(FIND('112'!$M$9,G1128,1)&gt;=1,$B1128&gt;='112'!$N$8,$B1128&lt;='112'!$O$8,OR($L1128='112'!$I$6,$M1128='112'!$I$6))),"x",""))</f>
        <v/>
      </c>
      <c r="T1128" s="52" t="str">
        <f>IF(ISERROR(FIND('112'!$M$9,G1128,1)),"",IF((AND(LEFT(G1128,2)=LEFT('112'!$M$9,2),B1128&lt;'112'!$N$8,$L1128='112'!$I$6)),"x",""))</f>
        <v/>
      </c>
      <c r="U1128" s="52" t="str">
        <f>IF(ISERROR(FIND('112'!$M$9,G1128,1)),"",IF((AND(RIGHT(G1128,2)=RIGHT('112'!$M$9,2),B1128&lt;'112'!$N$8,$M1128='112'!$I$6)),"x",""))</f>
        <v/>
      </c>
      <c r="V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2" t="str">
        <f>IF(OR(TH!L1128=TH!$W$7,M1128=TH!$W$7),"x","")</f>
        <v/>
      </c>
      <c r="X1128" s="52" t="str">
        <f>IF(AND(B1128&gt;='IN-NX'!$P$3,B1128&lt;='IN-NX'!$Q$3,'IN-NX'!$D$7=D1128,OR(LEFT(L1128,2)="15",AND(LEFT(M1128,2)&lt;&gt;"15",LEFT(M1128,2)&lt;&gt;"33"))),"x","")</f>
        <v/>
      </c>
      <c r="Y1128" s="52" t="str">
        <f>IF(AND(OR(LEFT(TH!L1128,2)="15",LEFT(TH!M1128,2)="15"),'152-CT'!$J$8=TH!F1128),"x","")</f>
        <v/>
      </c>
      <c r="Z1128" s="52" t="str">
        <f>IF(AND(OR(LEFT(TH!L1128,2)="15",LEFT(TH!M1128,2)="15"),TK!$E$7=TH!F1128),"x","")</f>
        <v/>
      </c>
      <c r="AA1128" s="52" t="str">
        <f>IF(AND(B1128&lt;=NKC!$N$8,B1128&gt;=NKC!$M$8),"x","")</f>
        <v/>
      </c>
      <c r="AB1128" s="788"/>
    </row>
    <row r="1129" spans="1:33" s="211" customFormat="1" ht="15.75" customHeight="1">
      <c r="A1129" s="204" t="str">
        <f>IF(B1129&lt;&gt;"",IF(AND(B1129&gt;=_TM1,B1129&lt;=_TM2,OR(TH!L1129="1111",TH!M1129="1111")),TH!D1129,""),"")</f>
        <v/>
      </c>
      <c r="B1129" s="36" t="str">
        <f t="shared" si="59"/>
        <v/>
      </c>
      <c r="C1129" s="37"/>
      <c r="D1129" s="37"/>
      <c r="E1129" s="37"/>
      <c r="F1129" s="40"/>
      <c r="G1129" s="40"/>
      <c r="H1129" s="44"/>
      <c r="I1129" s="256"/>
      <c r="J1129" s="256"/>
      <c r="K1129" s="38"/>
      <c r="L1129" s="39"/>
      <c r="M1129" s="39"/>
      <c r="N1129" s="52" t="str">
        <f>IF(AND('331-CT'!$E$7=TH!H1129,OR(L1129="331",M1129="331")),"331",IF(AND(OR(L1129="131",M1129="131"),H1129='131-CT'!$E$7),"131",""))</f>
        <v/>
      </c>
      <c r="O1129" s="855" t="str">
        <f>IF(AND('341-CT'!$E$9=H1129,OR(LEFT(L1129,3)=$O$7,LEFT(M1129,3)=$O$7)),"x","")</f>
        <v/>
      </c>
      <c r="P1129" s="52" t="str">
        <f>IF(AND($B1129&gt;='111'!$N$11,$B1129&lt;='111'!$O$11,OR($L1129=$P$7,$M1129=$P$7)),"x","")</f>
        <v/>
      </c>
      <c r="Q1129" s="52" t="str">
        <f>IF(AND($L1129=$P$7,$B1129&lt;'111'!$N$11),"x","")</f>
        <v/>
      </c>
      <c r="R1129" s="52" t="str">
        <f>IF(AND($M1129=$P$7,$B1129&lt;'111'!$N$11),"x","")</f>
        <v/>
      </c>
      <c r="S1129" s="52" t="str">
        <f>IF(ISERROR(FIND('112'!$M$9,G1129,1)),"",IF((AND(FIND('112'!$M$9,G1129,1)&gt;=1,$B1129&gt;='112'!$N$8,$B1129&lt;='112'!$O$8,OR($L1129='112'!$I$6,$M1129='112'!$I$6))),"x",""))</f>
        <v/>
      </c>
      <c r="T1129" s="52" t="str">
        <f>IF(ISERROR(FIND('112'!$M$9,G1129,1)),"",IF((AND(LEFT(G1129,2)=LEFT('112'!$M$9,2),B1129&lt;'112'!$N$8,$L1129='112'!$I$6)),"x",""))</f>
        <v/>
      </c>
      <c r="U1129" s="52" t="str">
        <f>IF(ISERROR(FIND('112'!$M$9,G1129,1)),"",IF((AND(RIGHT(G1129,2)=RIGHT('112'!$M$9,2),B1129&lt;'112'!$N$8,$M1129='112'!$I$6)),"x",""))</f>
        <v/>
      </c>
      <c r="V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2" t="str">
        <f>IF(OR(TH!L1129=TH!$W$7,M1129=TH!$W$7),"x","")</f>
        <v/>
      </c>
      <c r="X1129" s="52" t="str">
        <f>IF(AND(B1129&gt;='IN-NX'!$P$3,B1129&lt;='IN-NX'!$Q$3,'IN-NX'!$D$7=D1129,OR(LEFT(L1129,2)="15",AND(LEFT(M1129,2)&lt;&gt;"15",LEFT(M1129,2)&lt;&gt;"33"))),"x","")</f>
        <v/>
      </c>
      <c r="Y1129" s="52" t="str">
        <f>IF(AND(OR(LEFT(TH!L1129,2)="15",LEFT(TH!M1129,2)="15"),'152-CT'!$J$8=TH!F1129),"x","")</f>
        <v/>
      </c>
      <c r="Z1129" s="52" t="str">
        <f>IF(AND(OR(LEFT(TH!L1129,2)="15",LEFT(TH!M1129,2)="15"),TK!$E$7=TH!F1129),"x","")</f>
        <v/>
      </c>
      <c r="AA1129" s="52" t="str">
        <f>IF(AND(B1129&lt;=NKC!$N$8,B1129&gt;=NKC!$M$8),"x","")</f>
        <v/>
      </c>
      <c r="AB1129" s="788"/>
    </row>
    <row r="1131" spans="1:33">
      <c r="K1131" s="452">
        <f>SUBTOTAL(9,K10:K1129)</f>
        <v>1460621260</v>
      </c>
    </row>
  </sheetData>
  <autoFilter ref="A9:AE1129"/>
  <sortState ref="A63:AG1102">
    <sortCondition ref="C63:C1102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88" t="s">
        <v>342</v>
      </c>
      <c r="G1" s="988"/>
      <c r="H1" s="988"/>
      <c r="I1" s="988"/>
    </row>
    <row r="2" spans="1:14">
      <c r="A2" s="587" t="str">
        <f>TH!A2</f>
        <v>Địa chỉ: 1A227/1 Ấp 1, Phạm Văn Hai, Bình Chánh, TPHCM</v>
      </c>
      <c r="F2" s="987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987"/>
      <c r="H2" s="987"/>
      <c r="I2" s="987"/>
    </row>
    <row r="3" spans="1:14">
      <c r="F3" s="987"/>
      <c r="G3" s="987"/>
      <c r="H3" s="987"/>
      <c r="I3" s="987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1" t="s">
        <v>123</v>
      </c>
      <c r="I7" s="991"/>
      <c r="J7" s="593"/>
      <c r="K7" s="593"/>
      <c r="M7" s="990" t="s">
        <v>331</v>
      </c>
      <c r="N7" s="990"/>
    </row>
    <row r="8" spans="1:14" s="765" customFormat="1" ht="23.25" customHeight="1" thickBot="1">
      <c r="A8" s="992" t="s">
        <v>344</v>
      </c>
      <c r="B8" s="994" t="s">
        <v>1</v>
      </c>
      <c r="C8" s="995"/>
      <c r="D8" s="996" t="s">
        <v>0</v>
      </c>
      <c r="E8" s="992" t="s">
        <v>345</v>
      </c>
      <c r="F8" s="989" t="s">
        <v>94</v>
      </c>
      <c r="G8" s="989"/>
      <c r="H8" s="994" t="s">
        <v>21</v>
      </c>
      <c r="I8" s="995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93"/>
      <c r="B9" s="767" t="s">
        <v>15</v>
      </c>
      <c r="C9" s="767" t="s">
        <v>32</v>
      </c>
      <c r="D9" s="997"/>
      <c r="E9" s="993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645283105</v>
      </c>
      <c r="I10" s="772">
        <f>SUMIF(_M,"&lt;"&amp;$M$8,TH)</f>
        <v>645283105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780893105</v>
      </c>
      <c r="I52" s="780">
        <f ca="1">SUBTOTAL(9,I10:I51)</f>
        <v>780893105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2" t="s">
        <v>145</v>
      </c>
      <c r="H2" s="1002"/>
      <c r="I2" s="1002"/>
    </row>
    <row r="3" spans="1:9" ht="15.75" customHeight="1">
      <c r="A3" s="1" t="str">
        <f>TH!A2</f>
        <v>Địa chỉ: 1A227/1 Ấp 1, Phạm Văn Hai, Bình Chánh, TPHCM</v>
      </c>
      <c r="G3" s="1003" t="str">
        <f ca="1">IF(YEAR($A$15)&gt;=2015,"(Ban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3" s="1003"/>
      <c r="I3" s="1003"/>
    </row>
    <row r="4" spans="1:9">
      <c r="F4" s="17"/>
      <c r="G4" s="1003"/>
      <c r="H4" s="1003"/>
      <c r="I4" s="1003"/>
    </row>
    <row r="5" spans="1:9" ht="17.25" customHeight="1">
      <c r="A5" s="1004" t="s">
        <v>146</v>
      </c>
      <c r="B5" s="1004"/>
      <c r="C5" s="1004"/>
      <c r="D5" s="1004"/>
      <c r="E5" s="1004"/>
      <c r="F5" s="1004"/>
      <c r="G5" s="1004"/>
      <c r="H5" s="1004"/>
      <c r="I5" s="1004"/>
    </row>
    <row r="6" spans="1:9">
      <c r="A6" s="1005" t="s">
        <v>147</v>
      </c>
      <c r="B6" s="1006"/>
      <c r="C6" s="1006"/>
      <c r="D6" s="1006"/>
      <c r="E6" s="1006"/>
      <c r="F6" s="1006"/>
      <c r="G6" s="1006"/>
      <c r="H6" s="1006"/>
      <c r="I6" s="1006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6" t="s">
        <v>29</v>
      </c>
      <c r="B9" s="1007"/>
      <c r="C9" s="1007"/>
      <c r="D9" s="1007"/>
      <c r="E9" s="1007"/>
      <c r="F9" s="1007"/>
      <c r="G9" s="1007"/>
      <c r="H9" s="1007"/>
      <c r="I9" s="1007"/>
    </row>
    <row r="10" spans="1:9" ht="9.75" customHeight="1">
      <c r="C10" s="1008"/>
      <c r="D10" s="1009"/>
      <c r="E10" s="1009"/>
      <c r="F10" s="1009"/>
      <c r="G10" s="1009"/>
      <c r="H10" s="1009"/>
      <c r="I10" s="1009"/>
    </row>
    <row r="11" spans="1:9" s="18" customFormat="1" ht="19.5" customHeight="1">
      <c r="A11" s="1010" t="s">
        <v>20</v>
      </c>
      <c r="B11" s="1000" t="s">
        <v>1</v>
      </c>
      <c r="C11" s="1011"/>
      <c r="D11" s="1010" t="s">
        <v>0</v>
      </c>
      <c r="E11" s="1010" t="s">
        <v>14</v>
      </c>
      <c r="F11" s="1000" t="s">
        <v>21</v>
      </c>
      <c r="G11" s="1011"/>
      <c r="H11" s="1000" t="s">
        <v>31</v>
      </c>
      <c r="I11" s="1001"/>
    </row>
    <row r="12" spans="1:9" s="18" customFormat="1" ht="32.25" customHeight="1">
      <c r="A12" s="1010"/>
      <c r="B12" s="242" t="s">
        <v>15</v>
      </c>
      <c r="C12" s="242" t="s">
        <v>32</v>
      </c>
      <c r="D12" s="1010"/>
      <c r="E12" s="1010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80875000</v>
      </c>
      <c r="H15" s="247">
        <f ca="1">IF(D15&lt;&gt;"",MAX(H14+F15-G15-I14,0),0)</f>
        <v>0</v>
      </c>
      <c r="I15" s="247">
        <f ca="1">IF(D15&lt;&gt;"",MAX(I14+G15-H14-F15,0),0)</f>
        <v>80875000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70125000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59555000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48745000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43370000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37995000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32605000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27215000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21810000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16435000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11045000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5655000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250000</v>
      </c>
    </row>
    <row r="28" spans="1:9" s="18" customFormat="1" ht="18" customHeight="1">
      <c r="A28" s="199">
        <f ca="1">IF(ROWS($1:14)&gt;COUNT(Dong5),"",OFFSET(TH!C$1,SMALL(Dong5,ROWS($1:14)),))</f>
        <v>42825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42825</v>
      </c>
      <c r="D28" s="245" t="str">
        <f ca="1">IF(ROWS($1:14)&gt;COUNT(Dong5),"",OFFSET(TH!F$1,SMALL(Dong5,ROWS($1:14)),))</f>
        <v>Phí sử dụng đường bộ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250000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80875000</v>
      </c>
      <c r="G62" s="248">
        <f ca="1">SUM(G15:G61)</f>
        <v>80875000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8" t="str">
        <f ca="1">"Ngày 31 tháng  12  năm  "&amp;YEAR($A$15)</f>
        <v>Ngày 31 tháng  12  năm  2017</v>
      </c>
      <c r="F67" s="998"/>
      <c r="G67" s="998"/>
      <c r="H67" s="998"/>
      <c r="I67" s="998"/>
    </row>
    <row r="68" spans="1:9" s="18" customFormat="1" ht="12.75">
      <c r="A68" s="998" t="s">
        <v>11</v>
      </c>
      <c r="B68" s="998"/>
      <c r="C68" s="998"/>
      <c r="D68" s="998"/>
      <c r="E68" s="998" t="s">
        <v>12</v>
      </c>
      <c r="F68" s="998"/>
      <c r="G68" s="998"/>
      <c r="H68" s="998"/>
      <c r="I68" s="998"/>
    </row>
    <row r="69" spans="1:9" s="18" customFormat="1" ht="12.75">
      <c r="A69" s="998" t="s">
        <v>13</v>
      </c>
      <c r="B69" s="998"/>
      <c r="C69" s="998"/>
      <c r="D69" s="998"/>
      <c r="E69" s="998" t="s">
        <v>13</v>
      </c>
      <c r="F69" s="998"/>
      <c r="G69" s="998"/>
      <c r="H69" s="998"/>
      <c r="I69" s="998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999"/>
      <c r="B76" s="999"/>
      <c r="C76" s="999"/>
      <c r="D76" s="99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2" t="s">
        <v>119</v>
      </c>
      <c r="H1" s="1002"/>
      <c r="I1" s="1002"/>
      <c r="J1" s="1002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3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1003"/>
      <c r="I2" s="1003"/>
      <c r="J2" s="1003"/>
    </row>
    <row r="3" spans="1:15" s="3" customFormat="1" ht="16.5" customHeight="1">
      <c r="A3" s="4"/>
      <c r="B3" s="16"/>
      <c r="C3" s="109"/>
      <c r="D3" s="109"/>
      <c r="E3" s="16"/>
      <c r="G3" s="1003"/>
      <c r="H3" s="1003"/>
      <c r="I3" s="1003"/>
      <c r="J3" s="1003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2" t="s">
        <v>120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5" ht="14.25" customHeight="1">
      <c r="A6" s="1014" t="str">
        <f ca="1">$L$11&amp;" / "&amp;YEAR($A$14)</f>
        <v>Quý III / 2017</v>
      </c>
      <c r="B6" s="1014"/>
      <c r="C6" s="1014"/>
      <c r="D6" s="1014"/>
      <c r="E6" s="1014"/>
      <c r="F6" s="1014"/>
      <c r="G6" s="1014"/>
      <c r="H6" s="1014"/>
      <c r="I6" s="1014"/>
      <c r="J6" s="1014"/>
    </row>
    <row r="7" spans="1:15">
      <c r="A7" s="1013" t="s">
        <v>121</v>
      </c>
      <c r="B7" s="1013"/>
      <c r="C7" s="1013"/>
      <c r="D7" s="1013"/>
      <c r="E7" s="1013"/>
      <c r="F7" s="1013"/>
      <c r="G7" s="1013"/>
      <c r="H7" s="1013"/>
      <c r="I7" s="1013"/>
      <c r="J7" s="1013"/>
    </row>
    <row r="8" spans="1:15">
      <c r="A8" s="1013" t="s">
        <v>122</v>
      </c>
      <c r="B8" s="1013"/>
      <c r="C8" s="1013"/>
      <c r="D8" s="1013"/>
      <c r="E8" s="1013"/>
      <c r="F8" s="1013"/>
      <c r="G8" s="1013"/>
      <c r="H8" s="1013"/>
      <c r="I8" s="1013"/>
      <c r="J8" s="1013"/>
    </row>
    <row r="9" spans="1:15">
      <c r="A9" s="112"/>
      <c r="I9" s="112" t="s">
        <v>123</v>
      </c>
    </row>
    <row r="10" spans="1:15" ht="33" customHeight="1" thickBot="1">
      <c r="A10" s="1016" t="s">
        <v>20</v>
      </c>
      <c r="B10" s="1016" t="s">
        <v>124</v>
      </c>
      <c r="C10" s="1015" t="s">
        <v>125</v>
      </c>
      <c r="D10" s="1015"/>
      <c r="E10" s="1015" t="s">
        <v>0</v>
      </c>
      <c r="F10" s="1016" t="s">
        <v>14</v>
      </c>
      <c r="G10" s="1015" t="s">
        <v>21</v>
      </c>
      <c r="H10" s="1015"/>
      <c r="I10" s="1015" t="s">
        <v>126</v>
      </c>
      <c r="J10" s="1015" t="s">
        <v>127</v>
      </c>
      <c r="L10" s="573"/>
      <c r="N10" s="990" t="s">
        <v>331</v>
      </c>
      <c r="O10" s="990"/>
    </row>
    <row r="11" spans="1:15" ht="24" customHeight="1" thickBot="1">
      <c r="A11" s="1017"/>
      <c r="B11" s="1017"/>
      <c r="C11" s="113" t="s">
        <v>128</v>
      </c>
      <c r="D11" s="113" t="s">
        <v>129</v>
      </c>
      <c r="E11" s="1015"/>
      <c r="F11" s="1017"/>
      <c r="G11" s="113" t="s">
        <v>22</v>
      </c>
      <c r="H11" s="113" t="s">
        <v>23</v>
      </c>
      <c r="I11" s="1015"/>
      <c r="J11" s="1015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2863775666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2842215666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2820595666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2799095666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2799095666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e">
        <f ca="1">"Viết bằng chữ: " &amp;[2]!VND('IN-TC'!D13, TRUE)</f>
        <v>#NAME?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18" t="e">
        <f ca="1">IF(YEAR($A$12)&gt;=2015,"(Ban hành theo Thông tư số 200/2014/TT-BTC  Ngày 22/12/2014 của Bộ Tài chính)","(Ban hành kèm theo QĐ 48/2006/QĐ-BTC ngày 24/09/2006 của Bộ trưởng BTC)")</f>
        <v>#VALUE!</v>
      </c>
      <c r="G2" s="1018"/>
      <c r="H2" s="1018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18"/>
      <c r="G3" s="1018"/>
      <c r="H3" s="1018"/>
      <c r="I3" s="232"/>
    </row>
    <row r="4" spans="1:21" s="140" customFormat="1" ht="19.5" customHeight="1">
      <c r="A4" s="1021" t="s">
        <v>137</v>
      </c>
      <c r="B4" s="1021"/>
      <c r="C4" s="1021"/>
      <c r="D4" s="1021"/>
      <c r="E4" s="1021"/>
      <c r="F4" s="1021"/>
      <c r="G4" s="1021"/>
      <c r="H4" s="1021"/>
      <c r="I4" s="1021"/>
    </row>
    <row r="5" spans="1:21" s="140" customFormat="1" ht="15">
      <c r="A5" s="102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22"/>
      <c r="C5" s="1022"/>
      <c r="D5" s="1022"/>
      <c r="E5" s="1022"/>
      <c r="F5" s="1022"/>
      <c r="G5" s="1022"/>
      <c r="H5" s="1022"/>
      <c r="I5" s="1022"/>
    </row>
    <row r="6" spans="1:21" s="140" customFormat="1" ht="15">
      <c r="D6" s="260" t="s">
        <v>158</v>
      </c>
      <c r="E6" s="1022" t="str">
        <f>IF($M$9="ACB","100983119","1004 148 5104 6511")</f>
        <v>1004 148 5104 6511</v>
      </c>
      <c r="F6" s="1022"/>
      <c r="G6" s="1022"/>
      <c r="H6" s="559" t="s">
        <v>108</v>
      </c>
      <c r="I6" s="261" t="str">
        <f>IF(H6="VNĐ","1121",IF(H6="USD","1122",""))</f>
        <v>1121</v>
      </c>
      <c r="N6" s="1013" t="s">
        <v>331</v>
      </c>
      <c r="O6" s="1013"/>
      <c r="Q6" s="1019" t="s">
        <v>272</v>
      </c>
      <c r="R6" s="1019" t="s">
        <v>332</v>
      </c>
      <c r="S6" s="1019" t="s">
        <v>740</v>
      </c>
      <c r="T6" s="1019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20"/>
      <c r="R7" s="1020"/>
      <c r="S7" s="1020"/>
      <c r="T7" s="1020"/>
    </row>
    <row r="8" spans="1:21" s="145" customFormat="1" ht="22.5" customHeight="1" thickBot="1">
      <c r="A8" s="1025" t="s">
        <v>138</v>
      </c>
      <c r="B8" s="1027" t="s">
        <v>1</v>
      </c>
      <c r="C8" s="1028"/>
      <c r="D8" s="1023" t="s">
        <v>0</v>
      </c>
      <c r="E8" s="1029" t="s">
        <v>14</v>
      </c>
      <c r="F8" s="1031" t="s">
        <v>139</v>
      </c>
      <c r="G8" s="1031"/>
      <c r="H8" s="1028"/>
      <c r="I8" s="1023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6"/>
      <c r="B9" s="146" t="s">
        <v>15</v>
      </c>
      <c r="C9" s="147" t="s">
        <v>140</v>
      </c>
      <c r="D9" s="1024"/>
      <c r="E9" s="1030"/>
      <c r="F9" s="253" t="s">
        <v>141</v>
      </c>
      <c r="G9" s="148" t="s">
        <v>142</v>
      </c>
      <c r="H9" s="561" t="s">
        <v>143</v>
      </c>
      <c r="I9" s="1024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8"/>
  <sheetViews>
    <sheetView showZeros="0" topLeftCell="A4" workbookViewId="0">
      <pane ySplit="2" topLeftCell="A6" activePane="bottomLeft" state="frozen"/>
      <selection activeCell="A4" sqref="A4"/>
      <selection pane="bottomLeft" activeCell="B34" sqref="B34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>
      <c r="A1" s="783" t="str">
        <f>TH!$A$1</f>
        <v>Đơn vị: CÔNG TY TNHH SX TM KIM DUNG PHÁT</v>
      </c>
    </row>
    <row r="2" spans="1:8">
      <c r="A2" s="784" t="str">
        <f>TH!$A$2</f>
        <v>Địa chỉ: 1A227/1 Ấp 1, Phạm Văn Hai, Bình Chánh, TPHCM</v>
      </c>
    </row>
    <row r="3" spans="1:8" ht="27" customHeight="1">
      <c r="A3" s="1033" t="s">
        <v>338</v>
      </c>
      <c r="B3" s="1033"/>
      <c r="C3" s="1033"/>
      <c r="D3" s="1033"/>
      <c r="E3" s="1033"/>
      <c r="F3" s="1033"/>
      <c r="G3" s="1033"/>
      <c r="H3" s="1033"/>
    </row>
    <row r="4" spans="1:8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</row>
    <row r="5" spans="1:8" s="10" customFormat="1" ht="14.25" customHeight="1">
      <c r="A5" s="1035"/>
      <c r="B5" s="1037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0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6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6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6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6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81944720</v>
      </c>
      <c r="F12" s="8">
        <f t="array" ref="F12">SUM(IF("131"&amp;B12=KHC&amp;KH,TH))</f>
        <v>0</v>
      </c>
      <c r="G12" s="742">
        <f t="shared" si="1"/>
        <v>114638635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6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6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6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6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6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6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6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0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6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6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6" t="s">
        <v>636</v>
      </c>
      <c r="C23" s="450">
        <v>29539400</v>
      </c>
      <c r="D23" s="8"/>
      <c r="E23" s="8">
        <f t="array" ref="E23">SUM(IF("131"&amp;B23=KHN&amp;KH,TH))</f>
        <v>68445630</v>
      </c>
      <c r="F23" s="8">
        <f t="array" ref="F23">SUM(IF("131"&amp;B23=KHC&amp;KH,TH))</f>
        <v>0</v>
      </c>
      <c r="G23" s="742">
        <f t="shared" si="1"/>
        <v>97985030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6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37151950</v>
      </c>
      <c r="F37" s="8">
        <f t="array" ref="F37">SUM(IF("131"&amp;B37=KHC&amp;KH,TH))</f>
        <v>0</v>
      </c>
      <c r="G37" s="742">
        <f t="shared" si="1"/>
        <v>105954750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258629250</v>
      </c>
      <c r="G69" s="742">
        <f t="shared" si="15"/>
        <v>0</v>
      </c>
      <c r="H69" s="742">
        <f t="shared" si="16"/>
        <v>258629250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193196025</v>
      </c>
      <c r="F72" s="13">
        <f t="shared" si="19"/>
        <v>258629250</v>
      </c>
      <c r="G72" s="13">
        <f t="shared" si="19"/>
        <v>1400694966</v>
      </c>
      <c r="H72" s="13">
        <f t="shared" si="19"/>
        <v>258629250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>
      <c r="E76" s="15"/>
      <c r="F76" s="1032" t="s">
        <v>417</v>
      </c>
      <c r="G76" s="1032"/>
      <c r="H76" s="1032"/>
    </row>
    <row r="77" spans="1:8">
      <c r="F77" s="1032" t="s">
        <v>109</v>
      </c>
      <c r="G77" s="1032"/>
      <c r="H77" s="1032"/>
    </row>
    <row r="78" spans="1:8">
      <c r="E78" s="183"/>
      <c r="F78" s="1032" t="s">
        <v>136</v>
      </c>
      <c r="G78" s="1032"/>
      <c r="H78" s="1032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2" t="s">
        <v>46</v>
      </c>
      <c r="I1" s="1042"/>
      <c r="J1" s="1042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3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I2" s="1043"/>
      <c r="J2" s="1043"/>
    </row>
    <row r="3" spans="1:10" s="435" customFormat="1" ht="14.25" customHeight="1">
      <c r="A3" s="574"/>
      <c r="B3" s="572"/>
      <c r="C3" s="572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5" t="s">
        <v>750</v>
      </c>
      <c r="F7" s="1045"/>
      <c r="G7" s="1045"/>
      <c r="H7" s="1045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8" t="e">
        <f ca="1">"Ngày 31 tháng  12  năm  "&amp;YEAR($A$14)</f>
        <v>#VALUE!</v>
      </c>
      <c r="F37" s="998"/>
      <c r="G37" s="998"/>
      <c r="H37" s="998"/>
      <c r="I37" s="998"/>
      <c r="J37" s="998"/>
    </row>
    <row r="38" spans="1:11" s="18" customFormat="1" ht="14.25" customHeight="1">
      <c r="C38" s="570" t="s">
        <v>11</v>
      </c>
      <c r="E38" s="998" t="s">
        <v>12</v>
      </c>
      <c r="F38" s="998"/>
      <c r="G38" s="998"/>
      <c r="H38" s="998"/>
      <c r="I38" s="998"/>
      <c r="J38" s="998"/>
    </row>
    <row r="39" spans="1:11" s="18" customFormat="1" ht="14.25" customHeight="1">
      <c r="C39" s="570" t="s">
        <v>13</v>
      </c>
      <c r="E39" s="998" t="s">
        <v>13</v>
      </c>
      <c r="F39" s="998"/>
      <c r="G39" s="998"/>
      <c r="H39" s="998"/>
      <c r="I39" s="998"/>
      <c r="J39" s="998"/>
    </row>
    <row r="40" spans="1:11" s="29" customFormat="1"/>
    <row r="46" spans="1:11" ht="15">
      <c r="C46" s="571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2"/>
  <sheetViews>
    <sheetView showZeros="0" tabSelected="1" workbookViewId="0">
      <pane ySplit="5" topLeftCell="A6" activePane="bottomLeft" state="frozen"/>
      <selection pane="bottomLeft" activeCell="A17" sqref="A17:XFD17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>
      <c r="A1" s="783" t="str">
        <f>TH!$A$1</f>
        <v>Đơn vị: CÔNG TY TNHH SX TM KIM DUNG PHÁT</v>
      </c>
    </row>
    <row r="2" spans="1:10">
      <c r="A2" s="784" t="str">
        <f>TH!$A$2</f>
        <v>Địa chỉ: 1A227/1 Ấp 1, Phạm Văn Hai, Bình Chánh, TPHCM</v>
      </c>
    </row>
    <row r="3" spans="1:10" ht="27" customHeight="1">
      <c r="A3" s="1033" t="s">
        <v>102</v>
      </c>
      <c r="B3" s="1033"/>
      <c r="C3" s="1033"/>
      <c r="D3" s="1033"/>
      <c r="E3" s="1033"/>
      <c r="F3" s="1033"/>
      <c r="G3" s="1033"/>
      <c r="H3" s="1033"/>
    </row>
    <row r="4" spans="1:10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  <c r="I4" s="287"/>
    </row>
    <row r="5" spans="1:10" s="10" customFormat="1" ht="14.25" customHeight="1">
      <c r="A5" s="1035"/>
      <c r="B5" s="1037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1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1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1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1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1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1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1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1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1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1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1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1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1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1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1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0"/>
    </row>
    <row r="29" spans="1:10">
      <c r="C29" s="183"/>
      <c r="D29" s="183"/>
      <c r="E29" s="183">
        <f>E28-CDPS!E28</f>
        <v>-17567550</v>
      </c>
      <c r="F29" s="183">
        <f>F28-CDPS!F28</f>
        <v>-17567550</v>
      </c>
      <c r="H29" s="183"/>
    </row>
    <row r="30" spans="1:10">
      <c r="E30" s="15"/>
      <c r="F30" s="1032" t="s">
        <v>417</v>
      </c>
      <c r="G30" s="1032"/>
      <c r="H30" s="1032"/>
    </row>
    <row r="31" spans="1:10">
      <c r="F31" s="1032" t="s">
        <v>109</v>
      </c>
      <c r="G31" s="1032"/>
      <c r="H31" s="1032"/>
    </row>
    <row r="32" spans="1:10">
      <c r="E32" s="183"/>
      <c r="F32" s="1032" t="s">
        <v>136</v>
      </c>
      <c r="G32" s="1032"/>
      <c r="H32" s="1032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2" t="s">
        <v>46</v>
      </c>
      <c r="I1" s="1042"/>
      <c r="J1" s="1042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3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I2" s="1043"/>
      <c r="J2" s="1043"/>
    </row>
    <row r="3" spans="1:10" s="3" customFormat="1" ht="14.25" customHeight="1">
      <c r="A3" s="4"/>
      <c r="B3" s="16"/>
      <c r="C3" s="16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5" t="s">
        <v>758</v>
      </c>
      <c r="F7" s="1045"/>
      <c r="G7" s="1045"/>
      <c r="H7" s="104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8" t="e">
        <f ca="1">"Ngày 31 tháng  12  năm  "&amp;YEAR($A$14)</f>
        <v>#VALUE!</v>
      </c>
      <c r="F56" s="998"/>
      <c r="G56" s="998"/>
      <c r="H56" s="998"/>
      <c r="I56" s="998"/>
      <c r="J56" s="998"/>
    </row>
    <row r="57" spans="1:11" s="18" customFormat="1" ht="14.25" customHeight="1">
      <c r="C57" s="214" t="s">
        <v>11</v>
      </c>
      <c r="E57" s="998" t="s">
        <v>12</v>
      </c>
      <c r="F57" s="998"/>
      <c r="G57" s="998"/>
      <c r="H57" s="998"/>
      <c r="I57" s="998"/>
      <c r="J57" s="998"/>
    </row>
    <row r="58" spans="1:11" s="18" customFormat="1" ht="14.25" customHeight="1">
      <c r="C58" s="214" t="s">
        <v>13</v>
      </c>
      <c r="E58" s="998" t="s">
        <v>13</v>
      </c>
      <c r="F58" s="998"/>
      <c r="G58" s="998"/>
      <c r="H58" s="998"/>
      <c r="I58" s="998"/>
      <c r="J58" s="998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3.5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3" t="s">
        <v>723</v>
      </c>
      <c r="B1" s="1033"/>
      <c r="C1" s="1033"/>
      <c r="D1" s="1033"/>
      <c r="E1" s="1033"/>
      <c r="F1" s="1033"/>
      <c r="G1" s="1033"/>
      <c r="H1" s="1033"/>
      <c r="I1" s="1033"/>
    </row>
    <row r="2" spans="1:9" s="10" customFormat="1" ht="15.75" customHeight="1">
      <c r="A2" s="1048" t="s">
        <v>35</v>
      </c>
      <c r="B2" s="1049" t="s">
        <v>724</v>
      </c>
      <c r="C2" s="1049" t="s">
        <v>725</v>
      </c>
      <c r="D2" s="1049" t="s">
        <v>37</v>
      </c>
      <c r="E2" s="1049"/>
      <c r="F2" s="1049" t="s">
        <v>38</v>
      </c>
      <c r="G2" s="1049"/>
      <c r="H2" s="1050" t="s">
        <v>353</v>
      </c>
      <c r="I2" s="1039"/>
    </row>
    <row r="3" spans="1:9" s="10" customFormat="1" ht="15.75" customHeight="1">
      <c r="A3" s="1048"/>
      <c r="B3" s="1049"/>
      <c r="C3" s="1049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09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2" t="s">
        <v>727</v>
      </c>
      <c r="H1" s="1042"/>
      <c r="I1" s="1042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3" t="s">
        <v>728</v>
      </c>
      <c r="H2" s="1043"/>
      <c r="I2" s="1043"/>
    </row>
    <row r="3" spans="1:9" s="835" customFormat="1" ht="16.5" customHeight="1">
      <c r="A3" s="812"/>
      <c r="B3" s="812"/>
      <c r="C3" s="812"/>
      <c r="F3" s="700"/>
      <c r="G3" s="1043"/>
      <c r="H3" s="1043"/>
      <c r="I3" s="1043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1" t="s">
        <v>729</v>
      </c>
      <c r="B5" s="1051"/>
      <c r="C5" s="1051"/>
      <c r="D5" s="1051"/>
      <c r="E5" s="1051"/>
      <c r="F5" s="1051"/>
      <c r="G5" s="1051"/>
      <c r="H5" s="1051"/>
      <c r="I5" s="1051"/>
    </row>
    <row r="6" spans="1:9" s="18" customFormat="1">
      <c r="A6" s="998" t="s">
        <v>730</v>
      </c>
      <c r="B6" s="998"/>
      <c r="C6" s="998"/>
      <c r="D6" s="998"/>
      <c r="E6" s="998"/>
      <c r="F6" s="998"/>
      <c r="G6" s="998"/>
      <c r="H6" s="998"/>
      <c r="I6" s="998"/>
    </row>
    <row r="7" spans="1:9" s="18" customFormat="1">
      <c r="A7" s="998" t="s">
        <v>731</v>
      </c>
      <c r="B7" s="998"/>
      <c r="C7" s="998"/>
      <c r="D7" s="998"/>
      <c r="E7" s="998"/>
      <c r="F7" s="998"/>
      <c r="G7" s="998"/>
      <c r="H7" s="998"/>
      <c r="I7" s="998"/>
    </row>
    <row r="8" spans="1:9" s="18" customFormat="1" ht="15" customHeight="1">
      <c r="A8" s="998" t="str">
        <f>IF(MID($E$9,4,4)="1015","Đối tượng cho vay: NH Eximbank CN Q11","Đối tượng cho vay: NH Eximbank CN Q4")</f>
        <v>Đối tượng cho vay: NH Eximbank CN Q4</v>
      </c>
      <c r="B8" s="998"/>
      <c r="C8" s="998"/>
      <c r="D8" s="998"/>
      <c r="E8" s="998"/>
      <c r="F8" s="998"/>
      <c r="G8" s="998"/>
      <c r="H8" s="998"/>
      <c r="I8" s="998"/>
    </row>
    <row r="9" spans="1:9" s="18" customFormat="1">
      <c r="A9" s="810"/>
      <c r="B9" s="810"/>
      <c r="C9" s="810"/>
      <c r="D9" s="20" t="s">
        <v>732</v>
      </c>
      <c r="E9" s="1052" t="s">
        <v>726</v>
      </c>
      <c r="F9" s="1052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8" t="s">
        <v>733</v>
      </c>
      <c r="B10" s="998"/>
      <c r="C10" s="998"/>
      <c r="D10" s="998"/>
      <c r="E10" s="998"/>
      <c r="F10" s="998"/>
      <c r="G10" s="998"/>
      <c r="H10" s="998"/>
      <c r="I10" s="998"/>
    </row>
    <row r="11" spans="1:9" s="18" customFormat="1">
      <c r="C11" s="1046"/>
      <c r="D11" s="1046"/>
      <c r="E11" s="1046"/>
      <c r="F11" s="1046"/>
      <c r="G11" s="1046"/>
      <c r="H11" s="1046"/>
      <c r="I11" s="1046"/>
    </row>
    <row r="12" spans="1:9" s="18" customFormat="1" ht="15.75" customHeight="1">
      <c r="A12" s="1053" t="s">
        <v>20</v>
      </c>
      <c r="B12" s="1040" t="s">
        <v>1</v>
      </c>
      <c r="C12" s="1041"/>
      <c r="D12" s="1053" t="s">
        <v>0</v>
      </c>
      <c r="E12" s="1053" t="s">
        <v>14</v>
      </c>
      <c r="F12" s="1055" t="s">
        <v>734</v>
      </c>
      <c r="G12" s="1056"/>
      <c r="H12" s="1055" t="s">
        <v>735</v>
      </c>
      <c r="I12" s="1056"/>
    </row>
    <row r="13" spans="1:9" s="18" customFormat="1" ht="33.75" customHeight="1">
      <c r="A13" s="1054"/>
      <c r="B13" s="242" t="s">
        <v>15</v>
      </c>
      <c r="C13" s="242" t="s">
        <v>32</v>
      </c>
      <c r="D13" s="1054"/>
      <c r="E13" s="1054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8" t="s">
        <v>178</v>
      </c>
      <c r="K2" s="1058"/>
      <c r="L2" s="1058"/>
      <c r="M2" s="1058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57" t="str">
        <f>IF(YEAR($A$14)&gt;=2015,"(Ban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K3" s="1057"/>
      <c r="L3" s="1057"/>
      <c r="M3" s="1057"/>
      <c r="N3" s="266"/>
    </row>
    <row r="4" spans="1:14">
      <c r="F4" s="266"/>
      <c r="G4" s="266"/>
      <c r="H4" s="266"/>
      <c r="I4" s="266"/>
      <c r="J4" s="1057"/>
      <c r="K4" s="1057"/>
      <c r="L4" s="1057"/>
      <c r="M4" s="1057"/>
      <c r="N4" s="266"/>
    </row>
    <row r="5" spans="1:14" s="267" customFormat="1" ht="23.25" customHeight="1">
      <c r="A5" s="1067" t="s">
        <v>179</v>
      </c>
      <c r="B5" s="1067"/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1067"/>
    </row>
    <row r="6" spans="1:14">
      <c r="A6" s="1058" t="s">
        <v>418</v>
      </c>
      <c r="B6" s="1058" t="s">
        <v>180</v>
      </c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1058"/>
    </row>
    <row r="7" spans="1:14">
      <c r="C7" s="1068"/>
      <c r="D7" s="1068"/>
      <c r="E7" s="1068"/>
      <c r="F7" s="1068"/>
      <c r="G7" s="1068"/>
      <c r="H7" s="1068"/>
      <c r="I7" s="1068"/>
      <c r="J7" s="1068"/>
      <c r="K7" s="1068"/>
      <c r="L7" s="1068"/>
      <c r="M7" s="1068"/>
      <c r="N7" s="1068"/>
    </row>
    <row r="8" spans="1:14" ht="15.75" customHeight="1">
      <c r="A8" s="1061" t="s">
        <v>20</v>
      </c>
      <c r="B8" s="1069" t="s">
        <v>1</v>
      </c>
      <c r="C8" s="1070"/>
      <c r="D8" s="1061" t="s">
        <v>0</v>
      </c>
      <c r="E8" s="1061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61"/>
      <c r="B9" s="1071"/>
      <c r="C9" s="1072"/>
      <c r="D9" s="1061"/>
      <c r="E9" s="1061"/>
      <c r="F9" s="1060" t="s">
        <v>181</v>
      </c>
      <c r="G9" s="1060"/>
      <c r="H9" s="1060"/>
      <c r="I9" s="1060" t="s">
        <v>182</v>
      </c>
      <c r="J9" s="1060"/>
      <c r="K9" s="1060"/>
      <c r="L9" s="1061" t="s">
        <v>183</v>
      </c>
      <c r="M9" s="1061" t="s">
        <v>184</v>
      </c>
      <c r="N9" s="1061" t="s">
        <v>185</v>
      </c>
    </row>
    <row r="10" spans="1:14" ht="15.75" customHeight="1">
      <c r="A10" s="1061"/>
      <c r="B10" s="1063" t="s">
        <v>15</v>
      </c>
      <c r="C10" s="1063" t="s">
        <v>32</v>
      </c>
      <c r="D10" s="1061"/>
      <c r="E10" s="1061"/>
      <c r="F10" s="1065" t="s">
        <v>183</v>
      </c>
      <c r="G10" s="1065" t="s">
        <v>184</v>
      </c>
      <c r="H10" s="1065" t="s">
        <v>185</v>
      </c>
      <c r="I10" s="1065" t="s">
        <v>183</v>
      </c>
      <c r="J10" s="1065" t="s">
        <v>184</v>
      </c>
      <c r="K10" s="1065" t="s">
        <v>185</v>
      </c>
      <c r="L10" s="1062"/>
      <c r="M10" s="1062"/>
      <c r="N10" s="1062"/>
    </row>
    <row r="11" spans="1:14">
      <c r="A11" s="1061"/>
      <c r="B11" s="1064"/>
      <c r="C11" s="1064"/>
      <c r="D11" s="1061"/>
      <c r="E11" s="1061"/>
      <c r="F11" s="1066"/>
      <c r="G11" s="1066"/>
      <c r="H11" s="1066"/>
      <c r="I11" s="1066"/>
      <c r="J11" s="1066"/>
      <c r="K11" s="1066"/>
      <c r="L11" s="1062"/>
      <c r="M11" s="1062"/>
      <c r="N11" s="106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9" t="str">
        <f>"Ngày 31 tháng  12  năm  "&amp;YEAR($A$14)</f>
        <v>Ngày 31 tháng  12  năm  2011</v>
      </c>
      <c r="F23" s="1059"/>
      <c r="G23" s="1059"/>
      <c r="H23" s="1059"/>
      <c r="I23" s="1059"/>
      <c r="J23" s="1059"/>
      <c r="K23" s="1059"/>
      <c r="L23" s="1059"/>
      <c r="M23" s="1059"/>
      <c r="N23" s="1059"/>
    </row>
    <row r="24" spans="1:14">
      <c r="A24" s="1059" t="s">
        <v>11</v>
      </c>
      <c r="B24" s="1059"/>
      <c r="C24" s="1059"/>
      <c r="D24" s="1059"/>
      <c r="E24" s="1059" t="s">
        <v>12</v>
      </c>
      <c r="F24" s="1059"/>
      <c r="G24" s="1059"/>
      <c r="H24" s="1059"/>
      <c r="I24" s="1059"/>
      <c r="J24" s="1059"/>
      <c r="K24" s="1059"/>
      <c r="L24" s="1059"/>
      <c r="M24" s="1059"/>
      <c r="N24" s="1059"/>
    </row>
    <row r="25" spans="1:14">
      <c r="A25" s="1059" t="s">
        <v>13</v>
      </c>
      <c r="B25" s="1059"/>
      <c r="C25" s="1059"/>
      <c r="D25" s="1059"/>
      <c r="E25" s="1059" t="s">
        <v>13</v>
      </c>
      <c r="F25" s="1059"/>
      <c r="G25" s="1059"/>
      <c r="H25" s="1059"/>
      <c r="I25" s="1059"/>
      <c r="J25" s="1059"/>
      <c r="K25" s="1059"/>
      <c r="L25" s="1059"/>
      <c r="M25" s="1059"/>
      <c r="N25" s="1059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3" sqref="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6"/>
      <c r="D1" s="906"/>
      <c r="E1" s="906"/>
      <c r="F1" s="282"/>
      <c r="G1" s="282"/>
      <c r="H1" s="1042" t="s">
        <v>187</v>
      </c>
      <c r="I1" s="1042"/>
      <c r="J1" s="1042"/>
      <c r="K1" s="1042"/>
      <c r="L1" s="1042"/>
      <c r="M1" s="893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7"/>
      <c r="D2" s="907"/>
      <c r="E2" s="907"/>
      <c r="F2" s="907"/>
      <c r="G2" s="907"/>
      <c r="H2" s="1043" t="str">
        <f>IF(YEAR('[5]152-CT'!$C$50)&gt;=2015,"(Ban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I2" s="1043"/>
      <c r="J2" s="1043"/>
      <c r="K2" s="1043"/>
      <c r="L2" s="1043"/>
      <c r="M2" s="700"/>
      <c r="N2" s="696"/>
    </row>
    <row r="3" spans="1:14" s="435" customFormat="1" ht="14.25" customHeight="1">
      <c r="B3" s="907"/>
      <c r="C3" s="907"/>
      <c r="D3" s="907"/>
      <c r="E3" s="907"/>
      <c r="F3" s="907"/>
      <c r="G3" s="907"/>
      <c r="H3" s="1043"/>
      <c r="I3" s="1043"/>
      <c r="J3" s="1043"/>
      <c r="K3" s="1043"/>
      <c r="L3" s="1043"/>
      <c r="M3" s="701"/>
      <c r="N3" s="696"/>
    </row>
    <row r="4" spans="1:14" s="283" customFormat="1" ht="27.75" customHeight="1">
      <c r="B4" s="1074" t="s">
        <v>188</v>
      </c>
      <c r="C4" s="1074"/>
      <c r="D4" s="1074"/>
      <c r="E4" s="1074"/>
      <c r="F4" s="1074"/>
      <c r="G4" s="1074"/>
      <c r="H4" s="1074"/>
      <c r="I4" s="1074"/>
      <c r="J4" s="1074"/>
      <c r="K4" s="1074"/>
      <c r="L4" s="1074"/>
      <c r="N4" s="697"/>
    </row>
    <row r="5" spans="1:14" s="283" customFormat="1" ht="15" customHeight="1">
      <c r="B5" s="1073" t="s">
        <v>189</v>
      </c>
      <c r="C5" s="1073"/>
      <c r="D5" s="1073"/>
      <c r="E5" s="1073"/>
      <c r="F5" s="1073"/>
      <c r="G5" s="1073"/>
      <c r="H5" s="1073"/>
      <c r="I5" s="1073"/>
      <c r="J5" s="1073"/>
      <c r="K5" s="1073"/>
      <c r="L5" s="1073"/>
      <c r="N5" s="697"/>
    </row>
    <row r="6" spans="1:14" s="283" customFormat="1" ht="12.75" customHeight="1">
      <c r="B6" s="1073" t="s">
        <v>190</v>
      </c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N6" s="697"/>
    </row>
    <row r="7" spans="1:14" s="284" customFormat="1" ht="24" customHeight="1">
      <c r="C7" s="1075" t="s">
        <v>191</v>
      </c>
      <c r="D7" s="1075"/>
      <c r="E7" s="1075"/>
      <c r="F7" s="1075"/>
      <c r="G7" s="1075"/>
      <c r="H7" s="1075"/>
      <c r="I7" s="1075"/>
      <c r="J7" s="1075"/>
      <c r="K7" s="1075"/>
      <c r="L7" s="1075"/>
      <c r="N7" s="698"/>
    </row>
    <row r="8" spans="1:14" ht="20.25" customHeight="1">
      <c r="B8" s="1076" t="s">
        <v>35</v>
      </c>
      <c r="C8" s="1077" t="s">
        <v>192</v>
      </c>
      <c r="D8" s="1078" t="s">
        <v>193</v>
      </c>
      <c r="E8" s="1080" t="s">
        <v>139</v>
      </c>
      <c r="F8" s="1080"/>
      <c r="G8" s="1080"/>
      <c r="H8" s="1080"/>
      <c r="I8" s="1080"/>
      <c r="J8" s="1080"/>
      <c r="K8" s="1080"/>
      <c r="L8" s="1080"/>
    </row>
    <row r="9" spans="1:14" ht="20.25" customHeight="1">
      <c r="B9" s="1076"/>
      <c r="C9" s="1077"/>
      <c r="D9" s="1079"/>
      <c r="E9" s="1080" t="s">
        <v>194</v>
      </c>
      <c r="F9" s="1080"/>
      <c r="G9" s="1081" t="s">
        <v>195</v>
      </c>
      <c r="H9" s="1081"/>
      <c r="I9" s="1081" t="s">
        <v>196</v>
      </c>
      <c r="J9" s="1081"/>
      <c r="K9" s="1081" t="s">
        <v>197</v>
      </c>
      <c r="L9" s="1081"/>
    </row>
    <row r="10" spans="1:14" ht="20.25" customHeight="1">
      <c r="B10" s="1076"/>
      <c r="C10" s="1077"/>
      <c r="D10" s="895"/>
      <c r="E10" s="896" t="s">
        <v>198</v>
      </c>
      <c r="F10" s="896" t="s">
        <v>199</v>
      </c>
      <c r="G10" s="896" t="s">
        <v>198</v>
      </c>
      <c r="H10" s="896" t="s">
        <v>199</v>
      </c>
      <c r="I10" s="896" t="s">
        <v>198</v>
      </c>
      <c r="J10" s="896" t="s">
        <v>199</v>
      </c>
      <c r="K10" s="896" t="s">
        <v>198</v>
      </c>
      <c r="L10" s="896" t="s">
        <v>199</v>
      </c>
    </row>
    <row r="11" spans="1:14" s="286" customFormat="1">
      <c r="B11" s="894" t="s">
        <v>2</v>
      </c>
      <c r="C11" s="895" t="s">
        <v>3</v>
      </c>
      <c r="D11" s="895"/>
      <c r="E11" s="896">
        <v>1</v>
      </c>
      <c r="F11" s="896">
        <v>1</v>
      </c>
      <c r="G11" s="896">
        <v>2</v>
      </c>
      <c r="H11" s="896">
        <v>2</v>
      </c>
      <c r="I11" s="896">
        <v>3</v>
      </c>
      <c r="J11" s="896">
        <v>3</v>
      </c>
      <c r="K11" s="896">
        <v>4</v>
      </c>
      <c r="L11" s="896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4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3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4"/>
      <c r="C33" s="295" t="s">
        <v>340</v>
      </c>
      <c r="D33" s="894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89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4"/>
      <c r="C412" s="295" t="s">
        <v>200</v>
      </c>
      <c r="D412" s="894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2"/>
      <c r="D416" s="1032"/>
      <c r="E416" s="1032"/>
      <c r="F416" s="785"/>
      <c r="G416" s="785"/>
      <c r="H416" s="785"/>
      <c r="I416" s="785"/>
      <c r="J416" s="1032" t="s">
        <v>417</v>
      </c>
      <c r="K416" s="1032"/>
      <c r="L416" s="1032"/>
    </row>
    <row r="417" spans="3:12" ht="19.5" customHeight="1">
      <c r="C417" s="892"/>
      <c r="D417" s="892"/>
      <c r="E417" s="892"/>
      <c r="F417" s="1032"/>
      <c r="G417" s="1032"/>
      <c r="H417" s="1032"/>
      <c r="I417" s="785"/>
      <c r="J417" s="1032" t="s">
        <v>109</v>
      </c>
      <c r="K417" s="1032"/>
      <c r="L417" s="1032"/>
    </row>
    <row r="418" spans="3:12" ht="19.5" customHeight="1">
      <c r="C418" s="892"/>
      <c r="D418" s="892"/>
      <c r="E418" s="892"/>
      <c r="F418" s="1032"/>
      <c r="G418" s="1032"/>
      <c r="H418" s="1032"/>
      <c r="I418" s="285"/>
      <c r="J418" s="1032" t="s">
        <v>136</v>
      </c>
      <c r="K418" s="1032"/>
      <c r="L418" s="1032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C416:E416"/>
    <mergeCell ref="J418:L418"/>
    <mergeCell ref="F418:H418"/>
    <mergeCell ref="J417:L417"/>
    <mergeCell ref="F417:H417"/>
    <mergeCell ref="J416:L41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2" t="s">
        <v>35</v>
      </c>
      <c r="B14" s="1082" t="s">
        <v>201</v>
      </c>
      <c r="C14" s="1082" t="s">
        <v>202</v>
      </c>
      <c r="D14" s="1082" t="s">
        <v>193</v>
      </c>
      <c r="E14" s="1084" t="s">
        <v>203</v>
      </c>
      <c r="F14" s="1084"/>
      <c r="G14" s="1082" t="s">
        <v>204</v>
      </c>
      <c r="H14" s="1082" t="s">
        <v>205</v>
      </c>
    </row>
    <row r="15" spans="1:17" ht="12.75" customHeight="1">
      <c r="A15" s="1083"/>
      <c r="B15" s="1083"/>
      <c r="C15" s="1083"/>
      <c r="D15" s="1083"/>
      <c r="E15" s="645" t="s">
        <v>206</v>
      </c>
      <c r="F15" s="645" t="str">
        <f>IF(LEFT($D$7,1)="N","Thực nhập","Thực xuất")</f>
        <v>Thực nhập</v>
      </c>
      <c r="G15" s="1083"/>
      <c r="H15" s="1083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4" t="s">
        <v>207</v>
      </c>
      <c r="B28" s="1084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e">
        <f ca="1">"Tổng số tiền (viết bằng chữ):  "&amp;[2]!VND(H28, TRUE)</f>
        <v>#NAME?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4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90" t="s">
        <v>211</v>
      </c>
      <c r="K2" s="1090"/>
      <c r="L2" s="1090"/>
      <c r="M2" s="1090"/>
      <c r="N2" s="916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91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1091"/>
      <c r="L3" s="1091"/>
      <c r="M3" s="1091"/>
      <c r="N3" s="917"/>
    </row>
    <row r="4" spans="1:17" s="435" customFormat="1" ht="16.5" customHeight="1">
      <c r="B4" s="318"/>
      <c r="C4" s="318"/>
      <c r="D4" s="318"/>
      <c r="E4" s="322"/>
      <c r="F4" s="318"/>
      <c r="J4" s="1091"/>
      <c r="K4" s="1091"/>
      <c r="L4" s="1091"/>
      <c r="M4" s="1091"/>
      <c r="N4" s="917"/>
    </row>
    <row r="5" spans="1:17" ht="18.75" customHeight="1">
      <c r="B5" s="1092" t="s">
        <v>212</v>
      </c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323"/>
    </row>
    <row r="6" spans="1:17" s="324" customFormat="1" ht="12.75">
      <c r="B6" s="1093" t="s">
        <v>213</v>
      </c>
      <c r="C6" s="1093"/>
      <c r="D6" s="1093"/>
      <c r="E6" s="1093"/>
      <c r="F6" s="1093"/>
      <c r="G6" s="1093"/>
      <c r="H6" s="1093"/>
      <c r="I6" s="1093"/>
      <c r="J6" s="1093"/>
      <c r="K6" s="1093"/>
      <c r="L6" s="1093"/>
      <c r="M6" s="1093"/>
      <c r="N6" s="918"/>
    </row>
    <row r="7" spans="1:17">
      <c r="C7" s="325"/>
      <c r="D7" s="325"/>
      <c r="F7" s="326" t="s">
        <v>274</v>
      </c>
      <c r="G7" s="914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4"/>
    </row>
    <row r="8" spans="1:17">
      <c r="B8" s="914"/>
      <c r="C8" s="325"/>
      <c r="D8" s="325"/>
      <c r="F8" s="914" t="s">
        <v>215</v>
      </c>
      <c r="H8" s="325"/>
      <c r="I8" s="325"/>
      <c r="J8" s="1094" t="s">
        <v>1164</v>
      </c>
      <c r="K8" s="1094"/>
      <c r="L8" s="1094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95" t="s">
        <v>35</v>
      </c>
      <c r="B10" s="1096" t="s">
        <v>1</v>
      </c>
      <c r="C10" s="1096"/>
      <c r="D10" s="1089" t="s">
        <v>0</v>
      </c>
      <c r="E10" s="1089" t="s">
        <v>216</v>
      </c>
      <c r="F10" s="1089" t="s">
        <v>204</v>
      </c>
      <c r="G10" s="1087" t="s">
        <v>217</v>
      </c>
      <c r="H10" s="1088"/>
      <c r="I10" s="1087" t="s">
        <v>218</v>
      </c>
      <c r="J10" s="1088"/>
      <c r="K10" s="1087" t="s">
        <v>219</v>
      </c>
      <c r="L10" s="1088"/>
      <c r="M10" s="1089" t="s">
        <v>127</v>
      </c>
      <c r="N10" s="331"/>
      <c r="O10" s="332" t="s">
        <v>210</v>
      </c>
    </row>
    <row r="11" spans="1:17" ht="31.5" customHeight="1">
      <c r="A11" s="1095"/>
      <c r="B11" s="333" t="s">
        <v>15</v>
      </c>
      <c r="C11" s="333" t="s">
        <v>32</v>
      </c>
      <c r="D11" s="1089"/>
      <c r="E11" s="1089"/>
      <c r="F11" s="1089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9"/>
      <c r="N11" s="331"/>
    </row>
    <row r="12" spans="1:17" s="914" customFormat="1">
      <c r="A12" s="334"/>
      <c r="B12" s="913" t="s">
        <v>2</v>
      </c>
      <c r="C12" s="915" t="s">
        <v>3</v>
      </c>
      <c r="D12" s="915" t="s">
        <v>4</v>
      </c>
      <c r="E12" s="913" t="s">
        <v>5</v>
      </c>
      <c r="F12" s="913">
        <v>1</v>
      </c>
      <c r="G12" s="913">
        <v>2</v>
      </c>
      <c r="H12" s="913" t="s">
        <v>221</v>
      </c>
      <c r="I12" s="913">
        <v>4</v>
      </c>
      <c r="J12" s="913" t="s">
        <v>222</v>
      </c>
      <c r="K12" s="913">
        <v>6</v>
      </c>
      <c r="L12" s="913" t="s">
        <v>223</v>
      </c>
      <c r="M12" s="913"/>
      <c r="N12" s="335"/>
    </row>
    <row r="13" spans="1:17">
      <c r="A13" s="336"/>
      <c r="B13" s="336"/>
      <c r="C13" s="336"/>
      <c r="D13" s="919" t="s">
        <v>144</v>
      </c>
      <c r="E13" s="338"/>
      <c r="F13" s="272"/>
      <c r="G13" s="272"/>
      <c r="H13" s="272"/>
      <c r="I13" s="272"/>
      <c r="J13" s="272"/>
      <c r="K13" s="920">
        <f>VLOOKUP($J$8,NXT!$C$12:$L$411,3,0)</f>
        <v>0</v>
      </c>
      <c r="L13" s="920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1" t="str">
        <f ca="1">IF(ROWS($1:1)&gt;COUNT(Dong11),"",OFFSET(TH!D$1,SMALL(Dong11,ROWS($1:1)),))</f>
        <v/>
      </c>
      <c r="C14" s="922" t="str">
        <f ca="1">IF(ROWS($1:1)&gt;COUNT(Dong11),"",OFFSET(TH!E$1,SMALL(Dong11,ROWS($1:1)),))</f>
        <v/>
      </c>
      <c r="D14" s="923" t="str">
        <f ca="1">IF(ROWS($1:1)&gt;COUNT(Dong11),"",OFFSET(TH!H$1,SMALL(Dong11,ROWS($1:1)),))</f>
        <v/>
      </c>
      <c r="E14" s="921" t="str">
        <f ca="1">IF(ROWS($1:1)&gt;COUNT(Dong11),"",IF(OFFSET(TH!L$1,SMALL(Dong11,ROWS($1:1)),)=$G$7,OFFSET(TH!M$1,SMALL(Dong11,ROWS($1:1)),),OFFSET(TH!L$1,SMALL(Dong11,ROWS($1:1)),)))</f>
        <v/>
      </c>
      <c r="F14" s="924">
        <f ca="1">IF(ROWS($1:1)&gt;COUNT(Dong11),0,OFFSET(TH!J$1,SMALL(Dong11,ROWS($1:1)),))</f>
        <v>0</v>
      </c>
      <c r="G14" s="924">
        <f ca="1">IF(ROWS($1:1)&gt;COUNT(Dong11),0,IF(MID(OFFSET(TH!D$1,SMALL(Dong11,ROWS($1:1)),),4,1)="N",OFFSET(TH!I$1,SMALL(Dong11,ROWS($1:1)),),0))</f>
        <v>0</v>
      </c>
      <c r="H14" s="925">
        <f t="shared" ref="H14:H45" ca="1" si="0">ROUND(F14*G14,0)</f>
        <v>0</v>
      </c>
      <c r="I14" s="924">
        <f ca="1">IF(ROWS($1:1)&gt;COUNT(Dong11),0,IF(MID(OFFSET(TH!D$1,SMALL(Dong11,ROWS($1:1)),),4,1)="X",OFFSET(TH!I$1,SMALL(Dong11,ROWS($1:1)),),0))</f>
        <v>0</v>
      </c>
      <c r="J14" s="925">
        <f t="shared" ref="J14:J45" ca="1" si="1">ROUND(F14*I14,0)</f>
        <v>0</v>
      </c>
      <c r="K14" s="925">
        <f t="shared" ref="K14:K45" ca="1" si="2">IF(D14&lt;&gt;"",K13+G14-I14,0)</f>
        <v>0</v>
      </c>
      <c r="L14" s="925">
        <f t="shared" ref="L14:L45" ca="1" si="3">IF(D14&lt;&gt;"",L13+H14-J14,0)</f>
        <v>0</v>
      </c>
      <c r="M14" s="925"/>
      <c r="N14" s="335"/>
    </row>
    <row r="15" spans="1:17">
      <c r="A15" s="312" t="str">
        <f t="shared" ref="A15:A46" ca="1" si="4">IF(B15="","",A14+1)</f>
        <v/>
      </c>
      <c r="B15" s="921" t="str">
        <f ca="1">IF(ROWS($1:2)&gt;COUNT(Dong11),"",OFFSET(TH!D$1,SMALL(Dong11,ROWS($1:2)),))</f>
        <v/>
      </c>
      <c r="C15" s="922" t="str">
        <f ca="1">IF(ROWS($1:2)&gt;COUNT(Dong11),"",OFFSET(TH!E$1,SMALL(Dong11,ROWS($1:2)),))</f>
        <v/>
      </c>
      <c r="D15" s="923" t="str">
        <f ca="1">IF(ROWS($1:2)&gt;COUNT(Dong11),"",OFFSET(TH!H$1,SMALL(Dong11,ROWS($1:2)),))</f>
        <v/>
      </c>
      <c r="E15" s="921" t="str">
        <f ca="1">IF(ROWS($1:2)&gt;COUNT(Dong11),"",IF(OFFSET(TH!L$1,SMALL(Dong11,ROWS($1:2)),)=$G$7,OFFSET(TH!M$1,SMALL(Dong11,ROWS($1:2)),),OFFSET(TH!L$1,SMALL(Dong11,ROWS($1:2)),)))</f>
        <v/>
      </c>
      <c r="F15" s="924">
        <f ca="1">IF(ROWS($1:2)&gt;COUNT(Dong11),0,OFFSET(TH!J$1,SMALL(Dong11,ROWS($1:2)),))</f>
        <v>0</v>
      </c>
      <c r="G15" s="924">
        <f ca="1">IF(ROWS($1:2)&gt;COUNT(Dong11),0,IF(MID(OFFSET(TH!D$1,SMALL(Dong11,ROWS($1:2)),),4,1)="N",OFFSET(TH!I$1,SMALL(Dong11,ROWS($1:2)),),0))</f>
        <v>0</v>
      </c>
      <c r="H15" s="925">
        <f t="shared" ref="H15:H38" ca="1" si="5">ROUND(F15*G15,0)</f>
        <v>0</v>
      </c>
      <c r="I15" s="924">
        <f ca="1">IF(ROWS($1:2)&gt;COUNT(Dong11),0,IF(MID(OFFSET(TH!D$1,SMALL(Dong11,ROWS($1:2)),),4,1)="X",OFFSET(TH!I$1,SMALL(Dong11,ROWS($1:2)),),0))</f>
        <v>0</v>
      </c>
      <c r="J15" s="925">
        <f t="shared" ref="J15:J38" ca="1" si="6">ROUND(F15*I15,0)</f>
        <v>0</v>
      </c>
      <c r="K15" s="925">
        <f t="shared" ca="1" si="2"/>
        <v>0</v>
      </c>
      <c r="L15" s="925">
        <f t="shared" ca="1" si="3"/>
        <v>0</v>
      </c>
      <c r="M15" s="925"/>
      <c r="N15" s="335"/>
      <c r="Q15" s="926"/>
    </row>
    <row r="16" spans="1:17">
      <c r="A16" s="312" t="str">
        <f t="shared" ca="1" si="4"/>
        <v/>
      </c>
      <c r="B16" s="921" t="str">
        <f ca="1">IF(ROWS($1:3)&gt;COUNT(Dong11),"",OFFSET(TH!D$1,SMALL(Dong11,ROWS($1:3)),))</f>
        <v/>
      </c>
      <c r="C16" s="922" t="str">
        <f ca="1">IF(ROWS($1:3)&gt;COUNT(Dong11),"",OFFSET(TH!E$1,SMALL(Dong11,ROWS($1:3)),))</f>
        <v/>
      </c>
      <c r="D16" s="923" t="str">
        <f ca="1">IF(ROWS($1:3)&gt;COUNT(Dong11),"",OFFSET(TH!H$1,SMALL(Dong11,ROWS($1:3)),))</f>
        <v/>
      </c>
      <c r="E16" s="921" t="str">
        <f ca="1">IF(ROWS($1:3)&gt;COUNT(Dong11),"",IF(OFFSET(TH!L$1,SMALL(Dong11,ROWS($1:3)),)=$G$7,OFFSET(TH!M$1,SMALL(Dong11,ROWS($1:3)),),OFFSET(TH!L$1,SMALL(Dong11,ROWS($1:3)),)))</f>
        <v/>
      </c>
      <c r="F16" s="924">
        <f ca="1">IF(ROWS($1:3)&gt;COUNT(Dong11),0,OFFSET(TH!J$1,SMALL(Dong11,ROWS($1:3)),))</f>
        <v>0</v>
      </c>
      <c r="G16" s="924">
        <f ca="1">IF(ROWS($1:3)&gt;COUNT(Dong11),0,IF(MID(OFFSET(TH!D$1,SMALL(Dong11,ROWS($1:3)),),4,1)="N",OFFSET(TH!I$1,SMALL(Dong11,ROWS($1:3)),),0))</f>
        <v>0</v>
      </c>
      <c r="H16" s="925">
        <f t="shared" ca="1" si="5"/>
        <v>0</v>
      </c>
      <c r="I16" s="924">
        <f ca="1">IF(ROWS($1:3)&gt;COUNT(Dong11),0,IF(MID(OFFSET(TH!D$1,SMALL(Dong11,ROWS($1:3)),),4,1)="X",OFFSET(TH!I$1,SMALL(Dong11,ROWS($1:3)),),0))</f>
        <v>0</v>
      </c>
      <c r="J16" s="925">
        <f t="shared" ca="1" si="6"/>
        <v>0</v>
      </c>
      <c r="K16" s="925">
        <f t="shared" ca="1" si="2"/>
        <v>0</v>
      </c>
      <c r="L16" s="925">
        <f t="shared" ca="1" si="3"/>
        <v>0</v>
      </c>
      <c r="M16" s="925"/>
      <c r="N16" s="335"/>
    </row>
    <row r="17" spans="1:16">
      <c r="A17" s="312" t="str">
        <f t="shared" ca="1" si="4"/>
        <v/>
      </c>
      <c r="B17" s="921" t="str">
        <f ca="1">IF(ROWS($1:4)&gt;COUNT(Dong11),"",OFFSET(TH!D$1,SMALL(Dong11,ROWS($1:4)),))</f>
        <v/>
      </c>
      <c r="C17" s="922" t="str">
        <f ca="1">IF(ROWS($1:4)&gt;COUNT(Dong11),"",OFFSET(TH!E$1,SMALL(Dong11,ROWS($1:4)),))</f>
        <v/>
      </c>
      <c r="D17" s="923" t="str">
        <f ca="1">IF(ROWS($1:4)&gt;COUNT(Dong11),"",OFFSET(TH!H$1,SMALL(Dong11,ROWS($1:4)),))</f>
        <v/>
      </c>
      <c r="E17" s="921" t="str">
        <f ca="1">IF(ROWS($1:4)&gt;COUNT(Dong11),"",IF(OFFSET(TH!L$1,SMALL(Dong11,ROWS($1:4)),)=$G$7,OFFSET(TH!M$1,SMALL(Dong11,ROWS($1:4)),),OFFSET(TH!L$1,SMALL(Dong11,ROWS($1:4)),)))</f>
        <v/>
      </c>
      <c r="F17" s="924">
        <f ca="1">IF(ROWS($1:4)&gt;COUNT(Dong11),0,OFFSET(TH!J$1,SMALL(Dong11,ROWS($1:4)),))</f>
        <v>0</v>
      </c>
      <c r="G17" s="924">
        <f ca="1">IF(ROWS($1:4)&gt;COUNT(Dong11),0,IF(MID(OFFSET(TH!D$1,SMALL(Dong11,ROWS($1:4)),),4,1)="N",OFFSET(TH!I$1,SMALL(Dong11,ROWS($1:4)),),0))</f>
        <v>0</v>
      </c>
      <c r="H17" s="925">
        <f t="shared" ca="1" si="5"/>
        <v>0</v>
      </c>
      <c r="I17" s="924">
        <f ca="1">IF(ROWS($1:4)&gt;COUNT(Dong11),0,IF(MID(OFFSET(TH!D$1,SMALL(Dong11,ROWS($1:4)),),4,1)="X",OFFSET(TH!I$1,SMALL(Dong11,ROWS($1:4)),),0))</f>
        <v>0</v>
      </c>
      <c r="J17" s="925">
        <f t="shared" ca="1" si="6"/>
        <v>0</v>
      </c>
      <c r="K17" s="925">
        <f t="shared" ca="1" si="2"/>
        <v>0</v>
      </c>
      <c r="L17" s="925">
        <f t="shared" ca="1" si="3"/>
        <v>0</v>
      </c>
      <c r="M17" s="925"/>
      <c r="N17" s="335"/>
      <c r="P17" s="927"/>
    </row>
    <row r="18" spans="1:16">
      <c r="A18" s="312" t="str">
        <f t="shared" ca="1" si="4"/>
        <v/>
      </c>
      <c r="B18" s="921" t="str">
        <f ca="1">IF(ROWS($1:5)&gt;COUNT(Dong11),"",OFFSET(TH!D$1,SMALL(Dong11,ROWS($1:5)),))</f>
        <v/>
      </c>
      <c r="C18" s="922" t="str">
        <f ca="1">IF(ROWS($1:5)&gt;COUNT(Dong11),"",OFFSET(TH!E$1,SMALL(Dong11,ROWS($1:5)),))</f>
        <v/>
      </c>
      <c r="D18" s="923" t="str">
        <f ca="1">IF(ROWS($1:5)&gt;COUNT(Dong11),"",OFFSET(TH!H$1,SMALL(Dong11,ROWS($1:5)),))</f>
        <v/>
      </c>
      <c r="E18" s="921" t="str">
        <f ca="1">IF(ROWS($1:5)&gt;COUNT(Dong11),"",IF(OFFSET(TH!L$1,SMALL(Dong11,ROWS($1:5)),)=$G$7,OFFSET(TH!M$1,SMALL(Dong11,ROWS($1:5)),),OFFSET(TH!L$1,SMALL(Dong11,ROWS($1:5)),)))</f>
        <v/>
      </c>
      <c r="F18" s="924">
        <f ca="1">IF(ROWS($1:5)&gt;COUNT(Dong11),0,OFFSET(TH!J$1,SMALL(Dong11,ROWS($1:5)),))</f>
        <v>0</v>
      </c>
      <c r="G18" s="924">
        <f ca="1">IF(ROWS($1:5)&gt;COUNT(Dong11),0,IF(MID(OFFSET(TH!D$1,SMALL(Dong11,ROWS($1:5)),),4,1)="N",OFFSET(TH!I$1,SMALL(Dong11,ROWS($1:5)),),0))</f>
        <v>0</v>
      </c>
      <c r="H18" s="925">
        <f t="shared" ca="1" si="5"/>
        <v>0</v>
      </c>
      <c r="I18" s="924">
        <f ca="1">IF(ROWS($1:5)&gt;COUNT(Dong11),0,IF(MID(OFFSET(TH!D$1,SMALL(Dong11,ROWS($1:5)),),4,1)="X",OFFSET(TH!I$1,SMALL(Dong11,ROWS($1:5)),),0))</f>
        <v>0</v>
      </c>
      <c r="J18" s="925">
        <f t="shared" ca="1" si="6"/>
        <v>0</v>
      </c>
      <c r="K18" s="925">
        <f t="shared" ca="1" si="2"/>
        <v>0</v>
      </c>
      <c r="L18" s="925">
        <f t="shared" ca="1" si="3"/>
        <v>0</v>
      </c>
      <c r="M18" s="925"/>
      <c r="N18" s="335"/>
    </row>
    <row r="19" spans="1:16">
      <c r="A19" s="312" t="str">
        <f t="shared" ca="1" si="4"/>
        <v/>
      </c>
      <c r="B19" s="921" t="str">
        <f ca="1">IF(ROWS($1:6)&gt;COUNT(Dong11),"",OFFSET(TH!D$1,SMALL(Dong11,ROWS($1:6)),))</f>
        <v/>
      </c>
      <c r="C19" s="922" t="str">
        <f ca="1">IF(ROWS($1:6)&gt;COUNT(Dong11),"",OFFSET(TH!E$1,SMALL(Dong11,ROWS($1:6)),))</f>
        <v/>
      </c>
      <c r="D19" s="923" t="str">
        <f ca="1">IF(ROWS($1:6)&gt;COUNT(Dong11),"",OFFSET(TH!H$1,SMALL(Dong11,ROWS($1:6)),))</f>
        <v/>
      </c>
      <c r="E19" s="921" t="str">
        <f ca="1">IF(ROWS($1:6)&gt;COUNT(Dong11),"",IF(OFFSET(TH!L$1,SMALL(Dong11,ROWS($1:6)),)=$G$7,OFFSET(TH!M$1,SMALL(Dong11,ROWS($1:6)),),OFFSET(TH!L$1,SMALL(Dong11,ROWS($1:6)),)))</f>
        <v/>
      </c>
      <c r="F19" s="924">
        <f ca="1">IF(ROWS($1:6)&gt;COUNT(Dong11),0,OFFSET(TH!J$1,SMALL(Dong11,ROWS($1:6)),))</f>
        <v>0</v>
      </c>
      <c r="G19" s="924">
        <f ca="1">IF(ROWS($1:6)&gt;COUNT(Dong11),0,IF(MID(OFFSET(TH!D$1,SMALL(Dong11,ROWS($1:6)),),4,1)="N",OFFSET(TH!I$1,SMALL(Dong11,ROWS($1:6)),),0))</f>
        <v>0</v>
      </c>
      <c r="H19" s="925">
        <f t="shared" ca="1" si="5"/>
        <v>0</v>
      </c>
      <c r="I19" s="924">
        <f ca="1">IF(ROWS($1:6)&gt;COUNT(Dong11),0,IF(MID(OFFSET(TH!D$1,SMALL(Dong11,ROWS($1:6)),),4,1)="X",OFFSET(TH!I$1,SMALL(Dong11,ROWS($1:6)),),0))</f>
        <v>0</v>
      </c>
      <c r="J19" s="925">
        <f t="shared" ca="1" si="6"/>
        <v>0</v>
      </c>
      <c r="K19" s="925">
        <f t="shared" ca="1" si="2"/>
        <v>0</v>
      </c>
      <c r="L19" s="925">
        <f t="shared" ca="1" si="3"/>
        <v>0</v>
      </c>
      <c r="M19" s="925"/>
      <c r="N19" s="335"/>
    </row>
    <row r="20" spans="1:16">
      <c r="A20" s="312" t="str">
        <f t="shared" ca="1" si="4"/>
        <v/>
      </c>
      <c r="B20" s="921" t="str">
        <f ca="1">IF(ROWS($1:7)&gt;COUNT(Dong11),"",OFFSET(TH!D$1,SMALL(Dong11,ROWS($1:7)),))</f>
        <v/>
      </c>
      <c r="C20" s="922" t="str">
        <f ca="1">IF(ROWS($1:7)&gt;COUNT(Dong11),"",OFFSET(TH!E$1,SMALL(Dong11,ROWS($1:7)),))</f>
        <v/>
      </c>
      <c r="D20" s="923" t="str">
        <f ca="1">IF(ROWS($1:7)&gt;COUNT(Dong11),"",OFFSET(TH!H$1,SMALL(Dong11,ROWS($1:7)),))</f>
        <v/>
      </c>
      <c r="E20" s="921" t="str">
        <f ca="1">IF(ROWS($1:7)&gt;COUNT(Dong11),"",IF(OFFSET(TH!L$1,SMALL(Dong11,ROWS($1:7)),)=$G$7,OFFSET(TH!M$1,SMALL(Dong11,ROWS($1:7)),),OFFSET(TH!L$1,SMALL(Dong11,ROWS($1:7)),)))</f>
        <v/>
      </c>
      <c r="F20" s="924">
        <f ca="1">IF(ROWS($1:7)&gt;COUNT(Dong11),0,OFFSET(TH!J$1,SMALL(Dong11,ROWS($1:7)),))</f>
        <v>0</v>
      </c>
      <c r="G20" s="924">
        <f ca="1">IF(ROWS($1:7)&gt;COUNT(Dong11),0,IF(MID(OFFSET(TH!D$1,SMALL(Dong11,ROWS($1:7)),),4,1)="N",OFFSET(TH!I$1,SMALL(Dong11,ROWS($1:7)),),0))</f>
        <v>0</v>
      </c>
      <c r="H20" s="925">
        <f t="shared" ca="1" si="5"/>
        <v>0</v>
      </c>
      <c r="I20" s="924">
        <f ca="1">IF(ROWS($1:7)&gt;COUNT(Dong11),0,IF(MID(OFFSET(TH!D$1,SMALL(Dong11,ROWS($1:7)),),4,1)="X",OFFSET(TH!I$1,SMALL(Dong11,ROWS($1:7)),),0))</f>
        <v>0</v>
      </c>
      <c r="J20" s="925">
        <f t="shared" ca="1" si="6"/>
        <v>0</v>
      </c>
      <c r="K20" s="925">
        <f t="shared" ca="1" si="2"/>
        <v>0</v>
      </c>
      <c r="L20" s="925">
        <f t="shared" ca="1" si="3"/>
        <v>0</v>
      </c>
      <c r="M20" s="925"/>
      <c r="N20" s="335"/>
    </row>
    <row r="21" spans="1:16">
      <c r="A21" s="312" t="str">
        <f t="shared" ca="1" si="4"/>
        <v/>
      </c>
      <c r="B21" s="921" t="str">
        <f ca="1">IF(ROWS($1:8)&gt;COUNT(Dong11),"",OFFSET(TH!D$1,SMALL(Dong11,ROWS($1:8)),))</f>
        <v/>
      </c>
      <c r="C21" s="922" t="str">
        <f ca="1">IF(ROWS($1:8)&gt;COUNT(Dong11),"",OFFSET(TH!E$1,SMALL(Dong11,ROWS($1:8)),))</f>
        <v/>
      </c>
      <c r="D21" s="923" t="str">
        <f ca="1">IF(ROWS($1:8)&gt;COUNT(Dong11),"",OFFSET(TH!H$1,SMALL(Dong11,ROWS($1:8)),))</f>
        <v/>
      </c>
      <c r="E21" s="921" t="str">
        <f ca="1">IF(ROWS($1:8)&gt;COUNT(Dong11),"",IF(OFFSET(TH!L$1,SMALL(Dong11,ROWS($1:8)),)=$G$7,OFFSET(TH!M$1,SMALL(Dong11,ROWS($1:8)),),OFFSET(TH!L$1,SMALL(Dong11,ROWS($1:8)),)))</f>
        <v/>
      </c>
      <c r="F21" s="924">
        <f ca="1">IF(ROWS($1:8)&gt;COUNT(Dong11),0,OFFSET(TH!J$1,SMALL(Dong11,ROWS($1:8)),))</f>
        <v>0</v>
      </c>
      <c r="G21" s="924">
        <f ca="1">IF(ROWS($1:8)&gt;COUNT(Dong11),0,IF(MID(OFFSET(TH!D$1,SMALL(Dong11,ROWS($1:8)),),4,1)="N",OFFSET(TH!I$1,SMALL(Dong11,ROWS($1:8)),),0))</f>
        <v>0</v>
      </c>
      <c r="H21" s="925">
        <f t="shared" ca="1" si="5"/>
        <v>0</v>
      </c>
      <c r="I21" s="924">
        <f ca="1">IF(ROWS($1:8)&gt;COUNT(Dong11),0,IF(MID(OFFSET(TH!D$1,SMALL(Dong11,ROWS($1:8)),),4,1)="X",OFFSET(TH!I$1,SMALL(Dong11,ROWS($1:8)),),0))</f>
        <v>0</v>
      </c>
      <c r="J21" s="925">
        <f t="shared" ca="1" si="6"/>
        <v>0</v>
      </c>
      <c r="K21" s="925">
        <f t="shared" ca="1" si="2"/>
        <v>0</v>
      </c>
      <c r="L21" s="925">
        <f t="shared" ca="1" si="3"/>
        <v>0</v>
      </c>
      <c r="M21" s="925"/>
      <c r="N21" s="335"/>
    </row>
    <row r="22" spans="1:16">
      <c r="A22" s="312" t="str">
        <f t="shared" ca="1" si="4"/>
        <v/>
      </c>
      <c r="B22" s="921" t="str">
        <f ca="1">IF(ROWS($1:9)&gt;COUNT(Dong11),"",OFFSET(TH!D$1,SMALL(Dong11,ROWS($1:9)),))</f>
        <v/>
      </c>
      <c r="C22" s="922" t="str">
        <f ca="1">IF(ROWS($1:9)&gt;COUNT(Dong11),"",OFFSET(TH!E$1,SMALL(Dong11,ROWS($1:9)),))</f>
        <v/>
      </c>
      <c r="D22" s="923" t="str">
        <f ca="1">IF(ROWS($1:9)&gt;COUNT(Dong11),"",OFFSET(TH!H$1,SMALL(Dong11,ROWS($1:9)),))</f>
        <v/>
      </c>
      <c r="E22" s="921" t="str">
        <f ca="1">IF(ROWS($1:9)&gt;COUNT(Dong11),"",IF(OFFSET(TH!L$1,SMALL(Dong11,ROWS($1:9)),)=$G$7,OFFSET(TH!M$1,SMALL(Dong11,ROWS($1:9)),),OFFSET(TH!L$1,SMALL(Dong11,ROWS($1:9)),)))</f>
        <v/>
      </c>
      <c r="F22" s="924">
        <f ca="1">IF(ROWS($1:9)&gt;COUNT(Dong11),0,OFFSET(TH!J$1,SMALL(Dong11,ROWS($1:9)),))</f>
        <v>0</v>
      </c>
      <c r="G22" s="924">
        <f ca="1">IF(ROWS($1:9)&gt;COUNT(Dong11),0,IF(MID(OFFSET(TH!D$1,SMALL(Dong11,ROWS($1:9)),),4,1)="N",OFFSET(TH!I$1,SMALL(Dong11,ROWS($1:9)),),0))</f>
        <v>0</v>
      </c>
      <c r="H22" s="925">
        <f t="shared" ca="1" si="5"/>
        <v>0</v>
      </c>
      <c r="I22" s="924">
        <f ca="1">IF(ROWS($1:9)&gt;COUNT(Dong11),0,IF(MID(OFFSET(TH!D$1,SMALL(Dong11,ROWS($1:9)),),4,1)="X",OFFSET(TH!I$1,SMALL(Dong11,ROWS($1:9)),),0))</f>
        <v>0</v>
      </c>
      <c r="J22" s="925">
        <f t="shared" ca="1" si="6"/>
        <v>0</v>
      </c>
      <c r="K22" s="925">
        <f t="shared" ca="1" si="2"/>
        <v>0</v>
      </c>
      <c r="L22" s="925">
        <f t="shared" ca="1" si="3"/>
        <v>0</v>
      </c>
      <c r="M22" s="925"/>
      <c r="N22" s="335"/>
    </row>
    <row r="23" spans="1:16">
      <c r="A23" s="312" t="str">
        <f t="shared" ca="1" si="4"/>
        <v/>
      </c>
      <c r="B23" s="921" t="str">
        <f ca="1">IF(ROWS($1:10)&gt;COUNT(Dong11),"",OFFSET(TH!D$1,SMALL(Dong11,ROWS($1:10)),))</f>
        <v/>
      </c>
      <c r="C23" s="922" t="str">
        <f ca="1">IF(ROWS($1:10)&gt;COUNT(Dong11),"",OFFSET(TH!E$1,SMALL(Dong11,ROWS($1:10)),))</f>
        <v/>
      </c>
      <c r="D23" s="923" t="str">
        <f ca="1">IF(ROWS($1:10)&gt;COUNT(Dong11),"",OFFSET(TH!H$1,SMALL(Dong11,ROWS($1:10)),))</f>
        <v/>
      </c>
      <c r="E23" s="921" t="str">
        <f ca="1">IF(ROWS($1:10)&gt;COUNT(Dong11),"",IF(OFFSET(TH!L$1,SMALL(Dong11,ROWS($1:10)),)=$G$7,OFFSET(TH!M$1,SMALL(Dong11,ROWS($1:10)),),OFFSET(TH!L$1,SMALL(Dong11,ROWS($1:10)),)))</f>
        <v/>
      </c>
      <c r="F23" s="924">
        <f ca="1">IF(ROWS($1:10)&gt;COUNT(Dong11),0,OFFSET(TH!J$1,SMALL(Dong11,ROWS($1:10)),))</f>
        <v>0</v>
      </c>
      <c r="G23" s="924">
        <f ca="1">IF(ROWS($1:10)&gt;COUNT(Dong11),0,IF(MID(OFFSET(TH!D$1,SMALL(Dong11,ROWS($1:10)),),4,1)="N",OFFSET(TH!I$1,SMALL(Dong11,ROWS($1:10)),),0))</f>
        <v>0</v>
      </c>
      <c r="H23" s="925">
        <f t="shared" ca="1" si="5"/>
        <v>0</v>
      </c>
      <c r="I23" s="924">
        <f ca="1">IF(ROWS($1:10)&gt;COUNT(Dong11),0,IF(MID(OFFSET(TH!D$1,SMALL(Dong11,ROWS($1:10)),),4,1)="X",OFFSET(TH!I$1,SMALL(Dong11,ROWS($1:10)),),0))</f>
        <v>0</v>
      </c>
      <c r="J23" s="925">
        <f t="shared" ca="1" si="6"/>
        <v>0</v>
      </c>
      <c r="K23" s="925">
        <f t="shared" ca="1" si="2"/>
        <v>0</v>
      </c>
      <c r="L23" s="925">
        <f t="shared" ca="1" si="3"/>
        <v>0</v>
      </c>
      <c r="M23" s="925"/>
      <c r="N23" s="335"/>
    </row>
    <row r="24" spans="1:16">
      <c r="A24" s="312" t="str">
        <f t="shared" ca="1" si="4"/>
        <v/>
      </c>
      <c r="B24" s="921" t="str">
        <f ca="1">IF(ROWS($1:11)&gt;COUNT(Dong11),"",OFFSET(TH!D$1,SMALL(Dong11,ROWS($1:11)),))</f>
        <v/>
      </c>
      <c r="C24" s="922" t="str">
        <f ca="1">IF(ROWS($1:11)&gt;COUNT(Dong11),"",OFFSET(TH!E$1,SMALL(Dong11,ROWS($1:11)),))</f>
        <v/>
      </c>
      <c r="D24" s="923" t="str">
        <f ca="1">IF(ROWS($1:11)&gt;COUNT(Dong11),"",OFFSET(TH!H$1,SMALL(Dong11,ROWS($1:11)),))</f>
        <v/>
      </c>
      <c r="E24" s="921" t="str">
        <f ca="1">IF(ROWS($1:11)&gt;COUNT(Dong11),"",IF(OFFSET(TH!L$1,SMALL(Dong11,ROWS($1:11)),)=$G$7,OFFSET(TH!M$1,SMALL(Dong11,ROWS($1:11)),),OFFSET(TH!L$1,SMALL(Dong11,ROWS($1:11)),)))</f>
        <v/>
      </c>
      <c r="F24" s="924">
        <f ca="1">IF(ROWS($1:11)&gt;COUNT(Dong11),0,OFFSET(TH!J$1,SMALL(Dong11,ROWS($1:11)),))</f>
        <v>0</v>
      </c>
      <c r="G24" s="924">
        <f ca="1">IF(ROWS($1:11)&gt;COUNT(Dong11),0,IF(MID(OFFSET(TH!D$1,SMALL(Dong11,ROWS($1:11)),),4,1)="N",OFFSET(TH!I$1,SMALL(Dong11,ROWS($1:11)),),0))</f>
        <v>0</v>
      </c>
      <c r="H24" s="925">
        <f t="shared" ca="1" si="5"/>
        <v>0</v>
      </c>
      <c r="I24" s="924">
        <f ca="1">IF(ROWS($1:11)&gt;COUNT(Dong11),0,IF(MID(OFFSET(TH!D$1,SMALL(Dong11,ROWS($1:11)),),4,1)="X",OFFSET(TH!I$1,SMALL(Dong11,ROWS($1:11)),),0))</f>
        <v>0</v>
      </c>
      <c r="J24" s="925">
        <f t="shared" ca="1" si="6"/>
        <v>0</v>
      </c>
      <c r="K24" s="925">
        <f t="shared" ca="1" si="2"/>
        <v>0</v>
      </c>
      <c r="L24" s="925">
        <f t="shared" ca="1" si="3"/>
        <v>0</v>
      </c>
      <c r="M24" s="925"/>
      <c r="N24" s="335"/>
    </row>
    <row r="25" spans="1:16">
      <c r="A25" s="312" t="str">
        <f t="shared" ca="1" si="4"/>
        <v/>
      </c>
      <c r="B25" s="921" t="str">
        <f ca="1">IF(ROWS($1:12)&gt;COUNT(Dong11),"",OFFSET(TH!D$1,SMALL(Dong11,ROWS($1:12)),))</f>
        <v/>
      </c>
      <c r="C25" s="922" t="str">
        <f ca="1">IF(ROWS($1:12)&gt;COUNT(Dong11),"",OFFSET(TH!E$1,SMALL(Dong11,ROWS($1:12)),))</f>
        <v/>
      </c>
      <c r="D25" s="923" t="str">
        <f ca="1">IF(ROWS($1:12)&gt;COUNT(Dong11),"",OFFSET(TH!H$1,SMALL(Dong11,ROWS($1:12)),))</f>
        <v/>
      </c>
      <c r="E25" s="921" t="str">
        <f ca="1">IF(ROWS($1:12)&gt;COUNT(Dong11),"",IF(OFFSET(TH!L$1,SMALL(Dong11,ROWS($1:12)),)=$G$7,OFFSET(TH!M$1,SMALL(Dong11,ROWS($1:12)),),OFFSET(TH!L$1,SMALL(Dong11,ROWS($1:12)),)))</f>
        <v/>
      </c>
      <c r="F25" s="924">
        <f ca="1">IF(ROWS($1:12)&gt;COUNT(Dong11),0,OFFSET(TH!J$1,SMALL(Dong11,ROWS($1:12)),))</f>
        <v>0</v>
      </c>
      <c r="G25" s="924">
        <f ca="1">IF(ROWS($1:12)&gt;COUNT(Dong11),0,IF(MID(OFFSET(TH!D$1,SMALL(Dong11,ROWS($1:12)),),4,1)="N",OFFSET(TH!I$1,SMALL(Dong11,ROWS($1:12)),),0))</f>
        <v>0</v>
      </c>
      <c r="H25" s="925">
        <f t="shared" ca="1" si="5"/>
        <v>0</v>
      </c>
      <c r="I25" s="924">
        <f ca="1">IF(ROWS($1:12)&gt;COUNT(Dong11),0,IF(MID(OFFSET(TH!D$1,SMALL(Dong11,ROWS($1:12)),),4,1)="X",OFFSET(TH!I$1,SMALL(Dong11,ROWS($1:12)),),0))</f>
        <v>0</v>
      </c>
      <c r="J25" s="925">
        <f t="shared" ca="1" si="6"/>
        <v>0</v>
      </c>
      <c r="K25" s="925">
        <f t="shared" ca="1" si="2"/>
        <v>0</v>
      </c>
      <c r="L25" s="925">
        <f t="shared" ca="1" si="3"/>
        <v>0</v>
      </c>
      <c r="M25" s="925"/>
      <c r="N25" s="335"/>
    </row>
    <row r="26" spans="1:16">
      <c r="A26" s="312" t="str">
        <f t="shared" ca="1" si="4"/>
        <v/>
      </c>
      <c r="B26" s="921" t="str">
        <f ca="1">IF(ROWS($1:13)&gt;COUNT(Dong11),"",OFFSET(TH!D$1,SMALL(Dong11,ROWS($1:13)),))</f>
        <v/>
      </c>
      <c r="C26" s="922" t="str">
        <f ca="1">IF(ROWS($1:13)&gt;COUNT(Dong11),"",OFFSET(TH!E$1,SMALL(Dong11,ROWS($1:13)),))</f>
        <v/>
      </c>
      <c r="D26" s="923" t="str">
        <f ca="1">IF(ROWS($1:13)&gt;COUNT(Dong11),"",OFFSET(TH!H$1,SMALL(Dong11,ROWS($1:13)),))</f>
        <v/>
      </c>
      <c r="E26" s="921" t="str">
        <f ca="1">IF(ROWS($1:13)&gt;COUNT(Dong11),"",IF(OFFSET(TH!L$1,SMALL(Dong11,ROWS($1:13)),)=$G$7,OFFSET(TH!M$1,SMALL(Dong11,ROWS($1:13)),),OFFSET(TH!L$1,SMALL(Dong11,ROWS($1:13)),)))</f>
        <v/>
      </c>
      <c r="F26" s="924">
        <f ca="1">IF(ROWS($1:13)&gt;COUNT(Dong11),0,OFFSET(TH!J$1,SMALL(Dong11,ROWS($1:13)),))</f>
        <v>0</v>
      </c>
      <c r="G26" s="924">
        <f ca="1">IF(ROWS($1:13)&gt;COUNT(Dong11),0,IF(MID(OFFSET(TH!D$1,SMALL(Dong11,ROWS($1:13)),),4,1)="N",OFFSET(TH!I$1,SMALL(Dong11,ROWS($1:13)),),0))</f>
        <v>0</v>
      </c>
      <c r="H26" s="925">
        <f t="shared" ca="1" si="5"/>
        <v>0</v>
      </c>
      <c r="I26" s="924">
        <f ca="1">IF(ROWS($1:13)&gt;COUNT(Dong11),0,IF(MID(OFFSET(TH!D$1,SMALL(Dong11,ROWS($1:13)),),4,1)="X",OFFSET(TH!I$1,SMALL(Dong11,ROWS($1:13)),),0))</f>
        <v>0</v>
      </c>
      <c r="J26" s="925">
        <f t="shared" ca="1" si="6"/>
        <v>0</v>
      </c>
      <c r="K26" s="925">
        <f t="shared" ca="1" si="2"/>
        <v>0</v>
      </c>
      <c r="L26" s="925">
        <f t="shared" ca="1" si="3"/>
        <v>0</v>
      </c>
      <c r="M26" s="925"/>
      <c r="N26" s="335"/>
    </row>
    <row r="27" spans="1:16">
      <c r="A27" s="312" t="str">
        <f t="shared" ca="1" si="4"/>
        <v/>
      </c>
      <c r="B27" s="921" t="str">
        <f ca="1">IF(ROWS($1:14)&gt;COUNT(Dong11),"",OFFSET(TH!D$1,SMALL(Dong11,ROWS($1:14)),))</f>
        <v/>
      </c>
      <c r="C27" s="922" t="str">
        <f ca="1">IF(ROWS($1:14)&gt;COUNT(Dong11),"",OFFSET(TH!E$1,SMALL(Dong11,ROWS($1:14)),))</f>
        <v/>
      </c>
      <c r="D27" s="923" t="str">
        <f ca="1">IF(ROWS($1:14)&gt;COUNT(Dong11),"",OFFSET(TH!H$1,SMALL(Dong11,ROWS($1:14)),))</f>
        <v/>
      </c>
      <c r="E27" s="921" t="str">
        <f ca="1">IF(ROWS($1:14)&gt;COUNT(Dong11),"",IF(OFFSET(TH!L$1,SMALL(Dong11,ROWS($1:14)),)=$G$7,OFFSET(TH!M$1,SMALL(Dong11,ROWS($1:14)),),OFFSET(TH!L$1,SMALL(Dong11,ROWS($1:14)),)))</f>
        <v/>
      </c>
      <c r="F27" s="924">
        <f ca="1">IF(ROWS($1:14)&gt;COUNT(Dong11),0,OFFSET(TH!J$1,SMALL(Dong11,ROWS($1:14)),))</f>
        <v>0</v>
      </c>
      <c r="G27" s="924">
        <f ca="1">IF(ROWS($1:14)&gt;COUNT(Dong11),0,IF(MID(OFFSET(TH!D$1,SMALL(Dong11,ROWS($1:14)),),4,1)="N",OFFSET(TH!I$1,SMALL(Dong11,ROWS($1:14)),),0))</f>
        <v>0</v>
      </c>
      <c r="H27" s="925">
        <f t="shared" ca="1" si="5"/>
        <v>0</v>
      </c>
      <c r="I27" s="924">
        <f ca="1">IF(ROWS($1:14)&gt;COUNT(Dong11),0,IF(MID(OFFSET(TH!D$1,SMALL(Dong11,ROWS($1:14)),),4,1)="X",OFFSET(TH!I$1,SMALL(Dong11,ROWS($1:14)),),0))</f>
        <v>0</v>
      </c>
      <c r="J27" s="925">
        <f t="shared" ca="1" si="6"/>
        <v>0</v>
      </c>
      <c r="K27" s="925">
        <f t="shared" ca="1" si="2"/>
        <v>0</v>
      </c>
      <c r="L27" s="925">
        <f t="shared" ca="1" si="3"/>
        <v>0</v>
      </c>
      <c r="M27" s="925"/>
      <c r="N27" s="335"/>
    </row>
    <row r="28" spans="1:16">
      <c r="A28" s="312" t="str">
        <f t="shared" ca="1" si="4"/>
        <v/>
      </c>
      <c r="B28" s="921" t="str">
        <f ca="1">IF(ROWS($1:15)&gt;COUNT(Dong11),"",OFFSET(TH!D$1,SMALL(Dong11,ROWS($1:15)),))</f>
        <v/>
      </c>
      <c r="C28" s="922" t="str">
        <f ca="1">IF(ROWS($1:15)&gt;COUNT(Dong11),"",OFFSET(TH!E$1,SMALL(Dong11,ROWS($1:15)),))</f>
        <v/>
      </c>
      <c r="D28" s="923" t="str">
        <f ca="1">IF(ROWS($1:15)&gt;COUNT(Dong11),"",OFFSET(TH!H$1,SMALL(Dong11,ROWS($1:15)),))</f>
        <v/>
      </c>
      <c r="E28" s="921" t="str">
        <f ca="1">IF(ROWS($1:15)&gt;COUNT(Dong11),"",IF(OFFSET(TH!L$1,SMALL(Dong11,ROWS($1:15)),)=$G$7,OFFSET(TH!M$1,SMALL(Dong11,ROWS($1:15)),),OFFSET(TH!L$1,SMALL(Dong11,ROWS($1:15)),)))</f>
        <v/>
      </c>
      <c r="F28" s="924">
        <f ca="1">IF(ROWS($1:15)&gt;COUNT(Dong11),0,OFFSET(TH!J$1,SMALL(Dong11,ROWS($1:15)),))</f>
        <v>0</v>
      </c>
      <c r="G28" s="924">
        <f ca="1">IF(ROWS($1:15)&gt;COUNT(Dong11),0,IF(MID(OFFSET(TH!D$1,SMALL(Dong11,ROWS($1:15)),),4,1)="N",OFFSET(TH!I$1,SMALL(Dong11,ROWS($1:15)),),0))</f>
        <v>0</v>
      </c>
      <c r="H28" s="925">
        <f t="shared" ca="1" si="5"/>
        <v>0</v>
      </c>
      <c r="I28" s="924">
        <f ca="1">IF(ROWS($1:15)&gt;COUNT(Dong11),0,IF(MID(OFFSET(TH!D$1,SMALL(Dong11,ROWS($1:15)),),4,1)="X",OFFSET(TH!I$1,SMALL(Dong11,ROWS($1:15)),),0))</f>
        <v>0</v>
      </c>
      <c r="J28" s="925">
        <f t="shared" ca="1" si="6"/>
        <v>0</v>
      </c>
      <c r="K28" s="925">
        <f t="shared" ca="1" si="2"/>
        <v>0</v>
      </c>
      <c r="L28" s="925">
        <f t="shared" ca="1" si="3"/>
        <v>0</v>
      </c>
      <c r="M28" s="925"/>
      <c r="N28" s="335"/>
    </row>
    <row r="29" spans="1:16">
      <c r="A29" s="312" t="str">
        <f t="shared" ca="1" si="4"/>
        <v/>
      </c>
      <c r="B29" s="921" t="str">
        <f ca="1">IF(ROWS($1:16)&gt;COUNT(Dong11),"",OFFSET(TH!D$1,SMALL(Dong11,ROWS($1:16)),))</f>
        <v/>
      </c>
      <c r="C29" s="922" t="str">
        <f ca="1">IF(ROWS($1:16)&gt;COUNT(Dong11),"",OFFSET(TH!E$1,SMALL(Dong11,ROWS($1:16)),))</f>
        <v/>
      </c>
      <c r="D29" s="923" t="str">
        <f ca="1">IF(ROWS($1:16)&gt;COUNT(Dong11),"",OFFSET(TH!H$1,SMALL(Dong11,ROWS($1:16)),))</f>
        <v/>
      </c>
      <c r="E29" s="921" t="str">
        <f ca="1">IF(ROWS($1:16)&gt;COUNT(Dong11),"",IF(OFFSET(TH!L$1,SMALL(Dong11,ROWS($1:16)),)=$G$7,OFFSET(TH!M$1,SMALL(Dong11,ROWS($1:16)),),OFFSET(TH!L$1,SMALL(Dong11,ROWS($1:16)),)))</f>
        <v/>
      </c>
      <c r="F29" s="924">
        <f ca="1">IF(ROWS($1:16)&gt;COUNT(Dong11),0,OFFSET(TH!J$1,SMALL(Dong11,ROWS($1:16)),))</f>
        <v>0</v>
      </c>
      <c r="G29" s="924">
        <f ca="1">IF(ROWS($1:16)&gt;COUNT(Dong11),0,IF(MID(OFFSET(TH!D$1,SMALL(Dong11,ROWS($1:16)),),4,1)="N",OFFSET(TH!I$1,SMALL(Dong11,ROWS($1:16)),),0))</f>
        <v>0</v>
      </c>
      <c r="H29" s="925">
        <f t="shared" ca="1" si="5"/>
        <v>0</v>
      </c>
      <c r="I29" s="924">
        <f ca="1">IF(ROWS($1:16)&gt;COUNT(Dong11),0,IF(MID(OFFSET(TH!D$1,SMALL(Dong11,ROWS($1:16)),),4,1)="X",OFFSET(TH!I$1,SMALL(Dong11,ROWS($1:16)),),0))</f>
        <v>0</v>
      </c>
      <c r="J29" s="925">
        <f t="shared" ca="1" si="6"/>
        <v>0</v>
      </c>
      <c r="K29" s="925">
        <f t="shared" ca="1" si="2"/>
        <v>0</v>
      </c>
      <c r="L29" s="925">
        <f t="shared" ca="1" si="3"/>
        <v>0</v>
      </c>
      <c r="M29" s="925"/>
      <c r="N29" s="335"/>
    </row>
    <row r="30" spans="1:16">
      <c r="A30" s="312" t="str">
        <f t="shared" ca="1" si="4"/>
        <v/>
      </c>
      <c r="B30" s="921" t="str">
        <f ca="1">IF(ROWS($1:17)&gt;COUNT(Dong11),"",OFFSET(TH!D$1,SMALL(Dong11,ROWS($1:17)),))</f>
        <v/>
      </c>
      <c r="C30" s="922" t="str">
        <f ca="1">IF(ROWS($1:17)&gt;COUNT(Dong11),"",OFFSET(TH!E$1,SMALL(Dong11,ROWS($1:17)),))</f>
        <v/>
      </c>
      <c r="D30" s="923" t="str">
        <f ca="1">IF(ROWS($1:17)&gt;COUNT(Dong11),"",OFFSET(TH!H$1,SMALL(Dong11,ROWS($1:17)),))</f>
        <v/>
      </c>
      <c r="E30" s="921" t="str">
        <f ca="1">IF(ROWS($1:17)&gt;COUNT(Dong11),"",IF(OFFSET(TH!L$1,SMALL(Dong11,ROWS($1:17)),)=$G$7,OFFSET(TH!M$1,SMALL(Dong11,ROWS($1:17)),),OFFSET(TH!L$1,SMALL(Dong11,ROWS($1:17)),)))</f>
        <v/>
      </c>
      <c r="F30" s="924">
        <f ca="1">IF(ROWS($1:17)&gt;COUNT(Dong11),0,OFFSET(TH!J$1,SMALL(Dong11,ROWS($1:17)),))</f>
        <v>0</v>
      </c>
      <c r="G30" s="924">
        <f ca="1">IF(ROWS($1:17)&gt;COUNT(Dong11),0,IF(MID(OFFSET(TH!D$1,SMALL(Dong11,ROWS($1:17)),),4,1)="N",OFFSET(TH!I$1,SMALL(Dong11,ROWS($1:17)),),0))</f>
        <v>0</v>
      </c>
      <c r="H30" s="925">
        <f t="shared" ca="1" si="5"/>
        <v>0</v>
      </c>
      <c r="I30" s="924">
        <f ca="1">IF(ROWS($1:17)&gt;COUNT(Dong11),0,IF(MID(OFFSET(TH!D$1,SMALL(Dong11,ROWS($1:17)),),4,1)="X",OFFSET(TH!I$1,SMALL(Dong11,ROWS($1:17)),),0))</f>
        <v>0</v>
      </c>
      <c r="J30" s="925">
        <f t="shared" ca="1" si="6"/>
        <v>0</v>
      </c>
      <c r="K30" s="925">
        <f t="shared" ca="1" si="2"/>
        <v>0</v>
      </c>
      <c r="L30" s="925">
        <f t="shared" ca="1" si="3"/>
        <v>0</v>
      </c>
      <c r="M30" s="925"/>
      <c r="N30" s="335"/>
    </row>
    <row r="31" spans="1:16">
      <c r="A31" s="312" t="str">
        <f t="shared" ca="1" si="4"/>
        <v/>
      </c>
      <c r="B31" s="921" t="str">
        <f ca="1">IF(ROWS($1:18)&gt;COUNT(Dong11),"",OFFSET(TH!D$1,SMALL(Dong11,ROWS($1:18)),))</f>
        <v/>
      </c>
      <c r="C31" s="922" t="str">
        <f ca="1">IF(ROWS($1:18)&gt;COUNT(Dong11),"",OFFSET(TH!E$1,SMALL(Dong11,ROWS($1:18)),))</f>
        <v/>
      </c>
      <c r="D31" s="923" t="str">
        <f ca="1">IF(ROWS($1:18)&gt;COUNT(Dong11),"",OFFSET(TH!H$1,SMALL(Dong11,ROWS($1:18)),))</f>
        <v/>
      </c>
      <c r="E31" s="921" t="str">
        <f ca="1">IF(ROWS($1:18)&gt;COUNT(Dong11),"",IF(OFFSET(TH!L$1,SMALL(Dong11,ROWS($1:18)),)=$G$7,OFFSET(TH!M$1,SMALL(Dong11,ROWS($1:18)),),OFFSET(TH!L$1,SMALL(Dong11,ROWS($1:18)),)))</f>
        <v/>
      </c>
      <c r="F31" s="924">
        <f ca="1">IF(ROWS($1:18)&gt;COUNT(Dong11),0,OFFSET(TH!J$1,SMALL(Dong11,ROWS($1:18)),))</f>
        <v>0</v>
      </c>
      <c r="G31" s="924">
        <f ca="1">IF(ROWS($1:18)&gt;COUNT(Dong11),0,IF(MID(OFFSET(TH!D$1,SMALL(Dong11,ROWS($1:18)),),4,1)="N",OFFSET(TH!I$1,SMALL(Dong11,ROWS($1:18)),),0))</f>
        <v>0</v>
      </c>
      <c r="H31" s="925">
        <f t="shared" ca="1" si="5"/>
        <v>0</v>
      </c>
      <c r="I31" s="924">
        <f ca="1">IF(ROWS($1:18)&gt;COUNT(Dong11),0,IF(MID(OFFSET(TH!D$1,SMALL(Dong11,ROWS($1:18)),),4,1)="X",OFFSET(TH!I$1,SMALL(Dong11,ROWS($1:18)),),0))</f>
        <v>0</v>
      </c>
      <c r="J31" s="925">
        <f t="shared" ca="1" si="6"/>
        <v>0</v>
      </c>
      <c r="K31" s="925">
        <f t="shared" ca="1" si="2"/>
        <v>0</v>
      </c>
      <c r="L31" s="925">
        <f t="shared" ca="1" si="3"/>
        <v>0</v>
      </c>
      <c r="M31" s="925"/>
      <c r="N31" s="335"/>
    </row>
    <row r="32" spans="1:16">
      <c r="A32" s="312" t="str">
        <f t="shared" ca="1" si="4"/>
        <v/>
      </c>
      <c r="B32" s="921" t="str">
        <f ca="1">IF(ROWS($1:19)&gt;COUNT(Dong11),"",OFFSET(TH!D$1,SMALL(Dong11,ROWS($1:19)),))</f>
        <v/>
      </c>
      <c r="C32" s="922" t="str">
        <f ca="1">IF(ROWS($1:19)&gt;COUNT(Dong11),"",OFFSET(TH!E$1,SMALL(Dong11,ROWS($1:19)),))</f>
        <v/>
      </c>
      <c r="D32" s="923" t="str">
        <f ca="1">IF(ROWS($1:19)&gt;COUNT(Dong11),"",OFFSET(TH!H$1,SMALL(Dong11,ROWS($1:19)),))</f>
        <v/>
      </c>
      <c r="E32" s="921" t="str">
        <f ca="1">IF(ROWS($1:19)&gt;COUNT(Dong11),"",IF(OFFSET(TH!L$1,SMALL(Dong11,ROWS($1:19)),)=$G$7,OFFSET(TH!M$1,SMALL(Dong11,ROWS($1:19)),),OFFSET(TH!L$1,SMALL(Dong11,ROWS($1:19)),)))</f>
        <v/>
      </c>
      <c r="F32" s="924">
        <f ca="1">IF(ROWS($1:19)&gt;COUNT(Dong11),0,OFFSET(TH!J$1,SMALL(Dong11,ROWS($1:19)),))</f>
        <v>0</v>
      </c>
      <c r="G32" s="924">
        <f ca="1">IF(ROWS($1:19)&gt;COUNT(Dong11),0,IF(MID(OFFSET(TH!D$1,SMALL(Dong11,ROWS($1:19)),),4,1)="N",OFFSET(TH!I$1,SMALL(Dong11,ROWS($1:19)),),0))</f>
        <v>0</v>
      </c>
      <c r="H32" s="925">
        <f t="shared" ca="1" si="5"/>
        <v>0</v>
      </c>
      <c r="I32" s="924">
        <f ca="1">IF(ROWS($1:19)&gt;COUNT(Dong11),0,IF(MID(OFFSET(TH!D$1,SMALL(Dong11,ROWS($1:19)),),4,1)="X",OFFSET(TH!I$1,SMALL(Dong11,ROWS($1:19)),),0))</f>
        <v>0</v>
      </c>
      <c r="J32" s="925">
        <f t="shared" ca="1" si="6"/>
        <v>0</v>
      </c>
      <c r="K32" s="925">
        <f t="shared" ca="1" si="2"/>
        <v>0</v>
      </c>
      <c r="L32" s="925">
        <f t="shared" ca="1" si="3"/>
        <v>0</v>
      </c>
      <c r="M32" s="925"/>
      <c r="N32" s="335"/>
    </row>
    <row r="33" spans="1:14">
      <c r="A33" s="312" t="str">
        <f t="shared" ca="1" si="4"/>
        <v/>
      </c>
      <c r="B33" s="921" t="str">
        <f ca="1">IF(ROWS($1:20)&gt;COUNT(Dong11),"",OFFSET(TH!D$1,SMALL(Dong11,ROWS($1:20)),))</f>
        <v/>
      </c>
      <c r="C33" s="922" t="str">
        <f ca="1">IF(ROWS($1:20)&gt;COUNT(Dong11),"",OFFSET(TH!E$1,SMALL(Dong11,ROWS($1:20)),))</f>
        <v/>
      </c>
      <c r="D33" s="923" t="str">
        <f ca="1">IF(ROWS($1:20)&gt;COUNT(Dong11),"",OFFSET(TH!H$1,SMALL(Dong11,ROWS($1:20)),))</f>
        <v/>
      </c>
      <c r="E33" s="921" t="str">
        <f ca="1">IF(ROWS($1:20)&gt;COUNT(Dong11),"",IF(OFFSET(TH!L$1,SMALL(Dong11,ROWS($1:20)),)=$G$7,OFFSET(TH!M$1,SMALL(Dong11,ROWS($1:20)),),OFFSET(TH!L$1,SMALL(Dong11,ROWS($1:20)),)))</f>
        <v/>
      </c>
      <c r="F33" s="924">
        <f ca="1">IF(ROWS($1:20)&gt;COUNT(Dong11),0,OFFSET(TH!J$1,SMALL(Dong11,ROWS($1:20)),))</f>
        <v>0</v>
      </c>
      <c r="G33" s="924">
        <f ca="1">IF(ROWS($1:20)&gt;COUNT(Dong11),0,IF(MID(OFFSET(TH!D$1,SMALL(Dong11,ROWS($1:20)),),4,1)="N",OFFSET(TH!I$1,SMALL(Dong11,ROWS($1:20)),),0))</f>
        <v>0</v>
      </c>
      <c r="H33" s="925">
        <f t="shared" ca="1" si="5"/>
        <v>0</v>
      </c>
      <c r="I33" s="924">
        <f ca="1">IF(ROWS($1:20)&gt;COUNT(Dong11),0,IF(MID(OFFSET(TH!D$1,SMALL(Dong11,ROWS($1:20)),),4,1)="X",OFFSET(TH!I$1,SMALL(Dong11,ROWS($1:20)),),0))</f>
        <v>0</v>
      </c>
      <c r="J33" s="925">
        <f t="shared" ca="1" si="6"/>
        <v>0</v>
      </c>
      <c r="K33" s="925">
        <f t="shared" ca="1" si="2"/>
        <v>0</v>
      </c>
      <c r="L33" s="925">
        <f t="shared" ca="1" si="3"/>
        <v>0</v>
      </c>
      <c r="M33" s="925"/>
      <c r="N33" s="335"/>
    </row>
    <row r="34" spans="1:14">
      <c r="A34" s="312" t="str">
        <f t="shared" ca="1" si="4"/>
        <v/>
      </c>
      <c r="B34" s="921" t="str">
        <f ca="1">IF(ROWS($1:21)&gt;COUNT(Dong11),"",OFFSET(TH!D$1,SMALL(Dong11,ROWS($1:21)),))</f>
        <v/>
      </c>
      <c r="C34" s="922" t="str">
        <f ca="1">IF(ROWS($1:21)&gt;COUNT(Dong11),"",OFFSET(TH!E$1,SMALL(Dong11,ROWS($1:21)),))</f>
        <v/>
      </c>
      <c r="D34" s="923" t="str">
        <f ca="1">IF(ROWS($1:21)&gt;COUNT(Dong11),"",OFFSET(TH!H$1,SMALL(Dong11,ROWS($1:21)),))</f>
        <v/>
      </c>
      <c r="E34" s="921" t="str">
        <f ca="1">IF(ROWS($1:21)&gt;COUNT(Dong11),"",IF(OFFSET(TH!L$1,SMALL(Dong11,ROWS($1:21)),)=$G$7,OFFSET(TH!M$1,SMALL(Dong11,ROWS($1:21)),),OFFSET(TH!L$1,SMALL(Dong11,ROWS($1:21)),)))</f>
        <v/>
      </c>
      <c r="F34" s="924">
        <f ca="1">IF(ROWS($1:21)&gt;COUNT(Dong11),0,OFFSET(TH!J$1,SMALL(Dong11,ROWS($1:21)),))</f>
        <v>0</v>
      </c>
      <c r="G34" s="924">
        <f ca="1">IF(ROWS($1:21)&gt;COUNT(Dong11),0,IF(MID(OFFSET(TH!D$1,SMALL(Dong11,ROWS($1:21)),),4,1)="N",OFFSET(TH!I$1,SMALL(Dong11,ROWS($1:21)),),0))</f>
        <v>0</v>
      </c>
      <c r="H34" s="925">
        <f t="shared" ca="1" si="5"/>
        <v>0</v>
      </c>
      <c r="I34" s="924">
        <f ca="1">IF(ROWS($1:21)&gt;COUNT(Dong11),0,IF(MID(OFFSET(TH!D$1,SMALL(Dong11,ROWS($1:21)),),4,1)="X",OFFSET(TH!I$1,SMALL(Dong11,ROWS($1:21)),),0))</f>
        <v>0</v>
      </c>
      <c r="J34" s="925">
        <f t="shared" ca="1" si="6"/>
        <v>0</v>
      </c>
      <c r="K34" s="925">
        <f t="shared" ca="1" si="2"/>
        <v>0</v>
      </c>
      <c r="L34" s="925">
        <f t="shared" ca="1" si="3"/>
        <v>0</v>
      </c>
      <c r="M34" s="925"/>
      <c r="N34" s="335"/>
    </row>
    <row r="35" spans="1:14">
      <c r="A35" s="312" t="str">
        <f t="shared" ca="1" si="4"/>
        <v/>
      </c>
      <c r="B35" s="921" t="str">
        <f ca="1">IF(ROWS($1:22)&gt;COUNT(Dong11),"",OFFSET(TH!D$1,SMALL(Dong11,ROWS($1:22)),))</f>
        <v/>
      </c>
      <c r="C35" s="922" t="str">
        <f ca="1">IF(ROWS($1:22)&gt;COUNT(Dong11),"",OFFSET(TH!E$1,SMALL(Dong11,ROWS($1:22)),))</f>
        <v/>
      </c>
      <c r="D35" s="923" t="str">
        <f ca="1">IF(ROWS($1:22)&gt;COUNT(Dong11),"",OFFSET(TH!H$1,SMALL(Dong11,ROWS($1:22)),))</f>
        <v/>
      </c>
      <c r="E35" s="921" t="str">
        <f ca="1">IF(ROWS($1:22)&gt;COUNT(Dong11),"",IF(OFFSET(TH!L$1,SMALL(Dong11,ROWS($1:22)),)=$G$7,OFFSET(TH!M$1,SMALL(Dong11,ROWS($1:22)),),OFFSET(TH!L$1,SMALL(Dong11,ROWS($1:22)),)))</f>
        <v/>
      </c>
      <c r="F35" s="924">
        <f ca="1">IF(ROWS($1:22)&gt;COUNT(Dong11),0,OFFSET(TH!J$1,SMALL(Dong11,ROWS($1:22)),))</f>
        <v>0</v>
      </c>
      <c r="G35" s="924">
        <f ca="1">IF(ROWS($1:22)&gt;COUNT(Dong11),0,IF(MID(OFFSET(TH!D$1,SMALL(Dong11,ROWS($1:22)),),4,1)="N",OFFSET(TH!I$1,SMALL(Dong11,ROWS($1:22)),),0))</f>
        <v>0</v>
      </c>
      <c r="H35" s="925">
        <f t="shared" ca="1" si="5"/>
        <v>0</v>
      </c>
      <c r="I35" s="924">
        <f ca="1">IF(ROWS($1:22)&gt;COUNT(Dong11),0,IF(MID(OFFSET(TH!D$1,SMALL(Dong11,ROWS($1:22)),),4,1)="X",OFFSET(TH!I$1,SMALL(Dong11,ROWS($1:22)),),0))</f>
        <v>0</v>
      </c>
      <c r="J35" s="925">
        <f t="shared" ca="1" si="6"/>
        <v>0</v>
      </c>
      <c r="K35" s="925">
        <f t="shared" ca="1" si="2"/>
        <v>0</v>
      </c>
      <c r="L35" s="925">
        <f t="shared" ca="1" si="3"/>
        <v>0</v>
      </c>
      <c r="M35" s="925"/>
      <c r="N35" s="335"/>
    </row>
    <row r="36" spans="1:14">
      <c r="A36" s="312" t="str">
        <f t="shared" ca="1" si="4"/>
        <v/>
      </c>
      <c r="B36" s="921" t="str">
        <f ca="1">IF(ROWS($1:23)&gt;COUNT(Dong11),"",OFFSET(TH!D$1,SMALL(Dong11,ROWS($1:23)),))</f>
        <v/>
      </c>
      <c r="C36" s="922" t="str">
        <f ca="1">IF(ROWS($1:23)&gt;COUNT(Dong11),"",OFFSET(TH!E$1,SMALL(Dong11,ROWS($1:23)),))</f>
        <v/>
      </c>
      <c r="D36" s="923" t="str">
        <f ca="1">IF(ROWS($1:23)&gt;COUNT(Dong11),"",OFFSET(TH!H$1,SMALL(Dong11,ROWS($1:23)),))</f>
        <v/>
      </c>
      <c r="E36" s="921" t="str">
        <f ca="1">IF(ROWS($1:23)&gt;COUNT(Dong11),"",IF(OFFSET(TH!L$1,SMALL(Dong11,ROWS($1:23)),)=$G$7,OFFSET(TH!M$1,SMALL(Dong11,ROWS($1:23)),),OFFSET(TH!L$1,SMALL(Dong11,ROWS($1:23)),)))</f>
        <v/>
      </c>
      <c r="F36" s="924">
        <f ca="1">IF(ROWS($1:23)&gt;COUNT(Dong11),0,OFFSET(TH!J$1,SMALL(Dong11,ROWS($1:23)),))</f>
        <v>0</v>
      </c>
      <c r="G36" s="924">
        <f ca="1">IF(ROWS($1:23)&gt;COUNT(Dong11),0,IF(MID(OFFSET(TH!D$1,SMALL(Dong11,ROWS($1:23)),),4,1)="N",OFFSET(TH!I$1,SMALL(Dong11,ROWS($1:23)),),0))</f>
        <v>0</v>
      </c>
      <c r="H36" s="925">
        <f t="shared" ca="1" si="5"/>
        <v>0</v>
      </c>
      <c r="I36" s="924">
        <f ca="1">IF(ROWS($1:23)&gt;COUNT(Dong11),0,IF(MID(OFFSET(TH!D$1,SMALL(Dong11,ROWS($1:23)),),4,1)="X",OFFSET(TH!I$1,SMALL(Dong11,ROWS($1:23)),),0))</f>
        <v>0</v>
      </c>
      <c r="J36" s="925">
        <f t="shared" ca="1" si="6"/>
        <v>0</v>
      </c>
      <c r="K36" s="925">
        <f t="shared" ca="1" si="2"/>
        <v>0</v>
      </c>
      <c r="L36" s="925">
        <f t="shared" ca="1" si="3"/>
        <v>0</v>
      </c>
      <c r="M36" s="925"/>
      <c r="N36" s="335"/>
    </row>
    <row r="37" spans="1:14">
      <c r="A37" s="312" t="str">
        <f t="shared" ca="1" si="4"/>
        <v/>
      </c>
      <c r="B37" s="921" t="str">
        <f ca="1">IF(ROWS($1:24)&gt;COUNT(Dong11),"",OFFSET(TH!D$1,SMALL(Dong11,ROWS($1:24)),))</f>
        <v/>
      </c>
      <c r="C37" s="922" t="str">
        <f ca="1">IF(ROWS($1:24)&gt;COUNT(Dong11),"",OFFSET(TH!E$1,SMALL(Dong11,ROWS($1:24)),))</f>
        <v/>
      </c>
      <c r="D37" s="923" t="str">
        <f ca="1">IF(ROWS($1:24)&gt;COUNT(Dong11),"",OFFSET(TH!H$1,SMALL(Dong11,ROWS($1:24)),))</f>
        <v/>
      </c>
      <c r="E37" s="921" t="str">
        <f ca="1">IF(ROWS($1:24)&gt;COUNT(Dong11),"",IF(OFFSET(TH!L$1,SMALL(Dong11,ROWS($1:24)),)=$G$7,OFFSET(TH!M$1,SMALL(Dong11,ROWS($1:24)),),OFFSET(TH!L$1,SMALL(Dong11,ROWS($1:24)),)))</f>
        <v/>
      </c>
      <c r="F37" s="924">
        <f ca="1">IF(ROWS($1:24)&gt;COUNT(Dong11),0,OFFSET(TH!J$1,SMALL(Dong11,ROWS($1:24)),))</f>
        <v>0</v>
      </c>
      <c r="G37" s="924">
        <f ca="1">IF(ROWS($1:24)&gt;COUNT(Dong11),0,IF(MID(OFFSET(TH!D$1,SMALL(Dong11,ROWS($1:24)),),4,1)="N",OFFSET(TH!I$1,SMALL(Dong11,ROWS($1:24)),),0))</f>
        <v>0</v>
      </c>
      <c r="H37" s="925">
        <f t="shared" ca="1" si="5"/>
        <v>0</v>
      </c>
      <c r="I37" s="924">
        <f ca="1">IF(ROWS($1:24)&gt;COUNT(Dong11),0,IF(MID(OFFSET(TH!D$1,SMALL(Dong11,ROWS($1:24)),),4,1)="X",OFFSET(TH!I$1,SMALL(Dong11,ROWS($1:24)),),0))</f>
        <v>0</v>
      </c>
      <c r="J37" s="925">
        <f t="shared" ca="1" si="6"/>
        <v>0</v>
      </c>
      <c r="K37" s="925">
        <f t="shared" ca="1" si="2"/>
        <v>0</v>
      </c>
      <c r="L37" s="925">
        <f t="shared" ca="1" si="3"/>
        <v>0</v>
      </c>
      <c r="M37" s="925"/>
      <c r="N37" s="335"/>
    </row>
    <row r="38" spans="1:14">
      <c r="A38" s="312" t="str">
        <f t="shared" ca="1" si="4"/>
        <v/>
      </c>
      <c r="B38" s="921" t="str">
        <f ca="1">IF(ROWS($1:25)&gt;COUNT(Dong11),"",OFFSET(TH!D$1,SMALL(Dong11,ROWS($1:25)),))</f>
        <v/>
      </c>
      <c r="C38" s="922" t="str">
        <f ca="1">IF(ROWS($1:25)&gt;COUNT(Dong11),"",OFFSET(TH!E$1,SMALL(Dong11,ROWS($1:25)),))</f>
        <v/>
      </c>
      <c r="D38" s="923" t="str">
        <f ca="1">IF(ROWS($1:25)&gt;COUNT(Dong11),"",OFFSET(TH!H$1,SMALL(Dong11,ROWS($1:25)),))</f>
        <v/>
      </c>
      <c r="E38" s="921" t="str">
        <f ca="1">IF(ROWS($1:25)&gt;COUNT(Dong11),"",IF(OFFSET(TH!L$1,SMALL(Dong11,ROWS($1:25)),)=$G$7,OFFSET(TH!M$1,SMALL(Dong11,ROWS($1:25)),),OFFSET(TH!L$1,SMALL(Dong11,ROWS($1:25)),)))</f>
        <v/>
      </c>
      <c r="F38" s="924">
        <f ca="1">IF(ROWS($1:25)&gt;COUNT(Dong11),0,OFFSET(TH!J$1,SMALL(Dong11,ROWS($1:25)),))</f>
        <v>0</v>
      </c>
      <c r="G38" s="924">
        <f ca="1">IF(ROWS($1:25)&gt;COUNT(Dong11),0,IF(MID(OFFSET(TH!D$1,SMALL(Dong11,ROWS($1:25)),),4,1)="N",OFFSET(TH!I$1,SMALL(Dong11,ROWS($1:25)),),0))</f>
        <v>0</v>
      </c>
      <c r="H38" s="925">
        <f t="shared" ca="1" si="5"/>
        <v>0</v>
      </c>
      <c r="I38" s="924">
        <f ca="1">IF(ROWS($1:25)&gt;COUNT(Dong11),0,IF(MID(OFFSET(TH!D$1,SMALL(Dong11,ROWS($1:25)),),4,1)="X",OFFSET(TH!I$1,SMALL(Dong11,ROWS($1:25)),),0))</f>
        <v>0</v>
      </c>
      <c r="J38" s="925">
        <f t="shared" ca="1" si="6"/>
        <v>0</v>
      </c>
      <c r="K38" s="925">
        <f t="shared" ca="1" si="2"/>
        <v>0</v>
      </c>
      <c r="L38" s="925">
        <f t="shared" ca="1" si="3"/>
        <v>0</v>
      </c>
      <c r="M38" s="925"/>
      <c r="N38" s="335"/>
    </row>
    <row r="39" spans="1:14">
      <c r="A39" s="312" t="str">
        <f t="shared" ca="1" si="4"/>
        <v/>
      </c>
      <c r="B39" s="921" t="str">
        <f ca="1">IF(ROWS($1:26)&gt;COUNT(Dong11),"",OFFSET(TH!D$1,SMALL(Dong11,ROWS($1:26)),))</f>
        <v/>
      </c>
      <c r="C39" s="922" t="str">
        <f ca="1">IF(ROWS($1:26)&gt;COUNT(Dong11),"",OFFSET(TH!E$1,SMALL(Dong11,ROWS($1:26)),))</f>
        <v/>
      </c>
      <c r="D39" s="923" t="str">
        <f ca="1">IF(ROWS($1:26)&gt;COUNT(Dong11),"",OFFSET(TH!H$1,SMALL(Dong11,ROWS($1:26)),))</f>
        <v/>
      </c>
      <c r="E39" s="921" t="str">
        <f ca="1">IF(ROWS($1:26)&gt;COUNT(Dong11),"",IF(OFFSET(TH!L$1,SMALL(Dong11,ROWS($1:26)),)=$G$7,OFFSET(TH!M$1,SMALL(Dong11,ROWS($1:26)),),OFFSET(TH!L$1,SMALL(Dong11,ROWS($1:26)),)))</f>
        <v/>
      </c>
      <c r="F39" s="924">
        <f ca="1">IF(ROWS($1:26)&gt;COUNT(Dong11),0,OFFSET(TH!J$1,SMALL(Dong11,ROWS($1:26)),))</f>
        <v>0</v>
      </c>
      <c r="G39" s="924">
        <f ca="1">IF(ROWS($1:26)&gt;COUNT(Dong11),0,IF(MID(OFFSET(TH!D$1,SMALL(Dong11,ROWS($1:26)),),4,1)="N",OFFSET(TH!I$1,SMALL(Dong11,ROWS($1:26)),),0))</f>
        <v>0</v>
      </c>
      <c r="H39" s="925">
        <f t="shared" ca="1" si="0"/>
        <v>0</v>
      </c>
      <c r="I39" s="924">
        <f ca="1">IF(ROWS($1:26)&gt;COUNT(Dong11),0,IF(MID(OFFSET(TH!D$1,SMALL(Dong11,ROWS($1:26)),),4,1)="X",OFFSET(TH!I$1,SMALL(Dong11,ROWS($1:26)),),0))</f>
        <v>0</v>
      </c>
      <c r="J39" s="925">
        <f t="shared" ca="1" si="1"/>
        <v>0</v>
      </c>
      <c r="K39" s="925">
        <f t="shared" ca="1" si="2"/>
        <v>0</v>
      </c>
      <c r="L39" s="925">
        <f t="shared" ca="1" si="3"/>
        <v>0</v>
      </c>
      <c r="M39" s="925"/>
      <c r="N39" s="335"/>
    </row>
    <row r="40" spans="1:14">
      <c r="A40" s="312" t="str">
        <f t="shared" ca="1" si="4"/>
        <v/>
      </c>
      <c r="B40" s="921" t="str">
        <f ca="1">IF(ROWS($1:27)&gt;COUNT(Dong11),"",OFFSET(TH!D$1,SMALL(Dong11,ROWS($1:27)),))</f>
        <v/>
      </c>
      <c r="C40" s="922" t="str">
        <f ca="1">IF(ROWS($1:27)&gt;COUNT(Dong11),"",OFFSET(TH!E$1,SMALL(Dong11,ROWS($1:27)),))</f>
        <v/>
      </c>
      <c r="D40" s="923" t="str">
        <f ca="1">IF(ROWS($1:27)&gt;COUNT(Dong11),"",OFFSET(TH!H$1,SMALL(Dong11,ROWS($1:27)),))</f>
        <v/>
      </c>
      <c r="E40" s="921" t="str">
        <f ca="1">IF(ROWS($1:27)&gt;COUNT(Dong11),"",IF(OFFSET(TH!L$1,SMALL(Dong11,ROWS($1:27)),)=$G$7,OFFSET(TH!M$1,SMALL(Dong11,ROWS($1:27)),),OFFSET(TH!L$1,SMALL(Dong11,ROWS($1:27)),)))</f>
        <v/>
      </c>
      <c r="F40" s="924">
        <f ca="1">IF(ROWS($1:27)&gt;COUNT(Dong11),0,OFFSET(TH!J$1,SMALL(Dong11,ROWS($1:27)),))</f>
        <v>0</v>
      </c>
      <c r="G40" s="924">
        <f ca="1">IF(ROWS($1:27)&gt;COUNT(Dong11),0,IF(MID(OFFSET(TH!D$1,SMALL(Dong11,ROWS($1:27)),),4,1)="N",OFFSET(TH!I$1,SMALL(Dong11,ROWS($1:27)),),0))</f>
        <v>0</v>
      </c>
      <c r="H40" s="925">
        <f t="shared" ca="1" si="0"/>
        <v>0</v>
      </c>
      <c r="I40" s="924">
        <f ca="1">IF(ROWS($1:27)&gt;COUNT(Dong11),0,IF(MID(OFFSET(TH!D$1,SMALL(Dong11,ROWS($1:27)),),4,1)="X",OFFSET(TH!I$1,SMALL(Dong11,ROWS($1:27)),),0))</f>
        <v>0</v>
      </c>
      <c r="J40" s="925">
        <f t="shared" ca="1" si="1"/>
        <v>0</v>
      </c>
      <c r="K40" s="925">
        <f t="shared" ca="1" si="2"/>
        <v>0</v>
      </c>
      <c r="L40" s="925">
        <f t="shared" ca="1" si="3"/>
        <v>0</v>
      </c>
      <c r="M40" s="925"/>
      <c r="N40" s="335"/>
    </row>
    <row r="41" spans="1:14">
      <c r="A41" s="312" t="str">
        <f t="shared" ca="1" si="4"/>
        <v/>
      </c>
      <c r="B41" s="921" t="str">
        <f ca="1">IF(ROWS($1:28)&gt;COUNT(Dong11),"",OFFSET(TH!D$1,SMALL(Dong11,ROWS($1:28)),))</f>
        <v/>
      </c>
      <c r="C41" s="922" t="str">
        <f ca="1">IF(ROWS($1:28)&gt;COUNT(Dong11),"",OFFSET(TH!E$1,SMALL(Dong11,ROWS($1:28)),))</f>
        <v/>
      </c>
      <c r="D41" s="923" t="str">
        <f ca="1">IF(ROWS($1:28)&gt;COUNT(Dong11),"",OFFSET(TH!H$1,SMALL(Dong11,ROWS($1:28)),))</f>
        <v/>
      </c>
      <c r="E41" s="921" t="str">
        <f ca="1">IF(ROWS($1:28)&gt;COUNT(Dong11),"",IF(OFFSET(TH!L$1,SMALL(Dong11,ROWS($1:28)),)=$G$7,OFFSET(TH!M$1,SMALL(Dong11,ROWS($1:28)),),OFFSET(TH!L$1,SMALL(Dong11,ROWS($1:28)),)))</f>
        <v/>
      </c>
      <c r="F41" s="924">
        <f ca="1">IF(ROWS($1:28)&gt;COUNT(Dong11),0,OFFSET(TH!J$1,SMALL(Dong11,ROWS($1:28)),))</f>
        <v>0</v>
      </c>
      <c r="G41" s="924">
        <f ca="1">IF(ROWS($1:28)&gt;COUNT(Dong11),0,IF(MID(OFFSET(TH!D$1,SMALL(Dong11,ROWS($1:28)),),4,1)="N",OFFSET(TH!I$1,SMALL(Dong11,ROWS($1:28)),),0))</f>
        <v>0</v>
      </c>
      <c r="H41" s="925">
        <f t="shared" ca="1" si="0"/>
        <v>0</v>
      </c>
      <c r="I41" s="924">
        <f ca="1">IF(ROWS($1:28)&gt;COUNT(Dong11),0,IF(MID(OFFSET(TH!D$1,SMALL(Dong11,ROWS($1:28)),),4,1)="X",OFFSET(TH!I$1,SMALL(Dong11,ROWS($1:28)),),0))</f>
        <v>0</v>
      </c>
      <c r="J41" s="925">
        <f t="shared" ca="1" si="1"/>
        <v>0</v>
      </c>
      <c r="K41" s="925">
        <f t="shared" ca="1" si="2"/>
        <v>0</v>
      </c>
      <c r="L41" s="925">
        <f t="shared" ca="1" si="3"/>
        <v>0</v>
      </c>
      <c r="M41" s="925"/>
      <c r="N41" s="335"/>
    </row>
    <row r="42" spans="1:14">
      <c r="A42" s="312" t="str">
        <f t="shared" ca="1" si="4"/>
        <v/>
      </c>
      <c r="B42" s="921" t="str">
        <f ca="1">IF(ROWS($1:29)&gt;COUNT(Dong11),"",OFFSET(TH!D$1,SMALL(Dong11,ROWS($1:29)),))</f>
        <v/>
      </c>
      <c r="C42" s="922" t="str">
        <f ca="1">IF(ROWS($1:29)&gt;COUNT(Dong11),"",OFFSET(TH!E$1,SMALL(Dong11,ROWS($1:29)),))</f>
        <v/>
      </c>
      <c r="D42" s="923" t="str">
        <f ca="1">IF(ROWS($1:29)&gt;COUNT(Dong11),"",OFFSET(TH!H$1,SMALL(Dong11,ROWS($1:29)),))</f>
        <v/>
      </c>
      <c r="E42" s="921" t="str">
        <f ca="1">IF(ROWS($1:29)&gt;COUNT(Dong11),"",IF(OFFSET(TH!L$1,SMALL(Dong11,ROWS($1:29)),)=$G$7,OFFSET(TH!M$1,SMALL(Dong11,ROWS($1:29)),),OFFSET(TH!L$1,SMALL(Dong11,ROWS($1:29)),)))</f>
        <v/>
      </c>
      <c r="F42" s="924">
        <f ca="1">IF(ROWS($1:29)&gt;COUNT(Dong11),0,OFFSET(TH!J$1,SMALL(Dong11,ROWS($1:29)),))</f>
        <v>0</v>
      </c>
      <c r="G42" s="924">
        <f ca="1">IF(ROWS($1:29)&gt;COUNT(Dong11),0,IF(MID(OFFSET(TH!D$1,SMALL(Dong11,ROWS($1:29)),),4,1)="N",OFFSET(TH!I$1,SMALL(Dong11,ROWS($1:29)),),0))</f>
        <v>0</v>
      </c>
      <c r="H42" s="925">
        <f t="shared" ca="1" si="0"/>
        <v>0</v>
      </c>
      <c r="I42" s="924">
        <f ca="1">IF(ROWS($1:29)&gt;COUNT(Dong11),0,IF(MID(OFFSET(TH!D$1,SMALL(Dong11,ROWS($1:29)),),4,1)="X",OFFSET(TH!I$1,SMALL(Dong11,ROWS($1:29)),),0))</f>
        <v>0</v>
      </c>
      <c r="J42" s="925">
        <f t="shared" ca="1" si="1"/>
        <v>0</v>
      </c>
      <c r="K42" s="925">
        <f t="shared" ca="1" si="2"/>
        <v>0</v>
      </c>
      <c r="L42" s="925">
        <f t="shared" ca="1" si="3"/>
        <v>0</v>
      </c>
      <c r="M42" s="925"/>
      <c r="N42" s="335"/>
    </row>
    <row r="43" spans="1:14">
      <c r="A43" s="312" t="str">
        <f t="shared" ca="1" si="4"/>
        <v/>
      </c>
      <c r="B43" s="921" t="str">
        <f ca="1">IF(ROWS($1:30)&gt;COUNT(Dong11),"",OFFSET(TH!D$1,SMALL(Dong11,ROWS($1:30)),))</f>
        <v/>
      </c>
      <c r="C43" s="922" t="str">
        <f ca="1">IF(ROWS($1:30)&gt;COUNT(Dong11),"",OFFSET(TH!E$1,SMALL(Dong11,ROWS($1:30)),))</f>
        <v/>
      </c>
      <c r="D43" s="923" t="str">
        <f ca="1">IF(ROWS($1:30)&gt;COUNT(Dong11),"",OFFSET(TH!H$1,SMALL(Dong11,ROWS($1:30)),))</f>
        <v/>
      </c>
      <c r="E43" s="921" t="str">
        <f ca="1">IF(ROWS($1:30)&gt;COUNT(Dong11),"",IF(OFFSET(TH!L$1,SMALL(Dong11,ROWS($1:30)),)=$G$7,OFFSET(TH!M$1,SMALL(Dong11,ROWS($1:30)),),OFFSET(TH!L$1,SMALL(Dong11,ROWS($1:30)),)))</f>
        <v/>
      </c>
      <c r="F43" s="924">
        <f ca="1">IF(ROWS($1:30)&gt;COUNT(Dong11),0,OFFSET(TH!J$1,SMALL(Dong11,ROWS($1:30)),))</f>
        <v>0</v>
      </c>
      <c r="G43" s="924">
        <f ca="1">IF(ROWS($1:30)&gt;COUNT(Dong11),0,IF(MID(OFFSET(TH!D$1,SMALL(Dong11,ROWS($1:30)),),4,1)="N",OFFSET(TH!I$1,SMALL(Dong11,ROWS($1:30)),),0))</f>
        <v>0</v>
      </c>
      <c r="H43" s="925">
        <f t="shared" ca="1" si="0"/>
        <v>0</v>
      </c>
      <c r="I43" s="924">
        <f ca="1">IF(ROWS($1:30)&gt;COUNT(Dong11),0,IF(MID(OFFSET(TH!D$1,SMALL(Dong11,ROWS($1:30)),),4,1)="X",OFFSET(TH!I$1,SMALL(Dong11,ROWS($1:30)),),0))</f>
        <v>0</v>
      </c>
      <c r="J43" s="925">
        <f t="shared" ca="1" si="1"/>
        <v>0</v>
      </c>
      <c r="K43" s="925">
        <f t="shared" ca="1" si="2"/>
        <v>0</v>
      </c>
      <c r="L43" s="925">
        <f t="shared" ca="1" si="3"/>
        <v>0</v>
      </c>
      <c r="M43" s="925"/>
      <c r="N43" s="335"/>
    </row>
    <row r="44" spans="1:14">
      <c r="A44" s="312" t="str">
        <f t="shared" ca="1" si="4"/>
        <v/>
      </c>
      <c r="B44" s="921" t="str">
        <f ca="1">IF(ROWS($1:31)&gt;COUNT(Dong11),"",OFFSET(TH!D$1,SMALL(Dong11,ROWS($1:31)),))</f>
        <v/>
      </c>
      <c r="C44" s="922" t="str">
        <f ca="1">IF(ROWS($1:31)&gt;COUNT(Dong11),"",OFFSET(TH!E$1,SMALL(Dong11,ROWS($1:31)),))</f>
        <v/>
      </c>
      <c r="D44" s="923" t="str">
        <f ca="1">IF(ROWS($1:31)&gt;COUNT(Dong11),"",OFFSET(TH!H$1,SMALL(Dong11,ROWS($1:31)),))</f>
        <v/>
      </c>
      <c r="E44" s="921" t="str">
        <f ca="1">IF(ROWS($1:31)&gt;COUNT(Dong11),"",IF(OFFSET(TH!L$1,SMALL(Dong11,ROWS($1:31)),)=$G$7,OFFSET(TH!M$1,SMALL(Dong11,ROWS($1:31)),),OFFSET(TH!L$1,SMALL(Dong11,ROWS($1:31)),)))</f>
        <v/>
      </c>
      <c r="F44" s="924">
        <f ca="1">IF(ROWS($1:31)&gt;COUNT(Dong11),0,OFFSET(TH!J$1,SMALL(Dong11,ROWS($1:31)),))</f>
        <v>0</v>
      </c>
      <c r="G44" s="924">
        <f ca="1">IF(ROWS($1:31)&gt;COUNT(Dong11),0,IF(MID(OFFSET(TH!D$1,SMALL(Dong11,ROWS($1:31)),),4,1)="N",OFFSET(TH!I$1,SMALL(Dong11,ROWS($1:31)),),0))</f>
        <v>0</v>
      </c>
      <c r="H44" s="925">
        <f t="shared" ca="1" si="0"/>
        <v>0</v>
      </c>
      <c r="I44" s="924">
        <f ca="1">IF(ROWS($1:31)&gt;COUNT(Dong11),0,IF(MID(OFFSET(TH!D$1,SMALL(Dong11,ROWS($1:31)),),4,1)="X",OFFSET(TH!I$1,SMALL(Dong11,ROWS($1:31)),),0))</f>
        <v>0</v>
      </c>
      <c r="J44" s="925">
        <f t="shared" ca="1" si="1"/>
        <v>0</v>
      </c>
      <c r="K44" s="925">
        <f t="shared" ca="1" si="2"/>
        <v>0</v>
      </c>
      <c r="L44" s="925">
        <f t="shared" ca="1" si="3"/>
        <v>0</v>
      </c>
      <c r="M44" s="925"/>
      <c r="N44" s="335"/>
    </row>
    <row r="45" spans="1:14">
      <c r="A45" s="312" t="str">
        <f t="shared" ca="1" si="4"/>
        <v/>
      </c>
      <c r="B45" s="921" t="str">
        <f ca="1">IF(ROWS($1:32)&gt;COUNT(Dong11),"",OFFSET(TH!D$1,SMALL(Dong11,ROWS($1:32)),))</f>
        <v/>
      </c>
      <c r="C45" s="922" t="str">
        <f ca="1">IF(ROWS($1:32)&gt;COUNT(Dong11),"",OFFSET(TH!E$1,SMALL(Dong11,ROWS($1:32)),))</f>
        <v/>
      </c>
      <c r="D45" s="923" t="str">
        <f ca="1">IF(ROWS($1:32)&gt;COUNT(Dong11),"",OFFSET(TH!H$1,SMALL(Dong11,ROWS($1:32)),))</f>
        <v/>
      </c>
      <c r="E45" s="921" t="str">
        <f ca="1">IF(ROWS($1:32)&gt;COUNT(Dong11),"",IF(OFFSET(TH!L$1,SMALL(Dong11,ROWS($1:32)),)=$G$7,OFFSET(TH!M$1,SMALL(Dong11,ROWS($1:32)),),OFFSET(TH!L$1,SMALL(Dong11,ROWS($1:32)),)))</f>
        <v/>
      </c>
      <c r="F45" s="924">
        <f ca="1">IF(ROWS($1:32)&gt;COUNT(Dong11),0,OFFSET(TH!J$1,SMALL(Dong11,ROWS($1:32)),))</f>
        <v>0</v>
      </c>
      <c r="G45" s="924">
        <f ca="1">IF(ROWS($1:32)&gt;COUNT(Dong11),0,IF(MID(OFFSET(TH!D$1,SMALL(Dong11,ROWS($1:32)),),4,1)="N",OFFSET(TH!I$1,SMALL(Dong11,ROWS($1:32)),),0))</f>
        <v>0</v>
      </c>
      <c r="H45" s="925">
        <f t="shared" ca="1" si="0"/>
        <v>0</v>
      </c>
      <c r="I45" s="924">
        <f ca="1">IF(ROWS($1:32)&gt;COUNT(Dong11),0,IF(MID(OFFSET(TH!D$1,SMALL(Dong11,ROWS($1:32)),),4,1)="X",OFFSET(TH!I$1,SMALL(Dong11,ROWS($1:32)),),0))</f>
        <v>0</v>
      </c>
      <c r="J45" s="925">
        <f t="shared" ca="1" si="1"/>
        <v>0</v>
      </c>
      <c r="K45" s="925">
        <f t="shared" ca="1" si="2"/>
        <v>0</v>
      </c>
      <c r="L45" s="925">
        <f t="shared" ca="1" si="3"/>
        <v>0</v>
      </c>
      <c r="M45" s="925"/>
      <c r="N45" s="335"/>
    </row>
    <row r="46" spans="1:14">
      <c r="A46" s="312" t="str">
        <f t="shared" ca="1" si="4"/>
        <v/>
      </c>
      <c r="B46" s="921" t="str">
        <f ca="1">IF(ROWS($1:33)&gt;COUNT(Dong11),"",OFFSET(TH!D$1,SMALL(Dong11,ROWS($1:33)),))</f>
        <v/>
      </c>
      <c r="C46" s="922" t="str">
        <f ca="1">IF(ROWS($1:33)&gt;COUNT(Dong11),"",OFFSET(TH!E$1,SMALL(Dong11,ROWS($1:33)),))</f>
        <v/>
      </c>
      <c r="D46" s="923" t="str">
        <f ca="1">IF(ROWS($1:33)&gt;COUNT(Dong11),"",OFFSET(TH!H$1,SMALL(Dong11,ROWS($1:33)),))</f>
        <v/>
      </c>
      <c r="E46" s="921" t="str">
        <f ca="1">IF(ROWS($1:33)&gt;COUNT(Dong11),"",IF(OFFSET(TH!L$1,SMALL(Dong11,ROWS($1:33)),)=$G$7,OFFSET(TH!M$1,SMALL(Dong11,ROWS($1:33)),),OFFSET(TH!L$1,SMALL(Dong11,ROWS($1:33)),)))</f>
        <v/>
      </c>
      <c r="F46" s="924">
        <f ca="1">IF(ROWS($1:33)&gt;COUNT(Dong11),0,OFFSET(TH!J$1,SMALL(Dong11,ROWS($1:33)),))</f>
        <v>0</v>
      </c>
      <c r="G46" s="924">
        <f ca="1">IF(ROWS($1:33)&gt;COUNT(Dong11),0,IF(MID(OFFSET(TH!D$1,SMALL(Dong11,ROWS($1:33)),),4,1)="N",OFFSET(TH!I$1,SMALL(Dong11,ROWS($1:33)),),0))</f>
        <v>0</v>
      </c>
      <c r="H46" s="925">
        <f t="shared" ref="H46:H72" ca="1" si="7">ROUND(F46*G46,0)</f>
        <v>0</v>
      </c>
      <c r="I46" s="924">
        <f ca="1">IF(ROWS($1:33)&gt;COUNT(Dong11),0,IF(MID(OFFSET(TH!D$1,SMALL(Dong11,ROWS($1:33)),),4,1)="X",OFFSET(TH!I$1,SMALL(Dong11,ROWS($1:33)),),0))</f>
        <v>0</v>
      </c>
      <c r="J46" s="925">
        <f t="shared" ref="J46:J72" ca="1" si="8">ROUND(F46*I46,0)</f>
        <v>0</v>
      </c>
      <c r="K46" s="925">
        <f t="shared" ref="K46:K72" ca="1" si="9">IF(D46&lt;&gt;"",K45+G46-I46,0)</f>
        <v>0</v>
      </c>
      <c r="L46" s="925">
        <f t="shared" ref="L46:L72" ca="1" si="10">IF(D46&lt;&gt;"",L45+H46-J46,0)</f>
        <v>0</v>
      </c>
      <c r="M46" s="925"/>
      <c r="N46" s="335"/>
    </row>
    <row r="47" spans="1:14">
      <c r="A47" s="312" t="str">
        <f t="shared" ref="A47:A72" ca="1" si="11">IF(B47="","",A46+1)</f>
        <v/>
      </c>
      <c r="B47" s="921" t="str">
        <f ca="1">IF(ROWS($1:34)&gt;COUNT(Dong11),"",OFFSET(TH!D$1,SMALL(Dong11,ROWS($1:34)),))</f>
        <v/>
      </c>
      <c r="C47" s="922" t="str">
        <f ca="1">IF(ROWS($1:34)&gt;COUNT(Dong11),"",OFFSET(TH!E$1,SMALL(Dong11,ROWS($1:34)),))</f>
        <v/>
      </c>
      <c r="D47" s="923" t="str">
        <f ca="1">IF(ROWS($1:34)&gt;COUNT(Dong11),"",OFFSET(TH!H$1,SMALL(Dong11,ROWS($1:34)),))</f>
        <v/>
      </c>
      <c r="E47" s="921" t="str">
        <f ca="1">IF(ROWS($1:34)&gt;COUNT(Dong11),"",IF(OFFSET(TH!L$1,SMALL(Dong11,ROWS($1:34)),)=$G$7,OFFSET(TH!M$1,SMALL(Dong11,ROWS($1:34)),),OFFSET(TH!L$1,SMALL(Dong11,ROWS($1:34)),)))</f>
        <v/>
      </c>
      <c r="F47" s="924">
        <f ca="1">IF(ROWS($1:34)&gt;COUNT(Dong11),0,OFFSET(TH!J$1,SMALL(Dong11,ROWS($1:34)),))</f>
        <v>0</v>
      </c>
      <c r="G47" s="924">
        <f ca="1">IF(ROWS($1:34)&gt;COUNT(Dong11),0,IF(MID(OFFSET(TH!D$1,SMALL(Dong11,ROWS($1:34)),),4,1)="N",OFFSET(TH!I$1,SMALL(Dong11,ROWS($1:34)),),0))</f>
        <v>0</v>
      </c>
      <c r="H47" s="925">
        <f t="shared" ca="1" si="7"/>
        <v>0</v>
      </c>
      <c r="I47" s="924">
        <f ca="1">IF(ROWS($1:34)&gt;COUNT(Dong11),0,IF(MID(OFFSET(TH!D$1,SMALL(Dong11,ROWS($1:34)),),4,1)="X",OFFSET(TH!I$1,SMALL(Dong11,ROWS($1:34)),),0))</f>
        <v>0</v>
      </c>
      <c r="J47" s="925">
        <f t="shared" ca="1" si="8"/>
        <v>0</v>
      </c>
      <c r="K47" s="925">
        <f t="shared" ca="1" si="9"/>
        <v>0</v>
      </c>
      <c r="L47" s="925">
        <f t="shared" ca="1" si="10"/>
        <v>0</v>
      </c>
      <c r="M47" s="925"/>
      <c r="N47" s="335"/>
    </row>
    <row r="48" spans="1:14">
      <c r="A48" s="312" t="str">
        <f t="shared" ca="1" si="11"/>
        <v/>
      </c>
      <c r="B48" s="921" t="str">
        <f ca="1">IF(ROWS($1:35)&gt;COUNT(Dong11),"",OFFSET(TH!D$1,SMALL(Dong11,ROWS($1:35)),))</f>
        <v/>
      </c>
      <c r="C48" s="922" t="str">
        <f ca="1">IF(ROWS($1:35)&gt;COUNT(Dong11),"",OFFSET(TH!E$1,SMALL(Dong11,ROWS($1:35)),))</f>
        <v/>
      </c>
      <c r="D48" s="923" t="str">
        <f ca="1">IF(ROWS($1:35)&gt;COUNT(Dong11),"",OFFSET(TH!H$1,SMALL(Dong11,ROWS($1:35)),))</f>
        <v/>
      </c>
      <c r="E48" s="921" t="str">
        <f ca="1">IF(ROWS($1:35)&gt;COUNT(Dong11),"",IF(OFFSET(TH!L$1,SMALL(Dong11,ROWS($1:35)),)=$G$7,OFFSET(TH!M$1,SMALL(Dong11,ROWS($1:35)),),OFFSET(TH!L$1,SMALL(Dong11,ROWS($1:35)),)))</f>
        <v/>
      </c>
      <c r="F48" s="924">
        <f ca="1">IF(ROWS($1:35)&gt;COUNT(Dong11),0,OFFSET(TH!J$1,SMALL(Dong11,ROWS($1:35)),))</f>
        <v>0</v>
      </c>
      <c r="G48" s="924">
        <f ca="1">IF(ROWS($1:35)&gt;COUNT(Dong11),0,IF(MID(OFFSET(TH!D$1,SMALL(Dong11,ROWS($1:35)),),4,1)="N",OFFSET(TH!I$1,SMALL(Dong11,ROWS($1:35)),),0))</f>
        <v>0</v>
      </c>
      <c r="H48" s="925">
        <f t="shared" ca="1" si="7"/>
        <v>0</v>
      </c>
      <c r="I48" s="924">
        <f ca="1">IF(ROWS($1:35)&gt;COUNT(Dong11),0,IF(MID(OFFSET(TH!D$1,SMALL(Dong11,ROWS($1:35)),),4,1)="X",OFFSET(TH!I$1,SMALL(Dong11,ROWS($1:35)),),0))</f>
        <v>0</v>
      </c>
      <c r="J48" s="925">
        <f t="shared" ca="1" si="8"/>
        <v>0</v>
      </c>
      <c r="K48" s="925">
        <f t="shared" ca="1" si="9"/>
        <v>0</v>
      </c>
      <c r="L48" s="925">
        <f t="shared" ca="1" si="10"/>
        <v>0</v>
      </c>
      <c r="M48" s="925"/>
      <c r="N48" s="335"/>
    </row>
    <row r="49" spans="1:14">
      <c r="A49" s="312" t="str">
        <f t="shared" ca="1" si="11"/>
        <v/>
      </c>
      <c r="B49" s="921" t="str">
        <f ca="1">IF(ROWS($1:36)&gt;COUNT(Dong11),"",OFFSET(TH!D$1,SMALL(Dong11,ROWS($1:36)),))</f>
        <v/>
      </c>
      <c r="C49" s="922" t="str">
        <f ca="1">IF(ROWS($1:36)&gt;COUNT(Dong11),"",OFFSET(TH!E$1,SMALL(Dong11,ROWS($1:36)),))</f>
        <v/>
      </c>
      <c r="D49" s="923" t="str">
        <f ca="1">IF(ROWS($1:36)&gt;COUNT(Dong11),"",OFFSET(TH!H$1,SMALL(Dong11,ROWS($1:36)),))</f>
        <v/>
      </c>
      <c r="E49" s="921" t="str">
        <f ca="1">IF(ROWS($1:36)&gt;COUNT(Dong11),"",IF(OFFSET(TH!L$1,SMALL(Dong11,ROWS($1:36)),)=$G$7,OFFSET(TH!M$1,SMALL(Dong11,ROWS($1:36)),),OFFSET(TH!L$1,SMALL(Dong11,ROWS($1:36)),)))</f>
        <v/>
      </c>
      <c r="F49" s="924">
        <f ca="1">IF(ROWS($1:36)&gt;COUNT(Dong11),0,OFFSET(TH!J$1,SMALL(Dong11,ROWS($1:36)),))</f>
        <v>0</v>
      </c>
      <c r="G49" s="924">
        <f ca="1">IF(ROWS($1:36)&gt;COUNT(Dong11),0,IF(MID(OFFSET(TH!D$1,SMALL(Dong11,ROWS($1:36)),),4,1)="N",OFFSET(TH!I$1,SMALL(Dong11,ROWS($1:36)),),0))</f>
        <v>0</v>
      </c>
      <c r="H49" s="925">
        <f t="shared" ca="1" si="7"/>
        <v>0</v>
      </c>
      <c r="I49" s="924">
        <f ca="1">IF(ROWS($1:36)&gt;COUNT(Dong11),0,IF(MID(OFFSET(TH!D$1,SMALL(Dong11,ROWS($1:36)),),4,1)="X",OFFSET(TH!I$1,SMALL(Dong11,ROWS($1:36)),),0))</f>
        <v>0</v>
      </c>
      <c r="J49" s="925">
        <f t="shared" ca="1" si="8"/>
        <v>0</v>
      </c>
      <c r="K49" s="925">
        <f t="shared" ca="1" si="9"/>
        <v>0</v>
      </c>
      <c r="L49" s="925">
        <f t="shared" ca="1" si="10"/>
        <v>0</v>
      </c>
      <c r="M49" s="925"/>
      <c r="N49" s="335"/>
    </row>
    <row r="50" spans="1:14">
      <c r="A50" s="312" t="str">
        <f t="shared" ca="1" si="11"/>
        <v/>
      </c>
      <c r="B50" s="921" t="str">
        <f ca="1">IF(ROWS($1:37)&gt;COUNT(Dong11),"",OFFSET(TH!D$1,SMALL(Dong11,ROWS($1:37)),))</f>
        <v/>
      </c>
      <c r="C50" s="922" t="str">
        <f ca="1">IF(ROWS($1:37)&gt;COUNT(Dong11),"",OFFSET(TH!E$1,SMALL(Dong11,ROWS($1:37)),))</f>
        <v/>
      </c>
      <c r="D50" s="923" t="str">
        <f ca="1">IF(ROWS($1:37)&gt;COUNT(Dong11),"",OFFSET(TH!H$1,SMALL(Dong11,ROWS($1:37)),))</f>
        <v/>
      </c>
      <c r="E50" s="921" t="str">
        <f ca="1">IF(ROWS($1:37)&gt;COUNT(Dong11),"",IF(OFFSET(TH!L$1,SMALL(Dong11,ROWS($1:37)),)=$G$7,OFFSET(TH!M$1,SMALL(Dong11,ROWS($1:37)),),OFFSET(TH!L$1,SMALL(Dong11,ROWS($1:37)),)))</f>
        <v/>
      </c>
      <c r="F50" s="924">
        <f ca="1">IF(ROWS($1:37)&gt;COUNT(Dong11),0,OFFSET(TH!J$1,SMALL(Dong11,ROWS($1:37)),))</f>
        <v>0</v>
      </c>
      <c r="G50" s="924">
        <f ca="1">IF(ROWS($1:37)&gt;COUNT(Dong11),0,IF(MID(OFFSET(TH!D$1,SMALL(Dong11,ROWS($1:37)),),4,1)="N",OFFSET(TH!I$1,SMALL(Dong11,ROWS($1:37)),),0))</f>
        <v>0</v>
      </c>
      <c r="H50" s="925">
        <f t="shared" ca="1" si="7"/>
        <v>0</v>
      </c>
      <c r="I50" s="924">
        <f ca="1">IF(ROWS($1:37)&gt;COUNT(Dong11),0,IF(MID(OFFSET(TH!D$1,SMALL(Dong11,ROWS($1:37)),),4,1)="X",OFFSET(TH!I$1,SMALL(Dong11,ROWS($1:37)),),0))</f>
        <v>0</v>
      </c>
      <c r="J50" s="925">
        <f t="shared" ca="1" si="8"/>
        <v>0</v>
      </c>
      <c r="K50" s="925">
        <f t="shared" ca="1" si="9"/>
        <v>0</v>
      </c>
      <c r="L50" s="925">
        <f t="shared" ca="1" si="10"/>
        <v>0</v>
      </c>
      <c r="M50" s="925"/>
      <c r="N50" s="335"/>
    </row>
    <row r="51" spans="1:14">
      <c r="A51" s="312" t="str">
        <f t="shared" ca="1" si="11"/>
        <v/>
      </c>
      <c r="B51" s="921" t="str">
        <f ca="1">IF(ROWS($1:38)&gt;COUNT(Dong11),"",OFFSET(TH!D$1,SMALL(Dong11,ROWS($1:38)),))</f>
        <v/>
      </c>
      <c r="C51" s="922" t="str">
        <f ca="1">IF(ROWS($1:38)&gt;COUNT(Dong11),"",OFFSET(TH!E$1,SMALL(Dong11,ROWS($1:38)),))</f>
        <v/>
      </c>
      <c r="D51" s="923" t="str">
        <f ca="1">IF(ROWS($1:38)&gt;COUNT(Dong11),"",OFFSET(TH!H$1,SMALL(Dong11,ROWS($1:38)),))</f>
        <v/>
      </c>
      <c r="E51" s="921" t="str">
        <f ca="1">IF(ROWS($1:38)&gt;COUNT(Dong11),"",IF(OFFSET(TH!L$1,SMALL(Dong11,ROWS($1:38)),)=$G$7,OFFSET(TH!M$1,SMALL(Dong11,ROWS($1:38)),),OFFSET(TH!L$1,SMALL(Dong11,ROWS($1:38)),)))</f>
        <v/>
      </c>
      <c r="F51" s="924">
        <f ca="1">IF(ROWS($1:38)&gt;COUNT(Dong11),0,OFFSET(TH!J$1,SMALL(Dong11,ROWS($1:38)),))</f>
        <v>0</v>
      </c>
      <c r="G51" s="924">
        <f ca="1">IF(ROWS($1:38)&gt;COUNT(Dong11),0,IF(MID(OFFSET(TH!D$1,SMALL(Dong11,ROWS($1:38)),),4,1)="N",OFFSET(TH!I$1,SMALL(Dong11,ROWS($1:38)),),0))</f>
        <v>0</v>
      </c>
      <c r="H51" s="925">
        <f t="shared" ca="1" si="7"/>
        <v>0</v>
      </c>
      <c r="I51" s="924">
        <f ca="1">IF(ROWS($1:38)&gt;COUNT(Dong11),0,IF(MID(OFFSET(TH!D$1,SMALL(Dong11,ROWS($1:38)),),4,1)="X",OFFSET(TH!I$1,SMALL(Dong11,ROWS($1:38)),),0))</f>
        <v>0</v>
      </c>
      <c r="J51" s="925">
        <f t="shared" ca="1" si="8"/>
        <v>0</v>
      </c>
      <c r="K51" s="925">
        <f t="shared" ca="1" si="9"/>
        <v>0</v>
      </c>
      <c r="L51" s="925">
        <f t="shared" ca="1" si="10"/>
        <v>0</v>
      </c>
      <c r="M51" s="925"/>
      <c r="N51" s="335"/>
    </row>
    <row r="52" spans="1:14">
      <c r="A52" s="312" t="str">
        <f t="shared" ca="1" si="11"/>
        <v/>
      </c>
      <c r="B52" s="921" t="str">
        <f ca="1">IF(ROWS($1:39)&gt;COUNT(Dong11),"",OFFSET(TH!D$1,SMALL(Dong11,ROWS($1:39)),))</f>
        <v/>
      </c>
      <c r="C52" s="922" t="str">
        <f ca="1">IF(ROWS($1:39)&gt;COUNT(Dong11),"",OFFSET(TH!E$1,SMALL(Dong11,ROWS($1:39)),))</f>
        <v/>
      </c>
      <c r="D52" s="923" t="str">
        <f ca="1">IF(ROWS($1:39)&gt;COUNT(Dong11),"",OFFSET(TH!H$1,SMALL(Dong11,ROWS($1:39)),))</f>
        <v/>
      </c>
      <c r="E52" s="921" t="str">
        <f ca="1">IF(ROWS($1:39)&gt;COUNT(Dong11),"",IF(OFFSET(TH!L$1,SMALL(Dong11,ROWS($1:39)),)=$G$7,OFFSET(TH!M$1,SMALL(Dong11,ROWS($1:39)),),OFFSET(TH!L$1,SMALL(Dong11,ROWS($1:39)),)))</f>
        <v/>
      </c>
      <c r="F52" s="924">
        <f ca="1">IF(ROWS($1:39)&gt;COUNT(Dong11),0,OFFSET(TH!J$1,SMALL(Dong11,ROWS($1:39)),))</f>
        <v>0</v>
      </c>
      <c r="G52" s="924">
        <f ca="1">IF(ROWS($1:39)&gt;COUNT(Dong11),0,IF(MID(OFFSET(TH!D$1,SMALL(Dong11,ROWS($1:39)),),4,1)="N",OFFSET(TH!I$1,SMALL(Dong11,ROWS($1:39)),),0))</f>
        <v>0</v>
      </c>
      <c r="H52" s="925">
        <f t="shared" ca="1" si="7"/>
        <v>0</v>
      </c>
      <c r="I52" s="924">
        <f ca="1">IF(ROWS($1:39)&gt;COUNT(Dong11),0,IF(MID(OFFSET(TH!D$1,SMALL(Dong11,ROWS($1:39)),),4,1)="X",OFFSET(TH!I$1,SMALL(Dong11,ROWS($1:39)),),0))</f>
        <v>0</v>
      </c>
      <c r="J52" s="925">
        <f t="shared" ca="1" si="8"/>
        <v>0</v>
      </c>
      <c r="K52" s="925">
        <f t="shared" ca="1" si="9"/>
        <v>0</v>
      </c>
      <c r="L52" s="925">
        <f t="shared" ca="1" si="10"/>
        <v>0</v>
      </c>
      <c r="M52" s="925"/>
      <c r="N52" s="335"/>
    </row>
    <row r="53" spans="1:14">
      <c r="A53" s="312" t="str">
        <f t="shared" ca="1" si="11"/>
        <v/>
      </c>
      <c r="B53" s="921" t="str">
        <f ca="1">IF(ROWS($1:40)&gt;COUNT(Dong11),"",OFFSET(TH!D$1,SMALL(Dong11,ROWS($1:40)),))</f>
        <v/>
      </c>
      <c r="C53" s="922" t="str">
        <f ca="1">IF(ROWS($1:40)&gt;COUNT(Dong11),"",OFFSET(TH!E$1,SMALL(Dong11,ROWS($1:40)),))</f>
        <v/>
      </c>
      <c r="D53" s="923" t="str">
        <f ca="1">IF(ROWS($1:40)&gt;COUNT(Dong11),"",OFFSET(TH!H$1,SMALL(Dong11,ROWS($1:40)),))</f>
        <v/>
      </c>
      <c r="E53" s="921" t="str">
        <f ca="1">IF(ROWS($1:40)&gt;COUNT(Dong11),"",IF(OFFSET(TH!L$1,SMALL(Dong11,ROWS($1:40)),)=$G$7,OFFSET(TH!M$1,SMALL(Dong11,ROWS($1:40)),),OFFSET(TH!L$1,SMALL(Dong11,ROWS($1:40)),)))</f>
        <v/>
      </c>
      <c r="F53" s="924">
        <f ca="1">IF(ROWS($1:40)&gt;COUNT(Dong11),0,OFFSET(TH!J$1,SMALL(Dong11,ROWS($1:40)),))</f>
        <v>0</v>
      </c>
      <c r="G53" s="924">
        <f ca="1">IF(ROWS($1:40)&gt;COUNT(Dong11),0,IF(MID(OFFSET(TH!D$1,SMALL(Dong11,ROWS($1:40)),),4,1)="N",OFFSET(TH!I$1,SMALL(Dong11,ROWS($1:40)),),0))</f>
        <v>0</v>
      </c>
      <c r="H53" s="925">
        <f t="shared" ca="1" si="7"/>
        <v>0</v>
      </c>
      <c r="I53" s="924">
        <f ca="1">IF(ROWS($1:40)&gt;COUNT(Dong11),0,IF(MID(OFFSET(TH!D$1,SMALL(Dong11,ROWS($1:40)),),4,1)="X",OFFSET(TH!I$1,SMALL(Dong11,ROWS($1:40)),),0))</f>
        <v>0</v>
      </c>
      <c r="J53" s="925">
        <f t="shared" ca="1" si="8"/>
        <v>0</v>
      </c>
      <c r="K53" s="925">
        <f t="shared" ca="1" si="9"/>
        <v>0</v>
      </c>
      <c r="L53" s="925">
        <f t="shared" ca="1" si="10"/>
        <v>0</v>
      </c>
      <c r="M53" s="925"/>
      <c r="N53" s="335"/>
    </row>
    <row r="54" spans="1:14">
      <c r="A54" s="312" t="str">
        <f t="shared" ca="1" si="11"/>
        <v/>
      </c>
      <c r="B54" s="921" t="str">
        <f ca="1">IF(ROWS($1:41)&gt;COUNT(Dong11),"",OFFSET(TH!D$1,SMALL(Dong11,ROWS($1:41)),))</f>
        <v/>
      </c>
      <c r="C54" s="922" t="str">
        <f ca="1">IF(ROWS($1:41)&gt;COUNT(Dong11),"",OFFSET(TH!E$1,SMALL(Dong11,ROWS($1:41)),))</f>
        <v/>
      </c>
      <c r="D54" s="923" t="str">
        <f ca="1">IF(ROWS($1:41)&gt;COUNT(Dong11),"",OFFSET(TH!H$1,SMALL(Dong11,ROWS($1:41)),))</f>
        <v/>
      </c>
      <c r="E54" s="921" t="str">
        <f ca="1">IF(ROWS($1:41)&gt;COUNT(Dong11),"",IF(OFFSET(TH!L$1,SMALL(Dong11,ROWS($1:41)),)=$G$7,OFFSET(TH!M$1,SMALL(Dong11,ROWS($1:41)),),OFFSET(TH!L$1,SMALL(Dong11,ROWS($1:41)),)))</f>
        <v/>
      </c>
      <c r="F54" s="924">
        <f ca="1">IF(ROWS($1:41)&gt;COUNT(Dong11),0,OFFSET(TH!J$1,SMALL(Dong11,ROWS($1:41)),))</f>
        <v>0</v>
      </c>
      <c r="G54" s="924">
        <f ca="1">IF(ROWS($1:41)&gt;COUNT(Dong11),0,IF(MID(OFFSET(TH!D$1,SMALL(Dong11,ROWS($1:41)),),4,1)="N",OFFSET(TH!I$1,SMALL(Dong11,ROWS($1:41)),),0))</f>
        <v>0</v>
      </c>
      <c r="H54" s="925">
        <f t="shared" ca="1" si="7"/>
        <v>0</v>
      </c>
      <c r="I54" s="924">
        <f ca="1">IF(ROWS($1:41)&gt;COUNT(Dong11),0,IF(MID(OFFSET(TH!D$1,SMALL(Dong11,ROWS($1:41)),),4,1)="X",OFFSET(TH!I$1,SMALL(Dong11,ROWS($1:41)),),0))</f>
        <v>0</v>
      </c>
      <c r="J54" s="925">
        <f t="shared" ca="1" si="8"/>
        <v>0</v>
      </c>
      <c r="K54" s="925">
        <f t="shared" ca="1" si="9"/>
        <v>0</v>
      </c>
      <c r="L54" s="925">
        <f t="shared" ca="1" si="10"/>
        <v>0</v>
      </c>
      <c r="M54" s="925"/>
      <c r="N54" s="335"/>
    </row>
    <row r="55" spans="1:14">
      <c r="A55" s="312" t="str">
        <f t="shared" ca="1" si="11"/>
        <v/>
      </c>
      <c r="B55" s="921" t="str">
        <f ca="1">IF(ROWS($1:42)&gt;COUNT(Dong11),"",OFFSET(TH!D$1,SMALL(Dong11,ROWS($1:42)),))</f>
        <v/>
      </c>
      <c r="C55" s="922" t="str">
        <f ca="1">IF(ROWS($1:42)&gt;COUNT(Dong11),"",OFFSET(TH!E$1,SMALL(Dong11,ROWS($1:42)),))</f>
        <v/>
      </c>
      <c r="D55" s="923" t="str">
        <f ca="1">IF(ROWS($1:42)&gt;COUNT(Dong11),"",OFFSET(TH!H$1,SMALL(Dong11,ROWS($1:42)),))</f>
        <v/>
      </c>
      <c r="E55" s="921" t="str">
        <f ca="1">IF(ROWS($1:42)&gt;COUNT(Dong11),"",IF(OFFSET(TH!L$1,SMALL(Dong11,ROWS($1:42)),)=$G$7,OFFSET(TH!M$1,SMALL(Dong11,ROWS($1:42)),),OFFSET(TH!L$1,SMALL(Dong11,ROWS($1:42)),)))</f>
        <v/>
      </c>
      <c r="F55" s="924">
        <f ca="1">IF(ROWS($1:42)&gt;COUNT(Dong11),0,OFFSET(TH!J$1,SMALL(Dong11,ROWS($1:42)),))</f>
        <v>0</v>
      </c>
      <c r="G55" s="924">
        <f ca="1">IF(ROWS($1:42)&gt;COUNT(Dong11),0,IF(MID(OFFSET(TH!D$1,SMALL(Dong11,ROWS($1:42)),),4,1)="N",OFFSET(TH!I$1,SMALL(Dong11,ROWS($1:42)),),0))</f>
        <v>0</v>
      </c>
      <c r="H55" s="925">
        <f t="shared" ca="1" si="7"/>
        <v>0</v>
      </c>
      <c r="I55" s="924">
        <f ca="1">IF(ROWS($1:42)&gt;COUNT(Dong11),0,IF(MID(OFFSET(TH!D$1,SMALL(Dong11,ROWS($1:42)),),4,1)="X",OFFSET(TH!I$1,SMALL(Dong11,ROWS($1:42)),),0))</f>
        <v>0</v>
      </c>
      <c r="J55" s="925">
        <f t="shared" ca="1" si="8"/>
        <v>0</v>
      </c>
      <c r="K55" s="925">
        <f t="shared" ca="1" si="9"/>
        <v>0</v>
      </c>
      <c r="L55" s="925">
        <f t="shared" ca="1" si="10"/>
        <v>0</v>
      </c>
      <c r="M55" s="925"/>
      <c r="N55" s="335"/>
    </row>
    <row r="56" spans="1:14">
      <c r="A56" s="312" t="str">
        <f t="shared" ca="1" si="11"/>
        <v/>
      </c>
      <c r="B56" s="921" t="str">
        <f ca="1">IF(ROWS($1:43)&gt;COUNT(Dong11),"",OFFSET(TH!D$1,SMALL(Dong11,ROWS($1:43)),))</f>
        <v/>
      </c>
      <c r="C56" s="922" t="str">
        <f ca="1">IF(ROWS($1:43)&gt;COUNT(Dong11),"",OFFSET(TH!E$1,SMALL(Dong11,ROWS($1:43)),))</f>
        <v/>
      </c>
      <c r="D56" s="923" t="str">
        <f ca="1">IF(ROWS($1:43)&gt;COUNT(Dong11),"",OFFSET(TH!H$1,SMALL(Dong11,ROWS($1:43)),))</f>
        <v/>
      </c>
      <c r="E56" s="921" t="str">
        <f ca="1">IF(ROWS($1:43)&gt;COUNT(Dong11),"",IF(OFFSET(TH!L$1,SMALL(Dong11,ROWS($1:43)),)=$G$7,OFFSET(TH!M$1,SMALL(Dong11,ROWS($1:43)),),OFFSET(TH!L$1,SMALL(Dong11,ROWS($1:43)),)))</f>
        <v/>
      </c>
      <c r="F56" s="924">
        <f ca="1">IF(ROWS($1:43)&gt;COUNT(Dong11),0,OFFSET(TH!J$1,SMALL(Dong11,ROWS($1:43)),))</f>
        <v>0</v>
      </c>
      <c r="G56" s="924">
        <f ca="1">IF(ROWS($1:43)&gt;COUNT(Dong11),0,IF(MID(OFFSET(TH!D$1,SMALL(Dong11,ROWS($1:43)),),4,1)="N",OFFSET(TH!I$1,SMALL(Dong11,ROWS($1:43)),),0))</f>
        <v>0</v>
      </c>
      <c r="H56" s="925">
        <f t="shared" ca="1" si="7"/>
        <v>0</v>
      </c>
      <c r="I56" s="924">
        <f ca="1">IF(ROWS($1:43)&gt;COUNT(Dong11),0,IF(MID(OFFSET(TH!D$1,SMALL(Dong11,ROWS($1:43)),),4,1)="X",OFFSET(TH!I$1,SMALL(Dong11,ROWS($1:43)),),0))</f>
        <v>0</v>
      </c>
      <c r="J56" s="925">
        <f t="shared" ca="1" si="8"/>
        <v>0</v>
      </c>
      <c r="K56" s="925">
        <f t="shared" ca="1" si="9"/>
        <v>0</v>
      </c>
      <c r="L56" s="925">
        <f t="shared" ca="1" si="10"/>
        <v>0</v>
      </c>
      <c r="M56" s="925"/>
      <c r="N56" s="335"/>
    </row>
    <row r="57" spans="1:14">
      <c r="A57" s="312" t="str">
        <f t="shared" ca="1" si="11"/>
        <v/>
      </c>
      <c r="B57" s="921" t="str">
        <f ca="1">IF(ROWS($1:44)&gt;COUNT(Dong11),"",OFFSET(TH!D$1,SMALL(Dong11,ROWS($1:44)),))</f>
        <v/>
      </c>
      <c r="C57" s="922" t="str">
        <f ca="1">IF(ROWS($1:44)&gt;COUNT(Dong11),"",OFFSET(TH!E$1,SMALL(Dong11,ROWS($1:44)),))</f>
        <v/>
      </c>
      <c r="D57" s="923" t="str">
        <f ca="1">IF(ROWS($1:44)&gt;COUNT(Dong11),"",OFFSET(TH!H$1,SMALL(Dong11,ROWS($1:44)),))</f>
        <v/>
      </c>
      <c r="E57" s="921" t="str">
        <f ca="1">IF(ROWS($1:44)&gt;COUNT(Dong11),"",IF(OFFSET(TH!L$1,SMALL(Dong11,ROWS($1:44)),)=$G$7,OFFSET(TH!M$1,SMALL(Dong11,ROWS($1:44)),),OFFSET(TH!L$1,SMALL(Dong11,ROWS($1:44)),)))</f>
        <v/>
      </c>
      <c r="F57" s="924">
        <f ca="1">IF(ROWS($1:44)&gt;COUNT(Dong11),0,OFFSET(TH!J$1,SMALL(Dong11,ROWS($1:44)),))</f>
        <v>0</v>
      </c>
      <c r="G57" s="924">
        <f ca="1">IF(ROWS($1:44)&gt;COUNT(Dong11),0,IF(MID(OFFSET(TH!D$1,SMALL(Dong11,ROWS($1:44)),),4,1)="N",OFFSET(TH!I$1,SMALL(Dong11,ROWS($1:44)),),0))</f>
        <v>0</v>
      </c>
      <c r="H57" s="925">
        <f t="shared" ca="1" si="7"/>
        <v>0</v>
      </c>
      <c r="I57" s="924">
        <f ca="1">IF(ROWS($1:44)&gt;COUNT(Dong11),0,IF(MID(OFFSET(TH!D$1,SMALL(Dong11,ROWS($1:44)),),4,1)="X",OFFSET(TH!I$1,SMALL(Dong11,ROWS($1:44)),),0))</f>
        <v>0</v>
      </c>
      <c r="J57" s="925">
        <f t="shared" ca="1" si="8"/>
        <v>0</v>
      </c>
      <c r="K57" s="925">
        <f t="shared" ca="1" si="9"/>
        <v>0</v>
      </c>
      <c r="L57" s="925">
        <f t="shared" ca="1" si="10"/>
        <v>0</v>
      </c>
      <c r="M57" s="925"/>
      <c r="N57" s="335"/>
    </row>
    <row r="58" spans="1:14">
      <c r="A58" s="312" t="str">
        <f t="shared" ca="1" si="11"/>
        <v/>
      </c>
      <c r="B58" s="921" t="str">
        <f ca="1">IF(ROWS($1:45)&gt;COUNT(Dong11),"",OFFSET(TH!D$1,SMALL(Dong11,ROWS($1:45)),))</f>
        <v/>
      </c>
      <c r="C58" s="922" t="str">
        <f ca="1">IF(ROWS($1:45)&gt;COUNT(Dong11),"",OFFSET(TH!E$1,SMALL(Dong11,ROWS($1:45)),))</f>
        <v/>
      </c>
      <c r="D58" s="923" t="str">
        <f ca="1">IF(ROWS($1:45)&gt;COUNT(Dong11),"",OFFSET(TH!H$1,SMALL(Dong11,ROWS($1:45)),))</f>
        <v/>
      </c>
      <c r="E58" s="921" t="str">
        <f ca="1">IF(ROWS($1:45)&gt;COUNT(Dong11),"",IF(OFFSET(TH!L$1,SMALL(Dong11,ROWS($1:45)),)=$G$7,OFFSET(TH!M$1,SMALL(Dong11,ROWS($1:45)),),OFFSET(TH!L$1,SMALL(Dong11,ROWS($1:45)),)))</f>
        <v/>
      </c>
      <c r="F58" s="924">
        <f ca="1">IF(ROWS($1:45)&gt;COUNT(Dong11),0,OFFSET(TH!J$1,SMALL(Dong11,ROWS($1:45)),))</f>
        <v>0</v>
      </c>
      <c r="G58" s="924">
        <f ca="1">IF(ROWS($1:45)&gt;COUNT(Dong11),0,IF(MID(OFFSET(TH!D$1,SMALL(Dong11,ROWS($1:45)),),4,1)="N",OFFSET(TH!I$1,SMALL(Dong11,ROWS($1:45)),),0))</f>
        <v>0</v>
      </c>
      <c r="H58" s="925">
        <f t="shared" ca="1" si="7"/>
        <v>0</v>
      </c>
      <c r="I58" s="924">
        <f ca="1">IF(ROWS($1:45)&gt;COUNT(Dong11),0,IF(MID(OFFSET(TH!D$1,SMALL(Dong11,ROWS($1:45)),),4,1)="X",OFFSET(TH!I$1,SMALL(Dong11,ROWS($1:45)),),0))</f>
        <v>0</v>
      </c>
      <c r="J58" s="925">
        <f t="shared" ca="1" si="8"/>
        <v>0</v>
      </c>
      <c r="K58" s="925">
        <f t="shared" ca="1" si="9"/>
        <v>0</v>
      </c>
      <c r="L58" s="925">
        <f t="shared" ca="1" si="10"/>
        <v>0</v>
      </c>
      <c r="M58" s="925"/>
      <c r="N58" s="335"/>
    </row>
    <row r="59" spans="1:14">
      <c r="A59" s="312" t="str">
        <f t="shared" ca="1" si="11"/>
        <v/>
      </c>
      <c r="B59" s="921" t="str">
        <f ca="1">IF(ROWS($1:46)&gt;COUNT(Dong11),"",OFFSET(TH!D$1,SMALL(Dong11,ROWS($1:46)),))</f>
        <v/>
      </c>
      <c r="C59" s="922" t="str">
        <f ca="1">IF(ROWS($1:46)&gt;COUNT(Dong11),"",OFFSET(TH!E$1,SMALL(Dong11,ROWS($1:46)),))</f>
        <v/>
      </c>
      <c r="D59" s="923" t="str">
        <f ca="1">IF(ROWS($1:46)&gt;COUNT(Dong11),"",OFFSET(TH!H$1,SMALL(Dong11,ROWS($1:46)),))</f>
        <v/>
      </c>
      <c r="E59" s="921" t="str">
        <f ca="1">IF(ROWS($1:46)&gt;COUNT(Dong11),"",IF(OFFSET(TH!L$1,SMALL(Dong11,ROWS($1:46)),)=$G$7,OFFSET(TH!M$1,SMALL(Dong11,ROWS($1:46)),),OFFSET(TH!L$1,SMALL(Dong11,ROWS($1:46)),)))</f>
        <v/>
      </c>
      <c r="F59" s="924">
        <f ca="1">IF(ROWS($1:46)&gt;COUNT(Dong11),0,OFFSET(TH!J$1,SMALL(Dong11,ROWS($1:46)),))</f>
        <v>0</v>
      </c>
      <c r="G59" s="924">
        <f ca="1">IF(ROWS($1:46)&gt;COUNT(Dong11),0,IF(MID(OFFSET(TH!D$1,SMALL(Dong11,ROWS($1:46)),),4,1)="N",OFFSET(TH!I$1,SMALL(Dong11,ROWS($1:46)),),0))</f>
        <v>0</v>
      </c>
      <c r="H59" s="925">
        <f t="shared" ca="1" si="7"/>
        <v>0</v>
      </c>
      <c r="I59" s="924">
        <f ca="1">IF(ROWS($1:46)&gt;COUNT(Dong11),0,IF(MID(OFFSET(TH!D$1,SMALL(Dong11,ROWS($1:46)),),4,1)="X",OFFSET(TH!I$1,SMALL(Dong11,ROWS($1:46)),),0))</f>
        <v>0</v>
      </c>
      <c r="J59" s="925">
        <f t="shared" ca="1" si="8"/>
        <v>0</v>
      </c>
      <c r="K59" s="925">
        <f t="shared" ca="1" si="9"/>
        <v>0</v>
      </c>
      <c r="L59" s="925">
        <f t="shared" ca="1" si="10"/>
        <v>0</v>
      </c>
      <c r="M59" s="925"/>
      <c r="N59" s="335"/>
    </row>
    <row r="60" spans="1:14">
      <c r="A60" s="312" t="str">
        <f t="shared" ca="1" si="11"/>
        <v/>
      </c>
      <c r="B60" s="921" t="str">
        <f ca="1">IF(ROWS($1:47)&gt;COUNT(Dong11),"",OFFSET(TH!D$1,SMALL(Dong11,ROWS($1:47)),))</f>
        <v/>
      </c>
      <c r="C60" s="922" t="str">
        <f ca="1">IF(ROWS($1:47)&gt;COUNT(Dong11),"",OFFSET(TH!E$1,SMALL(Dong11,ROWS($1:47)),))</f>
        <v/>
      </c>
      <c r="D60" s="923" t="str">
        <f ca="1">IF(ROWS($1:47)&gt;COUNT(Dong11),"",OFFSET(TH!H$1,SMALL(Dong11,ROWS($1:47)),))</f>
        <v/>
      </c>
      <c r="E60" s="921" t="str">
        <f ca="1">IF(ROWS($1:47)&gt;COUNT(Dong11),"",IF(OFFSET(TH!L$1,SMALL(Dong11,ROWS($1:47)),)=$G$7,OFFSET(TH!M$1,SMALL(Dong11,ROWS($1:47)),),OFFSET(TH!L$1,SMALL(Dong11,ROWS($1:47)),)))</f>
        <v/>
      </c>
      <c r="F60" s="924">
        <f ca="1">IF(ROWS($1:47)&gt;COUNT(Dong11),0,OFFSET(TH!J$1,SMALL(Dong11,ROWS($1:47)),))</f>
        <v>0</v>
      </c>
      <c r="G60" s="924">
        <f ca="1">IF(ROWS($1:47)&gt;COUNT(Dong11),0,IF(MID(OFFSET(TH!D$1,SMALL(Dong11,ROWS($1:47)),),4,1)="N",OFFSET(TH!I$1,SMALL(Dong11,ROWS($1:47)),),0))</f>
        <v>0</v>
      </c>
      <c r="H60" s="925">
        <f t="shared" ca="1" si="7"/>
        <v>0</v>
      </c>
      <c r="I60" s="924">
        <f ca="1">IF(ROWS($1:47)&gt;COUNT(Dong11),0,IF(MID(OFFSET(TH!D$1,SMALL(Dong11,ROWS($1:47)),),4,1)="X",OFFSET(TH!I$1,SMALL(Dong11,ROWS($1:47)),),0))</f>
        <v>0</v>
      </c>
      <c r="J60" s="925">
        <f t="shared" ca="1" si="8"/>
        <v>0</v>
      </c>
      <c r="K60" s="925">
        <f t="shared" ca="1" si="9"/>
        <v>0</v>
      </c>
      <c r="L60" s="925">
        <f t="shared" ca="1" si="10"/>
        <v>0</v>
      </c>
      <c r="M60" s="925"/>
      <c r="N60" s="335"/>
    </row>
    <row r="61" spans="1:14">
      <c r="A61" s="312" t="str">
        <f t="shared" ca="1" si="11"/>
        <v/>
      </c>
      <c r="B61" s="921" t="str">
        <f ca="1">IF(ROWS($1:48)&gt;COUNT(Dong11),"",OFFSET(TH!D$1,SMALL(Dong11,ROWS($1:48)),))</f>
        <v/>
      </c>
      <c r="C61" s="922" t="str">
        <f ca="1">IF(ROWS($1:48)&gt;COUNT(Dong11),"",OFFSET(TH!E$1,SMALL(Dong11,ROWS($1:48)),))</f>
        <v/>
      </c>
      <c r="D61" s="923" t="str">
        <f ca="1">IF(ROWS($1:48)&gt;COUNT(Dong11),"",OFFSET(TH!H$1,SMALL(Dong11,ROWS($1:48)),))</f>
        <v/>
      </c>
      <c r="E61" s="921" t="str">
        <f ca="1">IF(ROWS($1:48)&gt;COUNT(Dong11),"",IF(OFFSET(TH!L$1,SMALL(Dong11,ROWS($1:48)),)=$G$7,OFFSET(TH!M$1,SMALL(Dong11,ROWS($1:48)),),OFFSET(TH!L$1,SMALL(Dong11,ROWS($1:48)),)))</f>
        <v/>
      </c>
      <c r="F61" s="924">
        <f ca="1">IF(ROWS($1:48)&gt;COUNT(Dong11),0,OFFSET(TH!J$1,SMALL(Dong11,ROWS($1:48)),))</f>
        <v>0</v>
      </c>
      <c r="G61" s="924">
        <f ca="1">IF(ROWS($1:48)&gt;COUNT(Dong11),0,IF(MID(OFFSET(TH!D$1,SMALL(Dong11,ROWS($1:48)),),4,1)="N",OFFSET(TH!I$1,SMALL(Dong11,ROWS($1:48)),),0))</f>
        <v>0</v>
      </c>
      <c r="H61" s="925">
        <f t="shared" ca="1" si="7"/>
        <v>0</v>
      </c>
      <c r="I61" s="924">
        <f ca="1">IF(ROWS($1:48)&gt;COUNT(Dong11),0,IF(MID(OFFSET(TH!D$1,SMALL(Dong11,ROWS($1:48)),),4,1)="X",OFFSET(TH!I$1,SMALL(Dong11,ROWS($1:48)),),0))</f>
        <v>0</v>
      </c>
      <c r="J61" s="925">
        <f t="shared" ca="1" si="8"/>
        <v>0</v>
      </c>
      <c r="K61" s="925">
        <f t="shared" ca="1" si="9"/>
        <v>0</v>
      </c>
      <c r="L61" s="925">
        <f t="shared" ca="1" si="10"/>
        <v>0</v>
      </c>
      <c r="M61" s="925"/>
      <c r="N61" s="335"/>
    </row>
    <row r="62" spans="1:14">
      <c r="A62" s="312" t="str">
        <f t="shared" ca="1" si="11"/>
        <v/>
      </c>
      <c r="B62" s="921" t="str">
        <f ca="1">IF(ROWS($1:49)&gt;COUNT(Dong11),"",OFFSET(TH!D$1,SMALL(Dong11,ROWS($1:49)),))</f>
        <v/>
      </c>
      <c r="C62" s="922" t="str">
        <f ca="1">IF(ROWS($1:49)&gt;COUNT(Dong11),"",OFFSET(TH!E$1,SMALL(Dong11,ROWS($1:49)),))</f>
        <v/>
      </c>
      <c r="D62" s="923" t="str">
        <f ca="1">IF(ROWS($1:49)&gt;COUNT(Dong11),"",OFFSET(TH!H$1,SMALL(Dong11,ROWS($1:49)),))</f>
        <v/>
      </c>
      <c r="E62" s="921" t="str">
        <f ca="1">IF(ROWS($1:49)&gt;COUNT(Dong11),"",IF(OFFSET(TH!L$1,SMALL(Dong11,ROWS($1:49)),)=$G$7,OFFSET(TH!M$1,SMALL(Dong11,ROWS($1:49)),),OFFSET(TH!L$1,SMALL(Dong11,ROWS($1:49)),)))</f>
        <v/>
      </c>
      <c r="F62" s="924">
        <f ca="1">IF(ROWS($1:49)&gt;COUNT(Dong11),0,OFFSET(TH!J$1,SMALL(Dong11,ROWS($1:49)),))</f>
        <v>0</v>
      </c>
      <c r="G62" s="924">
        <f ca="1">IF(ROWS($1:49)&gt;COUNT(Dong11),0,IF(MID(OFFSET(TH!D$1,SMALL(Dong11,ROWS($1:49)),),4,1)="N",OFFSET(TH!I$1,SMALL(Dong11,ROWS($1:49)),),0))</f>
        <v>0</v>
      </c>
      <c r="H62" s="925">
        <f t="shared" ca="1" si="7"/>
        <v>0</v>
      </c>
      <c r="I62" s="924">
        <f ca="1">IF(ROWS($1:49)&gt;COUNT(Dong11),0,IF(MID(OFFSET(TH!D$1,SMALL(Dong11,ROWS($1:49)),),4,1)="X",OFFSET(TH!I$1,SMALL(Dong11,ROWS($1:49)),),0))</f>
        <v>0</v>
      </c>
      <c r="J62" s="925">
        <f t="shared" ca="1" si="8"/>
        <v>0</v>
      </c>
      <c r="K62" s="925">
        <f t="shared" ca="1" si="9"/>
        <v>0</v>
      </c>
      <c r="L62" s="925">
        <f t="shared" ca="1" si="10"/>
        <v>0</v>
      </c>
      <c r="M62" s="925"/>
      <c r="N62" s="335"/>
    </row>
    <row r="63" spans="1:14">
      <c r="A63" s="312" t="str">
        <f t="shared" ca="1" si="11"/>
        <v/>
      </c>
      <c r="B63" s="921" t="str">
        <f ca="1">IF(ROWS($1:50)&gt;COUNT(Dong11),"",OFFSET(TH!D$1,SMALL(Dong11,ROWS($1:50)),))</f>
        <v/>
      </c>
      <c r="C63" s="922" t="str">
        <f ca="1">IF(ROWS($1:50)&gt;COUNT(Dong11),"",OFFSET(TH!E$1,SMALL(Dong11,ROWS($1:50)),))</f>
        <v/>
      </c>
      <c r="D63" s="923" t="str">
        <f ca="1">IF(ROWS($1:50)&gt;COUNT(Dong11),"",OFFSET(TH!H$1,SMALL(Dong11,ROWS($1:50)),))</f>
        <v/>
      </c>
      <c r="E63" s="921" t="str">
        <f ca="1">IF(ROWS($1:50)&gt;COUNT(Dong11),"",IF(OFFSET(TH!L$1,SMALL(Dong11,ROWS($1:50)),)=$G$7,OFFSET(TH!M$1,SMALL(Dong11,ROWS($1:50)),),OFFSET(TH!L$1,SMALL(Dong11,ROWS($1:50)),)))</f>
        <v/>
      </c>
      <c r="F63" s="924">
        <f ca="1">IF(ROWS($1:50)&gt;COUNT(Dong11),0,OFFSET(TH!J$1,SMALL(Dong11,ROWS($1:50)),))</f>
        <v>0</v>
      </c>
      <c r="G63" s="924">
        <f ca="1">IF(ROWS($1:50)&gt;COUNT(Dong11),0,IF(MID(OFFSET(TH!D$1,SMALL(Dong11,ROWS($1:50)),),4,1)="N",OFFSET(TH!I$1,SMALL(Dong11,ROWS($1:50)),),0))</f>
        <v>0</v>
      </c>
      <c r="H63" s="925">
        <f t="shared" ca="1" si="7"/>
        <v>0</v>
      </c>
      <c r="I63" s="924">
        <f ca="1">IF(ROWS($1:50)&gt;COUNT(Dong11),0,IF(MID(OFFSET(TH!D$1,SMALL(Dong11,ROWS($1:50)),),4,1)="X",OFFSET(TH!I$1,SMALL(Dong11,ROWS($1:50)),),0))</f>
        <v>0</v>
      </c>
      <c r="J63" s="925">
        <f t="shared" ca="1" si="8"/>
        <v>0</v>
      </c>
      <c r="K63" s="925">
        <f t="shared" ca="1" si="9"/>
        <v>0</v>
      </c>
      <c r="L63" s="925">
        <f t="shared" ca="1" si="10"/>
        <v>0</v>
      </c>
      <c r="M63" s="925"/>
      <c r="N63" s="335"/>
    </row>
    <row r="64" spans="1:14">
      <c r="A64" s="312" t="str">
        <f t="shared" ca="1" si="11"/>
        <v/>
      </c>
      <c r="B64" s="921" t="str">
        <f ca="1">IF(ROWS($1:51)&gt;COUNT(Dong11),"",OFFSET(TH!D$1,SMALL(Dong11,ROWS($1:51)),))</f>
        <v/>
      </c>
      <c r="C64" s="922" t="str">
        <f ca="1">IF(ROWS($1:51)&gt;COUNT(Dong11),"",OFFSET(TH!E$1,SMALL(Dong11,ROWS($1:51)),))</f>
        <v/>
      </c>
      <c r="D64" s="923" t="str">
        <f ca="1">IF(ROWS($1:51)&gt;COUNT(Dong11),"",OFFSET(TH!H$1,SMALL(Dong11,ROWS($1:51)),))</f>
        <v/>
      </c>
      <c r="E64" s="921" t="str">
        <f ca="1">IF(ROWS($1:51)&gt;COUNT(Dong11),"",IF(OFFSET(TH!L$1,SMALL(Dong11,ROWS($1:51)),)=$G$7,OFFSET(TH!M$1,SMALL(Dong11,ROWS($1:51)),),OFFSET(TH!L$1,SMALL(Dong11,ROWS($1:51)),)))</f>
        <v/>
      </c>
      <c r="F64" s="924">
        <f ca="1">IF(ROWS($1:51)&gt;COUNT(Dong11),0,OFFSET(TH!J$1,SMALL(Dong11,ROWS($1:51)),))</f>
        <v>0</v>
      </c>
      <c r="G64" s="924">
        <f ca="1">IF(ROWS($1:51)&gt;COUNT(Dong11),0,IF(MID(OFFSET(TH!D$1,SMALL(Dong11,ROWS($1:51)),),4,1)="N",OFFSET(TH!I$1,SMALL(Dong11,ROWS($1:51)),),0))</f>
        <v>0</v>
      </c>
      <c r="H64" s="925">
        <f t="shared" ca="1" si="7"/>
        <v>0</v>
      </c>
      <c r="I64" s="924">
        <f ca="1">IF(ROWS($1:51)&gt;COUNT(Dong11),0,IF(MID(OFFSET(TH!D$1,SMALL(Dong11,ROWS($1:51)),),4,1)="X",OFFSET(TH!I$1,SMALL(Dong11,ROWS($1:51)),),0))</f>
        <v>0</v>
      </c>
      <c r="J64" s="925">
        <f t="shared" ca="1" si="8"/>
        <v>0</v>
      </c>
      <c r="K64" s="925">
        <f t="shared" ca="1" si="9"/>
        <v>0</v>
      </c>
      <c r="L64" s="925">
        <f t="shared" ca="1" si="10"/>
        <v>0</v>
      </c>
      <c r="M64" s="925"/>
      <c r="N64" s="335"/>
    </row>
    <row r="65" spans="1:14">
      <c r="A65" s="312" t="str">
        <f t="shared" ca="1" si="11"/>
        <v/>
      </c>
      <c r="B65" s="921" t="str">
        <f ca="1">IF(ROWS($1:52)&gt;COUNT(Dong11),"",OFFSET(TH!D$1,SMALL(Dong11,ROWS($1:52)),))</f>
        <v/>
      </c>
      <c r="C65" s="922" t="str">
        <f ca="1">IF(ROWS($1:52)&gt;COUNT(Dong11),"",OFFSET(TH!E$1,SMALL(Dong11,ROWS($1:52)),))</f>
        <v/>
      </c>
      <c r="D65" s="923" t="str">
        <f ca="1">IF(ROWS($1:52)&gt;COUNT(Dong11),"",OFFSET(TH!H$1,SMALL(Dong11,ROWS($1:52)),))</f>
        <v/>
      </c>
      <c r="E65" s="921" t="str">
        <f ca="1">IF(ROWS($1:52)&gt;COUNT(Dong11),"",IF(OFFSET(TH!L$1,SMALL(Dong11,ROWS($1:52)),)=$G$7,OFFSET(TH!M$1,SMALL(Dong11,ROWS($1:52)),),OFFSET(TH!L$1,SMALL(Dong11,ROWS($1:52)),)))</f>
        <v/>
      </c>
      <c r="F65" s="924">
        <f ca="1">IF(ROWS($1:52)&gt;COUNT(Dong11),0,OFFSET(TH!J$1,SMALL(Dong11,ROWS($1:52)),))</f>
        <v>0</v>
      </c>
      <c r="G65" s="924">
        <f ca="1">IF(ROWS($1:52)&gt;COUNT(Dong11),0,IF(MID(OFFSET(TH!D$1,SMALL(Dong11,ROWS($1:52)),),4,1)="N",OFFSET(TH!I$1,SMALL(Dong11,ROWS($1:52)),),0))</f>
        <v>0</v>
      </c>
      <c r="H65" s="925">
        <f t="shared" ca="1" si="7"/>
        <v>0</v>
      </c>
      <c r="I65" s="924">
        <f ca="1">IF(ROWS($1:52)&gt;COUNT(Dong11),0,IF(MID(OFFSET(TH!D$1,SMALL(Dong11,ROWS($1:52)),),4,1)="X",OFFSET(TH!I$1,SMALL(Dong11,ROWS($1:52)),),0))</f>
        <v>0</v>
      </c>
      <c r="J65" s="925">
        <f t="shared" ca="1" si="8"/>
        <v>0</v>
      </c>
      <c r="K65" s="925">
        <f t="shared" ca="1" si="9"/>
        <v>0</v>
      </c>
      <c r="L65" s="925">
        <f t="shared" ca="1" si="10"/>
        <v>0</v>
      </c>
      <c r="M65" s="925"/>
      <c r="N65" s="335"/>
    </row>
    <row r="66" spans="1:14">
      <c r="A66" s="312" t="str">
        <f t="shared" ca="1" si="11"/>
        <v/>
      </c>
      <c r="B66" s="921" t="str">
        <f ca="1">IF(ROWS($1:53)&gt;COUNT(Dong11),"",OFFSET(TH!D$1,SMALL(Dong11,ROWS($1:53)),))</f>
        <v/>
      </c>
      <c r="C66" s="922" t="str">
        <f ca="1">IF(ROWS($1:53)&gt;COUNT(Dong11),"",OFFSET(TH!E$1,SMALL(Dong11,ROWS($1:53)),))</f>
        <v/>
      </c>
      <c r="D66" s="923" t="str">
        <f ca="1">IF(ROWS($1:53)&gt;COUNT(Dong11),"",OFFSET(TH!H$1,SMALL(Dong11,ROWS($1:53)),))</f>
        <v/>
      </c>
      <c r="E66" s="921" t="str">
        <f ca="1">IF(ROWS($1:53)&gt;COUNT(Dong11),"",IF(OFFSET(TH!L$1,SMALL(Dong11,ROWS($1:53)),)=$G$7,OFFSET(TH!M$1,SMALL(Dong11,ROWS($1:53)),),OFFSET(TH!L$1,SMALL(Dong11,ROWS($1:53)),)))</f>
        <v/>
      </c>
      <c r="F66" s="924">
        <f ca="1">IF(ROWS($1:53)&gt;COUNT(Dong11),0,OFFSET(TH!J$1,SMALL(Dong11,ROWS($1:53)),))</f>
        <v>0</v>
      </c>
      <c r="G66" s="924">
        <f ca="1">IF(ROWS($1:53)&gt;COUNT(Dong11),0,IF(MID(OFFSET(TH!D$1,SMALL(Dong11,ROWS($1:53)),),4,1)="N",OFFSET(TH!I$1,SMALL(Dong11,ROWS($1:53)),),0))</f>
        <v>0</v>
      </c>
      <c r="H66" s="925">
        <f t="shared" ca="1" si="7"/>
        <v>0</v>
      </c>
      <c r="I66" s="924">
        <f ca="1">IF(ROWS($1:53)&gt;COUNT(Dong11),0,IF(MID(OFFSET(TH!D$1,SMALL(Dong11,ROWS($1:53)),),4,1)="X",OFFSET(TH!I$1,SMALL(Dong11,ROWS($1:53)),),0))</f>
        <v>0</v>
      </c>
      <c r="J66" s="925">
        <f t="shared" ca="1" si="8"/>
        <v>0</v>
      </c>
      <c r="K66" s="925">
        <f t="shared" ca="1" si="9"/>
        <v>0</v>
      </c>
      <c r="L66" s="925">
        <f t="shared" ca="1" si="10"/>
        <v>0</v>
      </c>
      <c r="M66" s="925"/>
      <c r="N66" s="335"/>
    </row>
    <row r="67" spans="1:14">
      <c r="A67" s="312" t="str">
        <f t="shared" ca="1" si="11"/>
        <v/>
      </c>
      <c r="B67" s="921" t="str">
        <f ca="1">IF(ROWS($1:54)&gt;COUNT(Dong11),"",OFFSET(TH!D$1,SMALL(Dong11,ROWS($1:54)),))</f>
        <v/>
      </c>
      <c r="C67" s="922" t="str">
        <f ca="1">IF(ROWS($1:54)&gt;COUNT(Dong11),"",OFFSET(TH!E$1,SMALL(Dong11,ROWS($1:54)),))</f>
        <v/>
      </c>
      <c r="D67" s="923" t="str">
        <f ca="1">IF(ROWS($1:54)&gt;COUNT(Dong11),"",OFFSET(TH!H$1,SMALL(Dong11,ROWS($1:54)),))</f>
        <v/>
      </c>
      <c r="E67" s="921" t="str">
        <f ca="1">IF(ROWS($1:54)&gt;COUNT(Dong11),"",IF(OFFSET(TH!L$1,SMALL(Dong11,ROWS($1:54)),)=$G$7,OFFSET(TH!M$1,SMALL(Dong11,ROWS($1:54)),),OFFSET(TH!L$1,SMALL(Dong11,ROWS($1:54)),)))</f>
        <v/>
      </c>
      <c r="F67" s="924">
        <f ca="1">IF(ROWS($1:54)&gt;COUNT(Dong11),0,OFFSET(TH!J$1,SMALL(Dong11,ROWS($1:54)),))</f>
        <v>0</v>
      </c>
      <c r="G67" s="924">
        <f ca="1">IF(ROWS($1:54)&gt;COUNT(Dong11),0,IF(MID(OFFSET(TH!D$1,SMALL(Dong11,ROWS($1:54)),),4,1)="N",OFFSET(TH!I$1,SMALL(Dong11,ROWS($1:54)),),0))</f>
        <v>0</v>
      </c>
      <c r="H67" s="925">
        <f t="shared" ca="1" si="7"/>
        <v>0</v>
      </c>
      <c r="I67" s="924">
        <f ca="1">IF(ROWS($1:54)&gt;COUNT(Dong11),0,IF(MID(OFFSET(TH!D$1,SMALL(Dong11,ROWS($1:54)),),4,1)="X",OFFSET(TH!I$1,SMALL(Dong11,ROWS($1:54)),),0))</f>
        <v>0</v>
      </c>
      <c r="J67" s="925">
        <f t="shared" ca="1" si="8"/>
        <v>0</v>
      </c>
      <c r="K67" s="925">
        <f t="shared" ca="1" si="9"/>
        <v>0</v>
      </c>
      <c r="L67" s="925">
        <f t="shared" ca="1" si="10"/>
        <v>0</v>
      </c>
      <c r="M67" s="925"/>
      <c r="N67" s="335"/>
    </row>
    <row r="68" spans="1:14">
      <c r="A68" s="312" t="str">
        <f t="shared" ca="1" si="11"/>
        <v/>
      </c>
      <c r="B68" s="921" t="str">
        <f ca="1">IF(ROWS($1:55)&gt;COUNT(Dong11),"",OFFSET(TH!D$1,SMALL(Dong11,ROWS($1:55)),))</f>
        <v/>
      </c>
      <c r="C68" s="922" t="str">
        <f ca="1">IF(ROWS($1:55)&gt;COUNT(Dong11),"",OFFSET(TH!E$1,SMALL(Dong11,ROWS($1:55)),))</f>
        <v/>
      </c>
      <c r="D68" s="923" t="str">
        <f ca="1">IF(ROWS($1:55)&gt;COUNT(Dong11),"",OFFSET(TH!H$1,SMALL(Dong11,ROWS($1:55)),))</f>
        <v/>
      </c>
      <c r="E68" s="921" t="str">
        <f ca="1">IF(ROWS($1:55)&gt;COUNT(Dong11),"",IF(OFFSET(TH!L$1,SMALL(Dong11,ROWS($1:55)),)=$G$7,OFFSET(TH!M$1,SMALL(Dong11,ROWS($1:55)),),OFFSET(TH!L$1,SMALL(Dong11,ROWS($1:55)),)))</f>
        <v/>
      </c>
      <c r="F68" s="924">
        <f ca="1">IF(ROWS($1:55)&gt;COUNT(Dong11),0,OFFSET(TH!J$1,SMALL(Dong11,ROWS($1:55)),))</f>
        <v>0</v>
      </c>
      <c r="G68" s="924">
        <f ca="1">IF(ROWS($1:55)&gt;COUNT(Dong11),0,IF(MID(OFFSET(TH!D$1,SMALL(Dong11,ROWS($1:55)),),4,1)="N",OFFSET(TH!I$1,SMALL(Dong11,ROWS($1:55)),),0))</f>
        <v>0</v>
      </c>
      <c r="H68" s="925">
        <f t="shared" ca="1" si="7"/>
        <v>0</v>
      </c>
      <c r="I68" s="924">
        <f ca="1">IF(ROWS($1:55)&gt;COUNT(Dong11),0,IF(MID(OFFSET(TH!D$1,SMALL(Dong11,ROWS($1:55)),),4,1)="X",OFFSET(TH!I$1,SMALL(Dong11,ROWS($1:55)),),0))</f>
        <v>0</v>
      </c>
      <c r="J68" s="925">
        <f t="shared" ca="1" si="8"/>
        <v>0</v>
      </c>
      <c r="K68" s="925">
        <f t="shared" ca="1" si="9"/>
        <v>0</v>
      </c>
      <c r="L68" s="925">
        <f t="shared" ca="1" si="10"/>
        <v>0</v>
      </c>
      <c r="M68" s="925"/>
      <c r="N68" s="335"/>
    </row>
    <row r="69" spans="1:14">
      <c r="A69" s="312" t="str">
        <f t="shared" ca="1" si="11"/>
        <v/>
      </c>
      <c r="B69" s="921" t="str">
        <f ca="1">IF(ROWS($1:56)&gt;COUNT(Dong11),"",OFFSET(TH!D$1,SMALL(Dong11,ROWS($1:56)),))</f>
        <v/>
      </c>
      <c r="C69" s="922" t="str">
        <f ca="1">IF(ROWS($1:56)&gt;COUNT(Dong11),"",OFFSET(TH!E$1,SMALL(Dong11,ROWS($1:56)),))</f>
        <v/>
      </c>
      <c r="D69" s="923" t="str">
        <f ca="1">IF(ROWS($1:56)&gt;COUNT(Dong11),"",OFFSET(TH!H$1,SMALL(Dong11,ROWS($1:56)),))</f>
        <v/>
      </c>
      <c r="E69" s="921" t="str">
        <f ca="1">IF(ROWS($1:56)&gt;COUNT(Dong11),"",IF(OFFSET(TH!L$1,SMALL(Dong11,ROWS($1:56)),)=$G$7,OFFSET(TH!M$1,SMALL(Dong11,ROWS($1:56)),),OFFSET(TH!L$1,SMALL(Dong11,ROWS($1:56)),)))</f>
        <v/>
      </c>
      <c r="F69" s="924">
        <f ca="1">IF(ROWS($1:56)&gt;COUNT(Dong11),0,OFFSET(TH!J$1,SMALL(Dong11,ROWS($1:56)),))</f>
        <v>0</v>
      </c>
      <c r="G69" s="924">
        <f ca="1">IF(ROWS($1:56)&gt;COUNT(Dong11),0,IF(MID(OFFSET(TH!D$1,SMALL(Dong11,ROWS($1:56)),),4,1)="N",OFFSET(TH!I$1,SMALL(Dong11,ROWS($1:56)),),0))</f>
        <v>0</v>
      </c>
      <c r="H69" s="925">
        <f t="shared" ca="1" si="7"/>
        <v>0</v>
      </c>
      <c r="I69" s="924">
        <f ca="1">IF(ROWS($1:56)&gt;COUNT(Dong11),0,IF(MID(OFFSET(TH!D$1,SMALL(Dong11,ROWS($1:56)),),4,1)="X",OFFSET(TH!I$1,SMALL(Dong11,ROWS($1:56)),),0))</f>
        <v>0</v>
      </c>
      <c r="J69" s="925">
        <f t="shared" ca="1" si="8"/>
        <v>0</v>
      </c>
      <c r="K69" s="925">
        <f t="shared" ca="1" si="9"/>
        <v>0</v>
      </c>
      <c r="L69" s="925">
        <f t="shared" ca="1" si="10"/>
        <v>0</v>
      </c>
      <c r="M69" s="925"/>
      <c r="N69" s="335"/>
    </row>
    <row r="70" spans="1:14">
      <c r="A70" s="312" t="str">
        <f t="shared" ca="1" si="11"/>
        <v/>
      </c>
      <c r="B70" s="921" t="str">
        <f ca="1">IF(ROWS($1:57)&gt;COUNT(Dong11),"",OFFSET(TH!D$1,SMALL(Dong11,ROWS($1:57)),))</f>
        <v/>
      </c>
      <c r="C70" s="922" t="str">
        <f ca="1">IF(ROWS($1:57)&gt;COUNT(Dong11),"",OFFSET(TH!E$1,SMALL(Dong11,ROWS($1:57)),))</f>
        <v/>
      </c>
      <c r="D70" s="923" t="str">
        <f ca="1">IF(ROWS($1:57)&gt;COUNT(Dong11),"",OFFSET(TH!H$1,SMALL(Dong11,ROWS($1:57)),))</f>
        <v/>
      </c>
      <c r="E70" s="921" t="str">
        <f ca="1">IF(ROWS($1:57)&gt;COUNT(Dong11),"",IF(OFFSET(TH!L$1,SMALL(Dong11,ROWS($1:57)),)=$G$7,OFFSET(TH!M$1,SMALL(Dong11,ROWS($1:57)),),OFFSET(TH!L$1,SMALL(Dong11,ROWS($1:57)),)))</f>
        <v/>
      </c>
      <c r="F70" s="924">
        <f ca="1">IF(ROWS($1:57)&gt;COUNT(Dong11),0,OFFSET(TH!J$1,SMALL(Dong11,ROWS($1:57)),))</f>
        <v>0</v>
      </c>
      <c r="G70" s="924">
        <f ca="1">IF(ROWS($1:57)&gt;COUNT(Dong11),0,IF(MID(OFFSET(TH!D$1,SMALL(Dong11,ROWS($1:57)),),4,1)="N",OFFSET(TH!I$1,SMALL(Dong11,ROWS($1:57)),),0))</f>
        <v>0</v>
      </c>
      <c r="H70" s="925">
        <f t="shared" ca="1" si="7"/>
        <v>0</v>
      </c>
      <c r="I70" s="924">
        <f ca="1">IF(ROWS($1:57)&gt;COUNT(Dong11),0,IF(MID(OFFSET(TH!D$1,SMALL(Dong11,ROWS($1:57)),),4,1)="X",OFFSET(TH!I$1,SMALL(Dong11,ROWS($1:57)),),0))</f>
        <v>0</v>
      </c>
      <c r="J70" s="925">
        <f t="shared" ca="1" si="8"/>
        <v>0</v>
      </c>
      <c r="K70" s="925">
        <f t="shared" ca="1" si="9"/>
        <v>0</v>
      </c>
      <c r="L70" s="925">
        <f t="shared" ca="1" si="10"/>
        <v>0</v>
      </c>
      <c r="M70" s="925"/>
      <c r="N70" s="335"/>
    </row>
    <row r="71" spans="1:14">
      <c r="A71" s="312" t="str">
        <f t="shared" ca="1" si="11"/>
        <v/>
      </c>
      <c r="B71" s="921" t="str">
        <f ca="1">IF(ROWS($1:58)&gt;COUNT(Dong11),"",OFFSET(TH!D$1,SMALL(Dong11,ROWS($1:58)),))</f>
        <v/>
      </c>
      <c r="C71" s="922" t="str">
        <f ca="1">IF(ROWS($1:58)&gt;COUNT(Dong11),"",OFFSET(TH!E$1,SMALL(Dong11,ROWS($1:58)),))</f>
        <v/>
      </c>
      <c r="D71" s="923" t="str">
        <f ca="1">IF(ROWS($1:58)&gt;COUNT(Dong11),"",OFFSET(TH!H$1,SMALL(Dong11,ROWS($1:58)),))</f>
        <v/>
      </c>
      <c r="E71" s="921" t="str">
        <f ca="1">IF(ROWS($1:58)&gt;COUNT(Dong11),"",IF(OFFSET(TH!L$1,SMALL(Dong11,ROWS($1:58)),)=$G$7,OFFSET(TH!M$1,SMALL(Dong11,ROWS($1:58)),),OFFSET(TH!L$1,SMALL(Dong11,ROWS($1:58)),)))</f>
        <v/>
      </c>
      <c r="F71" s="924">
        <f ca="1">IF(ROWS($1:58)&gt;COUNT(Dong11),0,OFFSET(TH!J$1,SMALL(Dong11,ROWS($1:58)),))</f>
        <v>0</v>
      </c>
      <c r="G71" s="924">
        <f ca="1">IF(ROWS($1:58)&gt;COUNT(Dong11),0,IF(MID(OFFSET(TH!D$1,SMALL(Dong11,ROWS($1:58)),),4,1)="N",OFFSET(TH!I$1,SMALL(Dong11,ROWS($1:58)),),0))</f>
        <v>0</v>
      </c>
      <c r="H71" s="925">
        <f t="shared" ca="1" si="7"/>
        <v>0</v>
      </c>
      <c r="I71" s="924">
        <f ca="1">IF(ROWS($1:58)&gt;COUNT(Dong11),0,IF(MID(OFFSET(TH!D$1,SMALL(Dong11,ROWS($1:58)),),4,1)="X",OFFSET(TH!I$1,SMALL(Dong11,ROWS($1:58)),),0))</f>
        <v>0</v>
      </c>
      <c r="J71" s="925">
        <f t="shared" ca="1" si="8"/>
        <v>0</v>
      </c>
      <c r="K71" s="925">
        <f t="shared" ca="1" si="9"/>
        <v>0</v>
      </c>
      <c r="L71" s="925">
        <f t="shared" ca="1" si="10"/>
        <v>0</v>
      </c>
      <c r="M71" s="925"/>
      <c r="N71" s="335"/>
    </row>
    <row r="72" spans="1:14">
      <c r="A72" s="312" t="str">
        <f t="shared" ca="1" si="11"/>
        <v/>
      </c>
      <c r="B72" s="921" t="str">
        <f ca="1">IF(ROWS($1:59)&gt;COUNT(Dong11),"",OFFSET(TH!D$1,SMALL(Dong11,ROWS($1:59)),))</f>
        <v/>
      </c>
      <c r="C72" s="922" t="str">
        <f ca="1">IF(ROWS($1:59)&gt;COUNT(Dong11),"",OFFSET(TH!E$1,SMALL(Dong11,ROWS($1:59)),))</f>
        <v/>
      </c>
      <c r="D72" s="923" t="str">
        <f ca="1">IF(ROWS($1:59)&gt;COUNT(Dong11),"",OFFSET(TH!H$1,SMALL(Dong11,ROWS($1:59)),))</f>
        <v/>
      </c>
      <c r="E72" s="921" t="str">
        <f ca="1">IF(ROWS($1:59)&gt;COUNT(Dong11),"",IF(OFFSET(TH!L$1,SMALL(Dong11,ROWS($1:59)),)=$G$7,OFFSET(TH!M$1,SMALL(Dong11,ROWS($1:59)),),OFFSET(TH!L$1,SMALL(Dong11,ROWS($1:59)),)))</f>
        <v/>
      </c>
      <c r="F72" s="924">
        <f ca="1">IF(ROWS($1:59)&gt;COUNT(Dong11),0,OFFSET(TH!J$1,SMALL(Dong11,ROWS($1:59)),))</f>
        <v>0</v>
      </c>
      <c r="G72" s="924">
        <f ca="1">IF(ROWS($1:59)&gt;COUNT(Dong11),0,IF(MID(OFFSET(TH!D$1,SMALL(Dong11,ROWS($1:59)),),4,1)="N",OFFSET(TH!I$1,SMALL(Dong11,ROWS($1:59)),),0))</f>
        <v>0</v>
      </c>
      <c r="H72" s="925">
        <f t="shared" ca="1" si="7"/>
        <v>0</v>
      </c>
      <c r="I72" s="924">
        <f ca="1">IF(ROWS($1:59)&gt;COUNT(Dong11),0,IF(MID(OFFSET(TH!D$1,SMALL(Dong11,ROWS($1:59)),),4,1)="X",OFFSET(TH!I$1,SMALL(Dong11,ROWS($1:59)),),0))</f>
        <v>0</v>
      </c>
      <c r="J72" s="925">
        <f t="shared" ca="1" si="8"/>
        <v>0</v>
      </c>
      <c r="K72" s="925">
        <f t="shared" ca="1" si="9"/>
        <v>0</v>
      </c>
      <c r="L72" s="925">
        <f t="shared" ca="1" si="10"/>
        <v>0</v>
      </c>
      <c r="M72" s="925"/>
      <c r="N72" s="335"/>
    </row>
    <row r="73" spans="1:14">
      <c r="A73" s="312" t="str">
        <f>IF(B73="","",#REF!+1)</f>
        <v/>
      </c>
      <c r="B73" s="339"/>
      <c r="C73" s="340"/>
      <c r="D73" s="923"/>
      <c r="E73" s="341"/>
      <c r="F73" s="928"/>
      <c r="G73" s="919"/>
      <c r="H73" s="919"/>
      <c r="I73" s="919"/>
      <c r="J73" s="919"/>
      <c r="K73" s="919"/>
      <c r="L73" s="919"/>
      <c r="M73" s="929"/>
      <c r="N73" s="335"/>
    </row>
    <row r="74" spans="1:14">
      <c r="A74" s="343"/>
      <c r="B74" s="343"/>
      <c r="C74" s="343"/>
      <c r="D74" s="343" t="s">
        <v>224</v>
      </c>
      <c r="E74" s="913" t="s">
        <v>19</v>
      </c>
      <c r="F74" s="913" t="s">
        <v>19</v>
      </c>
      <c r="G74" s="930">
        <f ca="1">SUM(G14:G73)</f>
        <v>0</v>
      </c>
      <c r="H74" s="930">
        <f ca="1">SUM(H14:H73)</f>
        <v>0</v>
      </c>
      <c r="I74" s="930">
        <f ca="1">SUM(I14:I73)</f>
        <v>0</v>
      </c>
      <c r="J74" s="930">
        <f ca="1">SUM(J14:J73)</f>
        <v>0</v>
      </c>
      <c r="K74" s="930">
        <f ca="1">K13+G74-I74</f>
        <v>0</v>
      </c>
      <c r="L74" s="930">
        <f ca="1">L13+H74-J74</f>
        <v>0</v>
      </c>
      <c r="M74" s="343"/>
      <c r="N74" s="335"/>
    </row>
    <row r="75" spans="1:14">
      <c r="B75" s="344" t="s">
        <v>225</v>
      </c>
      <c r="G75" s="927"/>
      <c r="N75" s="335"/>
    </row>
    <row r="76" spans="1:14">
      <c r="B76" s="93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7"/>
      <c r="I76" s="927"/>
      <c r="N76" s="335"/>
    </row>
    <row r="77" spans="1:14">
      <c r="B77" s="325"/>
      <c r="C77" s="325"/>
      <c r="D77" s="325"/>
      <c r="F77" s="325"/>
      <c r="G77" s="932"/>
      <c r="H77" s="914"/>
      <c r="I77" s="933"/>
      <c r="J77" s="1085" t="e">
        <f ca="1">"Ngày 31 tháng  12  năm  "&amp;YEAR($A$14)</f>
        <v>#VALUE!</v>
      </c>
      <c r="K77" s="1085"/>
      <c r="L77" s="1085"/>
      <c r="M77" s="1085"/>
      <c r="N77" s="335"/>
    </row>
    <row r="78" spans="1:14">
      <c r="C78" s="325"/>
      <c r="D78" s="914" t="s">
        <v>11</v>
      </c>
      <c r="E78" s="1085" t="s">
        <v>12</v>
      </c>
      <c r="F78" s="1085"/>
      <c r="G78" s="1085"/>
      <c r="H78" s="1085"/>
      <c r="I78" s="1085"/>
      <c r="J78" s="1085" t="s">
        <v>109</v>
      </c>
      <c r="K78" s="1085"/>
      <c r="L78" s="1085"/>
      <c r="M78" s="1085"/>
      <c r="N78" s="335"/>
    </row>
    <row r="79" spans="1:14">
      <c r="C79" s="325"/>
      <c r="D79" s="914" t="s">
        <v>13</v>
      </c>
      <c r="E79" s="1085" t="s">
        <v>13</v>
      </c>
      <c r="F79" s="1085"/>
      <c r="G79" s="1085"/>
      <c r="H79" s="1085" t="s">
        <v>136</v>
      </c>
      <c r="I79" s="1085"/>
      <c r="J79" s="1085" t="s">
        <v>136</v>
      </c>
      <c r="K79" s="1085"/>
      <c r="L79" s="1085"/>
      <c r="M79" s="1085"/>
      <c r="N79" s="335"/>
    </row>
    <row r="80" spans="1:14">
      <c r="N80" s="346"/>
    </row>
    <row r="81" spans="4:14">
      <c r="E81" s="316"/>
    </row>
    <row r="83" spans="4:14" s="934" customFormat="1" ht="12.75">
      <c r="E83" s="935"/>
    </row>
    <row r="88" spans="4:14">
      <c r="D88" s="549" t="s">
        <v>151</v>
      </c>
      <c r="E88" s="549"/>
      <c r="J88" s="1086" t="s">
        <v>103</v>
      </c>
      <c r="K88" s="1086"/>
      <c r="L88" s="1086"/>
      <c r="M88" s="1086"/>
      <c r="N88" s="912"/>
    </row>
  </sheetData>
  <mergeCells count="20"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098" t="s">
        <v>226</v>
      </c>
      <c r="G1" s="1098"/>
      <c r="H1" s="1098"/>
      <c r="I1" s="1098"/>
      <c r="J1" s="1098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097" t="e">
        <f ca="1">IF(YEAR($B$14)&gt;=2015,"(Ban hành theo Thông tư số 200/2014/TT-BTC  Ngày 22/12/2014 của Bộ Tài chính)","(Ban hành kèm theo QĐ 48/2006/QĐ-BTC ngày 24/09/2006 của Bộ trưởng BTC)")</f>
        <v>#VALUE!</v>
      </c>
      <c r="G2" s="1097"/>
      <c r="H2" s="1097"/>
      <c r="I2" s="1097"/>
      <c r="J2" s="1097"/>
      <c r="K2" s="351"/>
    </row>
    <row r="3" spans="1:12" ht="15">
      <c r="A3" s="353"/>
      <c r="B3" s="353"/>
      <c r="C3" s="353"/>
      <c r="D3" s="353"/>
      <c r="E3" s="354"/>
      <c r="F3" s="1097"/>
      <c r="G3" s="1097"/>
      <c r="H3" s="1097"/>
      <c r="I3" s="1097"/>
      <c r="J3" s="1097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099" t="s">
        <v>231</v>
      </c>
      <c r="B9" s="1100"/>
      <c r="C9" s="1100"/>
      <c r="D9" s="1100"/>
      <c r="E9" s="361"/>
      <c r="F9" s="355"/>
      <c r="G9" s="362"/>
      <c r="H9" s="362"/>
      <c r="I9" s="362"/>
      <c r="J9" s="363"/>
      <c r="K9" s="363"/>
    </row>
    <row r="10" spans="1:12" ht="19.5" customHeight="1">
      <c r="A10" s="1101" t="s">
        <v>232</v>
      </c>
      <c r="B10" s="1102" t="s">
        <v>233</v>
      </c>
      <c r="C10" s="1104" t="s">
        <v>15</v>
      </c>
      <c r="D10" s="1105"/>
      <c r="E10" s="1106" t="s">
        <v>0</v>
      </c>
      <c r="F10" s="1115" t="s">
        <v>234</v>
      </c>
      <c r="G10" s="1109" t="s">
        <v>203</v>
      </c>
      <c r="H10" s="1109"/>
      <c r="I10" s="1105"/>
      <c r="J10" s="1110" t="s">
        <v>235</v>
      </c>
      <c r="K10" s="364"/>
      <c r="L10" s="365" t="s">
        <v>220</v>
      </c>
    </row>
    <row r="11" spans="1:12" ht="19.5" customHeight="1">
      <c r="A11" s="1101"/>
      <c r="B11" s="1103"/>
      <c r="C11" s="366" t="s">
        <v>217</v>
      </c>
      <c r="D11" s="366" t="s">
        <v>218</v>
      </c>
      <c r="E11" s="1107"/>
      <c r="F11" s="1116"/>
      <c r="G11" s="367" t="s">
        <v>217</v>
      </c>
      <c r="H11" s="367" t="s">
        <v>218</v>
      </c>
      <c r="I11" s="367" t="s">
        <v>219</v>
      </c>
      <c r="J11" s="111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1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13"/>
      <c r="C35" s="1113"/>
      <c r="D35" s="1113"/>
      <c r="E35" s="1113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14" t="s">
        <v>12</v>
      </c>
      <c r="F37" s="1114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108" t="s">
        <v>13</v>
      </c>
      <c r="F38" s="1108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17" t="s">
        <v>35</v>
      </c>
      <c r="B4" s="1117" t="s">
        <v>239</v>
      </c>
      <c r="C4" s="1117" t="s">
        <v>710</v>
      </c>
      <c r="D4" s="1117" t="s">
        <v>711</v>
      </c>
      <c r="E4" s="1118" t="s">
        <v>712</v>
      </c>
      <c r="F4" s="1119"/>
      <c r="G4" s="1119"/>
      <c r="H4" s="1120"/>
      <c r="I4" s="1117" t="s">
        <v>240</v>
      </c>
      <c r="J4" s="1124" t="s">
        <v>722</v>
      </c>
      <c r="K4" s="1117" t="s">
        <v>716</v>
      </c>
      <c r="L4" s="416"/>
      <c r="M4" s="416"/>
      <c r="N4" s="1117" t="s">
        <v>239</v>
      </c>
      <c r="O4" s="1117" t="s">
        <v>717</v>
      </c>
      <c r="P4" s="1117" t="s">
        <v>198</v>
      </c>
      <c r="Q4" s="1117" t="s">
        <v>241</v>
      </c>
      <c r="R4" s="1117" t="s">
        <v>242</v>
      </c>
    </row>
    <row r="5" spans="1:20" s="417" customFormat="1" ht="21" customHeight="1">
      <c r="A5" s="1117"/>
      <c r="B5" s="1117"/>
      <c r="C5" s="1117"/>
      <c r="D5" s="1117"/>
      <c r="E5" s="754" t="s">
        <v>713</v>
      </c>
      <c r="F5" s="754" t="s">
        <v>714</v>
      </c>
      <c r="G5" s="754" t="s">
        <v>715</v>
      </c>
      <c r="H5" s="415" t="s">
        <v>720</v>
      </c>
      <c r="I5" s="1117"/>
      <c r="J5" s="1125"/>
      <c r="K5" s="1117"/>
      <c r="L5" s="416"/>
      <c r="M5" s="416"/>
      <c r="N5" s="1117"/>
      <c r="O5" s="1117"/>
      <c r="P5" s="1117"/>
      <c r="Q5" s="1117"/>
      <c r="R5" s="1117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21" t="s">
        <v>719</v>
      </c>
      <c r="O43" s="1122"/>
      <c r="P43" s="1122"/>
      <c r="Q43" s="1123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8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17" t="s">
        <v>35</v>
      </c>
      <c r="B279" s="1117" t="s">
        <v>239</v>
      </c>
      <c r="C279" s="1117" t="s">
        <v>710</v>
      </c>
      <c r="D279" s="1117" t="s">
        <v>711</v>
      </c>
      <c r="E279" s="1118" t="s">
        <v>712</v>
      </c>
      <c r="F279" s="1119"/>
      <c r="G279" s="1119"/>
      <c r="H279" s="1120"/>
      <c r="I279" s="1117" t="s">
        <v>240</v>
      </c>
      <c r="J279" s="1124" t="s">
        <v>722</v>
      </c>
      <c r="K279" s="1117" t="s">
        <v>716</v>
      </c>
      <c r="L279" s="416"/>
      <c r="M279" s="717"/>
      <c r="N279" s="1117" t="s">
        <v>239</v>
      </c>
      <c r="O279" s="1117" t="s">
        <v>717</v>
      </c>
      <c r="P279" s="1117" t="s">
        <v>198</v>
      </c>
      <c r="Q279" s="1117" t="s">
        <v>241</v>
      </c>
      <c r="R279" s="1117" t="s">
        <v>242</v>
      </c>
      <c r="S279" s="417"/>
    </row>
    <row r="280" spans="1:20" ht="18.75" customHeight="1">
      <c r="A280" s="1117"/>
      <c r="B280" s="1117"/>
      <c r="C280" s="1117"/>
      <c r="D280" s="1117"/>
      <c r="E280" s="754" t="s">
        <v>713</v>
      </c>
      <c r="F280" s="754" t="s">
        <v>714</v>
      </c>
      <c r="G280" s="754" t="s">
        <v>715</v>
      </c>
      <c r="H280" s="415" t="s">
        <v>720</v>
      </c>
      <c r="I280" s="1117"/>
      <c r="J280" s="1125"/>
      <c r="K280" s="1117"/>
      <c r="L280" s="416"/>
      <c r="M280" s="717"/>
      <c r="N280" s="1117"/>
      <c r="O280" s="1117"/>
      <c r="P280" s="1117"/>
      <c r="Q280" s="1117"/>
      <c r="R280" s="1117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0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0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0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0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0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0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0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0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0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0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0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0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0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0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0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0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0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0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0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0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0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0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0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0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0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0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0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0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0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0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21" t="s">
        <v>719</v>
      </c>
      <c r="O311" s="1122"/>
      <c r="P311" s="1122"/>
      <c r="Q311" s="1123"/>
      <c r="R311" s="797">
        <f>R308/J525</f>
        <v>8524.0368455965254</v>
      </c>
      <c r="S311" s="702">
        <f t="shared" si="44"/>
        <v>6110000</v>
      </c>
      <c r="T311" s="890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0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0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0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0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0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0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0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0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0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0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0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0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0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0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0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0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0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0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0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0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0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0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0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0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0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0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0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0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0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0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0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0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0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0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0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0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0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0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0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0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0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0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0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0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0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0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0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0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0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0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0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0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0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0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0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0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0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0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0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0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0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0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0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0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0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0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0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0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0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0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0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0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0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0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0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0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0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0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0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0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0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0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0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0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0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0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0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0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0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0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0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0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0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0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0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0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0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0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0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0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0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0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0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0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0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0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0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0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0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0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0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0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0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0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0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0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0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0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0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0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0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0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0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0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0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0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0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0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0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0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0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0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0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0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0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0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0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0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0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0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0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0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0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0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0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0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0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0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0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0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0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0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0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0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0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0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0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0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0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0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0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0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0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0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0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0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0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0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0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0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0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0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0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0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0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0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0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0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0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0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0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0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0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0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0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0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0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0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0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0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0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0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0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0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0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0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0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0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0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0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0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0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0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0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0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0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0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0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0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0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0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0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8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8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17" t="s">
        <v>35</v>
      </c>
      <c r="B531" s="1117" t="s">
        <v>239</v>
      </c>
      <c r="C531" s="1117" t="s">
        <v>710</v>
      </c>
      <c r="D531" s="1117" t="s">
        <v>711</v>
      </c>
      <c r="E531" s="1118" t="s">
        <v>712</v>
      </c>
      <c r="F531" s="1119"/>
      <c r="G531" s="1119"/>
      <c r="H531" s="1120"/>
      <c r="I531" s="1117" t="s">
        <v>240</v>
      </c>
      <c r="J531" s="1124" t="s">
        <v>722</v>
      </c>
      <c r="K531" s="1117" t="s">
        <v>716</v>
      </c>
      <c r="L531" s="416"/>
      <c r="M531" s="702"/>
      <c r="N531" s="1117" t="s">
        <v>239</v>
      </c>
      <c r="O531" s="1117" t="s">
        <v>717</v>
      </c>
      <c r="P531" s="1117" t="s">
        <v>198</v>
      </c>
      <c r="Q531" s="1117" t="s">
        <v>241</v>
      </c>
      <c r="R531" s="1117" t="s">
        <v>242</v>
      </c>
      <c r="S531" s="417"/>
    </row>
    <row r="532" spans="1:20" ht="24" customHeight="1">
      <c r="A532" s="1117"/>
      <c r="B532" s="1117"/>
      <c r="C532" s="1117"/>
      <c r="D532" s="1117"/>
      <c r="E532" s="754" t="s">
        <v>713</v>
      </c>
      <c r="F532" s="754" t="s">
        <v>714</v>
      </c>
      <c r="G532" s="754" t="s">
        <v>715</v>
      </c>
      <c r="H532" s="415" t="s">
        <v>720</v>
      </c>
      <c r="I532" s="1117"/>
      <c r="J532" s="1125"/>
      <c r="K532" s="1117"/>
      <c r="L532" s="416"/>
      <c r="M532" s="702"/>
      <c r="N532" s="1117"/>
      <c r="O532" s="1117"/>
      <c r="P532" s="1117"/>
      <c r="Q532" s="1117"/>
      <c r="R532" s="1117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0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0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0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0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0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0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0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0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0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0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0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0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0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0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0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0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0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0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0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0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21" t="s">
        <v>719</v>
      </c>
      <c r="O553" s="1122"/>
      <c r="P553" s="1122"/>
      <c r="Q553" s="1123"/>
      <c r="R553" s="797">
        <f>R550/J561</f>
        <v>12287.968539749847</v>
      </c>
      <c r="S553" s="702">
        <f t="shared" si="73"/>
        <v>5810300</v>
      </c>
      <c r="T553" s="890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0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0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0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0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0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0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8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8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17" t="s">
        <v>35</v>
      </c>
      <c r="B566" s="1117" t="s">
        <v>239</v>
      </c>
      <c r="C566" s="1117" t="s">
        <v>710</v>
      </c>
      <c r="D566" s="1117" t="s">
        <v>711</v>
      </c>
      <c r="E566" s="1118" t="s">
        <v>712</v>
      </c>
      <c r="F566" s="1119"/>
      <c r="G566" s="1119"/>
      <c r="H566" s="1120"/>
      <c r="I566" s="1117" t="s">
        <v>240</v>
      </c>
      <c r="J566" s="1124" t="s">
        <v>722</v>
      </c>
      <c r="K566" s="1117" t="s">
        <v>716</v>
      </c>
      <c r="L566" s="416"/>
      <c r="M566" s="717"/>
      <c r="N566" s="1117" t="s">
        <v>239</v>
      </c>
      <c r="O566" s="1117" t="s">
        <v>717</v>
      </c>
      <c r="P566" s="1117" t="s">
        <v>198</v>
      </c>
      <c r="Q566" s="1117" t="s">
        <v>241</v>
      </c>
      <c r="R566" s="1117" t="s">
        <v>242</v>
      </c>
      <c r="S566" s="417"/>
      <c r="T566" s="417"/>
    </row>
    <row r="567" spans="1:20" ht="18.75" customHeight="1">
      <c r="A567" s="1117"/>
      <c r="B567" s="1117"/>
      <c r="C567" s="1117"/>
      <c r="D567" s="1117"/>
      <c r="E567" s="754" t="s">
        <v>713</v>
      </c>
      <c r="F567" s="754" t="s">
        <v>714</v>
      </c>
      <c r="G567" s="754" t="s">
        <v>715</v>
      </c>
      <c r="H567" s="415" t="s">
        <v>720</v>
      </c>
      <c r="I567" s="1117"/>
      <c r="J567" s="1125"/>
      <c r="K567" s="1117"/>
      <c r="L567" s="416"/>
      <c r="M567" s="717"/>
      <c r="N567" s="1117"/>
      <c r="O567" s="1117"/>
      <c r="P567" s="1117"/>
      <c r="Q567" s="1117"/>
      <c r="R567" s="1117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0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0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0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0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0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0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0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0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0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0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0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0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0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0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0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0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0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0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0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0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0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0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0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0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0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0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0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0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0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0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0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21" t="s">
        <v>719</v>
      </c>
      <c r="O599" s="1122"/>
      <c r="P599" s="1122"/>
      <c r="Q599" s="1123"/>
      <c r="R599" s="797">
        <f>R596/J717</f>
        <v>8436.4703963642187</v>
      </c>
      <c r="S599" s="702">
        <f t="shared" si="83"/>
        <v>459000</v>
      </c>
      <c r="T599" s="890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0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0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0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0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0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0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0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0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0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0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0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0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0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0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0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0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0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0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0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0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0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0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0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0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0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0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0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0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0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0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0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0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0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0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0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0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0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0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0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0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0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0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0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0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0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0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0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0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0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0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0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0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0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0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0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0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0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0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0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0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0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0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0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0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0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0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0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0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0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0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0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0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0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0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0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0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0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0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0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0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0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0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0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0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0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0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0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0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0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0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0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0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0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0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0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0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0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0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0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0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0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0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0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0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0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0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0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0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0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0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0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0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0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0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0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0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8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A566:A567"/>
    <mergeCell ref="B566:B567"/>
    <mergeCell ref="C566:C567"/>
    <mergeCell ref="D566:D567"/>
    <mergeCell ref="I566:I567"/>
    <mergeCell ref="E566:H566"/>
    <mergeCell ref="A531:A532"/>
    <mergeCell ref="B531:B532"/>
    <mergeCell ref="C531:C532"/>
    <mergeCell ref="D531:D532"/>
    <mergeCell ref="I531:I532"/>
    <mergeCell ref="A279:A280"/>
    <mergeCell ref="B279:B280"/>
    <mergeCell ref="C279:C280"/>
    <mergeCell ref="D279:D280"/>
    <mergeCell ref="I279:I280"/>
    <mergeCell ref="R4:R5"/>
    <mergeCell ref="A4:A5"/>
    <mergeCell ref="B4:B5"/>
    <mergeCell ref="C4:C5"/>
    <mergeCell ref="D4:D5"/>
    <mergeCell ref="I4:I5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7" t="s">
        <v>244</v>
      </c>
      <c r="H1" s="1127"/>
      <c r="I1" s="1127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8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H2" s="1128"/>
      <c r="I2" s="1128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8"/>
      <c r="H3" s="1128"/>
      <c r="I3" s="1128"/>
      <c r="J3" s="423"/>
    </row>
    <row r="4" spans="1:11" s="538" customFormat="1" ht="17.25" customHeight="1">
      <c r="A4" s="1129" t="s">
        <v>245</v>
      </c>
      <c r="B4" s="1129"/>
      <c r="C4" s="1129"/>
      <c r="D4" s="1129"/>
      <c r="E4" s="1129"/>
      <c r="F4" s="1129"/>
      <c r="G4" s="1129"/>
      <c r="H4" s="1129"/>
      <c r="I4" s="1129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30" t="s">
        <v>246</v>
      </c>
      <c r="D6" s="1130"/>
      <c r="E6" s="1131"/>
      <c r="F6" s="1131"/>
      <c r="G6" s="1131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2" t="s">
        <v>247</v>
      </c>
      <c r="B8" s="1133" t="s">
        <v>248</v>
      </c>
      <c r="C8" s="1133" t="s">
        <v>249</v>
      </c>
      <c r="D8" s="1133"/>
      <c r="E8" s="1133"/>
      <c r="F8" s="1133"/>
      <c r="G8" s="1133"/>
      <c r="H8" s="1133"/>
      <c r="I8" s="1133"/>
      <c r="J8" s="426"/>
    </row>
    <row r="9" spans="1:11" s="430" customFormat="1" ht="35.25" customHeight="1">
      <c r="A9" s="1132"/>
      <c r="B9" s="1133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6"/>
      <c r="G16" s="1126"/>
      <c r="H16" s="1126"/>
      <c r="I16" s="1126"/>
      <c r="J16" s="540"/>
    </row>
    <row r="17" spans="2:10" s="539" customFormat="1" ht="15">
      <c r="B17" s="433" t="s">
        <v>257</v>
      </c>
      <c r="C17" s="540"/>
      <c r="D17" s="540"/>
      <c r="E17" s="1126" t="s">
        <v>12</v>
      </c>
      <c r="F17" s="1126"/>
      <c r="G17" s="1126"/>
      <c r="H17" s="1126"/>
      <c r="I17" s="1126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44" t="s">
        <v>278</v>
      </c>
      <c r="M1" s="1144"/>
      <c r="N1" s="1144"/>
      <c r="O1" s="1144"/>
    </row>
    <row r="2" spans="1:18" ht="15" customHeight="1">
      <c r="A2" s="463" t="str">
        <f>TH!A2</f>
        <v>Địa chỉ: 1A227/1 Ấp 1, Phạm Văn Hai, Bình Chánh, TPHCM</v>
      </c>
      <c r="L2" s="1143" t="str">
        <f>IF(YEAR($C$14)&gt;=2015,"(Ban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M2" s="1143"/>
      <c r="N2" s="1143"/>
      <c r="O2" s="1143"/>
    </row>
    <row r="3" spans="1:18" ht="15" customHeight="1">
      <c r="L3" s="1143"/>
      <c r="M3" s="1143"/>
      <c r="N3" s="1143"/>
      <c r="O3" s="1143"/>
    </row>
    <row r="5" spans="1:18" s="469" customFormat="1" ht="24" customHeight="1">
      <c r="A5" s="1145" t="s">
        <v>279</v>
      </c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  <c r="O5" s="1145"/>
      <c r="P5" s="527"/>
    </row>
    <row r="6" spans="1:18" s="469" customFormat="1" ht="21" customHeight="1">
      <c r="A6" s="1146" t="s">
        <v>376</v>
      </c>
      <c r="B6" s="1146"/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O6" s="1146"/>
      <c r="P6" s="527"/>
    </row>
    <row r="7" spans="1:18" s="469" customFormat="1" ht="21" customHeight="1">
      <c r="A7" s="1147" t="s">
        <v>321</v>
      </c>
      <c r="B7" s="1147"/>
      <c r="C7" s="1147"/>
      <c r="D7" s="1147"/>
      <c r="E7" s="1147"/>
      <c r="F7" s="1147"/>
      <c r="G7" s="1147"/>
      <c r="H7" s="1147"/>
      <c r="I7" s="1147"/>
      <c r="J7" s="1147"/>
      <c r="K7" s="1147"/>
      <c r="L7" s="1147"/>
      <c r="M7" s="1147"/>
      <c r="N7" s="1147"/>
      <c r="O7" s="1147"/>
      <c r="P7" s="527"/>
    </row>
    <row r="8" spans="1:18">
      <c r="D8" s="465"/>
    </row>
    <row r="9" spans="1:18" s="470" customFormat="1" ht="24" customHeight="1">
      <c r="A9" s="1134" t="s">
        <v>232</v>
      </c>
      <c r="B9" s="1137" t="s">
        <v>280</v>
      </c>
      <c r="C9" s="1138"/>
      <c r="D9" s="1138"/>
      <c r="E9" s="1138"/>
      <c r="F9" s="1138"/>
      <c r="G9" s="1138"/>
      <c r="H9" s="1139"/>
      <c r="I9" s="1137" t="s">
        <v>281</v>
      </c>
      <c r="J9" s="1138"/>
      <c r="K9" s="1138"/>
      <c r="L9" s="1139"/>
      <c r="M9" s="1140" t="s">
        <v>282</v>
      </c>
      <c r="N9" s="1140"/>
      <c r="O9" s="1140"/>
      <c r="P9" s="528"/>
    </row>
    <row r="10" spans="1:18" s="470" customFormat="1" ht="24" customHeight="1">
      <c r="A10" s="1135"/>
      <c r="B10" s="1137" t="s">
        <v>283</v>
      </c>
      <c r="C10" s="1139"/>
      <c r="D10" s="1134" t="s">
        <v>284</v>
      </c>
      <c r="E10" s="1134" t="s">
        <v>285</v>
      </c>
      <c r="F10" s="1134" t="s">
        <v>286</v>
      </c>
      <c r="G10" s="1134" t="s">
        <v>287</v>
      </c>
      <c r="H10" s="1134" t="s">
        <v>288</v>
      </c>
      <c r="I10" s="1137" t="s">
        <v>289</v>
      </c>
      <c r="J10" s="1139"/>
      <c r="K10" s="1141" t="s">
        <v>290</v>
      </c>
      <c r="L10" s="1134" t="s">
        <v>291</v>
      </c>
      <c r="M10" s="1140" t="s">
        <v>283</v>
      </c>
      <c r="N10" s="1140"/>
      <c r="O10" s="1140" t="s">
        <v>292</v>
      </c>
      <c r="P10" s="528"/>
    </row>
    <row r="11" spans="1:18" s="470" customFormat="1" ht="55.5" customHeight="1">
      <c r="A11" s="1136"/>
      <c r="B11" s="471" t="s">
        <v>293</v>
      </c>
      <c r="C11" s="471" t="s">
        <v>233</v>
      </c>
      <c r="D11" s="1136"/>
      <c r="E11" s="1136"/>
      <c r="F11" s="1136"/>
      <c r="G11" s="1136"/>
      <c r="H11" s="1136"/>
      <c r="I11" s="471" t="s">
        <v>294</v>
      </c>
      <c r="J11" s="471" t="s">
        <v>295</v>
      </c>
      <c r="K11" s="1142"/>
      <c r="L11" s="1136"/>
      <c r="M11" s="471" t="s">
        <v>15</v>
      </c>
      <c r="N11" s="471" t="s">
        <v>233</v>
      </c>
      <c r="O11" s="1140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5" t="s">
        <v>1053</v>
      </c>
      <c r="N14" s="904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5" t="s">
        <v>1053</v>
      </c>
      <c r="N15" s="904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5" t="s">
        <v>1053</v>
      </c>
      <c r="N16" s="904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7" t="s">
        <v>1166</v>
      </c>
      <c r="G17" s="898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5"/>
      <c r="N17" s="904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7" t="s">
        <v>1166</v>
      </c>
      <c r="G18" s="898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5" t="s">
        <v>1053</v>
      </c>
      <c r="N18" s="904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44" t="s">
        <v>304</v>
      </c>
      <c r="G2" s="1144"/>
      <c r="H2" s="1144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43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G3" s="1143"/>
      <c r="H3" s="1143"/>
    </row>
    <row r="4" spans="1:11">
      <c r="A4" s="465"/>
      <c r="B4" s="465"/>
      <c r="C4" s="468"/>
      <c r="D4" s="468"/>
      <c r="E4" s="468"/>
      <c r="F4" s="1143"/>
      <c r="G4" s="1143"/>
      <c r="H4" s="1143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49" t="s">
        <v>305</v>
      </c>
      <c r="B6" s="1149"/>
      <c r="C6" s="1149"/>
      <c r="D6" s="1149"/>
      <c r="E6" s="1149"/>
      <c r="F6" s="1149"/>
      <c r="G6" s="1149"/>
      <c r="H6" s="1149"/>
    </row>
    <row r="7" spans="1:11" ht="17.25" customHeight="1" thickBot="1">
      <c r="A7" s="1148" t="str">
        <f ca="1" xml:space="preserve"> IF(ROWS($1:1)&gt;COUNT(Dong3),"","Số: "&amp;OFFSET('SO-TS'!$G$1,SMALL(Dong3,ROWS($1:1)),))</f>
        <v>Số: SX01/11</v>
      </c>
      <c r="B7" s="1148"/>
      <c r="C7" s="1148"/>
      <c r="D7" s="1148"/>
      <c r="E7" s="1148"/>
      <c r="F7" s="1148"/>
      <c r="G7" s="1148"/>
      <c r="H7" s="1148"/>
      <c r="J7" s="521" t="s">
        <v>322</v>
      </c>
      <c r="K7" s="522" t="s">
        <v>328</v>
      </c>
    </row>
    <row r="8" spans="1:11" ht="17.25" customHeight="1">
      <c r="A8" s="115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50"/>
      <c r="C8" s="1150"/>
      <c r="D8" s="1150"/>
      <c r="E8" s="1150"/>
      <c r="F8" s="1150"/>
      <c r="G8" s="1150"/>
      <c r="H8" s="1150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53" t="s">
        <v>125</v>
      </c>
      <c r="B17" s="1154"/>
      <c r="C17" s="1157" t="s">
        <v>307</v>
      </c>
      <c r="D17" s="1158"/>
      <c r="E17" s="1159"/>
      <c r="F17" s="1160" t="s">
        <v>308</v>
      </c>
      <c r="G17" s="1161"/>
      <c r="H17" s="1162"/>
    </row>
    <row r="18" spans="1:8" s="517" customFormat="1" ht="28.5" customHeight="1">
      <c r="A18" s="1155"/>
      <c r="B18" s="1156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63" t="s">
        <v>2</v>
      </c>
      <c r="B19" s="1164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7">
        <f ca="1">IF(B20&lt;&gt;"",ROW()-19,"")</f>
        <v>1</v>
      </c>
      <c r="B20" s="938" t="str">
        <f ca="1" xml:space="preserve"> IF(ROWS($1:1)&gt;COUNT(Dong3),"",OFFSET('SO-TS'!G$1,SMALL(Dong3,ROWS($1:1)),))</f>
        <v>SX01/11</v>
      </c>
      <c r="C20" s="938" t="str">
        <f ca="1" xml:space="preserve"> IF(ROWS($1:1)&gt;COUNT(Dong3),"",OFFSET('SO-TS'!F$1,SMALL(Dong3,ROWS($1:1)),))</f>
        <v>06/2011</v>
      </c>
      <c r="D20" s="939" t="str">
        <f ca="1" xml:space="preserve"> IF(ROWS($1:1)&gt;COUNT(Dong3),"",OFFSET('SO-TS'!D$1,SMALL(Dong3,ROWS($1:1)),))</f>
        <v>Máy chap khe khổ 2m</v>
      </c>
      <c r="E20" s="940">
        <f ca="1" xml:space="preserve"> IF(ROWS($1:1)&gt;COUNT(Dong3),"",OFFSET('SO-TS'!H$1,SMALL(Dong3,ROWS($1:1)),))</f>
        <v>18000000</v>
      </c>
      <c r="F20" s="941" t="str">
        <f ca="1" xml:space="preserve"> IF(ROWS($1:1)&gt;COUNT(Dong3),"",RIGHT(OFFSET('SO-TS'!F$1,SMALL(Dong3,ROWS($1:1)),),4))</f>
        <v>2011</v>
      </c>
      <c r="G20" s="94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2">
        <f ca="1">G20</f>
        <v>2100000</v>
      </c>
    </row>
    <row r="21" spans="1:8" ht="17.25" customHeight="1">
      <c r="A21" s="6"/>
      <c r="B21" s="943"/>
      <c r="C21" s="943"/>
      <c r="D21" s="944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3"/>
      <c r="C22" s="943"/>
      <c r="D22" s="944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3"/>
      <c r="C23" s="943"/>
      <c r="D23" s="944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3"/>
      <c r="C24" s="943"/>
      <c r="D24" s="944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3"/>
      <c r="C25" s="943"/>
      <c r="D25" s="944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3"/>
      <c r="C26" s="943"/>
      <c r="D26" s="944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3"/>
      <c r="C27" s="943"/>
      <c r="D27" s="944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5" t="str">
        <f t="shared" ref="A28" si="1">IF(B28&lt;&gt;"",ROW()-19,"")</f>
        <v/>
      </c>
      <c r="B28" s="946"/>
      <c r="C28" s="947"/>
      <c r="D28" s="947"/>
      <c r="E28" s="948"/>
      <c r="F28" s="949"/>
      <c r="G28" s="948"/>
      <c r="H28" s="948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5" t="s">
        <v>315</v>
      </c>
      <c r="B32" s="1165"/>
      <c r="C32" s="1165"/>
      <c r="D32" s="1165"/>
      <c r="E32" s="1165"/>
      <c r="F32" s="1165"/>
      <c r="G32" s="1165"/>
      <c r="H32" s="1165"/>
    </row>
    <row r="33" spans="1:8" ht="27" customHeight="1">
      <c r="A33" s="478" t="s">
        <v>35</v>
      </c>
      <c r="B33" s="1137" t="s">
        <v>316</v>
      </c>
      <c r="C33" s="1139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6" t="str">
        <f ca="1" xml:space="preserve"> IF(ROWS($1:1)&gt;COUNT(Dong3),"","Ghi giảm TSCĐ chứng từ số:  "&amp;OFFSET('SO-TS'!$M$1,SMALL(Dong3,ROWS($1:1)),))</f>
        <v>Ghi giảm TSCĐ chứng từ số:  0000498</v>
      </c>
      <c r="B41" s="1166"/>
      <c r="C41" s="1166"/>
      <c r="D41" s="1166"/>
      <c r="E41" s="1166"/>
      <c r="F41" s="1166"/>
      <c r="G41" s="1166"/>
      <c r="H41" s="1166"/>
    </row>
    <row r="42" spans="1:8">
      <c r="A42" s="1166" t="str">
        <f ca="1" xml:space="preserve"> IF(ROWS($1:1)&gt;COUNT(Dong3),"","Lý do giảm:   "&amp;OFFSET('SO-TS'!$O$1,SMALL(Dong3,ROWS($1:1)),))</f>
        <v>Lý do giảm:   Bán TSCĐ</v>
      </c>
      <c r="B42" s="1166"/>
      <c r="C42" s="1166"/>
      <c r="D42" s="1166"/>
      <c r="E42" s="1166"/>
      <c r="F42" s="1166"/>
      <c r="G42" s="1166"/>
      <c r="H42" s="1166"/>
    </row>
    <row r="43" spans="1:8">
      <c r="A43" s="488"/>
      <c r="B43" s="488"/>
      <c r="C43" s="483"/>
      <c r="D43" s="483"/>
      <c r="E43" s="1152" t="s">
        <v>368</v>
      </c>
      <c r="F43" s="1152"/>
      <c r="G43" s="1152"/>
      <c r="H43" s="1152"/>
    </row>
    <row r="44" spans="1:8">
      <c r="A44" s="1148" t="s">
        <v>319</v>
      </c>
      <c r="B44" s="1148"/>
      <c r="C44" s="1148" t="s">
        <v>12</v>
      </c>
      <c r="D44" s="1148"/>
      <c r="E44" s="1144" t="s">
        <v>109</v>
      </c>
      <c r="F44" s="1144"/>
      <c r="G44" s="1144"/>
      <c r="H44" s="1144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51" t="s">
        <v>151</v>
      </c>
      <c r="B52" s="1151"/>
      <c r="C52" s="483"/>
      <c r="D52" s="483"/>
      <c r="E52" s="1152" t="s">
        <v>103</v>
      </c>
      <c r="F52" s="1152"/>
      <c r="G52" s="1152"/>
      <c r="H52" s="1152"/>
    </row>
  </sheetData>
  <dataConsolidate/>
  <mergeCells count="19"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71" t="s">
        <v>381</v>
      </c>
      <c r="K2" s="1171"/>
      <c r="L2" s="1171"/>
      <c r="M2" s="1171"/>
    </row>
    <row r="3" spans="1:16" ht="15" customHeight="1">
      <c r="A3" s="689" t="str">
        <f>'IN-NX'!A3</f>
        <v>Địa chỉ: 1A227/1 Ấp 1, Phạm Văn Hai, Bình Chánh, TPHCM</v>
      </c>
      <c r="J3" s="1174" t="str">
        <f ca="1">IF(YEAR($A$16)&gt;=2015,"(Ban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K3" s="1174"/>
      <c r="L3" s="1174"/>
      <c r="M3" s="1174"/>
    </row>
    <row r="4" spans="1:16">
      <c r="J4" s="1174"/>
      <c r="K4" s="1174"/>
      <c r="L4" s="1174"/>
      <c r="M4" s="1174"/>
    </row>
    <row r="5" spans="1:16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  <c r="M6" s="1173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  <c r="M10" s="1170"/>
    </row>
    <row r="11" spans="1:16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387</v>
      </c>
      <c r="G11" s="1168"/>
      <c r="H11" s="1168"/>
      <c r="I11" s="1168"/>
      <c r="J11" s="1168"/>
      <c r="K11" s="1168"/>
      <c r="L11" s="1168"/>
      <c r="M11" s="1168"/>
    </row>
    <row r="12" spans="1:16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  <c r="M12" s="1169"/>
    </row>
    <row r="13" spans="1:16" ht="31.5" customHeight="1" thickBot="1">
      <c r="A13" s="1167"/>
      <c r="B13" s="1169"/>
      <c r="C13" s="1169"/>
      <c r="D13" s="1167"/>
      <c r="E13" s="1167"/>
      <c r="F13" s="1169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6"/>
      <c r="L41" s="1126"/>
      <c r="M41" s="1126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6" t="s">
        <v>12</v>
      </c>
      <c r="K42" s="1126"/>
      <c r="L42" s="1126"/>
      <c r="M42" s="1126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71" t="s">
        <v>381</v>
      </c>
      <c r="H2" s="1171"/>
      <c r="I2" s="1171"/>
      <c r="J2" s="1171"/>
    </row>
    <row r="3" spans="1:13" ht="15" customHeight="1">
      <c r="A3" s="689" t="str">
        <f>'154'!A3</f>
        <v>Địa chỉ: 1A227/1 Ấp 1, Phạm Văn Hai, Bình Chánh, TPHCM</v>
      </c>
      <c r="G3" s="1174" t="e">
        <f ca="1">IF(YEAR($A$16)&gt;=2015,"(Ban hành theo Thông tư số 200/2014/TT-BTC  Ngày 22/12/2014 của Bộ Tài chính)","(Ban hành kèm theo QĐ 48/2006/QĐ-BTC ngày 24/09/2006 của Bộ trưởng BTC)")</f>
        <v>#VALUE!</v>
      </c>
      <c r="H3" s="1174"/>
      <c r="I3" s="1174"/>
      <c r="J3" s="1174"/>
    </row>
    <row r="4" spans="1:13">
      <c r="G4" s="1174"/>
      <c r="H4" s="1174"/>
      <c r="I4" s="1174"/>
      <c r="J4" s="1174"/>
    </row>
    <row r="5" spans="1:13" ht="27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70"/>
      <c r="D10" s="1170"/>
      <c r="E10" s="1170"/>
      <c r="F10" s="1170"/>
      <c r="G10" s="1170"/>
      <c r="H10" s="1170"/>
      <c r="I10" s="1170"/>
      <c r="J10" s="1170"/>
    </row>
    <row r="11" spans="1:13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396</v>
      </c>
      <c r="G11" s="1168"/>
      <c r="H11" s="1168"/>
      <c r="I11" s="1168"/>
      <c r="J11" s="1168"/>
    </row>
    <row r="12" spans="1:13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</row>
    <row r="13" spans="1:13" ht="30.75" customHeight="1" thickBot="1">
      <c r="A13" s="1167"/>
      <c r="B13" s="1169"/>
      <c r="C13" s="1169"/>
      <c r="D13" s="1167"/>
      <c r="E13" s="1167"/>
      <c r="F13" s="1169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6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6" t="s">
        <v>12</v>
      </c>
      <c r="J29" s="1126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str">
        <f ca="1">IF(YEAR($A$16)&gt;=2015,"(Ban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400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6"/>
      <c r="L38" s="1126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6" t="s">
        <v>12</v>
      </c>
      <c r="K39" s="1126"/>
      <c r="L39" s="1126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73" t="s">
        <v>13</v>
      </c>
      <c r="K40" s="1173"/>
      <c r="L40" s="1173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e">
        <f ca="1">IF(YEAR($A$16)&gt;=2015,"(Ban hành theo Thông tư số 200/2014/TT-BTC  Ngày 22/12/2014 của Bộ Tài chính)","(Ban hành kèm theo QĐ 48/2006/QĐ-BTC ngày 24/09/2006 của Bộ trưởng BTC)")</f>
        <v>#VALUE!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407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6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6"/>
      <c r="L33" s="1126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6" t="s">
        <v>12</v>
      </c>
      <c r="K34" s="1126"/>
      <c r="L34" s="1126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73" t="s">
        <v>13</v>
      </c>
      <c r="K35" s="1173"/>
      <c r="L35" s="1173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2017-01-18T02:19:39Z</cp:lastPrinted>
  <dcterms:created xsi:type="dcterms:W3CDTF">1996-10-14T23:33:28Z</dcterms:created>
  <dcterms:modified xsi:type="dcterms:W3CDTF">2017-06-08T02:11:27Z</dcterms:modified>
</cp:coreProperties>
</file>