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BR'!$A$25:$N$96</definedName>
    <definedName name="_xlnm._FilterDatabase" localSheetId="0" hidden="1">'TH-MV'!$A$15:$O$89</definedName>
    <definedName name="Dong">IF(Loai=#REF!,ROW(Loai)-1,"")</definedName>
    <definedName name="Dong1">IF(Loai1=#REF!,ROW(Loai1)-1,"")</definedName>
    <definedName name="DSBR">'Huong dan BR'!$R$2:$S$73</definedName>
    <definedName name="DSMV">'Huong dan MV'!$R$2:$T$50</definedName>
    <definedName name="Loai">OFFSET('TH-MV'!$M$17,,,COUNTA('TH-MV'!$M$17:$M$38733))</definedName>
    <definedName name="Loai1">OFFSET('TH - BR'!#REF!,,,COUNTA('[1]TH-BR'!$L$18:$M$38745))</definedName>
    <definedName name="_xlnm.Print_Area" localSheetId="1">'TH - BR'!$B$1:$L$109</definedName>
    <definedName name="_xlnm.Print_Area" localSheetId="0">'TH-MV'!$B$1:$M$108</definedName>
    <definedName name="_xlnm.Print_Titles" localSheetId="1">'TH - BR'!$12:$15</definedName>
    <definedName name="_xlnm.Print_Titles" localSheetId="0">'TH-MV'!$12:$15</definedName>
  </definedNames>
  <calcPr calcId="144525" iterate="1"/>
</workbook>
</file>

<file path=xl/calcChain.xml><?xml version="1.0" encoding="utf-8"?>
<calcChain xmlns="http://schemas.openxmlformats.org/spreadsheetml/2006/main">
  <c r="J90" i="15" l="1"/>
  <c r="H32" i="15"/>
  <c r="D32" i="15"/>
  <c r="B32" i="15"/>
  <c r="H26" i="15"/>
  <c r="D26" i="15"/>
  <c r="B26" i="15"/>
  <c r="H19" i="15"/>
  <c r="D19" i="15"/>
  <c r="B19" i="15"/>
  <c r="I106" i="16" l="1"/>
  <c r="B40" i="16"/>
  <c r="B41" i="16"/>
  <c r="B42" i="16"/>
  <c r="B43" i="16"/>
  <c r="B44" i="16"/>
  <c r="H42" i="16"/>
  <c r="H96" i="16"/>
  <c r="B77" i="16"/>
  <c r="B78" i="16"/>
  <c r="B79" i="16"/>
  <c r="B80" i="16"/>
  <c r="B81" i="16"/>
  <c r="H78" i="16"/>
  <c r="H79" i="16"/>
  <c r="H80" i="16"/>
  <c r="H81" i="16"/>
  <c r="H73" i="16"/>
  <c r="B45" i="16"/>
  <c r="B27" i="16"/>
  <c r="B28" i="16"/>
  <c r="B29" i="16"/>
  <c r="B30" i="16"/>
  <c r="B31" i="16"/>
  <c r="B32" i="16"/>
  <c r="B33" i="16"/>
  <c r="B34" i="16"/>
  <c r="B35" i="16"/>
  <c r="B36" i="16"/>
  <c r="B37" i="16"/>
  <c r="B38" i="16"/>
  <c r="B39"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82" i="16"/>
  <c r="B83" i="16"/>
  <c r="B84" i="16"/>
  <c r="B85" i="16"/>
  <c r="B86" i="16"/>
  <c r="B87" i="16"/>
  <c r="B88" i="16"/>
  <c r="B89" i="16"/>
  <c r="B90" i="16"/>
  <c r="B91" i="16"/>
  <c r="B92" i="16"/>
  <c r="B93" i="16"/>
  <c r="B94" i="16"/>
  <c r="B95" i="16"/>
  <c r="B96" i="16"/>
  <c r="B26" i="16"/>
  <c r="B7" i="15"/>
  <c r="B7" i="16"/>
  <c r="B24" i="15"/>
  <c r="B25" i="15"/>
  <c r="B27" i="15"/>
  <c r="B28" i="15"/>
  <c r="B29" i="15"/>
  <c r="B30" i="15"/>
  <c r="B31" i="15"/>
  <c r="B35" i="15"/>
  <c r="B39" i="15"/>
  <c r="B40" i="15"/>
  <c r="B43" i="15"/>
  <c r="B47" i="15"/>
  <c r="B49" i="15"/>
  <c r="B48" i="15"/>
  <c r="B50" i="15"/>
  <c r="B34" i="15"/>
  <c r="B33" i="15"/>
  <c r="B36" i="15"/>
  <c r="B37" i="15"/>
  <c r="B42" i="15"/>
  <c r="B52" i="15"/>
  <c r="B44" i="15"/>
  <c r="B41" i="15"/>
  <c r="B45" i="15"/>
  <c r="B46" i="15"/>
  <c r="B38" i="15"/>
  <c r="B51"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18" i="15"/>
  <c r="B20" i="15"/>
  <c r="B21" i="15"/>
  <c r="B22" i="15"/>
  <c r="B23" i="15"/>
  <c r="B17" i="15"/>
  <c r="J105" i="15"/>
  <c r="K98" i="16"/>
  <c r="H104" i="16"/>
  <c r="J98" i="16"/>
  <c r="H103" i="16"/>
  <c r="L90" i="15"/>
  <c r="H104" i="15" s="1"/>
  <c r="H103" i="15"/>
  <c r="D20" i="15"/>
  <c r="D21" i="15"/>
  <c r="D22" i="15"/>
  <c r="D23" i="15"/>
  <c r="D24" i="15"/>
  <c r="D25" i="15"/>
  <c r="D27" i="15"/>
  <c r="D28" i="15"/>
  <c r="D29" i="15"/>
  <c r="D30" i="15"/>
  <c r="D31" i="15"/>
  <c r="D35" i="15"/>
  <c r="D39" i="15"/>
  <c r="D40" i="15"/>
  <c r="D43" i="15"/>
  <c r="D47" i="15"/>
  <c r="D49" i="15"/>
  <c r="D48" i="15"/>
  <c r="D50" i="15"/>
  <c r="D34" i="15"/>
  <c r="D33" i="15"/>
  <c r="D36" i="15"/>
  <c r="D37" i="15"/>
  <c r="D42" i="15"/>
  <c r="D52" i="15"/>
  <c r="D44" i="15"/>
  <c r="D41" i="15"/>
  <c r="D45" i="15"/>
  <c r="D46" i="15"/>
  <c r="D38" i="15"/>
  <c r="D51"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H21" i="15"/>
  <c r="H22" i="15"/>
  <c r="H23" i="15"/>
  <c r="H24" i="15"/>
  <c r="H25" i="15"/>
  <c r="H27" i="15"/>
  <c r="H28" i="15"/>
  <c r="H29" i="15"/>
  <c r="H30" i="15"/>
  <c r="H31" i="15"/>
  <c r="H35" i="15"/>
  <c r="H39" i="15"/>
  <c r="H40" i="15"/>
  <c r="H43" i="15"/>
  <c r="H47" i="15"/>
  <c r="H49" i="15"/>
  <c r="H48" i="15"/>
  <c r="H50" i="15"/>
  <c r="H34" i="15"/>
  <c r="H33" i="15"/>
  <c r="H36" i="15"/>
  <c r="H37" i="15"/>
  <c r="H42" i="15"/>
  <c r="H52" i="15"/>
  <c r="H44" i="15"/>
  <c r="H41" i="15"/>
  <c r="H45" i="15"/>
  <c r="H46" i="15"/>
  <c r="H38" i="15"/>
  <c r="H51"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26" i="16"/>
  <c r="H27" i="16"/>
  <c r="H28" i="16"/>
  <c r="H29" i="16"/>
  <c r="H30" i="16"/>
  <c r="H31" i="16"/>
  <c r="H32" i="16"/>
  <c r="H33" i="16"/>
  <c r="H34" i="16"/>
  <c r="H35" i="16"/>
  <c r="H36" i="16"/>
  <c r="H37" i="16"/>
  <c r="H38" i="16"/>
  <c r="H39" i="16"/>
  <c r="H40"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4" i="16"/>
  <c r="H75" i="16"/>
  <c r="H76" i="16"/>
  <c r="H77" i="16"/>
  <c r="H82" i="16"/>
  <c r="H83" i="16"/>
  <c r="H84" i="16"/>
  <c r="H85" i="16"/>
  <c r="H86" i="16"/>
  <c r="H87" i="16"/>
  <c r="H88" i="16"/>
  <c r="H89" i="16"/>
  <c r="H90" i="16"/>
  <c r="H91" i="16"/>
  <c r="H92" i="16"/>
  <c r="H93" i="16"/>
  <c r="H94" i="16"/>
  <c r="H95" i="16"/>
  <c r="H20" i="15"/>
  <c r="H18" i="15"/>
  <c r="D18" i="15"/>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<sst xmlns="http://schemas.openxmlformats.org/spreadsheetml/2006/main" count="884" uniqueCount="447">
  <si>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</si>
  <si>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</si>
  <si>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</si>
  <si>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</si>
  <si>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</si>
  <si>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</si>
  <si>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</si>
  <si>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</si>
  <si>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</si>
  <si>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</si>
  <si>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</si>
  <si>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</si>
  <si>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</si>
  <si>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</si>
  <si>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</si>
  <si>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</si>
  <si>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</si>
  <si>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</si>
  <si>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</si>
  <si>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</si>
  <si>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</si>
  <si>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</si>
  <si>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</si>
  <si>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</si>
  <si>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</si>
  <si>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</si>
  <si>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</si>
  <si>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</si>
  <si>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</si>
  <si>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</si>
  <si>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</si>
  <si>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</si>
  <si>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</si>
  <si>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</si>
  <si>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</si>
  <si>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</si>
  <si>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</si>
  <si>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</si>
  <si>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</si>
  <si>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</si>
  <si>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</si>
  <si>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</si>
  <si>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</si>
  <si>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</si>
  <si>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</si>
  <si>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</si>
  <si>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</si>
  <si>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</si>
  <si>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</si>
  <si>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</si>
  <si>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</si>
  <si>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</si>
  <si>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</si>
  <si>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</si>
  <si>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</si>
  <si>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</si>
  <si>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</si>
  <si>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</si>
  <si>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</si>
  <si>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</si>
  <si>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</si>
  <si>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</si>
  <si>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</si>
  <si>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</si>
  <si>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</si>
  <si>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</si>
  <si>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</si>
  <si>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</si>
  <si>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</si>
  <si>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</si>
  <si>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</si>
  <si>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</si>
  <si>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</si>
  <si>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</si>
  <si>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</si>
  <si>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</si>
  <si>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</si>
  <si>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</si>
  <si>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</si>
  <si>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</si>
  <si>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</si>
  <si>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</si>
  <si>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</si>
  <si>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</si>
  <si>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</si>
  <si>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</si>
  <si>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</si>
  <si>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DNTN Dịch Vụ Ăn Uống Cúc Phương</t>
  </si>
  <si>
    <t>Cty CP Văn Hóa Tổng Hợp Bình Dương</t>
  </si>
  <si>
    <t>Cty CP Thế Giới Di Động</t>
  </si>
  <si>
    <t>Cty TNHH Đồ Gỗ Thanh Thư</t>
  </si>
  <si>
    <t>Cty TNHH TM SX Đại Tấn Lợi</t>
  </si>
  <si>
    <t>Cty TNHH Khang Yến</t>
  </si>
  <si>
    <t>Cty TNHH Phạm Tôn</t>
  </si>
  <si>
    <t>Cty TNHH Đá Xanh</t>
  </si>
  <si>
    <t>Cty CP TM DV KT Cao Nam Phát</t>
  </si>
  <si>
    <t>Cty TNHH Dầu Nhớt Việt Pháp</t>
  </si>
  <si>
    <t>Cty TNHH EB Bình Dương</t>
  </si>
  <si>
    <t>DNTN Trạm Xăng Dầu Đông Tân</t>
  </si>
  <si>
    <t>Cty TNHH MTV Nhà Hàng Năm Lửa</t>
  </si>
  <si>
    <t>Cty TNHH Four Nine</t>
  </si>
  <si>
    <t>Cty TNHH SX TM DV Thiên Long</t>
  </si>
  <si>
    <t>Cty TNHH Asia Polytec</t>
  </si>
  <si>
    <t>Cty TNHH L.O.O.K.S.Y</t>
  </si>
  <si>
    <t>Cty TNHH J Tex Vina</t>
  </si>
  <si>
    <t>Cty TNHH Tân Phước</t>
  </si>
  <si>
    <t>Cty TNHH MTV Bạch Kiếm</t>
  </si>
  <si>
    <t>Cty TNHH Việt Nam BLS</t>
  </si>
  <si>
    <t>Cty CP Đầu Tư Xây Dựng Địa Ốc FDC</t>
  </si>
  <si>
    <t>Cty TNHH Shiogai Seiki Việt Nam</t>
  </si>
  <si>
    <t>Cty TNHH DV TM XNK KH Brench</t>
  </si>
  <si>
    <t>Cty TNHH MTV TM Vương Minh Phát</t>
  </si>
  <si>
    <t>Cty Cổ Phần SunMen</t>
  </si>
  <si>
    <t>Cty Cổ Phần Ô Tô Vĩnh Thịnh</t>
  </si>
  <si>
    <t>Cty CP Vina Ong</t>
  </si>
  <si>
    <t>Cty TNHH SX TM Kim Dung Phát</t>
  </si>
  <si>
    <t>Cty CP Đầu Tư Xây Dựng &amp; Kinh Doanh Địa Ốc Hoà Bình</t>
  </si>
  <si>
    <t>Cty TNHH Công Nghiệp Trung Trấn Việt Nam</t>
  </si>
  <si>
    <t>Cty TNHH Young Jin Vinh</t>
  </si>
  <si>
    <t>Cty TNHH Jong Jin Vina</t>
  </si>
  <si>
    <t>Cty TNHH MTV Thương Mại Tông A Dũng</t>
  </si>
  <si>
    <t>Cty TNHH An Cơ Bình Dương</t>
  </si>
  <si>
    <t>Cty TNHH MTV Bao Bì Hoà Thắng</t>
  </si>
  <si>
    <t>Cty TNHH TM Và SX Greensink</t>
  </si>
  <si>
    <t>Cty TNHH MTV TM Tô Nga Dũng</t>
  </si>
  <si>
    <t>Cty TNHH Tường Huy</t>
  </si>
  <si>
    <t>Cty TNHH Bao Bì Tân Nguyên</t>
  </si>
  <si>
    <t>Cty TNHH SX TM Thanh Thanh Liêm</t>
  </si>
  <si>
    <t>Cty TNHH Guhring Việt Nam</t>
  </si>
  <si>
    <t>Cty TNHH Mai Oanh</t>
  </si>
  <si>
    <t>Cty TNHH Thủy Tuấn</t>
  </si>
  <si>
    <t>Cty CP Vinshoes</t>
  </si>
  <si>
    <t>Cty TNHH MTV Cáp Quang (Focal)</t>
  </si>
  <si>
    <t>Cty TNHH Gia Dương</t>
  </si>
  <si>
    <t>Cty TNHH Nippon Rika Việt Nam</t>
  </si>
  <si>
    <t>Cty TNHH Quần Thái</t>
  </si>
  <si>
    <t>Cty TNHH TM &amp; SX Greensink</t>
  </si>
  <si>
    <t>Cty TNHH TM SEA Việt Nam</t>
  </si>
  <si>
    <t>Cty TNHH Thanh Tuyền</t>
  </si>
  <si>
    <t>Cty TNHH Thiết Kế In Quảng Cáo Chu Du</t>
  </si>
  <si>
    <t>Cty TNHH SX TM DV TMK</t>
  </si>
  <si>
    <t>Cty TNHH Donata</t>
  </si>
  <si>
    <t>Cty Cổ Phần BM Windows</t>
  </si>
  <si>
    <t>Cty TNHH Nhôm Kính &amp; Đầu Tư Trường Giang</t>
  </si>
  <si>
    <t>Cty TNHH MTV Chế Biến Gỗ Đông Hòa</t>
  </si>
  <si>
    <t>Cty TNHH TM&amp;DV Thời Gian Là Vàng</t>
  </si>
  <si>
    <t>Cty TNHH TM DV Sản Xuất Bao Bì Royal</t>
  </si>
  <si>
    <t>CN Cty CP TM DV Cổng Vàng</t>
  </si>
  <si>
    <t>Trung Tâm Kinh Doanh VNPT - Bình Dương</t>
  </si>
  <si>
    <t>Cty TNHH Dấu Chân - CN Huế</t>
  </si>
  <si>
    <t>Cty TNHH TM DV Lẩu Dê Dũng Mập</t>
  </si>
  <si>
    <t>Cty CP Văn Hoá &amp; Thương Mại Bình Dương</t>
  </si>
  <si>
    <t>Cty TNHH TM XNK Nguồn Sống Việt</t>
  </si>
  <si>
    <t>Cty TNHH Ngành Giấy Cát Phú</t>
  </si>
  <si>
    <t>DNTN TM DV Khánh Huyên</t>
  </si>
  <si>
    <t>Aeon Mall Bình Dương</t>
  </si>
  <si>
    <t>Cty CP Đầu Tư TM Quốc Tế Mặt Trời</t>
  </si>
  <si>
    <t>Cty TNHH MTV Bao Bì Long Thành Đạt</t>
  </si>
  <si>
    <t>Cty TNHH MTV Thực Phẩm Bình Vinh Sài Gòn</t>
  </si>
  <si>
    <t>Cty CP Nhiên Liệu Đồng Tháp</t>
  </si>
  <si>
    <t>Cty TNHH SX Bao Bì Nhựa Giấy Minh Long</t>
  </si>
  <si>
    <t>Vietcombank</t>
  </si>
  <si>
    <t>Nhà Sách Hồng Phúc</t>
  </si>
  <si>
    <t>CN Bình Dương - Cty CP Siêu Thị Vinmart</t>
  </si>
  <si>
    <t>3700146560</t>
  </si>
  <si>
    <t>3603154076</t>
  </si>
  <si>
    <t>3701657825</t>
  </si>
  <si>
    <t>0313159648</t>
  </si>
  <si>
    <t>0301315839</t>
  </si>
  <si>
    <t>3700144450</t>
  </si>
  <si>
    <t>0106869738-068</t>
  </si>
  <si>
    <t>0100109106-069</t>
  </si>
  <si>
    <t>0102721191-025</t>
  </si>
  <si>
    <t>3702058398</t>
  </si>
  <si>
    <t>3701487637</t>
  </si>
  <si>
    <t>0312063936</t>
  </si>
  <si>
    <t>0303217354-009</t>
  </si>
  <si>
    <t>0104918404-024</t>
  </si>
  <si>
    <t>DT/15P</t>
  </si>
  <si>
    <t>NN/14P</t>
  </si>
  <si>
    <t>CP/16P</t>
  </si>
  <si>
    <t>RY/15P</t>
  </si>
  <si>
    <t>03BK/15P</t>
  </si>
  <si>
    <t>VH/16P</t>
  </si>
  <si>
    <t>AC/16E</t>
  </si>
  <si>
    <t>BD/16P</t>
  </si>
  <si>
    <t>DA/16P</t>
  </si>
  <si>
    <t>NL/16P</t>
  </si>
  <si>
    <t>SV/14P</t>
  </si>
  <si>
    <t>HA/15E</t>
  </si>
  <si>
    <t>BD/15P</t>
  </si>
  <si>
    <t>0302158498</t>
  </si>
  <si>
    <t>0303103212</t>
  </si>
  <si>
    <t>0311731926</t>
  </si>
  <si>
    <t>0311270753</t>
  </si>
  <si>
    <t>3700318266</t>
  </si>
  <si>
    <t>0313471310</t>
  </si>
  <si>
    <t>3701773902</t>
  </si>
  <si>
    <t>3701770098</t>
  </si>
  <si>
    <t>3700789836</t>
  </si>
  <si>
    <t>0313185447</t>
  </si>
  <si>
    <t>3603093803</t>
  </si>
  <si>
    <t>3702196486</t>
  </si>
  <si>
    <t>0307717894</t>
  </si>
  <si>
    <t>0311925230</t>
  </si>
  <si>
    <t>0304152188</t>
  </si>
  <si>
    <t>3702440303</t>
  </si>
  <si>
    <t>3700692104</t>
  </si>
  <si>
    <t>3700339107</t>
  </si>
  <si>
    <t>3701755773</t>
  </si>
  <si>
    <t>Cty Cổ Phần Sting Ray</t>
  </si>
  <si>
    <t>Cty TNHH Đông Sáng KonTum</t>
  </si>
  <si>
    <t>Cty TNHH MTV TMSX Giày Dép Phong Thái An</t>
  </si>
  <si>
    <t>Cty TNHH ChemTech</t>
  </si>
  <si>
    <t>Cty TNHH SXKD Bao Bì Carton Gấp Nếp Vina Toyo</t>
  </si>
  <si>
    <t>0305083642</t>
  </si>
  <si>
    <t>0305875662</t>
  </si>
  <si>
    <t>0302535072</t>
  </si>
  <si>
    <t>3601409272</t>
  </si>
  <si>
    <t>3700583144</t>
  </si>
  <si>
    <t>0313454160</t>
  </si>
  <si>
    <t>0310857404</t>
  </si>
  <si>
    <t>3702223034</t>
  </si>
  <si>
    <t>3700529186</t>
  </si>
  <si>
    <t>0313226291</t>
  </si>
  <si>
    <t>3700226664</t>
  </si>
  <si>
    <t>3701335955</t>
  </si>
  <si>
    <t>3702352079</t>
  </si>
  <si>
    <t>3700508387</t>
  </si>
  <si>
    <t>0310686815</t>
  </si>
  <si>
    <t>0309467914</t>
  </si>
  <si>
    <t>0313228122</t>
  </si>
  <si>
    <t>0313601961</t>
  </si>
  <si>
    <t>3500699053</t>
  </si>
  <si>
    <t>6100162936</t>
  </si>
  <si>
    <t>0313919539</t>
  </si>
  <si>
    <t>0312251859</t>
  </si>
  <si>
    <t>3702396291</t>
  </si>
  <si>
    <t>1101819710</t>
  </si>
  <si>
    <t>3700603175</t>
  </si>
  <si>
    <t>0301798826</t>
  </si>
  <si>
    <t>3702190251</t>
  </si>
  <si>
    <t>0313156326</t>
  </si>
  <si>
    <t>PVBank</t>
  </si>
  <si>
    <t>0313941206</t>
  </si>
  <si>
    <t>ML/16P</t>
  </si>
  <si>
    <t>3701667566</t>
  </si>
  <si>
    <t>TD/16P</t>
  </si>
  <si>
    <t>0100112437044</t>
  </si>
  <si>
    <t>VC/16T</t>
  </si>
  <si>
    <t>VH/15P</t>
  </si>
  <si>
    <t>0102325399</t>
  </si>
  <si>
    <t>MB/15T</t>
  </si>
  <si>
    <t>0102721191</t>
  </si>
  <si>
    <t>AA/16E</t>
  </si>
  <si>
    <t>0102646635</t>
  </si>
  <si>
    <t>RS/15P</t>
  </si>
  <si>
    <t>3701984727</t>
  </si>
  <si>
    <t>TL/16P</t>
  </si>
  <si>
    <t>3702275931</t>
  </si>
  <si>
    <t>KH/16P</t>
  </si>
  <si>
    <t>0305262144</t>
  </si>
  <si>
    <t>BV/16P</t>
  </si>
  <si>
    <t>0312341968</t>
  </si>
  <si>
    <t>0302182074-003</t>
  </si>
  <si>
    <t>AA/16P</t>
  </si>
  <si>
    <t>1400621758</t>
  </si>
  <si>
    <t>NL/15P</t>
  </si>
  <si>
    <t>0104478506</t>
  </si>
  <si>
    <t>TV/16P</t>
  </si>
  <si>
    <t>3702288747</t>
  </si>
  <si>
    <t>DM/15P</t>
  </si>
  <si>
    <t>0100233583-044</t>
  </si>
  <si>
    <t>BD/13T</t>
  </si>
  <si>
    <t>3700898056</t>
  </si>
  <si>
    <t>0310425362</t>
  </si>
  <si>
    <t>3702366949</t>
  </si>
  <si>
    <t>0305495974</t>
  </si>
  <si>
    <t>3700805012</t>
  </si>
  <si>
    <t>0312544728</t>
  </si>
  <si>
    <t>3600715894</t>
  </si>
  <si>
    <t>3702386430</t>
  </si>
  <si>
    <t>3702401008</t>
  </si>
  <si>
    <t xml:space="preserve">Tổng giá trị hàng hoá, dịch vụ mua vào:       </t>
  </si>
  <si>
    <t xml:space="preserve">Tổng thuế GTGT của hàng hoá, dịch vụ mua vào:   </t>
  </si>
  <si>
    <t>Mã số thuế: 3702076037</t>
  </si>
  <si>
    <t xml:space="preserve">Người nộp thuế: CTY TNHH MTV KHỞI NGUYÊN AN  </t>
  </si>
  <si>
    <t xml:space="preserve">Tổng doanh thu hàng hoá, dịch vụ bán ra: </t>
  </si>
  <si>
    <t>Tổng thuế GTGT của hàng hóa, dịch vụ bán ra:</t>
  </si>
  <si>
    <t>Viettel Bình Dương - CN TĐ Viễn Thông Quân Đội</t>
  </si>
  <si>
    <t>Cty TNHH MTV ĐT &amp; Vận Tải Biển Phương Nam</t>
  </si>
  <si>
    <t>Cty CP CN và TT Doanh Nghiệp Việt</t>
  </si>
  <si>
    <t>0000742</t>
  </si>
  <si>
    <t>0000743</t>
  </si>
  <si>
    <t>0000744</t>
  </si>
  <si>
    <t>0000745</t>
  </si>
  <si>
    <t>0000746</t>
  </si>
  <si>
    <t>0000747</t>
  </si>
  <si>
    <t>0000748</t>
  </si>
  <si>
    <t>0000749</t>
  </si>
  <si>
    <t>0000750</t>
  </si>
  <si>
    <t>0000751</t>
  </si>
  <si>
    <t>0000752</t>
  </si>
  <si>
    <t>0000753</t>
  </si>
  <si>
    <t>0000754</t>
  </si>
  <si>
    <t>0000755</t>
  </si>
  <si>
    <t>0000756</t>
  </si>
  <si>
    <t>0000758</t>
  </si>
  <si>
    <t>0000759</t>
  </si>
  <si>
    <t>0000760</t>
  </si>
  <si>
    <t>0000761</t>
  </si>
  <si>
    <t>Cty TNHH SX &amp; XK KV3</t>
  </si>
  <si>
    <t>Cty TNHH Bao Bì Giấy Kim Dung Phát</t>
  </si>
  <si>
    <t>Cty TNHH Nordic Country Home Viet Nam</t>
  </si>
  <si>
    <t>Cty TNHH Đầu Tư QT Đại Thắng</t>
  </si>
  <si>
    <t>Cty TNHH Yaban Chain Industrial Viet Nam</t>
  </si>
  <si>
    <t>3702473556</t>
  </si>
  <si>
    <t>0313961227</t>
  </si>
  <si>
    <t>0000757</t>
  </si>
  <si>
    <t>0000762</t>
  </si>
  <si>
    <t>0000763</t>
  </si>
  <si>
    <t>0000764</t>
  </si>
  <si>
    <t>0000765</t>
  </si>
  <si>
    <t>0000766</t>
  </si>
  <si>
    <t>0000767</t>
  </si>
  <si>
    <t>0000768</t>
  </si>
  <si>
    <t>0000769</t>
  </si>
  <si>
    <t>0000770</t>
  </si>
  <si>
    <t>0000771</t>
  </si>
  <si>
    <t>0000772</t>
  </si>
  <si>
    <t>0000773</t>
  </si>
  <si>
    <t>0000774</t>
  </si>
  <si>
    <t>0000775</t>
  </si>
  <si>
    <t>0000776</t>
  </si>
  <si>
    <t>0000777</t>
  </si>
  <si>
    <t>0000778</t>
  </si>
  <si>
    <t>0000779</t>
  </si>
  <si>
    <t>0000780</t>
  </si>
  <si>
    <t>0000781</t>
  </si>
  <si>
    <t>0000782</t>
  </si>
  <si>
    <t>0000783</t>
  </si>
  <si>
    <t>0000784</t>
  </si>
  <si>
    <t>0000785</t>
  </si>
  <si>
    <t>0000786</t>
  </si>
  <si>
    <t>0000787</t>
  </si>
  <si>
    <t>0000788</t>
  </si>
  <si>
    <t>0000789</t>
  </si>
  <si>
    <t>0000790</t>
  </si>
  <si>
    <t>0000791</t>
  </si>
  <si>
    <t>0000792</t>
  </si>
  <si>
    <t>0000793</t>
  </si>
  <si>
    <t>0000794</t>
  </si>
  <si>
    <t>0000795</t>
  </si>
  <si>
    <t>0000796</t>
  </si>
  <si>
    <t>0000797</t>
  </si>
  <si>
    <t>0000798</t>
  </si>
  <si>
    <t>0000799</t>
  </si>
  <si>
    <t>0000800</t>
  </si>
  <si>
    <t>0000801</t>
  </si>
  <si>
    <t>0000802</t>
  </si>
  <si>
    <t>0000803</t>
  </si>
  <si>
    <t>0000804</t>
  </si>
  <si>
    <t>0000805</t>
  </si>
  <si>
    <t>0000806</t>
  </si>
  <si>
    <t>0000807</t>
  </si>
  <si>
    <t>0000808</t>
  </si>
  <si>
    <t>0000809</t>
  </si>
  <si>
    <t>0000810</t>
  </si>
  <si>
    <t>0000811</t>
  </si>
  <si>
    <t>Thùng carton</t>
  </si>
  <si>
    <t>Giấy</t>
  </si>
  <si>
    <t>Giấy cuộn</t>
  </si>
  <si>
    <t>Cước vận tải</t>
  </si>
  <si>
    <t>Cty CP Chuyển Phát Nhanh Vietstak</t>
  </si>
  <si>
    <t>0313076430</t>
  </si>
  <si>
    <t>0000812</t>
  </si>
  <si>
    <t>Cty TNHH TM XNK Nhật Quang</t>
  </si>
  <si>
    <t>0306011457</t>
  </si>
  <si>
    <t>Cty TNHH Martoyo Applied Materials</t>
  </si>
  <si>
    <t>3701872678</t>
  </si>
  <si>
    <t>Cty TNHH TMDV Minh Lập Thành</t>
  </si>
  <si>
    <t>0312171963</t>
  </si>
  <si>
    <t>Cty TNHH Topfair Industries Việt Nam</t>
  </si>
  <si>
    <t>3700664957</t>
  </si>
  <si>
    <t>Cty TNHH MTV Gia Mẫn</t>
  </si>
  <si>
    <t>0305797340</t>
  </si>
  <si>
    <t>Cty TNHH SanVi</t>
  </si>
  <si>
    <t>0301937607</t>
  </si>
  <si>
    <t>Cty TNHH MTV Nhâm Nguyễn</t>
  </si>
  <si>
    <t>0310538052</t>
  </si>
  <si>
    <t>Cước dịch vụ viễn thông</t>
  </si>
  <si>
    <t>Chi phí tiếp khách</t>
  </si>
  <si>
    <t>Dầu DO</t>
  </si>
  <si>
    <t>Ổ Cứng máy vi tính</t>
  </si>
  <si>
    <t xml:space="preserve">Giấy tấm </t>
  </si>
  <si>
    <t>Giấy 2 lớp</t>
  </si>
  <si>
    <t>1596273;1596272;1596284</t>
  </si>
  <si>
    <t>0007106</t>
  </si>
  <si>
    <t>0005888</t>
  </si>
  <si>
    <t>1620104;1620105;1620116</t>
  </si>
  <si>
    <t>0001849</t>
  </si>
  <si>
    <t>0009832</t>
  </si>
  <si>
    <t>0003758</t>
  </si>
  <si>
    <t>6274442;0705628;7454775</t>
  </si>
  <si>
    <t>0006012</t>
  </si>
  <si>
    <t>0085521;0085522;0085533</t>
  </si>
  <si>
    <t>0000422</t>
  </si>
  <si>
    <t>0006137</t>
  </si>
  <si>
    <t>0024854</t>
  </si>
  <si>
    <t>0018666</t>
  </si>
  <si>
    <t>0019737</t>
  </si>
  <si>
    <t>0019799</t>
  </si>
  <si>
    <t>0000515</t>
  </si>
  <si>
    <t>0000658</t>
  </si>
  <si>
    <t>0000919</t>
  </si>
  <si>
    <t>0001917</t>
  </si>
  <si>
    <t>0000341</t>
  </si>
  <si>
    <t>0000317</t>
  </si>
  <si>
    <t>0000362</t>
  </si>
  <si>
    <t>0000366</t>
  </si>
  <si>
    <t>0000428</t>
  </si>
  <si>
    <t>0004679</t>
  </si>
  <si>
    <t>0004248</t>
  </si>
  <si>
    <t>0000233</t>
  </si>
  <si>
    <t>0000449</t>
  </si>
  <si>
    <t>0000212</t>
  </si>
  <si>
    <t>0000005</t>
  </si>
  <si>
    <t>0000030</t>
  </si>
  <si>
    <t>CN-Cty CP Thương Mại Dịch Vụ Cổng Vàng</t>
  </si>
  <si>
    <t>DNTN Tín Phát</t>
  </si>
  <si>
    <t>Cty TNHH MTV Kinh Doanh Ăn Uống Hữu Đạt</t>
  </si>
  <si>
    <t>DNTN Petat</t>
  </si>
  <si>
    <t>Cty TNHH Vi Tính 3 Mắt</t>
  </si>
  <si>
    <t>Cty CP Thương Mại Tổng Hợp Thuận An</t>
  </si>
  <si>
    <t>Phí chuyển tiền</t>
  </si>
  <si>
    <t>Phí bán 2 cuốn sec</t>
  </si>
  <si>
    <t>Phí sử dụng SMS</t>
  </si>
  <si>
    <t>Phí chuyển tiền trong 2 ngày</t>
  </si>
  <si>
    <t>Phí quản lý tài khoản</t>
  </si>
  <si>
    <t>Phí kiểm đếm</t>
  </si>
  <si>
    <t>Phí SDTM trong 2 ngày</t>
  </si>
  <si>
    <t>Phí rà soát theo yêu cầu</t>
  </si>
  <si>
    <t>VCB</t>
  </si>
  <si>
    <t>VP</t>
  </si>
  <si>
    <t>DP/16P</t>
  </si>
  <si>
    <t>Cước sử dụng đường bộ</t>
  </si>
  <si>
    <t>0000393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</si>
</sst>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8">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9" fillId="0" borderId="10" xfId="0" quotePrefix="1" applyNumberFormat="1" applyFont="1" applyBorder="1" applyAlignment="1">
      <alignment horizontal="center" vertical="center" wrapText="1"/>
    </xf>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0" fontId="6" fillId="2" borderId="2" xfId="0" applyFont="1" applyFill="1" applyBorder="1" applyAlignment="1">
      <alignment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6" fillId="2" borderId="2" xfId="4" applyFont="1" applyFill="1" applyBorder="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43" fontId="6" fillId="0" borderId="0" xfId="1" applyNumberFormat="1" applyFont="1" applyAlignment="1">
      <alignment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109"/>
  <sheetViews>
    <sheetView tabSelected="1" topLeftCell="B12" zoomScale="90" zoomScaleNormal="90" workbookViewId="0">
      <pane ySplit="4" topLeftCell="A79" activePane="bottomLeft" state="frozen"/>
      <selection activeCell="B12" sqref="B12"/>
      <selection pane="bottomLeft" activeCell="L90" sqref="L90"/>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23" style="1" customWidth="1"/>
    <col min="6" max="6" width="11" style="1" customWidth="1"/>
    <col min="7" max="7" width="44.140625" style="1" customWidth="1"/>
    <col min="8" max="8" width="15.5703125" style="1" customWidth="1"/>
    <col min="9" max="9" width="24.140625" style="1" customWidth="1"/>
    <col min="10" max="10" width="14.28515625" style="1" customWidth="1"/>
    <col min="11" max="11" width="5.28515625" style="1" customWidth="1"/>
    <col min="12" max="12" width="14.7109375" style="1" customWidth="1"/>
    <col min="13" max="13" width="6.85546875" style="1" customWidth="1"/>
    <col min="14" max="14" width="15.140625" style="1" customWidth="1"/>
    <col min="15" max="15" width="6.42578125" style="1" customWidth="1"/>
    <col min="16" max="16" width="16" style="1" bestFit="1" customWidth="1"/>
    <col min="17" max="16384" width="9.140625" style="1"/>
  </cols>
  <sheetData>
    <row r="1" spans="1:15" s="37" customFormat="1" x14ac:dyDescent="0.2">
      <c r="D1" s="38"/>
      <c r="E1" s="39"/>
      <c r="F1" s="38"/>
      <c r="G1" s="38"/>
      <c r="H1" s="38"/>
      <c r="I1" s="38"/>
      <c r="K1" s="40"/>
      <c r="M1" s="38"/>
    </row>
    <row r="2" spans="1:15" s="37" customFormat="1" x14ac:dyDescent="0.2">
      <c r="D2" s="38"/>
      <c r="E2" s="39"/>
      <c r="F2" s="38"/>
      <c r="G2" s="38"/>
      <c r="H2" s="38"/>
      <c r="I2" s="38"/>
      <c r="K2" s="40"/>
      <c r="M2" s="38"/>
    </row>
    <row r="3" spans="1:15" s="37" customFormat="1" x14ac:dyDescent="0.2">
      <c r="B3" s="41"/>
      <c r="C3" s="41"/>
      <c r="D3" s="38"/>
      <c r="E3" s="39"/>
      <c r="F3" s="38"/>
      <c r="G3" s="38"/>
      <c r="H3" s="38"/>
      <c r="I3" s="38"/>
      <c r="K3" s="40"/>
      <c r="M3" s="38"/>
    </row>
    <row r="4" spans="1:15" s="37" customFormat="1" ht="30.75" customHeight="1" x14ac:dyDescent="0.2">
      <c r="B4" s="128" t="s">
        <v>62</v>
      </c>
      <c r="C4" s="128"/>
      <c r="D4" s="128"/>
      <c r="E4" s="128"/>
      <c r="F4" s="128"/>
      <c r="G4" s="128"/>
      <c r="H4" s="128"/>
      <c r="I4" s="128"/>
      <c r="J4" s="128"/>
      <c r="K4" s="128"/>
      <c r="L4" s="128"/>
      <c r="M4" s="128"/>
    </row>
    <row r="5" spans="1:15" s="37" customFormat="1" hidden="1" x14ac:dyDescent="0.2">
      <c r="A5" s="37" t="s">
        <v>63</v>
      </c>
      <c r="B5" s="129"/>
      <c r="C5" s="129"/>
      <c r="D5" s="129"/>
      <c r="E5" s="129"/>
      <c r="F5" s="129"/>
      <c r="G5" s="129"/>
      <c r="H5" s="129"/>
      <c r="I5" s="129"/>
      <c r="J5" s="129"/>
      <c r="K5" s="129"/>
      <c r="L5" s="129"/>
      <c r="M5" s="129"/>
    </row>
    <row r="6" spans="1:15" s="37" customFormat="1" ht="23.25" customHeight="1" x14ac:dyDescent="0.2">
      <c r="B6" s="130" t="s">
        <v>0</v>
      </c>
      <c r="C6" s="130"/>
      <c r="D6" s="130"/>
      <c r="E6" s="130"/>
      <c r="F6" s="130"/>
      <c r="G6" s="130"/>
      <c r="H6" s="130"/>
      <c r="I6" s="130"/>
      <c r="J6" s="130"/>
      <c r="K6" s="130"/>
      <c r="L6" s="130"/>
      <c r="M6" s="130"/>
    </row>
    <row r="7" spans="1:15" s="37" customFormat="1" x14ac:dyDescent="0.2">
      <c r="B7" s="130" t="str">
        <f>"Kỳ tính thuế: Quý "&amp;O14&amp;" Năm "&amp;YEAR(F17)</f>
        <v>Kỳ tính thuế: Quý 3 Năm 2017</v>
      </c>
      <c r="C7" s="130"/>
      <c r="D7" s="130"/>
      <c r="E7" s="130"/>
      <c r="F7" s="130"/>
      <c r="G7" s="130"/>
      <c r="H7" s="130"/>
      <c r="I7" s="130"/>
      <c r="J7" s="130"/>
      <c r="K7" s="130"/>
      <c r="L7" s="130"/>
      <c r="M7" s="130"/>
    </row>
    <row r="8" spans="1:15" s="37" customFormat="1" x14ac:dyDescent="0.2">
      <c r="B8" s="39"/>
      <c r="C8" s="39"/>
      <c r="D8" s="38"/>
      <c r="E8" s="39"/>
      <c r="F8" s="38"/>
      <c r="G8" s="38"/>
      <c r="H8" s="38"/>
      <c r="I8" s="38"/>
      <c r="K8" s="40"/>
      <c r="M8" s="38"/>
    </row>
    <row r="9" spans="1:15" s="37" customFormat="1" x14ac:dyDescent="0.2">
      <c r="B9" s="15" t="s">
        <v>286</v>
      </c>
    </row>
    <row r="10" spans="1:15" s="37" customFormat="1" x14ac:dyDescent="0.2">
      <c r="B10" s="15" t="s">
        <v>285</v>
      </c>
    </row>
    <row r="11" spans="1:15" s="37" customFormat="1" x14ac:dyDescent="0.2">
      <c r="B11" s="131" t="s">
        <v>1</v>
      </c>
      <c r="C11" s="131"/>
      <c r="D11" s="131"/>
      <c r="E11" s="131"/>
      <c r="F11" s="131"/>
      <c r="G11" s="131"/>
      <c r="H11" s="131"/>
      <c r="I11" s="131"/>
      <c r="J11" s="131"/>
      <c r="K11" s="131"/>
      <c r="L11" s="131"/>
      <c r="M11" s="131"/>
    </row>
    <row r="12" spans="1:15" s="37" customFormat="1" ht="12.75" customHeight="1" x14ac:dyDescent="0.2">
      <c r="B12" s="123" t="s">
        <v>2</v>
      </c>
      <c r="C12" s="124"/>
      <c r="D12" s="124"/>
      <c r="E12" s="124"/>
      <c r="F12" s="125"/>
      <c r="G12" s="121" t="s">
        <v>64</v>
      </c>
      <c r="H12" s="121" t="s">
        <v>65</v>
      </c>
      <c r="I12" s="121" t="s">
        <v>4</v>
      </c>
      <c r="J12" s="121" t="s">
        <v>66</v>
      </c>
      <c r="K12" s="122" t="s">
        <v>67</v>
      </c>
      <c r="L12" s="121" t="s">
        <v>5</v>
      </c>
      <c r="M12" s="121" t="s">
        <v>6</v>
      </c>
    </row>
    <row r="13" spans="1:15" s="37" customFormat="1" ht="4.5" customHeight="1" x14ac:dyDescent="0.2">
      <c r="B13" s="123"/>
      <c r="C13" s="126"/>
      <c r="D13" s="126"/>
      <c r="E13" s="126"/>
      <c r="F13" s="127"/>
      <c r="G13" s="121"/>
      <c r="H13" s="121"/>
      <c r="I13" s="121"/>
      <c r="J13" s="121"/>
      <c r="K13" s="122"/>
      <c r="L13" s="121"/>
      <c r="M13" s="121"/>
    </row>
    <row r="14" spans="1:15" s="37" customFormat="1" ht="43.5" customHeight="1" x14ac:dyDescent="0.2">
      <c r="B14" s="123"/>
      <c r="C14" s="42" t="s">
        <v>43</v>
      </c>
      <c r="D14" s="42" t="s">
        <v>7</v>
      </c>
      <c r="E14" s="42" t="s">
        <v>8</v>
      </c>
      <c r="F14" s="42" t="s">
        <v>9</v>
      </c>
      <c r="G14" s="121"/>
      <c r="H14" s="121"/>
      <c r="I14" s="121"/>
      <c r="J14" s="121"/>
      <c r="K14" s="122"/>
      <c r="L14" s="121"/>
      <c r="M14" s="121"/>
      <c r="O14" s="120">
        <v>3</v>
      </c>
    </row>
    <row r="15" spans="1:15" s="37" customFormat="1" x14ac:dyDescent="0.2">
      <c r="B15" s="43" t="s">
        <v>19</v>
      </c>
      <c r="C15" s="44" t="s">
        <v>20</v>
      </c>
      <c r="D15" s="45" t="s">
        <v>21</v>
      </c>
      <c r="E15" s="44" t="s">
        <v>22</v>
      </c>
      <c r="F15" s="44" t="s">
        <v>23</v>
      </c>
      <c r="G15" s="44" t="s">
        <v>24</v>
      </c>
      <c r="H15" s="44" t="s">
        <v>25</v>
      </c>
      <c r="I15" s="45" t="s">
        <v>26</v>
      </c>
      <c r="J15" s="46" t="s">
        <v>27</v>
      </c>
      <c r="K15" s="45" t="s">
        <v>28</v>
      </c>
      <c r="L15" s="44" t="s">
        <v>44</v>
      </c>
      <c r="M15" s="44" t="s">
        <v>68</v>
      </c>
    </row>
    <row r="16" spans="1:15" s="37" customFormat="1" ht="21.75" customHeight="1" x14ac:dyDescent="0.2">
      <c r="B16" s="47" t="s">
        <v>69</v>
      </c>
      <c r="C16" s="47"/>
      <c r="D16" s="47"/>
      <c r="E16" s="47"/>
      <c r="F16" s="47"/>
      <c r="G16" s="47"/>
      <c r="H16" s="47"/>
      <c r="I16" s="47"/>
      <c r="J16" s="47"/>
      <c r="K16" s="47"/>
      <c r="L16" s="47"/>
      <c r="M16" s="47"/>
    </row>
    <row r="17" spans="2:17" s="37" customFormat="1" ht="21.75" customHeight="1" x14ac:dyDescent="0.2">
      <c r="B17" s="48">
        <f>IF(G17&lt;&gt;"",ROW()-16,"")</f>
        <v>1</v>
      </c>
      <c r="C17" s="49"/>
      <c r="D17" s="50" t="str">
        <f>IF(ISNA(VLOOKUP(G17,DSMV,3,0)),"",VLOOKUP(G17,DSMV,3,0))</f>
        <v>AA/16E</v>
      </c>
      <c r="E17" s="51" t="s">
        <v>396</v>
      </c>
      <c r="F17" s="90">
        <v>42740</v>
      </c>
      <c r="G17" s="52" t="s">
        <v>148</v>
      </c>
      <c r="H17" s="92" t="str">
        <f>IF(ISNA(VLOOKUP(G17,DSMV,2,0)),"",VLOOKUP(G17,DSMV,2,0))</f>
        <v>0106869738-068</v>
      </c>
      <c r="I17" s="53" t="s">
        <v>390</v>
      </c>
      <c r="J17" s="54">
        <v>914649</v>
      </c>
      <c r="K17" s="55">
        <v>0.1</v>
      </c>
      <c r="L17" s="54">
        <v>91465</v>
      </c>
      <c r="M17" s="113">
        <v>1</v>
      </c>
      <c r="N17" s="167"/>
      <c r="O17" s="57"/>
      <c r="P17" s="56"/>
      <c r="Q17" s="58"/>
    </row>
    <row r="18" spans="2:17" s="37" customFormat="1" ht="21.75" customHeight="1" x14ac:dyDescent="0.2">
      <c r="B18" s="48">
        <f>IF(G18&lt;&gt;"",ROW()-16,"")</f>
        <v>2</v>
      </c>
      <c r="C18" s="59"/>
      <c r="D18" s="60" t="str">
        <f>IF(ISNA(VLOOKUP(G18,DSMV,3,0)),"",VLOOKUP(G18,DSMV,3,0))</f>
        <v/>
      </c>
      <c r="E18" s="61" t="s">
        <v>397</v>
      </c>
      <c r="F18" s="91">
        <v>42758</v>
      </c>
      <c r="G18" s="11" t="s">
        <v>428</v>
      </c>
      <c r="H18" s="93" t="str">
        <f>IF(ISNA(VLOOKUP(G18,DSMV,2,0)),"",VLOOKUP(G18,DSMV,2,0))</f>
        <v/>
      </c>
      <c r="I18" s="62" t="s">
        <v>391</v>
      </c>
      <c r="J18" s="63">
        <v>1118727</v>
      </c>
      <c r="K18" s="55">
        <v>0.1</v>
      </c>
      <c r="L18" s="63">
        <v>111873</v>
      </c>
      <c r="M18" s="113">
        <v>1</v>
      </c>
      <c r="N18" s="167"/>
      <c r="O18" s="57"/>
      <c r="P18" s="56"/>
      <c r="Q18" s="58"/>
    </row>
    <row r="19" spans="2:17" s="37" customFormat="1" ht="21.75" customHeight="1" x14ac:dyDescent="0.2">
      <c r="B19" s="48" t="str">
        <f>IF(G19&lt;&gt;"",ROW()-16,"")</f>
        <v/>
      </c>
      <c r="C19" s="59"/>
      <c r="D19" s="60" t="str">
        <f>IF(ISNA(VLOOKUP(G19,DSMV,3,0)),"",VLOOKUP(G19,DSMV,3,0))</f>
        <v/>
      </c>
      <c r="E19" s="59"/>
      <c r="F19" s="91">
        <v>42766</v>
      </c>
      <c r="G19" s="62"/>
      <c r="H19" s="93" t="str">
        <f>IF(ISNA(VLOOKUP(G19,DSMV,2,0)),"",VLOOKUP(G19,DSMV,2,0))</f>
        <v/>
      </c>
      <c r="I19" s="62" t="s">
        <v>445</v>
      </c>
      <c r="J19" s="63">
        <v>409091</v>
      </c>
      <c r="K19" s="55">
        <v>0.1</v>
      </c>
      <c r="L19" s="63">
        <v>40909</v>
      </c>
      <c r="M19" s="113">
        <v>1</v>
      </c>
      <c r="N19" s="167"/>
      <c r="O19" s="57"/>
      <c r="P19" s="56"/>
    </row>
    <row r="20" spans="2:17" s="37" customFormat="1" ht="21.75" customHeight="1" x14ac:dyDescent="0.2">
      <c r="B20" s="48">
        <f>IF(G20&lt;&gt;"",ROW()-16,"")</f>
        <v>4</v>
      </c>
      <c r="C20" s="59"/>
      <c r="D20" s="60" t="str">
        <f>IF(ISNA(VLOOKUP(G20,DSMV,3,0)),"",VLOOKUP(G20,DSMV,3,0))</f>
        <v/>
      </c>
      <c r="E20" s="59" t="s">
        <v>398</v>
      </c>
      <c r="F20" s="91">
        <v>42769</v>
      </c>
      <c r="G20" s="62" t="s">
        <v>429</v>
      </c>
      <c r="H20" s="93" t="str">
        <f>IF(ISNA(VLOOKUP(G20,DSMV,2,0)),"",VLOOKUP(G20,DSMV,2,0))</f>
        <v/>
      </c>
      <c r="I20" s="62" t="s">
        <v>392</v>
      </c>
      <c r="J20" s="63">
        <v>918982</v>
      </c>
      <c r="K20" s="55">
        <v>0.1</v>
      </c>
      <c r="L20" s="63">
        <v>91898</v>
      </c>
      <c r="M20" s="113">
        <v>1</v>
      </c>
      <c r="N20" s="167"/>
      <c r="O20" s="57"/>
      <c r="P20" s="56"/>
    </row>
    <row r="21" spans="2:17" s="37" customFormat="1" ht="21.75" customHeight="1" x14ac:dyDescent="0.2">
      <c r="B21" s="48">
        <f>IF(G21&lt;&gt;"",ROW()-16,"")</f>
        <v>5</v>
      </c>
      <c r="C21" s="59"/>
      <c r="D21" s="60" t="str">
        <f>IF(ISNA(VLOOKUP(G21,DSMV,3,0)),"",VLOOKUP(G21,DSMV,3,0))</f>
        <v>AA/16E</v>
      </c>
      <c r="E21" s="59" t="s">
        <v>399</v>
      </c>
      <c r="F21" s="91">
        <v>42770</v>
      </c>
      <c r="G21" s="62" t="s">
        <v>148</v>
      </c>
      <c r="H21" s="93" t="str">
        <f>IF(ISNA(VLOOKUP(G21,DSMV,2,0)),"",VLOOKUP(G21,DSMV,2,0))</f>
        <v>0106869738-068</v>
      </c>
      <c r="I21" s="62" t="s">
        <v>390</v>
      </c>
      <c r="J21" s="63">
        <v>869159</v>
      </c>
      <c r="K21" s="55">
        <v>0.1</v>
      </c>
      <c r="L21" s="63">
        <v>86916</v>
      </c>
      <c r="M21" s="113">
        <v>1</v>
      </c>
      <c r="N21" s="167"/>
      <c r="O21" s="57"/>
      <c r="P21" s="56"/>
    </row>
    <row r="22" spans="2:17" s="37" customFormat="1" ht="21.75" customHeight="1" x14ac:dyDescent="0.2">
      <c r="B22" s="48">
        <f>IF(G22&lt;&gt;"",ROW()-16,"")</f>
        <v>6</v>
      </c>
      <c r="C22" s="59"/>
      <c r="D22" s="60" t="str">
        <f>IF(ISNA(VLOOKUP(G22,DSMV,3,0)),"",VLOOKUP(G22,DSMV,3,0))</f>
        <v/>
      </c>
      <c r="E22" s="59" t="s">
        <v>400</v>
      </c>
      <c r="F22" s="91">
        <v>42777</v>
      </c>
      <c r="G22" s="62" t="s">
        <v>430</v>
      </c>
      <c r="H22" s="93" t="str">
        <f>IF(ISNA(VLOOKUP(G22,DSMV,2,0)),"",VLOOKUP(G22,DSMV,2,0))</f>
        <v/>
      </c>
      <c r="I22" s="62" t="s">
        <v>391</v>
      </c>
      <c r="J22" s="13">
        <v>1356364</v>
      </c>
      <c r="K22" s="55">
        <v>0.1</v>
      </c>
      <c r="L22" s="63">
        <v>135636</v>
      </c>
      <c r="M22" s="113">
        <v>1</v>
      </c>
      <c r="N22" s="167"/>
      <c r="O22" s="57"/>
      <c r="P22" s="56"/>
    </row>
    <row r="23" spans="2:17" s="37" customFormat="1" ht="21.75" customHeight="1" x14ac:dyDescent="0.2">
      <c r="B23" s="48">
        <f>IF(G23&lt;&gt;"",ROW()-16,"")</f>
        <v>7</v>
      </c>
      <c r="C23" s="59"/>
      <c r="D23" s="60" t="str">
        <f>IF(ISNA(VLOOKUP(G23,DSMV,3,0)),"",VLOOKUP(G23,DSMV,3,0))</f>
        <v/>
      </c>
      <c r="E23" s="59" t="s">
        <v>401</v>
      </c>
      <c r="F23" s="91">
        <v>42788</v>
      </c>
      <c r="G23" s="62" t="s">
        <v>428</v>
      </c>
      <c r="H23" s="93" t="str">
        <f>IF(ISNA(VLOOKUP(G23,DSMV,2,0)),"",VLOOKUP(G23,DSMV,2,0))</f>
        <v/>
      </c>
      <c r="I23" s="62" t="s">
        <v>391</v>
      </c>
      <c r="J23" s="63">
        <v>422000</v>
      </c>
      <c r="K23" s="55">
        <v>0.1</v>
      </c>
      <c r="L23" s="63">
        <v>42200</v>
      </c>
      <c r="M23" s="113">
        <v>1</v>
      </c>
      <c r="N23" s="167"/>
      <c r="O23" s="57"/>
      <c r="P23" s="56"/>
    </row>
    <row r="24" spans="2:17" s="37" customFormat="1" ht="21.75" customHeight="1" x14ac:dyDescent="0.2">
      <c r="B24" s="48">
        <f>IF(G24&lt;&gt;"",ROW()-16,"")</f>
        <v>8</v>
      </c>
      <c r="C24" s="59"/>
      <c r="D24" s="60" t="str">
        <f>IF(ISNA(VLOOKUP(G24,DSMV,3,0)),"",VLOOKUP(G24,DSMV,3,0))</f>
        <v/>
      </c>
      <c r="E24" s="59" t="s">
        <v>402</v>
      </c>
      <c r="F24" s="91">
        <v>42788</v>
      </c>
      <c r="G24" s="62" t="s">
        <v>431</v>
      </c>
      <c r="H24" s="93" t="str">
        <f>IF(ISNA(VLOOKUP(G24,DSMV,2,0)),"",VLOOKUP(G24,DSMV,2,0))</f>
        <v/>
      </c>
      <c r="I24" s="62" t="s">
        <v>392</v>
      </c>
      <c r="J24" s="63">
        <v>910000</v>
      </c>
      <c r="K24" s="55">
        <v>0.1</v>
      </c>
      <c r="L24" s="63">
        <v>91000</v>
      </c>
      <c r="M24" s="113">
        <v>1</v>
      </c>
      <c r="N24" s="167"/>
      <c r="O24" s="57"/>
      <c r="P24" s="56"/>
    </row>
    <row r="25" spans="2:17" s="37" customFormat="1" ht="21.75" customHeight="1" x14ac:dyDescent="0.2">
      <c r="B25" s="48">
        <f>IF(G25&lt;&gt;"",ROW()-16,"")</f>
        <v>9</v>
      </c>
      <c r="C25" s="65"/>
      <c r="D25" s="60" t="str">
        <f>IF(ISNA(VLOOKUP(G25,DSMV,3,0)),"",VLOOKUP(G25,DSMV,3,0))</f>
        <v>AC/16E</v>
      </c>
      <c r="E25" s="59" t="s">
        <v>403</v>
      </c>
      <c r="F25" s="91">
        <v>42794</v>
      </c>
      <c r="G25" s="62" t="s">
        <v>289</v>
      </c>
      <c r="H25" s="93" t="str">
        <f>IF(ISNA(VLOOKUP(G25,DSMV,2,0)),"",VLOOKUP(G25,DSMV,2,0))</f>
        <v>0100109106-069</v>
      </c>
      <c r="I25" s="62" t="s">
        <v>390</v>
      </c>
      <c r="J25" s="63">
        <v>112106</v>
      </c>
      <c r="K25" s="55">
        <v>0.1</v>
      </c>
      <c r="L25" s="63">
        <v>11210</v>
      </c>
      <c r="M25" s="113">
        <v>1</v>
      </c>
      <c r="N25" s="167"/>
      <c r="O25" s="57"/>
      <c r="P25" s="56"/>
    </row>
    <row r="26" spans="2:17" s="37" customFormat="1" ht="21.75" customHeight="1" x14ac:dyDescent="0.2">
      <c r="B26" s="48" t="str">
        <f>IF(G26&lt;&gt;"",ROW()-16,"")</f>
        <v/>
      </c>
      <c r="C26" s="65"/>
      <c r="D26" s="60" t="str">
        <f>IF(ISNA(VLOOKUP(G26,DSMV,3,0)),"",VLOOKUP(G26,DSMV,3,0))</f>
        <v/>
      </c>
      <c r="E26" s="59"/>
      <c r="F26" s="91">
        <v>42794</v>
      </c>
      <c r="G26" s="62"/>
      <c r="H26" s="93" t="str">
        <f>IF(ISNA(VLOOKUP(G26,DSMV,2,0)),"",VLOOKUP(G26,DSMV,2,0))</f>
        <v/>
      </c>
      <c r="I26" s="62" t="s">
        <v>445</v>
      </c>
      <c r="J26" s="63">
        <v>318182</v>
      </c>
      <c r="K26" s="55">
        <v>0.1</v>
      </c>
      <c r="L26" s="63">
        <v>31818</v>
      </c>
      <c r="M26" s="113">
        <v>1</v>
      </c>
      <c r="N26" s="167"/>
      <c r="O26" s="57"/>
      <c r="P26" s="56"/>
    </row>
    <row r="27" spans="2:17" s="37" customFormat="1" ht="21.75" customHeight="1" x14ac:dyDescent="0.2">
      <c r="B27" s="48">
        <f>IF(G27&lt;&gt;"",ROW()-16,"")</f>
        <v>11</v>
      </c>
      <c r="C27" s="65"/>
      <c r="D27" s="60" t="str">
        <f>IF(ISNA(VLOOKUP(G27,DSMV,3,0)),"",VLOOKUP(G27,DSMV,3,0))</f>
        <v/>
      </c>
      <c r="E27" s="59" t="s">
        <v>404</v>
      </c>
      <c r="F27" s="91">
        <v>42795</v>
      </c>
      <c r="G27" s="62" t="s">
        <v>429</v>
      </c>
      <c r="H27" s="93" t="str">
        <f>IF(ISNA(VLOOKUP(G27,DSMV,2,0)),"",VLOOKUP(G27,DSMV,2,0))</f>
        <v/>
      </c>
      <c r="I27" s="62" t="s">
        <v>392</v>
      </c>
      <c r="J27" s="63">
        <v>1092000</v>
      </c>
      <c r="K27" s="55">
        <v>0.1</v>
      </c>
      <c r="L27" s="63">
        <v>109200</v>
      </c>
      <c r="M27" s="113">
        <v>1</v>
      </c>
      <c r="N27" s="167"/>
      <c r="O27" s="57"/>
      <c r="P27" s="56"/>
    </row>
    <row r="28" spans="2:17" s="37" customFormat="1" ht="21.75" customHeight="1" x14ac:dyDescent="0.2">
      <c r="B28" s="48">
        <f>IF(G28&lt;&gt;"",ROW()-16,"")</f>
        <v>12</v>
      </c>
      <c r="C28" s="65"/>
      <c r="D28" s="60" t="str">
        <f>IF(ISNA(VLOOKUP(G28,DSMV,3,0)),"",VLOOKUP(G28,DSMV,3,0))</f>
        <v>AA/16E</v>
      </c>
      <c r="E28" s="59" t="s">
        <v>405</v>
      </c>
      <c r="F28" s="91">
        <v>42798</v>
      </c>
      <c r="G28" s="62" t="s">
        <v>148</v>
      </c>
      <c r="H28" s="93" t="str">
        <f>IF(ISNA(VLOOKUP(G28,DSMV,2,0)),"",VLOOKUP(G28,DSMV,2,0))</f>
        <v>0106869738-068</v>
      </c>
      <c r="I28" s="62" t="s">
        <v>390</v>
      </c>
      <c r="J28" s="63">
        <v>1153727</v>
      </c>
      <c r="K28" s="55">
        <v>0.1</v>
      </c>
      <c r="L28" s="63">
        <v>115373</v>
      </c>
      <c r="M28" s="113">
        <v>1</v>
      </c>
      <c r="N28" s="167"/>
      <c r="O28" s="57"/>
      <c r="P28" s="56"/>
    </row>
    <row r="29" spans="2:17" s="37" customFormat="1" ht="21.75" customHeight="1" x14ac:dyDescent="0.2">
      <c r="B29" s="48">
        <f>IF(G29&lt;&gt;"",ROW()-16,"")</f>
        <v>13</v>
      </c>
      <c r="C29" s="65"/>
      <c r="D29" s="60" t="str">
        <f>IF(ISNA(VLOOKUP(G29,DSMV,3,0)),"",VLOOKUP(G29,DSMV,3,0))</f>
        <v/>
      </c>
      <c r="E29" s="59" t="s">
        <v>406</v>
      </c>
      <c r="F29" s="91">
        <v>42800</v>
      </c>
      <c r="G29" s="62" t="s">
        <v>432</v>
      </c>
      <c r="H29" s="93" t="str">
        <f>IF(ISNA(VLOOKUP(G29,DSMV,2,0)),"",VLOOKUP(G29,DSMV,2,0))</f>
        <v/>
      </c>
      <c r="I29" s="62" t="s">
        <v>393</v>
      </c>
      <c r="J29" s="63">
        <v>1709091</v>
      </c>
      <c r="K29" s="55">
        <v>0.1</v>
      </c>
      <c r="L29" s="63">
        <v>170909</v>
      </c>
      <c r="M29" s="113">
        <v>1</v>
      </c>
      <c r="N29" s="167"/>
      <c r="O29" s="57"/>
      <c r="P29" s="56"/>
    </row>
    <row r="30" spans="2:17" s="37" customFormat="1" ht="21.75" customHeight="1" x14ac:dyDescent="0.2">
      <c r="B30" s="48">
        <f>IF(G30&lt;&gt;"",ROW()-16,"")</f>
        <v>14</v>
      </c>
      <c r="C30" s="65"/>
      <c r="D30" s="60" t="str">
        <f>IF(ISNA(VLOOKUP(G30,DSMV,3,0)),"",VLOOKUP(G30,DSMV,3,0))</f>
        <v/>
      </c>
      <c r="E30" s="59" t="s">
        <v>407</v>
      </c>
      <c r="F30" s="91">
        <v>42824</v>
      </c>
      <c r="G30" s="62" t="s">
        <v>429</v>
      </c>
      <c r="H30" s="93" t="str">
        <f>IF(ISNA(VLOOKUP(G30,DSMV,2,0)),"",VLOOKUP(G30,DSMV,2,0))</f>
        <v/>
      </c>
      <c r="I30" s="62" t="s">
        <v>392</v>
      </c>
      <c r="J30" s="63">
        <v>2464255</v>
      </c>
      <c r="K30" s="55">
        <v>0.1</v>
      </c>
      <c r="L30" s="63">
        <v>246425</v>
      </c>
      <c r="M30" s="113">
        <v>1</v>
      </c>
      <c r="N30" s="167"/>
      <c r="O30" s="57"/>
      <c r="P30" s="56"/>
    </row>
    <row r="31" spans="2:17" s="37" customFormat="1" ht="21.75" customHeight="1" x14ac:dyDescent="0.2">
      <c r="B31" s="48">
        <f>IF(G31&lt;&gt;"",ROW()-16,"")</f>
        <v>15</v>
      </c>
      <c r="C31" s="65"/>
      <c r="D31" s="60" t="str">
        <f>IF(ISNA(VLOOKUP(G31,DSMV,3,0)),"",VLOOKUP(G31,DSMV,3,0))</f>
        <v/>
      </c>
      <c r="E31" s="59" t="s">
        <v>408</v>
      </c>
      <c r="F31" s="91">
        <v>42825</v>
      </c>
      <c r="G31" s="62" t="s">
        <v>433</v>
      </c>
      <c r="H31" s="93" t="str">
        <f>IF(ISNA(VLOOKUP(G31,DSMV,2,0)),"",VLOOKUP(G31,DSMV,2,0))</f>
        <v/>
      </c>
      <c r="I31" s="62" t="s">
        <v>392</v>
      </c>
      <c r="J31" s="63">
        <v>4551327</v>
      </c>
      <c r="K31" s="55">
        <v>0.1</v>
      </c>
      <c r="L31" s="63">
        <v>455133</v>
      </c>
      <c r="M31" s="113">
        <v>1</v>
      </c>
      <c r="N31" s="167"/>
      <c r="O31" s="57"/>
      <c r="P31" s="56"/>
    </row>
    <row r="32" spans="2:17" s="37" customFormat="1" ht="21.75" customHeight="1" x14ac:dyDescent="0.2">
      <c r="B32" s="48" t="str">
        <f>IF(G32&lt;&gt;"",ROW()-16,"")</f>
        <v/>
      </c>
      <c r="C32" s="65"/>
      <c r="D32" s="60" t="str">
        <f>IF(ISNA(VLOOKUP(G32,DSMV,3,0)),"",VLOOKUP(G32,DSMV,3,0))</f>
        <v/>
      </c>
      <c r="E32" s="59"/>
      <c r="F32" s="91">
        <v>42825</v>
      </c>
      <c r="G32" s="62"/>
      <c r="H32" s="93" t="str">
        <f>IF(ISNA(VLOOKUP(G32,DSMV,2,0)),"",VLOOKUP(G32,DSMV,2,0))</f>
        <v/>
      </c>
      <c r="I32" s="62" t="s">
        <v>445</v>
      </c>
      <c r="J32" s="63">
        <v>263636</v>
      </c>
      <c r="K32" s="55">
        <v>0.1</v>
      </c>
      <c r="L32" s="63">
        <v>26364</v>
      </c>
      <c r="M32" s="113">
        <v>1</v>
      </c>
      <c r="N32" s="167"/>
      <c r="O32" s="57"/>
      <c r="P32" s="56"/>
    </row>
    <row r="33" spans="2:16" s="37" customFormat="1" ht="21.75" customHeight="1" x14ac:dyDescent="0.2">
      <c r="B33" s="48">
        <f t="shared" ref="B33:B53" si="0">IF(G33&lt;&gt;"",ROW()-16,"")</f>
        <v>17</v>
      </c>
      <c r="C33" s="65"/>
      <c r="D33" s="60" t="str">
        <f t="shared" ref="D33:D53" si="1">IF(ISNA(VLOOKUP(G33,DSMV,3,0)),"",VLOOKUP(G33,DSMV,3,0))</f>
        <v>ML/16P</v>
      </c>
      <c r="E33" s="59" t="s">
        <v>417</v>
      </c>
      <c r="F33" s="91">
        <v>42739</v>
      </c>
      <c r="G33" s="62" t="s">
        <v>160</v>
      </c>
      <c r="H33" s="93" t="str">
        <f t="shared" ref="H33:H53" si="2">IF(ISNA(VLOOKUP(G33,DSMV,2,0)),"",VLOOKUP(G33,DSMV,2,0))</f>
        <v>0313941206</v>
      </c>
      <c r="I33" s="62" t="s">
        <v>369</v>
      </c>
      <c r="J33" s="63">
        <v>340953070</v>
      </c>
      <c r="K33" s="55">
        <v>0.1</v>
      </c>
      <c r="L33" s="63">
        <v>34095307</v>
      </c>
      <c r="M33" s="64"/>
      <c r="N33" s="167"/>
      <c r="O33" s="57"/>
      <c r="P33" s="56"/>
    </row>
    <row r="34" spans="2:16" s="37" customFormat="1" ht="21.75" customHeight="1" x14ac:dyDescent="0.2">
      <c r="B34" s="48">
        <f t="shared" si="0"/>
        <v>18</v>
      </c>
      <c r="C34" s="65"/>
      <c r="D34" s="60" t="str">
        <f t="shared" si="1"/>
        <v>ML/16P</v>
      </c>
      <c r="E34" s="59" t="s">
        <v>416</v>
      </c>
      <c r="F34" s="91">
        <v>42747</v>
      </c>
      <c r="G34" s="62" t="s">
        <v>160</v>
      </c>
      <c r="H34" s="93" t="str">
        <f t="shared" si="2"/>
        <v>0313941206</v>
      </c>
      <c r="I34" s="62" t="s">
        <v>370</v>
      </c>
      <c r="J34" s="63">
        <v>44341015</v>
      </c>
      <c r="K34" s="55">
        <v>0.1</v>
      </c>
      <c r="L34" s="63">
        <v>4434102</v>
      </c>
      <c r="M34" s="64"/>
      <c r="N34" s="167"/>
      <c r="O34" s="57"/>
      <c r="P34" s="56"/>
    </row>
    <row r="35" spans="2:16" s="37" customFormat="1" ht="21.75" customHeight="1" x14ac:dyDescent="0.2">
      <c r="B35" s="48">
        <f t="shared" si="0"/>
        <v>19</v>
      </c>
      <c r="C35" s="65"/>
      <c r="D35" s="60" t="str">
        <f t="shared" si="1"/>
        <v>CP/16P</v>
      </c>
      <c r="E35" s="59" t="s">
        <v>409</v>
      </c>
      <c r="F35" s="91">
        <v>42749</v>
      </c>
      <c r="G35" s="62" t="s">
        <v>153</v>
      </c>
      <c r="H35" s="93" t="str">
        <f t="shared" si="2"/>
        <v>3701657825</v>
      </c>
      <c r="I35" s="62" t="s">
        <v>394</v>
      </c>
      <c r="J35" s="63">
        <v>12359700</v>
      </c>
      <c r="K35" s="55">
        <v>0.1</v>
      </c>
      <c r="L35" s="63">
        <v>1235970</v>
      </c>
      <c r="M35" s="113">
        <v>1</v>
      </c>
      <c r="N35" s="167"/>
      <c r="O35" s="57"/>
      <c r="P35" s="56"/>
    </row>
    <row r="36" spans="2:16" s="37" customFormat="1" ht="21.75" customHeight="1" x14ac:dyDescent="0.2">
      <c r="B36" s="48">
        <f t="shared" si="0"/>
        <v>20</v>
      </c>
      <c r="C36" s="65"/>
      <c r="D36" s="60" t="str">
        <f t="shared" si="1"/>
        <v>ML/16P</v>
      </c>
      <c r="E36" s="59" t="s">
        <v>418</v>
      </c>
      <c r="F36" s="91">
        <v>42755</v>
      </c>
      <c r="G36" s="62" t="s">
        <v>160</v>
      </c>
      <c r="H36" s="93" t="str">
        <f t="shared" si="2"/>
        <v>0313941206</v>
      </c>
      <c r="I36" s="62" t="s">
        <v>369</v>
      </c>
      <c r="J36" s="63">
        <v>252599640</v>
      </c>
      <c r="K36" s="55">
        <v>0.1</v>
      </c>
      <c r="L36" s="63">
        <v>25259964</v>
      </c>
      <c r="M36" s="64"/>
      <c r="N36" s="167"/>
      <c r="O36" s="57"/>
      <c r="P36" s="56"/>
    </row>
    <row r="37" spans="2:16" s="37" customFormat="1" ht="21.75" customHeight="1" x14ac:dyDescent="0.2">
      <c r="B37" s="48">
        <f t="shared" si="0"/>
        <v>21</v>
      </c>
      <c r="C37" s="65"/>
      <c r="D37" s="60" t="str">
        <f t="shared" si="1"/>
        <v>ML/16P</v>
      </c>
      <c r="E37" s="59" t="s">
        <v>419</v>
      </c>
      <c r="F37" s="91">
        <v>42757</v>
      </c>
      <c r="G37" s="62" t="s">
        <v>160</v>
      </c>
      <c r="H37" s="93" t="str">
        <f t="shared" si="2"/>
        <v>0313941206</v>
      </c>
      <c r="I37" s="62" t="s">
        <v>369</v>
      </c>
      <c r="J37" s="63">
        <v>91485083</v>
      </c>
      <c r="K37" s="55">
        <v>0.1</v>
      </c>
      <c r="L37" s="63">
        <v>9148509</v>
      </c>
      <c r="M37" s="64"/>
      <c r="N37" s="167"/>
      <c r="O37" s="57"/>
      <c r="P37" s="56"/>
    </row>
    <row r="38" spans="2:16" s="37" customFormat="1" ht="21.75" customHeight="1" x14ac:dyDescent="0.2">
      <c r="B38" s="48">
        <f t="shared" si="0"/>
        <v>22</v>
      </c>
      <c r="C38" s="65"/>
      <c r="D38" s="60" t="str">
        <f t="shared" si="1"/>
        <v>DP/16P</v>
      </c>
      <c r="E38" s="59" t="s">
        <v>425</v>
      </c>
      <c r="F38" s="91">
        <v>42772</v>
      </c>
      <c r="G38" s="62" t="s">
        <v>312</v>
      </c>
      <c r="H38" s="93" t="str">
        <f t="shared" si="2"/>
        <v>1101819710</v>
      </c>
      <c r="I38" s="62" t="s">
        <v>369</v>
      </c>
      <c r="J38" s="13">
        <v>58092300</v>
      </c>
      <c r="K38" s="55">
        <v>0.1</v>
      </c>
      <c r="L38" s="63">
        <v>5809230</v>
      </c>
      <c r="M38" s="64"/>
      <c r="N38" s="167"/>
      <c r="O38" s="57"/>
      <c r="P38" s="56"/>
    </row>
    <row r="39" spans="2:16" s="37" customFormat="1" ht="21.75" customHeight="1" x14ac:dyDescent="0.2">
      <c r="B39" s="48">
        <f t="shared" si="0"/>
        <v>23</v>
      </c>
      <c r="C39" s="65"/>
      <c r="D39" s="60" t="str">
        <f t="shared" si="1"/>
        <v>CP/16P</v>
      </c>
      <c r="E39" s="59" t="s">
        <v>410</v>
      </c>
      <c r="F39" s="91">
        <v>42781</v>
      </c>
      <c r="G39" s="62" t="s">
        <v>153</v>
      </c>
      <c r="H39" s="93" t="str">
        <f t="shared" si="2"/>
        <v>3701657825</v>
      </c>
      <c r="I39" s="62" t="s">
        <v>394</v>
      </c>
      <c r="J39" s="63">
        <v>7216140</v>
      </c>
      <c r="K39" s="55">
        <v>0.1</v>
      </c>
      <c r="L39" s="63">
        <v>721614</v>
      </c>
      <c r="M39" s="113">
        <v>1</v>
      </c>
      <c r="N39" s="167"/>
      <c r="O39" s="57"/>
      <c r="P39" s="56"/>
    </row>
    <row r="40" spans="2:16" s="37" customFormat="1" ht="21.75" customHeight="1" x14ac:dyDescent="0.2">
      <c r="B40" s="48">
        <f t="shared" si="0"/>
        <v>24</v>
      </c>
      <c r="C40" s="65"/>
      <c r="D40" s="60" t="str">
        <f t="shared" si="1"/>
        <v>CP/16P</v>
      </c>
      <c r="E40" s="59" t="s">
        <v>411</v>
      </c>
      <c r="F40" s="91">
        <v>42782</v>
      </c>
      <c r="G40" s="62" t="s">
        <v>153</v>
      </c>
      <c r="H40" s="93" t="str">
        <f t="shared" si="2"/>
        <v>3701657825</v>
      </c>
      <c r="I40" s="62" t="s">
        <v>394</v>
      </c>
      <c r="J40" s="63">
        <v>1405200</v>
      </c>
      <c r="K40" s="55">
        <v>0.1</v>
      </c>
      <c r="L40" s="63">
        <v>140520</v>
      </c>
      <c r="M40" s="64"/>
      <c r="N40" s="167"/>
      <c r="O40" s="57"/>
      <c r="P40" s="56"/>
    </row>
    <row r="41" spans="2:16" s="37" customFormat="1" ht="21.75" customHeight="1" x14ac:dyDescent="0.2">
      <c r="B41" s="48">
        <f t="shared" si="0"/>
        <v>25</v>
      </c>
      <c r="C41" s="65"/>
      <c r="D41" s="60" t="str">
        <f t="shared" si="1"/>
        <v>DP/16P</v>
      </c>
      <c r="E41" s="59" t="s">
        <v>423</v>
      </c>
      <c r="F41" s="91">
        <v>42783</v>
      </c>
      <c r="G41" s="62" t="s">
        <v>312</v>
      </c>
      <c r="H41" s="93" t="str">
        <f t="shared" si="2"/>
        <v>1101819710</v>
      </c>
      <c r="I41" s="62" t="s">
        <v>395</v>
      </c>
      <c r="J41" s="13">
        <v>36008800</v>
      </c>
      <c r="K41" s="55">
        <v>0.1</v>
      </c>
      <c r="L41" s="63">
        <v>3600880</v>
      </c>
      <c r="M41" s="64"/>
      <c r="N41" s="167"/>
      <c r="O41" s="57"/>
      <c r="P41" s="56"/>
    </row>
    <row r="42" spans="2:16" s="37" customFormat="1" ht="21.75" customHeight="1" x14ac:dyDescent="0.2">
      <c r="B42" s="48">
        <f t="shared" si="0"/>
        <v>26</v>
      </c>
      <c r="C42" s="65"/>
      <c r="D42" s="60" t="str">
        <f t="shared" si="1"/>
        <v>ML/16P</v>
      </c>
      <c r="E42" s="59" t="s">
        <v>420</v>
      </c>
      <c r="F42" s="91">
        <v>42786</v>
      </c>
      <c r="G42" s="62" t="s">
        <v>160</v>
      </c>
      <c r="H42" s="93" t="str">
        <f t="shared" si="2"/>
        <v>0313941206</v>
      </c>
      <c r="I42" s="62" t="s">
        <v>369</v>
      </c>
      <c r="J42" s="63">
        <v>180916155</v>
      </c>
      <c r="K42" s="55">
        <v>0.1</v>
      </c>
      <c r="L42" s="63">
        <v>18091616</v>
      </c>
      <c r="M42" s="64"/>
      <c r="N42" s="167"/>
      <c r="O42" s="57"/>
      <c r="P42" s="56"/>
    </row>
    <row r="43" spans="2:16" s="37" customFormat="1" ht="21.75" customHeight="1" x14ac:dyDescent="0.2">
      <c r="B43" s="48">
        <f t="shared" si="0"/>
        <v>27</v>
      </c>
      <c r="C43" s="65"/>
      <c r="D43" s="60" t="str">
        <f t="shared" si="1"/>
        <v>CP/16P</v>
      </c>
      <c r="E43" s="59" t="s">
        <v>412</v>
      </c>
      <c r="F43" s="91">
        <v>42794</v>
      </c>
      <c r="G43" s="62" t="s">
        <v>153</v>
      </c>
      <c r="H43" s="93" t="str">
        <f t="shared" si="2"/>
        <v>3701657825</v>
      </c>
      <c r="I43" s="62" t="s">
        <v>394</v>
      </c>
      <c r="J43" s="63">
        <v>1782000</v>
      </c>
      <c r="K43" s="55">
        <v>0.1</v>
      </c>
      <c r="L43" s="63">
        <v>178200</v>
      </c>
      <c r="M43" s="64"/>
      <c r="N43" s="167"/>
      <c r="O43" s="57"/>
      <c r="P43" s="56"/>
    </row>
    <row r="44" spans="2:16" s="37" customFormat="1" ht="21.75" customHeight="1" x14ac:dyDescent="0.2">
      <c r="B44" s="48">
        <f t="shared" si="0"/>
        <v>28</v>
      </c>
      <c r="C44" s="65"/>
      <c r="D44" s="60" t="str">
        <f t="shared" si="1"/>
        <v>TD/16P</v>
      </c>
      <c r="E44" s="59" t="s">
        <v>422</v>
      </c>
      <c r="F44" s="91">
        <v>42794</v>
      </c>
      <c r="G44" s="62" t="s">
        <v>157</v>
      </c>
      <c r="H44" s="93" t="str">
        <f t="shared" si="2"/>
        <v>3701667566</v>
      </c>
      <c r="I44" s="62" t="s">
        <v>369</v>
      </c>
      <c r="J44" s="63">
        <v>49435080</v>
      </c>
      <c r="K44" s="55">
        <v>0.1</v>
      </c>
      <c r="L44" s="63">
        <v>4943508</v>
      </c>
      <c r="M44" s="64"/>
      <c r="N44" s="167"/>
      <c r="O44" s="57"/>
      <c r="P44" s="56"/>
    </row>
    <row r="45" spans="2:16" s="37" customFormat="1" ht="21.75" customHeight="1" x14ac:dyDescent="0.2">
      <c r="B45" s="48">
        <f t="shared" si="0"/>
        <v>29</v>
      </c>
      <c r="C45" s="65"/>
      <c r="D45" s="60" t="str">
        <f t="shared" si="1"/>
        <v>ML/16P</v>
      </c>
      <c r="E45" s="59" t="s">
        <v>424</v>
      </c>
      <c r="F45" s="91">
        <v>42794</v>
      </c>
      <c r="G45" s="62" t="s">
        <v>160</v>
      </c>
      <c r="H45" s="93" t="str">
        <f t="shared" si="2"/>
        <v>0313941206</v>
      </c>
      <c r="I45" s="62" t="s">
        <v>371</v>
      </c>
      <c r="J45" s="63">
        <v>348600000</v>
      </c>
      <c r="K45" s="55">
        <v>0.1</v>
      </c>
      <c r="L45" s="63">
        <v>34860000</v>
      </c>
      <c r="M45" s="64"/>
      <c r="N45" s="167"/>
      <c r="O45" s="57"/>
      <c r="P45" s="56"/>
    </row>
    <row r="46" spans="2:16" s="37" customFormat="1" ht="21.75" customHeight="1" x14ac:dyDescent="0.2">
      <c r="B46" s="48">
        <f t="shared" si="0"/>
        <v>30</v>
      </c>
      <c r="C46" s="65"/>
      <c r="D46" s="60" t="str">
        <f t="shared" si="1"/>
        <v>DP/16P</v>
      </c>
      <c r="E46" s="59" t="s">
        <v>423</v>
      </c>
      <c r="F46" s="91">
        <v>42794</v>
      </c>
      <c r="G46" s="62" t="s">
        <v>312</v>
      </c>
      <c r="H46" s="93" t="str">
        <f t="shared" si="2"/>
        <v>1101819710</v>
      </c>
      <c r="I46" s="62" t="s">
        <v>369</v>
      </c>
      <c r="J46" s="13">
        <v>79264878</v>
      </c>
      <c r="K46" s="55">
        <v>0.1</v>
      </c>
      <c r="L46" s="63">
        <v>7926488</v>
      </c>
      <c r="M46" s="64"/>
      <c r="N46" s="167"/>
      <c r="O46" s="57"/>
      <c r="P46" s="56"/>
    </row>
    <row r="47" spans="2:16" s="37" customFormat="1" ht="21.75" customHeight="1" x14ac:dyDescent="0.2">
      <c r="B47" s="48">
        <f t="shared" si="0"/>
        <v>31</v>
      </c>
      <c r="C47" s="65"/>
      <c r="D47" s="60" t="str">
        <f t="shared" si="1"/>
        <v>CP/16P</v>
      </c>
      <c r="E47" s="59" t="s">
        <v>413</v>
      </c>
      <c r="F47" s="91">
        <v>42795</v>
      </c>
      <c r="G47" s="62" t="s">
        <v>153</v>
      </c>
      <c r="H47" s="93" t="str">
        <f t="shared" si="2"/>
        <v>3701657825</v>
      </c>
      <c r="I47" s="62" t="s">
        <v>394</v>
      </c>
      <c r="J47" s="63">
        <v>9001864</v>
      </c>
      <c r="K47" s="55">
        <v>0.1</v>
      </c>
      <c r="L47" s="63">
        <v>900186</v>
      </c>
      <c r="M47" s="64"/>
      <c r="N47" s="167"/>
      <c r="O47" s="57"/>
      <c r="P47" s="56"/>
    </row>
    <row r="48" spans="2:16" s="37" customFormat="1" ht="21.75" customHeight="1" x14ac:dyDescent="0.2">
      <c r="B48" s="48">
        <f t="shared" si="0"/>
        <v>32</v>
      </c>
      <c r="C48" s="65"/>
      <c r="D48" s="60" t="str">
        <f t="shared" si="1"/>
        <v>CP/16P</v>
      </c>
      <c r="E48" s="59" t="s">
        <v>299</v>
      </c>
      <c r="F48" s="91">
        <v>42796</v>
      </c>
      <c r="G48" s="62" t="s">
        <v>153</v>
      </c>
      <c r="H48" s="93" t="str">
        <f t="shared" si="2"/>
        <v>3701657825</v>
      </c>
      <c r="I48" s="62" t="s">
        <v>394</v>
      </c>
      <c r="J48" s="63">
        <v>1683174</v>
      </c>
      <c r="K48" s="55">
        <v>0.1</v>
      </c>
      <c r="L48" s="63">
        <v>168317</v>
      </c>
      <c r="M48" s="64"/>
      <c r="N48" s="167"/>
      <c r="O48" s="57"/>
      <c r="P48" s="56"/>
    </row>
    <row r="49" spans="2:16" s="37" customFormat="1" ht="21.75" customHeight="1" x14ac:dyDescent="0.2">
      <c r="B49" s="48">
        <f t="shared" si="0"/>
        <v>33</v>
      </c>
      <c r="C49" s="65"/>
      <c r="D49" s="60" t="str">
        <f t="shared" si="1"/>
        <v>CP/16P</v>
      </c>
      <c r="E49" s="59" t="s">
        <v>414</v>
      </c>
      <c r="F49" s="91">
        <v>42800</v>
      </c>
      <c r="G49" s="62" t="s">
        <v>153</v>
      </c>
      <c r="H49" s="93" t="str">
        <f t="shared" si="2"/>
        <v>3701657825</v>
      </c>
      <c r="I49" s="62" t="s">
        <v>394</v>
      </c>
      <c r="J49" s="63">
        <v>1387191</v>
      </c>
      <c r="K49" s="55">
        <v>0.1</v>
      </c>
      <c r="L49" s="63">
        <v>138719</v>
      </c>
      <c r="M49" s="64"/>
      <c r="N49" s="167"/>
      <c r="O49" s="57"/>
      <c r="P49" s="56"/>
    </row>
    <row r="50" spans="2:16" s="37" customFormat="1" ht="21.75" customHeight="1" x14ac:dyDescent="0.2">
      <c r="B50" s="48">
        <f t="shared" si="0"/>
        <v>34</v>
      </c>
      <c r="C50" s="65"/>
      <c r="D50" s="60" t="str">
        <f t="shared" si="1"/>
        <v>CP/16P</v>
      </c>
      <c r="E50" s="59" t="s">
        <v>415</v>
      </c>
      <c r="F50" s="91">
        <v>42818</v>
      </c>
      <c r="G50" s="62" t="s">
        <v>153</v>
      </c>
      <c r="H50" s="93" t="str">
        <f t="shared" si="2"/>
        <v>3701657825</v>
      </c>
      <c r="I50" s="62" t="s">
        <v>394</v>
      </c>
      <c r="J50" s="63">
        <v>2216257</v>
      </c>
      <c r="K50" s="55">
        <v>0.1</v>
      </c>
      <c r="L50" s="63">
        <v>221626</v>
      </c>
      <c r="M50" s="64"/>
      <c r="N50" s="167"/>
      <c r="O50" s="57"/>
      <c r="P50" s="56"/>
    </row>
    <row r="51" spans="2:16" s="37" customFormat="1" ht="21.75" customHeight="1" x14ac:dyDescent="0.2">
      <c r="B51" s="48">
        <f t="shared" si="0"/>
        <v>35</v>
      </c>
      <c r="C51" s="65"/>
      <c r="D51" s="60" t="str">
        <f t="shared" si="1"/>
        <v>ML/16P</v>
      </c>
      <c r="E51" s="59" t="s">
        <v>426</v>
      </c>
      <c r="F51" s="91">
        <v>42820</v>
      </c>
      <c r="G51" s="62" t="s">
        <v>160</v>
      </c>
      <c r="H51" s="93" t="str">
        <f t="shared" si="2"/>
        <v>0313941206</v>
      </c>
      <c r="I51" s="62" t="s">
        <v>369</v>
      </c>
      <c r="J51" s="63">
        <v>437234487</v>
      </c>
      <c r="K51" s="55">
        <v>0.1</v>
      </c>
      <c r="L51" s="63">
        <v>43723449</v>
      </c>
      <c r="M51" s="64"/>
      <c r="N51" s="167"/>
      <c r="O51" s="57"/>
      <c r="P51" s="56"/>
    </row>
    <row r="52" spans="2:16" s="37" customFormat="1" ht="21.75" customHeight="1" x14ac:dyDescent="0.2">
      <c r="B52" s="48">
        <f t="shared" si="0"/>
        <v>36</v>
      </c>
      <c r="C52" s="65"/>
      <c r="D52" s="60" t="str">
        <f t="shared" si="1"/>
        <v>TD/16P</v>
      </c>
      <c r="E52" s="59" t="s">
        <v>421</v>
      </c>
      <c r="F52" s="91">
        <v>42821</v>
      </c>
      <c r="G52" s="62" t="s">
        <v>157</v>
      </c>
      <c r="H52" s="93" t="str">
        <f t="shared" si="2"/>
        <v>3701667566</v>
      </c>
      <c r="I52" s="62" t="s">
        <v>369</v>
      </c>
      <c r="J52" s="63">
        <v>119340576</v>
      </c>
      <c r="K52" s="55">
        <v>0.1</v>
      </c>
      <c r="L52" s="63">
        <v>11934058</v>
      </c>
      <c r="M52" s="64"/>
      <c r="N52" s="167"/>
      <c r="O52" s="57"/>
      <c r="P52" s="56"/>
    </row>
    <row r="53" spans="2:16" s="37" customFormat="1" ht="21.75" customHeight="1" x14ac:dyDescent="0.2">
      <c r="B53" s="48">
        <f t="shared" si="0"/>
        <v>37</v>
      </c>
      <c r="C53" s="65"/>
      <c r="D53" s="60" t="str">
        <f t="shared" si="1"/>
        <v>ML/16P</v>
      </c>
      <c r="E53" s="59" t="s">
        <v>427</v>
      </c>
      <c r="F53" s="91">
        <v>42825</v>
      </c>
      <c r="G53" s="62" t="s">
        <v>160</v>
      </c>
      <c r="H53" s="93" t="str">
        <f t="shared" si="2"/>
        <v>0313941206</v>
      </c>
      <c r="I53" s="62" t="s">
        <v>369</v>
      </c>
      <c r="J53" s="63">
        <v>334759884</v>
      </c>
      <c r="K53" s="55">
        <v>0.1</v>
      </c>
      <c r="L53" s="63">
        <v>33475988</v>
      </c>
      <c r="M53" s="64"/>
      <c r="N53" s="167"/>
      <c r="O53" s="57"/>
      <c r="P53" s="56"/>
    </row>
    <row r="54" spans="2:16" s="37" customFormat="1" ht="21.75" customHeight="1" x14ac:dyDescent="0.2">
      <c r="B54" s="48">
        <f t="shared" ref="B54:B84" si="3">IF(G54&lt;&gt;"",ROW()-16,"")</f>
        <v>38</v>
      </c>
      <c r="C54" s="65"/>
      <c r="D54" s="60" t="str">
        <f t="shared" ref="D54:D83" si="4">IF(ISNA(VLOOKUP(G54,DSMV,3,0)),"",VLOOKUP(G54,DSMV,3,0))</f>
        <v>ML/16P</v>
      </c>
      <c r="E54" s="61" t="s">
        <v>446</v>
      </c>
      <c r="F54" s="91">
        <v>42773</v>
      </c>
      <c r="G54" s="62" t="s">
        <v>160</v>
      </c>
      <c r="H54" s="93" t="str">
        <f t="shared" ref="H54:H83" si="5">IF(ISNA(VLOOKUP(G54,DSMV,2,0)),"",VLOOKUP(G54,DSMV,2,0))</f>
        <v>0313941206</v>
      </c>
      <c r="I54" s="62" t="s">
        <v>369</v>
      </c>
      <c r="J54" s="63">
        <v>29437200</v>
      </c>
      <c r="K54" s="55">
        <v>0.1</v>
      </c>
      <c r="L54" s="63">
        <v>2943720</v>
      </c>
      <c r="M54" s="64"/>
      <c r="N54" s="167"/>
      <c r="O54" s="57"/>
      <c r="P54" s="56"/>
    </row>
    <row r="55" spans="2:16" s="37" customFormat="1" ht="21.75" customHeight="1" x14ac:dyDescent="0.2">
      <c r="B55" s="48" t="str">
        <f t="shared" si="3"/>
        <v/>
      </c>
      <c r="C55" s="65"/>
      <c r="D55" s="60" t="str">
        <f t="shared" si="4"/>
        <v/>
      </c>
      <c r="E55" s="59" t="s">
        <v>442</v>
      </c>
      <c r="F55" s="91">
        <v>42739</v>
      </c>
      <c r="G55" s="62"/>
      <c r="H55" s="93" t="str">
        <f t="shared" si="5"/>
        <v/>
      </c>
      <c r="I55" s="62" t="s">
        <v>434</v>
      </c>
      <c r="J55" s="63">
        <v>10000</v>
      </c>
      <c r="K55" s="55">
        <v>0.1</v>
      </c>
      <c r="L55" s="63">
        <v>1000</v>
      </c>
      <c r="M55" s="64"/>
      <c r="N55" s="167"/>
      <c r="O55" s="57"/>
      <c r="P55" s="56"/>
    </row>
    <row r="56" spans="2:16" s="37" customFormat="1" ht="21.75" customHeight="1" x14ac:dyDescent="0.2">
      <c r="B56" s="48" t="str">
        <f t="shared" si="3"/>
        <v/>
      </c>
      <c r="C56" s="65"/>
      <c r="D56" s="60" t="str">
        <f t="shared" si="4"/>
        <v/>
      </c>
      <c r="E56" s="59" t="s">
        <v>442</v>
      </c>
      <c r="F56" s="91">
        <v>42739</v>
      </c>
      <c r="G56" s="62"/>
      <c r="H56" s="93" t="str">
        <f t="shared" si="5"/>
        <v/>
      </c>
      <c r="I56" s="62" t="s">
        <v>434</v>
      </c>
      <c r="J56" s="63">
        <v>20000</v>
      </c>
      <c r="K56" s="55">
        <v>0.1</v>
      </c>
      <c r="L56" s="63">
        <v>2000</v>
      </c>
      <c r="M56" s="64"/>
      <c r="N56" s="167"/>
      <c r="O56" s="57"/>
      <c r="P56" s="56"/>
    </row>
    <row r="57" spans="2:16" s="37" customFormat="1" ht="21.75" customHeight="1" x14ac:dyDescent="0.2">
      <c r="B57" s="48" t="str">
        <f t="shared" si="3"/>
        <v/>
      </c>
      <c r="C57" s="65"/>
      <c r="D57" s="60" t="str">
        <f t="shared" si="4"/>
        <v/>
      </c>
      <c r="E57" s="59" t="s">
        <v>442</v>
      </c>
      <c r="F57" s="91">
        <v>42746</v>
      </c>
      <c r="G57" s="62"/>
      <c r="H57" s="93" t="str">
        <f t="shared" si="5"/>
        <v/>
      </c>
      <c r="I57" s="62" t="s">
        <v>435</v>
      </c>
      <c r="J57" s="63">
        <v>20000</v>
      </c>
      <c r="K57" s="55">
        <v>0.1</v>
      </c>
      <c r="L57" s="63">
        <v>2000</v>
      </c>
      <c r="M57" s="64"/>
      <c r="N57" s="167"/>
      <c r="O57" s="57"/>
      <c r="P57" s="56"/>
    </row>
    <row r="58" spans="2:16" s="37" customFormat="1" ht="21.75" customHeight="1" x14ac:dyDescent="0.2">
      <c r="B58" s="48" t="str">
        <f t="shared" si="3"/>
        <v/>
      </c>
      <c r="C58" s="65"/>
      <c r="D58" s="60" t="str">
        <f t="shared" si="4"/>
        <v/>
      </c>
      <c r="E58" s="59" t="s">
        <v>442</v>
      </c>
      <c r="F58" s="91">
        <v>42747</v>
      </c>
      <c r="G58" s="62"/>
      <c r="H58" s="93" t="str">
        <f t="shared" si="5"/>
        <v/>
      </c>
      <c r="I58" s="62" t="s">
        <v>434</v>
      </c>
      <c r="J58" s="63">
        <v>10000</v>
      </c>
      <c r="K58" s="55">
        <v>0.1</v>
      </c>
      <c r="L58" s="63">
        <v>1000</v>
      </c>
      <c r="M58" s="64"/>
      <c r="N58" s="167"/>
      <c r="O58" s="57"/>
      <c r="P58" s="56"/>
    </row>
    <row r="59" spans="2:16" s="37" customFormat="1" ht="21.75" customHeight="1" x14ac:dyDescent="0.2">
      <c r="B59" s="48" t="str">
        <f t="shared" si="3"/>
        <v/>
      </c>
      <c r="C59" s="65"/>
      <c r="D59" s="60" t="str">
        <f t="shared" si="4"/>
        <v/>
      </c>
      <c r="E59" s="59" t="s">
        <v>442</v>
      </c>
      <c r="F59" s="91">
        <v>42750</v>
      </c>
      <c r="G59" s="62"/>
      <c r="H59" s="93" t="str">
        <f t="shared" si="5"/>
        <v/>
      </c>
      <c r="I59" s="62" t="s">
        <v>436</v>
      </c>
      <c r="J59" s="63">
        <v>50000</v>
      </c>
      <c r="K59" s="55">
        <v>0.1</v>
      </c>
      <c r="L59" s="63">
        <v>5000</v>
      </c>
      <c r="M59" s="64"/>
      <c r="N59" s="167"/>
      <c r="O59" s="57"/>
      <c r="P59" s="56"/>
    </row>
    <row r="60" spans="2:16" s="37" customFormat="1" ht="21.75" customHeight="1" x14ac:dyDescent="0.2">
      <c r="B60" s="48" t="str">
        <f t="shared" si="3"/>
        <v/>
      </c>
      <c r="C60" s="65"/>
      <c r="D60" s="60" t="str">
        <f t="shared" si="4"/>
        <v/>
      </c>
      <c r="E60" s="59" t="s">
        <v>442</v>
      </c>
      <c r="F60" s="91">
        <v>42751</v>
      </c>
      <c r="G60" s="62"/>
      <c r="H60" s="93" t="str">
        <f t="shared" si="5"/>
        <v/>
      </c>
      <c r="I60" s="62" t="s">
        <v>437</v>
      </c>
      <c r="J60" s="63">
        <v>20000</v>
      </c>
      <c r="K60" s="55">
        <v>0.1</v>
      </c>
      <c r="L60" s="63">
        <v>2000</v>
      </c>
      <c r="M60" s="64"/>
      <c r="N60" s="167"/>
      <c r="O60" s="57"/>
      <c r="P60" s="56"/>
    </row>
    <row r="61" spans="2:16" s="37" customFormat="1" ht="21.75" customHeight="1" x14ac:dyDescent="0.2">
      <c r="B61" s="48" t="str">
        <f t="shared" si="3"/>
        <v/>
      </c>
      <c r="C61" s="65"/>
      <c r="D61" s="60" t="str">
        <f t="shared" si="4"/>
        <v/>
      </c>
      <c r="E61" s="59" t="s">
        <v>442</v>
      </c>
      <c r="F61" s="91">
        <v>42754</v>
      </c>
      <c r="G61" s="62"/>
      <c r="H61" s="93" t="str">
        <f t="shared" si="5"/>
        <v/>
      </c>
      <c r="I61" s="62" t="s">
        <v>434</v>
      </c>
      <c r="J61" s="63">
        <v>1341605.4545454544</v>
      </c>
      <c r="K61" s="55">
        <v>0.1</v>
      </c>
      <c r="L61" s="63">
        <v>134161</v>
      </c>
      <c r="M61" s="64"/>
      <c r="N61" s="167"/>
      <c r="O61" s="57"/>
      <c r="P61" s="56"/>
    </row>
    <row r="62" spans="2:16" s="37" customFormat="1" ht="21.75" customHeight="1" x14ac:dyDescent="0.2">
      <c r="B62" s="48" t="str">
        <f t="shared" si="3"/>
        <v/>
      </c>
      <c r="C62" s="65"/>
      <c r="D62" s="60" t="str">
        <f t="shared" si="4"/>
        <v/>
      </c>
      <c r="E62" s="59" t="s">
        <v>442</v>
      </c>
      <c r="F62" s="91">
        <v>42760</v>
      </c>
      <c r="G62" s="62"/>
      <c r="H62" s="93" t="str">
        <f t="shared" si="5"/>
        <v/>
      </c>
      <c r="I62" s="62" t="s">
        <v>438</v>
      </c>
      <c r="J62" s="63">
        <v>10000</v>
      </c>
      <c r="K62" s="55">
        <v>0.1</v>
      </c>
      <c r="L62" s="63">
        <v>1000</v>
      </c>
      <c r="M62" s="64"/>
      <c r="N62" s="167"/>
      <c r="O62" s="57"/>
      <c r="P62" s="56"/>
    </row>
    <row r="63" spans="2:16" s="37" customFormat="1" ht="21.75" customHeight="1" x14ac:dyDescent="0.2">
      <c r="B63" s="48" t="str">
        <f t="shared" si="3"/>
        <v/>
      </c>
      <c r="C63" s="65"/>
      <c r="D63" s="60" t="str">
        <f t="shared" si="4"/>
        <v/>
      </c>
      <c r="E63" s="59" t="s">
        <v>442</v>
      </c>
      <c r="F63" s="91">
        <v>42777</v>
      </c>
      <c r="G63" s="62"/>
      <c r="H63" s="93" t="str">
        <f t="shared" si="5"/>
        <v/>
      </c>
      <c r="I63" s="62" t="s">
        <v>436</v>
      </c>
      <c r="J63" s="63">
        <v>50000</v>
      </c>
      <c r="K63" s="55">
        <v>0.1</v>
      </c>
      <c r="L63" s="63">
        <v>5000</v>
      </c>
      <c r="M63" s="64"/>
      <c r="N63" s="167"/>
      <c r="O63" s="57"/>
      <c r="P63" s="56"/>
    </row>
    <row r="64" spans="2:16" s="37" customFormat="1" ht="21.75" customHeight="1" x14ac:dyDescent="0.2">
      <c r="B64" s="48" t="str">
        <f t="shared" si="3"/>
        <v/>
      </c>
      <c r="C64" s="65"/>
      <c r="D64" s="60" t="str">
        <f t="shared" si="4"/>
        <v/>
      </c>
      <c r="E64" s="59" t="s">
        <v>442</v>
      </c>
      <c r="F64" s="91">
        <v>42791</v>
      </c>
      <c r="G64" s="62"/>
      <c r="H64" s="93" t="str">
        <f t="shared" si="5"/>
        <v/>
      </c>
      <c r="I64" s="62" t="s">
        <v>438</v>
      </c>
      <c r="J64" s="63">
        <v>10000</v>
      </c>
      <c r="K64" s="55">
        <v>0.1</v>
      </c>
      <c r="L64" s="63">
        <v>1000</v>
      </c>
      <c r="M64" s="64"/>
      <c r="N64" s="167"/>
      <c r="O64" s="57"/>
      <c r="P64" s="56"/>
    </row>
    <row r="65" spans="2:16" s="37" customFormat="1" ht="21.75" customHeight="1" x14ac:dyDescent="0.2">
      <c r="B65" s="48" t="str">
        <f t="shared" si="3"/>
        <v/>
      </c>
      <c r="C65" s="65"/>
      <c r="D65" s="60" t="str">
        <f t="shared" si="4"/>
        <v/>
      </c>
      <c r="E65" s="59" t="s">
        <v>442</v>
      </c>
      <c r="F65" s="91">
        <v>42797</v>
      </c>
      <c r="G65" s="62"/>
      <c r="H65" s="93" t="str">
        <f t="shared" si="5"/>
        <v/>
      </c>
      <c r="I65" s="62" t="s">
        <v>434</v>
      </c>
      <c r="J65" s="63">
        <v>456548</v>
      </c>
      <c r="K65" s="55">
        <v>0.1</v>
      </c>
      <c r="L65" s="63">
        <v>45655</v>
      </c>
      <c r="M65" s="64"/>
      <c r="N65" s="167"/>
      <c r="O65" s="57"/>
      <c r="P65" s="56"/>
    </row>
    <row r="66" spans="2:16" s="37" customFormat="1" ht="21.75" customHeight="1" x14ac:dyDescent="0.2">
      <c r="B66" s="48" t="str">
        <f t="shared" si="3"/>
        <v/>
      </c>
      <c r="C66" s="65"/>
      <c r="D66" s="60" t="str">
        <f t="shared" si="4"/>
        <v/>
      </c>
      <c r="E66" s="59" t="s">
        <v>442</v>
      </c>
      <c r="F66" s="91">
        <v>42797</v>
      </c>
      <c r="G66" s="62"/>
      <c r="H66" s="93" t="str">
        <f t="shared" si="5"/>
        <v/>
      </c>
      <c r="I66" s="62" t="s">
        <v>434</v>
      </c>
      <c r="J66" s="63">
        <v>213123</v>
      </c>
      <c r="K66" s="55">
        <v>0.1</v>
      </c>
      <c r="L66" s="63">
        <v>21312</v>
      </c>
      <c r="M66" s="64"/>
      <c r="N66" s="167"/>
      <c r="O66" s="57"/>
      <c r="P66" s="56"/>
    </row>
    <row r="67" spans="2:16" s="37" customFormat="1" ht="21.75" customHeight="1" x14ac:dyDescent="0.2">
      <c r="B67" s="48" t="str">
        <f t="shared" si="3"/>
        <v/>
      </c>
      <c r="C67" s="65"/>
      <c r="D67" s="60" t="str">
        <f t="shared" si="4"/>
        <v/>
      </c>
      <c r="E67" s="59" t="s">
        <v>442</v>
      </c>
      <c r="F67" s="91">
        <v>42797</v>
      </c>
      <c r="G67" s="62"/>
      <c r="H67" s="93" t="str">
        <f t="shared" si="5"/>
        <v/>
      </c>
      <c r="I67" s="62" t="s">
        <v>439</v>
      </c>
      <c r="J67" s="63">
        <v>533477</v>
      </c>
      <c r="K67" s="55">
        <v>0.1</v>
      </c>
      <c r="L67" s="63">
        <v>53348</v>
      </c>
      <c r="M67" s="64"/>
      <c r="N67" s="167"/>
      <c r="O67" s="57"/>
      <c r="P67" s="56"/>
    </row>
    <row r="68" spans="2:16" s="37" customFormat="1" ht="21.75" customHeight="1" x14ac:dyDescent="0.2">
      <c r="B68" s="48" t="str">
        <f t="shared" si="3"/>
        <v/>
      </c>
      <c r="C68" s="65"/>
      <c r="D68" s="60" t="str">
        <f t="shared" si="4"/>
        <v/>
      </c>
      <c r="E68" s="59" t="s">
        <v>442</v>
      </c>
      <c r="F68" s="91">
        <v>42812</v>
      </c>
      <c r="G68" s="62"/>
      <c r="H68" s="93" t="str">
        <f t="shared" si="5"/>
        <v/>
      </c>
      <c r="I68" s="62" t="s">
        <v>436</v>
      </c>
      <c r="J68" s="63">
        <v>50000</v>
      </c>
      <c r="K68" s="55">
        <v>0.1</v>
      </c>
      <c r="L68" s="63">
        <v>5000</v>
      </c>
      <c r="M68" s="64"/>
      <c r="N68" s="167"/>
      <c r="O68" s="57"/>
      <c r="P68" s="56"/>
    </row>
    <row r="69" spans="2:16" s="37" customFormat="1" ht="21.75" customHeight="1" x14ac:dyDescent="0.2">
      <c r="B69" s="48" t="str">
        <f t="shared" si="3"/>
        <v/>
      </c>
      <c r="C69" s="65"/>
      <c r="D69" s="60" t="str">
        <f t="shared" si="4"/>
        <v/>
      </c>
      <c r="E69" s="59" t="s">
        <v>442</v>
      </c>
      <c r="F69" s="91">
        <v>42817</v>
      </c>
      <c r="G69" s="62"/>
      <c r="H69" s="93" t="str">
        <f t="shared" si="5"/>
        <v/>
      </c>
      <c r="I69" s="62" t="s">
        <v>434</v>
      </c>
      <c r="J69" s="63">
        <v>10000</v>
      </c>
      <c r="K69" s="55">
        <v>0.1</v>
      </c>
      <c r="L69" s="63">
        <v>1000</v>
      </c>
      <c r="M69" s="64"/>
      <c r="N69" s="167"/>
      <c r="O69" s="57"/>
      <c r="P69" s="56"/>
    </row>
    <row r="70" spans="2:16" s="37" customFormat="1" ht="21.75" customHeight="1" x14ac:dyDescent="0.2">
      <c r="B70" s="48" t="str">
        <f t="shared" si="3"/>
        <v/>
      </c>
      <c r="C70" s="65"/>
      <c r="D70" s="60" t="str">
        <f t="shared" si="4"/>
        <v/>
      </c>
      <c r="E70" s="59" t="s">
        <v>442</v>
      </c>
      <c r="F70" s="91">
        <v>42817</v>
      </c>
      <c r="G70" s="62"/>
      <c r="H70" s="93" t="str">
        <f t="shared" si="5"/>
        <v/>
      </c>
      <c r="I70" s="62" t="s">
        <v>434</v>
      </c>
      <c r="J70" s="63">
        <v>10000</v>
      </c>
      <c r="K70" s="55">
        <v>0.1</v>
      </c>
      <c r="L70" s="63">
        <v>1000</v>
      </c>
      <c r="M70" s="64"/>
      <c r="N70" s="167"/>
      <c r="O70" s="57"/>
      <c r="P70" s="56"/>
    </row>
    <row r="71" spans="2:16" s="37" customFormat="1" ht="21.75" customHeight="1" x14ac:dyDescent="0.2">
      <c r="B71" s="48" t="str">
        <f t="shared" si="3"/>
        <v/>
      </c>
      <c r="C71" s="65"/>
      <c r="D71" s="60" t="str">
        <f t="shared" si="4"/>
        <v/>
      </c>
      <c r="E71" s="59" t="s">
        <v>442</v>
      </c>
      <c r="F71" s="91">
        <v>42819</v>
      </c>
      <c r="G71" s="62"/>
      <c r="H71" s="93" t="str">
        <f t="shared" si="5"/>
        <v/>
      </c>
      <c r="I71" s="62" t="s">
        <v>438</v>
      </c>
      <c r="J71" s="63">
        <v>10000</v>
      </c>
      <c r="K71" s="55">
        <v>0.1</v>
      </c>
      <c r="L71" s="63">
        <v>1000</v>
      </c>
      <c r="M71" s="64"/>
      <c r="N71" s="167"/>
      <c r="O71" s="57"/>
      <c r="P71" s="56"/>
    </row>
    <row r="72" spans="2:16" s="37" customFormat="1" ht="21.75" customHeight="1" x14ac:dyDescent="0.2">
      <c r="B72" s="48" t="str">
        <f t="shared" si="3"/>
        <v/>
      </c>
      <c r="C72" s="65"/>
      <c r="D72" s="60" t="str">
        <f t="shared" si="4"/>
        <v/>
      </c>
      <c r="E72" s="59" t="s">
        <v>442</v>
      </c>
      <c r="F72" s="91">
        <v>42824</v>
      </c>
      <c r="G72" s="62"/>
      <c r="H72" s="93" t="str">
        <f t="shared" si="5"/>
        <v/>
      </c>
      <c r="I72" s="62" t="s">
        <v>434</v>
      </c>
      <c r="J72" s="63">
        <v>10000</v>
      </c>
      <c r="K72" s="55">
        <v>0.1</v>
      </c>
      <c r="L72" s="63">
        <v>1000</v>
      </c>
      <c r="M72" s="64"/>
      <c r="N72" s="167"/>
      <c r="O72" s="57"/>
      <c r="P72" s="56"/>
    </row>
    <row r="73" spans="2:16" s="37" customFormat="1" ht="21.75" customHeight="1" x14ac:dyDescent="0.2">
      <c r="B73" s="48" t="str">
        <f t="shared" si="3"/>
        <v/>
      </c>
      <c r="C73" s="65"/>
      <c r="D73" s="60" t="str">
        <f t="shared" si="4"/>
        <v/>
      </c>
      <c r="E73" s="59" t="s">
        <v>442</v>
      </c>
      <c r="F73" s="91">
        <v>42824</v>
      </c>
      <c r="G73" s="62"/>
      <c r="H73" s="93" t="str">
        <f t="shared" si="5"/>
        <v/>
      </c>
      <c r="I73" s="62" t="s">
        <v>440</v>
      </c>
      <c r="J73" s="63">
        <v>20000</v>
      </c>
      <c r="K73" s="55">
        <v>0.1</v>
      </c>
      <c r="L73" s="63">
        <v>2000</v>
      </c>
      <c r="M73" s="64"/>
      <c r="N73" s="167"/>
      <c r="O73" s="57"/>
      <c r="P73" s="56"/>
    </row>
    <row r="74" spans="2:16" s="37" customFormat="1" ht="21.75" customHeight="1" x14ac:dyDescent="0.2">
      <c r="B74" s="48" t="str">
        <f t="shared" si="3"/>
        <v/>
      </c>
      <c r="C74" s="65"/>
      <c r="D74" s="60" t="str">
        <f t="shared" si="4"/>
        <v/>
      </c>
      <c r="E74" s="59" t="s">
        <v>442</v>
      </c>
      <c r="F74" s="91">
        <v>42825</v>
      </c>
      <c r="G74" s="62"/>
      <c r="H74" s="93" t="str">
        <f t="shared" si="5"/>
        <v/>
      </c>
      <c r="I74" s="62" t="s">
        <v>434</v>
      </c>
      <c r="J74" s="63">
        <v>20000</v>
      </c>
      <c r="K74" s="55">
        <v>0.1</v>
      </c>
      <c r="L74" s="63">
        <v>2000</v>
      </c>
      <c r="M74" s="64"/>
      <c r="N74" s="167"/>
      <c r="O74" s="57"/>
      <c r="P74" s="56"/>
    </row>
    <row r="75" spans="2:16" s="37" customFormat="1" ht="21.75" customHeight="1" x14ac:dyDescent="0.2">
      <c r="B75" s="48" t="str">
        <f t="shared" si="3"/>
        <v/>
      </c>
      <c r="C75" s="65"/>
      <c r="D75" s="60" t="str">
        <f t="shared" si="4"/>
        <v/>
      </c>
      <c r="E75" s="59" t="s">
        <v>443</v>
      </c>
      <c r="F75" s="91">
        <v>42794</v>
      </c>
      <c r="G75" s="62"/>
      <c r="H75" s="93" t="str">
        <f t="shared" si="5"/>
        <v/>
      </c>
      <c r="I75" s="62" t="s">
        <v>434</v>
      </c>
      <c r="J75" s="63">
        <v>25000</v>
      </c>
      <c r="K75" s="55">
        <v>0.1</v>
      </c>
      <c r="L75" s="63">
        <v>2500</v>
      </c>
      <c r="M75" s="64"/>
      <c r="N75" s="167"/>
      <c r="O75" s="57"/>
      <c r="P75" s="56"/>
    </row>
    <row r="76" spans="2:16" s="37" customFormat="1" ht="21.75" customHeight="1" x14ac:dyDescent="0.2">
      <c r="B76" s="48" t="str">
        <f t="shared" si="3"/>
        <v/>
      </c>
      <c r="C76" s="65"/>
      <c r="D76" s="60" t="str">
        <f t="shared" si="4"/>
        <v/>
      </c>
      <c r="E76" s="59" t="s">
        <v>443</v>
      </c>
      <c r="F76" s="91">
        <v>42794</v>
      </c>
      <c r="G76" s="62"/>
      <c r="H76" s="93" t="str">
        <f t="shared" si="5"/>
        <v/>
      </c>
      <c r="I76" s="62" t="s">
        <v>434</v>
      </c>
      <c r="J76" s="63">
        <v>40883</v>
      </c>
      <c r="K76" s="55">
        <v>0.1</v>
      </c>
      <c r="L76" s="63">
        <v>4088</v>
      </c>
      <c r="M76" s="64"/>
      <c r="N76" s="167"/>
      <c r="O76" s="57"/>
      <c r="P76" s="56"/>
    </row>
    <row r="77" spans="2:16" s="37" customFormat="1" ht="21.75" customHeight="1" x14ac:dyDescent="0.2">
      <c r="B77" s="48" t="str">
        <f t="shared" si="3"/>
        <v/>
      </c>
      <c r="C77" s="65"/>
      <c r="D77" s="60" t="str">
        <f t="shared" si="4"/>
        <v/>
      </c>
      <c r="E77" s="59" t="s">
        <v>443</v>
      </c>
      <c r="F77" s="91">
        <v>42794</v>
      </c>
      <c r="G77" s="62"/>
      <c r="H77" s="93" t="str">
        <f t="shared" si="5"/>
        <v/>
      </c>
      <c r="I77" s="62" t="s">
        <v>434</v>
      </c>
      <c r="J77" s="63">
        <v>25000</v>
      </c>
      <c r="K77" s="55">
        <v>0.1</v>
      </c>
      <c r="L77" s="63">
        <v>2500</v>
      </c>
      <c r="M77" s="64"/>
      <c r="N77" s="167"/>
      <c r="O77" s="57"/>
      <c r="P77" s="56"/>
    </row>
    <row r="78" spans="2:16" s="37" customFormat="1" ht="21.75" customHeight="1" x14ac:dyDescent="0.2">
      <c r="B78" s="48" t="str">
        <f t="shared" si="3"/>
        <v/>
      </c>
      <c r="C78" s="65"/>
      <c r="D78" s="60" t="str">
        <f t="shared" si="4"/>
        <v/>
      </c>
      <c r="E78" s="59" t="s">
        <v>443</v>
      </c>
      <c r="F78" s="91">
        <v>42795</v>
      </c>
      <c r="G78" s="62"/>
      <c r="H78" s="93" t="str">
        <f t="shared" si="5"/>
        <v/>
      </c>
      <c r="I78" s="62" t="s">
        <v>441</v>
      </c>
      <c r="J78" s="63">
        <v>20000</v>
      </c>
      <c r="K78" s="55">
        <v>0.1</v>
      </c>
      <c r="L78" s="63">
        <v>2000</v>
      </c>
      <c r="M78" s="64"/>
      <c r="N78" s="167"/>
      <c r="O78" s="57"/>
      <c r="P78" s="56"/>
    </row>
    <row r="79" spans="2:16" s="37" customFormat="1" ht="21.75" customHeight="1" x14ac:dyDescent="0.2">
      <c r="B79" s="48" t="str">
        <f t="shared" si="3"/>
        <v/>
      </c>
      <c r="C79" s="65"/>
      <c r="D79" s="60" t="str">
        <f t="shared" si="4"/>
        <v/>
      </c>
      <c r="E79" s="59" t="s">
        <v>443</v>
      </c>
      <c r="F79" s="91">
        <v>42795</v>
      </c>
      <c r="G79" s="62"/>
      <c r="H79" s="93" t="str">
        <f t="shared" si="5"/>
        <v/>
      </c>
      <c r="I79" s="62" t="s">
        <v>434</v>
      </c>
      <c r="J79" s="63">
        <v>43596</v>
      </c>
      <c r="K79" s="55">
        <v>0.1</v>
      </c>
      <c r="L79" s="63">
        <v>4360</v>
      </c>
      <c r="M79" s="64"/>
      <c r="N79" s="167"/>
      <c r="O79" s="57"/>
      <c r="P79" s="56"/>
    </row>
    <row r="80" spans="2:16" s="37" customFormat="1" ht="21.75" customHeight="1" x14ac:dyDescent="0.2">
      <c r="B80" s="48" t="str">
        <f t="shared" si="3"/>
        <v/>
      </c>
      <c r="C80" s="65"/>
      <c r="D80" s="60" t="str">
        <f t="shared" si="4"/>
        <v/>
      </c>
      <c r="E80" s="59" t="s">
        <v>443</v>
      </c>
      <c r="F80" s="91">
        <v>42795</v>
      </c>
      <c r="G80" s="62"/>
      <c r="H80" s="93" t="str">
        <f t="shared" si="5"/>
        <v/>
      </c>
      <c r="I80" s="62" t="s">
        <v>434</v>
      </c>
      <c r="J80" s="63">
        <v>25000</v>
      </c>
      <c r="K80" s="55">
        <v>0.1</v>
      </c>
      <c r="L80" s="63">
        <v>2500</v>
      </c>
      <c r="M80" s="64"/>
      <c r="N80" s="167"/>
      <c r="O80" s="57"/>
      <c r="P80" s="56"/>
    </row>
    <row r="81" spans="2:16" s="37" customFormat="1" ht="21.75" customHeight="1" x14ac:dyDescent="0.2">
      <c r="B81" s="48" t="str">
        <f t="shared" si="3"/>
        <v/>
      </c>
      <c r="C81" s="65"/>
      <c r="D81" s="60" t="str">
        <f t="shared" si="4"/>
        <v/>
      </c>
      <c r="E81" s="59" t="s">
        <v>443</v>
      </c>
      <c r="F81" s="91">
        <v>42814</v>
      </c>
      <c r="G81" s="62"/>
      <c r="H81" s="93" t="str">
        <f t="shared" si="5"/>
        <v/>
      </c>
      <c r="I81" s="62" t="s">
        <v>434</v>
      </c>
      <c r="J81" s="63">
        <v>25000</v>
      </c>
      <c r="K81" s="55">
        <v>0.1</v>
      </c>
      <c r="L81" s="63">
        <v>2500</v>
      </c>
      <c r="M81" s="64"/>
      <c r="N81" s="167"/>
      <c r="O81" s="57"/>
      <c r="P81" s="56"/>
    </row>
    <row r="82" spans="2:16" s="37" customFormat="1" ht="21.75" customHeight="1" x14ac:dyDescent="0.2">
      <c r="B82" s="48" t="str">
        <f t="shared" si="3"/>
        <v/>
      </c>
      <c r="C82" s="65"/>
      <c r="D82" s="60" t="str">
        <f t="shared" si="4"/>
        <v/>
      </c>
      <c r="E82" s="59" t="s">
        <v>443</v>
      </c>
      <c r="F82" s="91">
        <v>42814</v>
      </c>
      <c r="G82" s="62"/>
      <c r="H82" s="93" t="str">
        <f t="shared" si="5"/>
        <v/>
      </c>
      <c r="I82" s="62" t="s">
        <v>434</v>
      </c>
      <c r="J82" s="63">
        <v>31951</v>
      </c>
      <c r="K82" s="55">
        <v>0.1</v>
      </c>
      <c r="L82" s="63">
        <v>3195</v>
      </c>
      <c r="M82" s="64"/>
      <c r="N82" s="167"/>
      <c r="O82" s="57"/>
      <c r="P82" s="56"/>
    </row>
    <row r="83" spans="2:16" s="37" customFormat="1" ht="21.75" customHeight="1" x14ac:dyDescent="0.2">
      <c r="B83" s="48" t="str">
        <f t="shared" si="3"/>
        <v/>
      </c>
      <c r="C83" s="65"/>
      <c r="D83" s="60" t="str">
        <f t="shared" si="4"/>
        <v/>
      </c>
      <c r="E83" s="59" t="s">
        <v>443</v>
      </c>
      <c r="F83" s="91">
        <v>42823</v>
      </c>
      <c r="G83" s="62"/>
      <c r="H83" s="93" t="str">
        <f t="shared" si="5"/>
        <v/>
      </c>
      <c r="I83" s="62" t="s">
        <v>434</v>
      </c>
      <c r="J83" s="63">
        <v>32819</v>
      </c>
      <c r="K83" s="55">
        <v>0.1</v>
      </c>
      <c r="L83" s="63">
        <v>3282</v>
      </c>
      <c r="M83" s="64"/>
      <c r="N83" s="167"/>
      <c r="O83" s="57"/>
      <c r="P83" s="56"/>
    </row>
    <row r="84" spans="2:16" s="37" customFormat="1" ht="21.75" customHeight="1" x14ac:dyDescent="0.2">
      <c r="B84" s="48" t="str">
        <f t="shared" si="3"/>
        <v/>
      </c>
      <c r="C84" s="65"/>
      <c r="D84" s="60" t="str">
        <f t="shared" ref="D84:D88" si="6">IF(ISNA(VLOOKUP(G84,DSMV,3,0)),"",VLOOKUP(G84,DSMV,3,0))</f>
        <v/>
      </c>
      <c r="E84" s="59"/>
      <c r="F84" s="91"/>
      <c r="G84" s="62"/>
      <c r="H84" s="93" t="str">
        <f t="shared" ref="H84:H88" si="7">IF(ISNA(VLOOKUP(G84,DSMV,2,0)),"",VLOOKUP(G84,DSMV,2,0))</f>
        <v/>
      </c>
      <c r="I84" s="62"/>
      <c r="J84" s="63"/>
      <c r="K84" s="55">
        <v>0.1</v>
      </c>
      <c r="L84" s="63"/>
      <c r="M84" s="64"/>
      <c r="N84" s="56"/>
      <c r="O84" s="57"/>
    </row>
    <row r="85" spans="2:16" s="37" customFormat="1" ht="21.75" customHeight="1" x14ac:dyDescent="0.2">
      <c r="B85" s="48" t="str">
        <f t="shared" ref="B85:B88" si="8">IF(G85&lt;&gt;"",ROW()-16,"")</f>
        <v/>
      </c>
      <c r="C85" s="65"/>
      <c r="D85" s="60" t="str">
        <f t="shared" si="6"/>
        <v/>
      </c>
      <c r="E85" s="59"/>
      <c r="F85" s="91"/>
      <c r="G85" s="62"/>
      <c r="H85" s="93" t="str">
        <f t="shared" si="7"/>
        <v/>
      </c>
      <c r="I85" s="62"/>
      <c r="J85" s="63"/>
      <c r="K85" s="55">
        <v>0.1</v>
      </c>
      <c r="L85" s="63"/>
      <c r="M85" s="64"/>
      <c r="N85" s="56"/>
      <c r="O85" s="57"/>
    </row>
    <row r="86" spans="2:16" s="37" customFormat="1" ht="21.75" customHeight="1" x14ac:dyDescent="0.2">
      <c r="B86" s="48" t="str">
        <f t="shared" si="8"/>
        <v/>
      </c>
      <c r="C86" s="65"/>
      <c r="D86" s="60" t="str">
        <f t="shared" si="6"/>
        <v/>
      </c>
      <c r="E86" s="59"/>
      <c r="F86" s="91"/>
      <c r="G86" s="62"/>
      <c r="H86" s="93" t="str">
        <f t="shared" si="7"/>
        <v/>
      </c>
      <c r="I86" s="62"/>
      <c r="J86" s="63"/>
      <c r="K86" s="55">
        <v>0.1</v>
      </c>
      <c r="L86" s="63"/>
      <c r="M86" s="64"/>
      <c r="N86" s="56"/>
      <c r="O86" s="57"/>
    </row>
    <row r="87" spans="2:16" s="37" customFormat="1" ht="21.75" customHeight="1" x14ac:dyDescent="0.2">
      <c r="B87" s="48" t="str">
        <f t="shared" si="8"/>
        <v/>
      </c>
      <c r="C87" s="65"/>
      <c r="D87" s="60" t="str">
        <f t="shared" si="6"/>
        <v/>
      </c>
      <c r="E87" s="59"/>
      <c r="F87" s="91"/>
      <c r="G87" s="62"/>
      <c r="H87" s="93" t="str">
        <f t="shared" si="7"/>
        <v/>
      </c>
      <c r="I87" s="62"/>
      <c r="J87" s="63"/>
      <c r="K87" s="55">
        <v>0.1</v>
      </c>
      <c r="L87" s="63"/>
      <c r="M87" s="64"/>
      <c r="N87" s="56"/>
      <c r="O87" s="57"/>
    </row>
    <row r="88" spans="2:16" s="37" customFormat="1" ht="21.75" customHeight="1" x14ac:dyDescent="0.2">
      <c r="B88" s="48" t="str">
        <f t="shared" si="8"/>
        <v/>
      </c>
      <c r="C88" s="65"/>
      <c r="D88" s="60" t="str">
        <f t="shared" si="6"/>
        <v/>
      </c>
      <c r="E88" s="59"/>
      <c r="F88" s="91"/>
      <c r="G88" s="62"/>
      <c r="H88" s="93" t="str">
        <f t="shared" si="7"/>
        <v/>
      </c>
      <c r="I88" s="62"/>
      <c r="J88" s="63"/>
      <c r="K88" s="55">
        <v>0.1</v>
      </c>
      <c r="L88" s="63"/>
      <c r="M88" s="64"/>
      <c r="N88" s="56"/>
      <c r="O88" s="57"/>
    </row>
    <row r="89" spans="2:16" s="37" customFormat="1" ht="21.75" customHeight="1" x14ac:dyDescent="0.2">
      <c r="B89" s="48" t="str">
        <f>IF(G89&lt;&gt;"",ROW()-16,"")</f>
        <v/>
      </c>
      <c r="C89" s="65"/>
      <c r="D89" s="60"/>
      <c r="E89" s="59"/>
      <c r="F89" s="91"/>
      <c r="G89" s="62"/>
      <c r="H89" s="93"/>
      <c r="I89" s="62"/>
      <c r="J89" s="63"/>
      <c r="K89" s="55"/>
      <c r="L89" s="63"/>
      <c r="M89" s="66"/>
      <c r="N89" s="56"/>
      <c r="O89" s="57"/>
    </row>
    <row r="90" spans="2:16" s="67" customFormat="1" ht="21.75" customHeight="1" x14ac:dyDescent="0.2">
      <c r="B90" s="68" t="s">
        <v>11</v>
      </c>
      <c r="C90" s="69"/>
      <c r="D90" s="70"/>
      <c r="E90" s="71"/>
      <c r="F90" s="70"/>
      <c r="G90" s="70"/>
      <c r="H90" s="70"/>
      <c r="I90" s="70"/>
      <c r="J90" s="72">
        <f>SUBTOTAL(9,J17:J89)</f>
        <v>2461246992.4545455</v>
      </c>
      <c r="K90" s="72"/>
      <c r="L90" s="72">
        <f>SUBTOTAL(9,L17:L89)</f>
        <v>246124701</v>
      </c>
      <c r="M90" s="70"/>
      <c r="N90" s="57"/>
    </row>
    <row r="91" spans="2:16" s="67" customFormat="1" ht="21.75" hidden="1" customHeight="1" x14ac:dyDescent="0.2">
      <c r="B91" s="73"/>
      <c r="C91" s="74"/>
      <c r="D91" s="75"/>
      <c r="E91" s="76"/>
      <c r="F91" s="75"/>
      <c r="G91" s="75"/>
      <c r="H91" s="75"/>
      <c r="I91" s="75"/>
      <c r="J91" s="77"/>
      <c r="K91" s="77"/>
      <c r="L91" s="77"/>
      <c r="M91" s="78"/>
      <c r="N91" s="57"/>
    </row>
    <row r="92" spans="2:16" s="37" customFormat="1" ht="21.75" customHeight="1" x14ac:dyDescent="0.2">
      <c r="B92" s="79" t="s">
        <v>70</v>
      </c>
      <c r="C92" s="80"/>
      <c r="D92" s="80"/>
      <c r="E92" s="80"/>
      <c r="F92" s="80"/>
      <c r="G92" s="80"/>
      <c r="H92" s="80"/>
      <c r="I92" s="80"/>
      <c r="J92" s="81"/>
      <c r="K92" s="82"/>
      <c r="L92" s="81"/>
      <c r="M92" s="83"/>
      <c r="N92" s="57"/>
    </row>
    <row r="93" spans="2:16" s="67" customFormat="1" ht="21.75" customHeight="1" x14ac:dyDescent="0.2">
      <c r="B93" s="68" t="s">
        <v>11</v>
      </c>
      <c r="C93" s="69"/>
      <c r="D93" s="70"/>
      <c r="E93" s="71"/>
      <c r="F93" s="70"/>
      <c r="G93" s="70"/>
      <c r="H93" s="70"/>
      <c r="I93" s="70"/>
      <c r="J93" s="84"/>
      <c r="K93" s="84"/>
      <c r="L93" s="84"/>
      <c r="M93" s="70"/>
      <c r="N93" s="57"/>
    </row>
    <row r="94" spans="2:16" s="37" customFormat="1" ht="21.75" customHeight="1" x14ac:dyDescent="0.2">
      <c r="B94" s="79" t="s">
        <v>71</v>
      </c>
      <c r="C94" s="80"/>
      <c r="D94" s="80"/>
      <c r="E94" s="80"/>
      <c r="F94" s="80"/>
      <c r="G94" s="80"/>
      <c r="H94" s="80"/>
      <c r="I94" s="80"/>
      <c r="J94" s="81"/>
      <c r="K94" s="82"/>
      <c r="L94" s="81"/>
      <c r="M94" s="83"/>
      <c r="N94" s="57"/>
    </row>
    <row r="95" spans="2:16" s="37" customFormat="1" ht="21.75" customHeight="1" x14ac:dyDescent="0.2">
      <c r="B95" s="47"/>
      <c r="C95" s="85"/>
      <c r="D95" s="85"/>
      <c r="E95" s="44"/>
      <c r="F95" s="86"/>
      <c r="G95" s="85"/>
      <c r="H95" s="44"/>
      <c r="I95" s="85"/>
      <c r="J95" s="87"/>
      <c r="K95" s="85"/>
      <c r="L95" s="87"/>
      <c r="M95" s="85"/>
      <c r="N95" s="57"/>
    </row>
    <row r="96" spans="2:16" s="67" customFormat="1" ht="21.75" customHeight="1" x14ac:dyDescent="0.2">
      <c r="B96" s="68" t="s">
        <v>11</v>
      </c>
      <c r="C96" s="69"/>
      <c r="D96" s="70"/>
      <c r="E96" s="71"/>
      <c r="F96" s="70"/>
      <c r="G96" s="70"/>
      <c r="H96" s="70"/>
      <c r="I96" s="70"/>
      <c r="J96" s="84"/>
      <c r="K96" s="70"/>
      <c r="L96" s="84"/>
      <c r="M96" s="70"/>
      <c r="N96" s="57"/>
    </row>
    <row r="97" spans="2:14" s="67" customFormat="1" ht="21.75" customHeight="1" x14ac:dyDescent="0.2">
      <c r="B97" s="79" t="s">
        <v>72</v>
      </c>
      <c r="C97" s="80"/>
      <c r="D97" s="80"/>
      <c r="E97" s="80"/>
      <c r="F97" s="80"/>
      <c r="G97" s="80"/>
      <c r="H97" s="80"/>
      <c r="I97" s="80"/>
      <c r="J97" s="81"/>
      <c r="K97" s="82"/>
      <c r="L97" s="81"/>
      <c r="M97" s="83"/>
      <c r="N97" s="57"/>
    </row>
    <row r="98" spans="2:14" s="67" customFormat="1" ht="21.75" customHeight="1" x14ac:dyDescent="0.2">
      <c r="B98" s="47"/>
      <c r="C98" s="85"/>
      <c r="D98" s="85"/>
      <c r="E98" s="44"/>
      <c r="F98" s="86"/>
      <c r="G98" s="85"/>
      <c r="H98" s="44"/>
      <c r="I98" s="85"/>
      <c r="J98" s="87"/>
      <c r="K98" s="85"/>
      <c r="L98" s="87"/>
      <c r="M98" s="85"/>
      <c r="N98" s="57"/>
    </row>
    <row r="99" spans="2:14" s="67" customFormat="1" ht="21.75" customHeight="1" x14ac:dyDescent="0.2">
      <c r="B99" s="68" t="s">
        <v>11</v>
      </c>
      <c r="C99" s="69"/>
      <c r="D99" s="70"/>
      <c r="E99" s="71"/>
      <c r="F99" s="70"/>
      <c r="G99" s="70"/>
      <c r="H99" s="70"/>
      <c r="I99" s="70"/>
      <c r="J99" s="84"/>
      <c r="K99" s="70"/>
      <c r="L99" s="84"/>
      <c r="M99" s="70"/>
      <c r="N99" s="57"/>
    </row>
    <row r="100" spans="2:14" s="37" customFormat="1" ht="21.75" customHeight="1" x14ac:dyDescent="0.2">
      <c r="B100" s="79" t="s">
        <v>40</v>
      </c>
      <c r="C100" s="80"/>
      <c r="D100" s="80"/>
      <c r="E100" s="80"/>
      <c r="F100" s="80"/>
      <c r="G100" s="80"/>
      <c r="H100" s="80"/>
      <c r="I100" s="80"/>
      <c r="J100" s="81"/>
      <c r="K100" s="82"/>
      <c r="L100" s="81"/>
      <c r="M100" s="83"/>
      <c r="N100" s="57"/>
    </row>
    <row r="101" spans="2:14" s="37" customFormat="1" ht="21.75" customHeight="1" x14ac:dyDescent="0.2">
      <c r="B101" s="47"/>
      <c r="C101" s="85"/>
      <c r="D101" s="85"/>
      <c r="E101" s="44"/>
      <c r="F101" s="86"/>
      <c r="G101" s="85"/>
      <c r="H101" s="44"/>
      <c r="I101" s="85"/>
      <c r="J101" s="87"/>
      <c r="K101" s="85"/>
      <c r="L101" s="87"/>
      <c r="M101" s="85"/>
      <c r="N101" s="57"/>
    </row>
    <row r="102" spans="2:14" s="67" customFormat="1" ht="21.75" customHeight="1" x14ac:dyDescent="0.2">
      <c r="B102" s="68" t="s">
        <v>11</v>
      </c>
      <c r="C102" s="69"/>
      <c r="D102" s="70"/>
      <c r="E102" s="71"/>
      <c r="F102" s="70"/>
      <c r="G102" s="70"/>
      <c r="H102" s="70"/>
      <c r="I102" s="70"/>
      <c r="J102" s="84"/>
      <c r="K102" s="70"/>
      <c r="L102" s="84"/>
      <c r="M102" s="70"/>
      <c r="N102" s="88"/>
    </row>
    <row r="103" spans="2:14" s="37" customFormat="1" x14ac:dyDescent="0.2">
      <c r="D103" s="38"/>
      <c r="E103" s="39"/>
      <c r="F103" s="37" t="s">
        <v>283</v>
      </c>
      <c r="G103" s="38"/>
      <c r="H103" s="88">
        <f>J90</f>
        <v>2461246992.4545455</v>
      </c>
      <c r="I103" s="38"/>
      <c r="K103" s="40"/>
      <c r="M103" s="38"/>
      <c r="N103" s="57"/>
    </row>
    <row r="104" spans="2:14" s="37" customFormat="1" x14ac:dyDescent="0.2">
      <c r="D104" s="38"/>
      <c r="E104" s="39"/>
      <c r="F104" s="37" t="s">
        <v>284</v>
      </c>
      <c r="G104" s="38"/>
      <c r="H104" s="88">
        <f>L90</f>
        <v>246124701</v>
      </c>
      <c r="I104" s="38"/>
      <c r="K104" s="40"/>
      <c r="M104" s="38"/>
      <c r="N104" s="57"/>
    </row>
    <row r="105" spans="2:14" s="37" customFormat="1" x14ac:dyDescent="0.2">
      <c r="B105" s="89"/>
      <c r="C105" s="89"/>
      <c r="D105" s="38"/>
      <c r="E105" s="39"/>
      <c r="F105" s="38"/>
      <c r="G105" s="38"/>
      <c r="H105" s="38"/>
      <c r="I105" s="38"/>
      <c r="J105" s="116" t="e">
        <f>"Bình Dương, "&amp;IF($O$14=1,"Ngày 31 Tháng 03  ",IF($O$14=2,"Ngày 30 Tháng 06  ",IF($O$14=3,"Ngày 30 Tháng 09  ",IF($O$14=4,"Ngày 31 Tháng 12  "))))&amp;"Năm  "&amp;YEAR(#REF!)</f>
        <v>#REF!</v>
      </c>
      <c r="K105" s="116"/>
      <c r="N105" s="57"/>
    </row>
    <row r="106" spans="2:14" s="37" customFormat="1" x14ac:dyDescent="0.2">
      <c r="D106" s="38"/>
      <c r="E106" s="39"/>
      <c r="F106" s="38"/>
      <c r="G106" s="38"/>
      <c r="H106" s="38"/>
      <c r="I106" s="38"/>
      <c r="J106" s="114" t="s">
        <v>15</v>
      </c>
      <c r="K106" s="114"/>
      <c r="L106" s="114"/>
      <c r="M106" s="114"/>
    </row>
    <row r="107" spans="2:14" s="37" customFormat="1" x14ac:dyDescent="0.2">
      <c r="D107" s="38"/>
      <c r="E107" s="39"/>
      <c r="F107" s="38"/>
      <c r="G107" s="38"/>
      <c r="H107" s="38"/>
      <c r="I107" s="38"/>
      <c r="J107" s="114" t="s">
        <v>16</v>
      </c>
      <c r="K107" s="114"/>
      <c r="L107" s="114"/>
      <c r="M107" s="114"/>
    </row>
    <row r="108" spans="2:14" s="37" customFormat="1" x14ac:dyDescent="0.2">
      <c r="D108" s="38"/>
      <c r="E108" s="39"/>
      <c r="F108" s="38"/>
      <c r="G108" s="38"/>
      <c r="H108" s="38"/>
      <c r="I108" s="38"/>
      <c r="J108" s="114" t="s">
        <v>17</v>
      </c>
      <c r="K108" s="114"/>
      <c r="L108" s="114"/>
      <c r="M108" s="114"/>
    </row>
    <row r="109" spans="2:14" s="37" customFormat="1" x14ac:dyDescent="0.2">
      <c r="D109" s="38"/>
      <c r="E109" s="39"/>
      <c r="F109" s="38"/>
      <c r="G109" s="38"/>
      <c r="H109" s="38"/>
      <c r="I109" s="38"/>
      <c r="K109" s="40"/>
      <c r="M109" s="38"/>
    </row>
  </sheetData>
  <autoFilter ref="A15:O89"/>
  <sortState ref="A17:Q32">
    <sortCondition ref="F17:F32"/>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110"/>
  <sheetViews>
    <sheetView topLeftCell="A12" zoomScale="90" zoomScaleNormal="90" workbookViewId="0">
      <pane ySplit="4" topLeftCell="A81" activePane="bottomLeft" state="frozen"/>
      <selection activeCell="A12" sqref="A12"/>
      <selection pane="bottomLeft" activeCell="L84" sqref="L84"/>
    </sheetView>
  </sheetViews>
  <sheetFormatPr defaultRowHeight="15" x14ac:dyDescent="0.2"/>
  <cols>
    <col min="1" max="1" width="2.140625" style="15" customWidth="1"/>
    <col min="2" max="2" width="5.5703125" style="15" customWidth="1"/>
    <col min="3" max="3" width="13.7109375" style="15" customWidth="1"/>
    <col min="4" max="4" width="8.5703125" style="15" customWidth="1"/>
    <col min="5" max="5" width="10.7109375" style="15" customWidth="1"/>
    <col min="6" max="6" width="12" style="15" customWidth="1"/>
    <col min="7" max="7" width="48.140625" style="15" customWidth="1"/>
    <col min="8" max="8" width="14.5703125" style="15" customWidth="1"/>
    <col min="9" max="9" width="20.5703125" style="15" customWidth="1"/>
    <col min="10" max="11" width="15.5703125" style="15" customWidth="1"/>
    <col min="12" max="12" width="8.5703125" style="15" customWidth="1"/>
    <col min="13" max="16384" width="9.140625" style="15"/>
  </cols>
  <sheetData>
    <row r="1" spans="1:14" x14ac:dyDescent="0.2">
      <c r="B1" s="16"/>
      <c r="C1" s="16"/>
      <c r="D1" s="16"/>
      <c r="E1" s="16"/>
      <c r="F1" s="16"/>
      <c r="G1" s="16"/>
      <c r="H1" s="16"/>
      <c r="I1" s="16"/>
      <c r="L1" s="16"/>
    </row>
    <row r="2" spans="1:14" x14ac:dyDescent="0.2">
      <c r="B2" s="16"/>
      <c r="C2" s="16"/>
      <c r="D2" s="16"/>
      <c r="E2" s="16"/>
      <c r="F2" s="16"/>
      <c r="G2" s="16"/>
      <c r="H2" s="16"/>
      <c r="I2" s="16"/>
      <c r="L2" s="16"/>
    </row>
    <row r="3" spans="1:14" x14ac:dyDescent="0.2">
      <c r="B3" s="17"/>
      <c r="C3" s="17"/>
      <c r="D3" s="16"/>
      <c r="E3" s="16"/>
      <c r="F3" s="16"/>
      <c r="G3" s="16"/>
      <c r="H3" s="16"/>
      <c r="I3" s="16"/>
      <c r="L3" s="16"/>
    </row>
    <row r="4" spans="1:14" ht="28.5" customHeight="1" x14ac:dyDescent="0.2">
      <c r="B4" s="136" t="s">
        <v>18</v>
      </c>
      <c r="C4" s="136"/>
      <c r="D4" s="136"/>
      <c r="E4" s="136"/>
      <c r="F4" s="136"/>
      <c r="G4" s="136"/>
      <c r="H4" s="136"/>
      <c r="I4" s="136"/>
      <c r="J4" s="136"/>
      <c r="K4" s="136"/>
      <c r="L4" s="136"/>
    </row>
    <row r="5" spans="1:14" hidden="1" x14ac:dyDescent="0.2">
      <c r="A5" s="15" t="s">
        <v>31</v>
      </c>
      <c r="B5" s="137"/>
      <c r="C5" s="137"/>
      <c r="D5" s="137"/>
      <c r="E5" s="137"/>
      <c r="F5" s="137"/>
      <c r="G5" s="137"/>
      <c r="H5" s="137"/>
      <c r="I5" s="137"/>
      <c r="J5" s="137"/>
      <c r="K5" s="137"/>
      <c r="L5" s="137"/>
    </row>
    <row r="6" spans="1:14" x14ac:dyDescent="0.2">
      <c r="B6" s="138" t="s">
        <v>0</v>
      </c>
      <c r="C6" s="138"/>
      <c r="D6" s="138"/>
      <c r="E6" s="138"/>
      <c r="F6" s="138"/>
      <c r="G6" s="138"/>
      <c r="H6" s="138"/>
      <c r="I6" s="138"/>
      <c r="J6" s="138"/>
      <c r="K6" s="138"/>
      <c r="L6" s="138"/>
    </row>
    <row r="7" spans="1:14" x14ac:dyDescent="0.2">
      <c r="B7" s="138" t="e">
        <f>"Kỳ tính thuế: Quý "&amp;N14&amp;" Năm "&amp;YEAR(#REF!)</f>
        <v>#REF!</v>
      </c>
      <c r="C7" s="138"/>
      <c r="D7" s="138"/>
      <c r="E7" s="138"/>
      <c r="F7" s="138"/>
      <c r="G7" s="138"/>
      <c r="H7" s="138"/>
      <c r="I7" s="138"/>
      <c r="J7" s="138"/>
      <c r="K7" s="138"/>
      <c r="L7" s="138"/>
    </row>
    <row r="8" spans="1:14" x14ac:dyDescent="0.2">
      <c r="B8" s="18"/>
      <c r="C8" s="18"/>
      <c r="D8" s="16"/>
      <c r="E8" s="16"/>
      <c r="F8" s="16"/>
      <c r="G8" s="16"/>
      <c r="H8" s="16"/>
      <c r="I8" s="16"/>
      <c r="L8" s="16"/>
    </row>
    <row r="9" spans="1:14" x14ac:dyDescent="0.2">
      <c r="B9" s="15" t="s">
        <v>286</v>
      </c>
    </row>
    <row r="10" spans="1:14" x14ac:dyDescent="0.2">
      <c r="B10" s="15" t="s">
        <v>285</v>
      </c>
    </row>
    <row r="11" spans="1:14" x14ac:dyDescent="0.2">
      <c r="B11" s="134" t="s">
        <v>1</v>
      </c>
      <c r="C11" s="134"/>
      <c r="D11" s="134"/>
      <c r="E11" s="134"/>
      <c r="F11" s="134"/>
      <c r="G11" s="134"/>
      <c r="H11" s="134"/>
      <c r="I11" s="134"/>
      <c r="J11" s="134"/>
      <c r="K11" s="134"/>
      <c r="L11" s="134"/>
    </row>
    <row r="12" spans="1:14" ht="12.75" customHeight="1" x14ac:dyDescent="0.2">
      <c r="B12" s="135" t="s">
        <v>2</v>
      </c>
      <c r="C12" s="135"/>
      <c r="D12" s="135"/>
      <c r="E12" s="135"/>
      <c r="F12" s="135"/>
      <c r="G12" s="135" t="s">
        <v>3</v>
      </c>
      <c r="H12" s="135" t="s">
        <v>29</v>
      </c>
      <c r="I12" s="135" t="s">
        <v>4</v>
      </c>
      <c r="J12" s="135" t="s">
        <v>30</v>
      </c>
      <c r="K12" s="135" t="s">
        <v>5</v>
      </c>
      <c r="L12" s="135" t="s">
        <v>6</v>
      </c>
    </row>
    <row r="13" spans="1:14" ht="4.5" customHeight="1" x14ac:dyDescent="0.2">
      <c r="B13" s="135"/>
      <c r="C13" s="135"/>
      <c r="D13" s="135"/>
      <c r="E13" s="135"/>
      <c r="F13" s="135"/>
      <c r="G13" s="135"/>
      <c r="H13" s="135"/>
      <c r="I13" s="135"/>
      <c r="J13" s="135"/>
      <c r="K13" s="135"/>
      <c r="L13" s="135"/>
    </row>
    <row r="14" spans="1:14" ht="40.5" customHeight="1" x14ac:dyDescent="0.2">
      <c r="B14" s="135"/>
      <c r="C14" s="115" t="s">
        <v>43</v>
      </c>
      <c r="D14" s="115" t="s">
        <v>7</v>
      </c>
      <c r="E14" s="115" t="s">
        <v>8</v>
      </c>
      <c r="F14" s="115" t="s">
        <v>9</v>
      </c>
      <c r="G14" s="135"/>
      <c r="H14" s="135"/>
      <c r="I14" s="135"/>
      <c r="J14" s="135"/>
      <c r="K14" s="135"/>
      <c r="L14" s="135"/>
      <c r="N14" s="117">
        <v>4</v>
      </c>
    </row>
    <row r="15" spans="1:14" x14ac:dyDescent="0.2">
      <c r="B15" s="2" t="s">
        <v>19</v>
      </c>
      <c r="C15" s="2" t="s">
        <v>20</v>
      </c>
      <c r="D15" s="2" t="s">
        <v>21</v>
      </c>
      <c r="E15" s="2" t="s">
        <v>22</v>
      </c>
      <c r="F15" s="2" t="s">
        <v>23</v>
      </c>
      <c r="G15" s="2" t="s">
        <v>24</v>
      </c>
      <c r="H15" s="2" t="s">
        <v>25</v>
      </c>
      <c r="I15" s="19" t="s">
        <v>26</v>
      </c>
      <c r="J15" s="19" t="s">
        <v>27</v>
      </c>
      <c r="K15" s="2" t="s">
        <v>28</v>
      </c>
      <c r="L15" s="2" t="s">
        <v>44</v>
      </c>
    </row>
    <row r="16" spans="1:14" ht="21" customHeight="1" x14ac:dyDescent="0.2">
      <c r="B16" s="132" t="s">
        <v>46</v>
      </c>
      <c r="C16" s="133"/>
      <c r="D16" s="133"/>
      <c r="E16" s="133"/>
      <c r="F16" s="133"/>
      <c r="G16" s="133"/>
      <c r="H16" s="133"/>
      <c r="I16" s="133"/>
      <c r="J16" s="20"/>
      <c r="K16" s="20"/>
      <c r="L16" s="21"/>
    </row>
    <row r="17" spans="2:12" ht="21" customHeight="1" x14ac:dyDescent="0.2">
      <c r="B17" s="8"/>
      <c r="C17" s="8"/>
      <c r="D17" s="8"/>
      <c r="E17" s="8"/>
      <c r="F17" s="5"/>
      <c r="G17" s="8"/>
      <c r="H17" s="2"/>
      <c r="I17" s="8"/>
      <c r="J17" s="7"/>
      <c r="K17" s="7"/>
      <c r="L17" s="8"/>
    </row>
    <row r="18" spans="2:12" s="22" customFormat="1" ht="21" customHeight="1" x14ac:dyDescent="0.2">
      <c r="B18" s="23" t="s">
        <v>11</v>
      </c>
      <c r="C18" s="23"/>
      <c r="D18" s="23"/>
      <c r="E18" s="23"/>
      <c r="F18" s="23"/>
      <c r="G18" s="23"/>
      <c r="H18" s="23"/>
      <c r="I18" s="23"/>
      <c r="J18" s="24"/>
      <c r="K18" s="24"/>
      <c r="L18" s="23"/>
    </row>
    <row r="19" spans="2:12" ht="21" customHeight="1" x14ac:dyDescent="0.2">
      <c r="B19" s="132" t="s">
        <v>12</v>
      </c>
      <c r="C19" s="133"/>
      <c r="D19" s="133"/>
      <c r="E19" s="133"/>
      <c r="F19" s="133"/>
      <c r="G19" s="133"/>
      <c r="H19" s="133"/>
      <c r="I19" s="133"/>
      <c r="J19" s="20"/>
      <c r="K19" s="20"/>
      <c r="L19" s="25"/>
    </row>
    <row r="20" spans="2:12" ht="21" customHeight="1" x14ac:dyDescent="0.2">
      <c r="B20" s="2"/>
      <c r="C20" s="3"/>
      <c r="D20" s="3"/>
      <c r="E20" s="4"/>
      <c r="F20" s="5"/>
      <c r="G20" s="6"/>
      <c r="H20" s="6"/>
      <c r="I20" s="6"/>
      <c r="J20" s="7"/>
      <c r="K20" s="7"/>
      <c r="L20" s="8"/>
    </row>
    <row r="21" spans="2:12" s="22" customFormat="1" ht="21" customHeight="1" x14ac:dyDescent="0.2">
      <c r="B21" s="23" t="s">
        <v>11</v>
      </c>
      <c r="C21" s="23"/>
      <c r="D21" s="23"/>
      <c r="E21" s="23"/>
      <c r="F21" s="23"/>
      <c r="G21" s="23"/>
      <c r="H21" s="23"/>
      <c r="I21" s="23"/>
      <c r="J21" s="24"/>
      <c r="K21" s="24"/>
      <c r="L21" s="23"/>
    </row>
    <row r="22" spans="2:12" ht="21" customHeight="1" x14ac:dyDescent="0.2">
      <c r="B22" s="132" t="s">
        <v>13</v>
      </c>
      <c r="C22" s="133"/>
      <c r="D22" s="133"/>
      <c r="E22" s="133"/>
      <c r="F22" s="133"/>
      <c r="G22" s="133"/>
      <c r="H22" s="133"/>
      <c r="I22" s="133"/>
      <c r="J22" s="20"/>
      <c r="K22" s="20"/>
      <c r="L22" s="25"/>
    </row>
    <row r="23" spans="2:12" ht="21" customHeight="1" x14ac:dyDescent="0.2">
      <c r="B23" s="8"/>
      <c r="C23" s="8"/>
      <c r="D23" s="8"/>
      <c r="E23" s="8"/>
      <c r="F23" s="5"/>
      <c r="G23" s="8"/>
      <c r="H23" s="2"/>
      <c r="I23" s="8"/>
      <c r="J23" s="7"/>
      <c r="K23" s="7"/>
      <c r="L23" s="8"/>
    </row>
    <row r="24" spans="2:12" s="22" customFormat="1" ht="21" customHeight="1" x14ac:dyDescent="0.2">
      <c r="B24" s="23" t="s">
        <v>11</v>
      </c>
      <c r="C24" s="23"/>
      <c r="D24" s="23"/>
      <c r="E24" s="23"/>
      <c r="F24" s="23"/>
      <c r="G24" s="23"/>
      <c r="H24" s="23"/>
      <c r="I24" s="23"/>
      <c r="J24" s="24"/>
      <c r="K24" s="24"/>
      <c r="L24" s="23"/>
    </row>
    <row r="25" spans="2:12" s="22" customFormat="1" ht="21" customHeight="1" x14ac:dyDescent="0.2">
      <c r="B25" s="118" t="s">
        <v>14</v>
      </c>
      <c r="C25" s="119"/>
      <c r="D25" s="119"/>
      <c r="E25" s="119"/>
      <c r="F25" s="119"/>
      <c r="G25" s="119"/>
      <c r="H25" s="119"/>
      <c r="I25" s="119"/>
      <c r="J25" s="26"/>
      <c r="K25" s="26"/>
      <c r="L25" s="27"/>
    </row>
    <row r="26" spans="2:12" ht="21" customHeight="1" x14ac:dyDescent="0.2">
      <c r="B26" s="9">
        <f>IF(G26&lt;&gt;"",ROW()-25,"")</f>
        <v>1</v>
      </c>
      <c r="C26" s="32" t="s">
        <v>85</v>
      </c>
      <c r="D26" s="32" t="s">
        <v>86</v>
      </c>
      <c r="E26" s="10" t="s">
        <v>292</v>
      </c>
      <c r="F26" s="33">
        <v>42739</v>
      </c>
      <c r="G26" s="11" t="s">
        <v>120</v>
      </c>
      <c r="H26" s="34" t="str">
        <f t="shared" ref="H26:H59" si="0">IF(ISNA(VLOOKUP(G26,DSBR,2,0)),"",VLOOKUP(G26,DSBR,2,0))</f>
        <v>0307717894</v>
      </c>
      <c r="I26" s="12" t="s">
        <v>369</v>
      </c>
      <c r="J26" s="13">
        <v>36616000</v>
      </c>
      <c r="K26" s="13">
        <v>3661600</v>
      </c>
      <c r="L26" s="113">
        <v>1</v>
      </c>
    </row>
    <row r="27" spans="2:12" ht="21" customHeight="1" x14ac:dyDescent="0.2">
      <c r="B27" s="9">
        <f t="shared" ref="B27:B91" si="1">IF(G27&lt;&gt;"",ROW()-25,"")</f>
        <v>2</v>
      </c>
      <c r="C27" s="32" t="s">
        <v>85</v>
      </c>
      <c r="D27" s="32" t="s">
        <v>86</v>
      </c>
      <c r="E27" s="10" t="s">
        <v>293</v>
      </c>
      <c r="F27" s="33">
        <v>42741</v>
      </c>
      <c r="G27" s="11" t="s">
        <v>311</v>
      </c>
      <c r="H27" s="34" t="str">
        <f t="shared" si="0"/>
        <v>3702473556</v>
      </c>
      <c r="I27" s="12" t="s">
        <v>369</v>
      </c>
      <c r="J27" s="13">
        <v>650000</v>
      </c>
      <c r="K27" s="13">
        <v>65000</v>
      </c>
      <c r="L27" s="113">
        <v>1</v>
      </c>
    </row>
    <row r="28" spans="2:12" ht="21" customHeight="1" x14ac:dyDescent="0.2">
      <c r="B28" s="9">
        <f t="shared" si="1"/>
        <v>3</v>
      </c>
      <c r="C28" s="32" t="s">
        <v>85</v>
      </c>
      <c r="D28" s="32" t="s">
        <v>86</v>
      </c>
      <c r="E28" s="10" t="s">
        <v>294</v>
      </c>
      <c r="F28" s="33">
        <v>42741</v>
      </c>
      <c r="G28" s="11" t="s">
        <v>103</v>
      </c>
      <c r="H28" s="34" t="str">
        <f t="shared" si="0"/>
        <v>3603093803</v>
      </c>
      <c r="I28" s="12" t="s">
        <v>369</v>
      </c>
      <c r="J28" s="13">
        <v>1673000</v>
      </c>
      <c r="K28" s="13">
        <v>167300</v>
      </c>
      <c r="L28" s="113">
        <v>1</v>
      </c>
    </row>
    <row r="29" spans="2:12" ht="21" customHeight="1" x14ac:dyDescent="0.2">
      <c r="B29" s="9">
        <f t="shared" si="1"/>
        <v>4</v>
      </c>
      <c r="C29" s="32" t="s">
        <v>85</v>
      </c>
      <c r="D29" s="32" t="s">
        <v>86</v>
      </c>
      <c r="E29" s="10" t="s">
        <v>295</v>
      </c>
      <c r="F29" s="33">
        <v>42741</v>
      </c>
      <c r="G29" s="11" t="s">
        <v>312</v>
      </c>
      <c r="H29" s="34" t="str">
        <f t="shared" si="0"/>
        <v>1101819710</v>
      </c>
      <c r="I29" s="12" t="s">
        <v>371</v>
      </c>
      <c r="J29" s="13">
        <v>310800000</v>
      </c>
      <c r="K29" s="13">
        <v>31080000</v>
      </c>
      <c r="L29" s="113">
        <v>1</v>
      </c>
    </row>
    <row r="30" spans="2:12" ht="21" customHeight="1" x14ac:dyDescent="0.2">
      <c r="B30" s="9">
        <f t="shared" si="1"/>
        <v>5</v>
      </c>
      <c r="C30" s="32" t="s">
        <v>85</v>
      </c>
      <c r="D30" s="32" t="s">
        <v>86</v>
      </c>
      <c r="E30" s="10" t="s">
        <v>296</v>
      </c>
      <c r="F30" s="33">
        <v>42745</v>
      </c>
      <c r="G30" s="11" t="s">
        <v>313</v>
      </c>
      <c r="H30" s="34" t="str">
        <f t="shared" si="0"/>
        <v>0311925230</v>
      </c>
      <c r="I30" s="12" t="s">
        <v>372</v>
      </c>
      <c r="J30" s="13">
        <v>1600000</v>
      </c>
      <c r="K30" s="13">
        <v>160000</v>
      </c>
      <c r="L30" s="113">
        <v>1</v>
      </c>
    </row>
    <row r="31" spans="2:12" ht="21" customHeight="1" x14ac:dyDescent="0.2">
      <c r="B31" s="9">
        <f t="shared" si="1"/>
        <v>6</v>
      </c>
      <c r="C31" s="32" t="s">
        <v>85</v>
      </c>
      <c r="D31" s="32" t="s">
        <v>86</v>
      </c>
      <c r="E31" s="10" t="s">
        <v>297</v>
      </c>
      <c r="F31" s="33">
        <v>42745</v>
      </c>
      <c r="G31" s="11" t="s">
        <v>95</v>
      </c>
      <c r="H31" s="34" t="str">
        <f t="shared" si="0"/>
        <v>0311731926</v>
      </c>
      <c r="I31" s="12" t="s">
        <v>369</v>
      </c>
      <c r="J31" s="13">
        <v>2409000</v>
      </c>
      <c r="K31" s="13">
        <v>240900</v>
      </c>
      <c r="L31" s="113">
        <v>1</v>
      </c>
    </row>
    <row r="32" spans="2:12" ht="21" customHeight="1" x14ac:dyDescent="0.2">
      <c r="B32" s="9">
        <f t="shared" si="1"/>
        <v>7</v>
      </c>
      <c r="C32" s="32" t="s">
        <v>85</v>
      </c>
      <c r="D32" s="32" t="s">
        <v>86</v>
      </c>
      <c r="E32" s="10" t="s">
        <v>298</v>
      </c>
      <c r="F32" s="33">
        <v>42747</v>
      </c>
      <c r="G32" s="11" t="s">
        <v>142</v>
      </c>
      <c r="H32" s="34" t="str">
        <f t="shared" si="0"/>
        <v>0313919539</v>
      </c>
      <c r="I32" s="12" t="s">
        <v>370</v>
      </c>
      <c r="J32" s="13">
        <v>4807000</v>
      </c>
      <c r="K32" s="13">
        <v>480700</v>
      </c>
      <c r="L32" s="113">
        <v>1</v>
      </c>
    </row>
    <row r="33" spans="2:12" ht="21" customHeight="1" x14ac:dyDescent="0.2">
      <c r="B33" s="9">
        <f t="shared" si="1"/>
        <v>8</v>
      </c>
      <c r="C33" s="32" t="s">
        <v>85</v>
      </c>
      <c r="D33" s="32" t="s">
        <v>86</v>
      </c>
      <c r="E33" s="10" t="s">
        <v>299</v>
      </c>
      <c r="F33" s="33">
        <v>42749</v>
      </c>
      <c r="G33" s="11" t="s">
        <v>136</v>
      </c>
      <c r="H33" s="34" t="str">
        <f t="shared" si="0"/>
        <v>3702440303</v>
      </c>
      <c r="I33" s="12" t="s">
        <v>370</v>
      </c>
      <c r="J33" s="13">
        <v>5460000</v>
      </c>
      <c r="K33" s="13">
        <v>546000</v>
      </c>
      <c r="L33" s="113">
        <v>1</v>
      </c>
    </row>
    <row r="34" spans="2:12" ht="21" customHeight="1" x14ac:dyDescent="0.2">
      <c r="B34" s="9">
        <f t="shared" si="1"/>
        <v>9</v>
      </c>
      <c r="C34" s="32" t="s">
        <v>85</v>
      </c>
      <c r="D34" s="32" t="s">
        <v>86</v>
      </c>
      <c r="E34" s="10" t="s">
        <v>300</v>
      </c>
      <c r="F34" s="33">
        <v>42751</v>
      </c>
      <c r="G34" s="11" t="s">
        <v>103</v>
      </c>
      <c r="H34" s="34" t="str">
        <f t="shared" si="0"/>
        <v>3603093803</v>
      </c>
      <c r="I34" s="12" t="s">
        <v>369</v>
      </c>
      <c r="J34" s="13">
        <v>637900</v>
      </c>
      <c r="K34" s="13">
        <v>63790</v>
      </c>
      <c r="L34" s="113">
        <v>1</v>
      </c>
    </row>
    <row r="35" spans="2:12" ht="21" customHeight="1" x14ac:dyDescent="0.2">
      <c r="B35" s="9">
        <f t="shared" si="1"/>
        <v>10</v>
      </c>
      <c r="C35" s="32" t="s">
        <v>85</v>
      </c>
      <c r="D35" s="32" t="s">
        <v>86</v>
      </c>
      <c r="E35" s="10" t="s">
        <v>301</v>
      </c>
      <c r="F35" s="33">
        <v>42753</v>
      </c>
      <c r="G35" s="11" t="s">
        <v>114</v>
      </c>
      <c r="H35" s="34" t="str">
        <f t="shared" si="0"/>
        <v>0311270753</v>
      </c>
      <c r="I35" s="12" t="s">
        <v>372</v>
      </c>
      <c r="J35" s="13">
        <v>2000000</v>
      </c>
      <c r="K35" s="13">
        <v>200000</v>
      </c>
      <c r="L35" s="113">
        <v>1</v>
      </c>
    </row>
    <row r="36" spans="2:12" ht="21" customHeight="1" x14ac:dyDescent="0.2">
      <c r="B36" s="9">
        <f t="shared" si="1"/>
        <v>11</v>
      </c>
      <c r="C36" s="32" t="s">
        <v>85</v>
      </c>
      <c r="D36" s="32" t="s">
        <v>86</v>
      </c>
      <c r="E36" s="10" t="s">
        <v>302</v>
      </c>
      <c r="F36" s="33">
        <v>42753</v>
      </c>
      <c r="G36" s="11" t="s">
        <v>130</v>
      </c>
      <c r="H36" s="34" t="str">
        <f t="shared" si="0"/>
        <v>3601409272</v>
      </c>
      <c r="I36" s="12" t="s">
        <v>370</v>
      </c>
      <c r="J36" s="13">
        <v>17850000</v>
      </c>
      <c r="K36" s="13">
        <v>1785000</v>
      </c>
      <c r="L36" s="113">
        <v>1</v>
      </c>
    </row>
    <row r="37" spans="2:12" ht="21" customHeight="1" x14ac:dyDescent="0.2">
      <c r="B37" s="9">
        <f t="shared" si="1"/>
        <v>12</v>
      </c>
      <c r="C37" s="32" t="s">
        <v>85</v>
      </c>
      <c r="D37" s="32" t="s">
        <v>86</v>
      </c>
      <c r="E37" s="10" t="s">
        <v>303</v>
      </c>
      <c r="F37" s="33">
        <v>42753</v>
      </c>
      <c r="G37" s="11" t="s">
        <v>313</v>
      </c>
      <c r="H37" s="34" t="str">
        <f t="shared" si="0"/>
        <v>0311925230</v>
      </c>
      <c r="I37" s="12" t="s">
        <v>372</v>
      </c>
      <c r="J37" s="13">
        <v>4600000</v>
      </c>
      <c r="K37" s="13">
        <v>460000</v>
      </c>
      <c r="L37" s="113">
        <v>1</v>
      </c>
    </row>
    <row r="38" spans="2:12" ht="21" customHeight="1" x14ac:dyDescent="0.2">
      <c r="B38" s="9">
        <f t="shared" si="1"/>
        <v>13</v>
      </c>
      <c r="C38" s="32" t="s">
        <v>85</v>
      </c>
      <c r="D38" s="32" t="s">
        <v>86</v>
      </c>
      <c r="E38" s="10" t="s">
        <v>304</v>
      </c>
      <c r="F38" s="33">
        <v>42754</v>
      </c>
      <c r="G38" s="11" t="s">
        <v>130</v>
      </c>
      <c r="H38" s="34" t="str">
        <f t="shared" si="0"/>
        <v>3601409272</v>
      </c>
      <c r="I38" s="12" t="s">
        <v>370</v>
      </c>
      <c r="J38" s="13">
        <v>16957500</v>
      </c>
      <c r="K38" s="13">
        <v>1695750</v>
      </c>
      <c r="L38" s="113">
        <v>1</v>
      </c>
    </row>
    <row r="39" spans="2:12" ht="21" customHeight="1" x14ac:dyDescent="0.2">
      <c r="B39" s="9">
        <f t="shared" si="1"/>
        <v>14</v>
      </c>
      <c r="C39" s="32" t="s">
        <v>85</v>
      </c>
      <c r="D39" s="32" t="s">
        <v>86</v>
      </c>
      <c r="E39" s="10" t="s">
        <v>305</v>
      </c>
      <c r="F39" s="33">
        <v>42755</v>
      </c>
      <c r="G39" s="11" t="s">
        <v>90</v>
      </c>
      <c r="H39" s="34" t="str">
        <f t="shared" si="0"/>
        <v>3701770098</v>
      </c>
      <c r="I39" s="12" t="s">
        <v>369</v>
      </c>
      <c r="J39" s="13">
        <v>276600000</v>
      </c>
      <c r="K39" s="13">
        <v>27660000</v>
      </c>
      <c r="L39" s="113">
        <v>1</v>
      </c>
    </row>
    <row r="40" spans="2:12" ht="21" customHeight="1" x14ac:dyDescent="0.2">
      <c r="B40" s="9">
        <f t="shared" si="1"/>
        <v>15</v>
      </c>
      <c r="C40" s="32" t="s">
        <v>85</v>
      </c>
      <c r="D40" s="32" t="s">
        <v>86</v>
      </c>
      <c r="E40" s="10" t="s">
        <v>306</v>
      </c>
      <c r="F40" s="33">
        <v>42755</v>
      </c>
      <c r="G40" s="11" t="s">
        <v>314</v>
      </c>
      <c r="H40" s="34" t="str">
        <f t="shared" si="0"/>
        <v>0313961227</v>
      </c>
      <c r="I40" s="12" t="s">
        <v>369</v>
      </c>
      <c r="J40" s="13">
        <v>3000000</v>
      </c>
      <c r="K40" s="13">
        <v>300000</v>
      </c>
      <c r="L40" s="113">
        <v>1</v>
      </c>
    </row>
    <row r="41" spans="2:12" ht="21" customHeight="1" x14ac:dyDescent="0.2">
      <c r="B41" s="9" t="str">
        <f t="shared" si="1"/>
        <v/>
      </c>
      <c r="C41" s="32" t="s">
        <v>85</v>
      </c>
      <c r="D41" s="32" t="s">
        <v>86</v>
      </c>
      <c r="E41" s="10" t="s">
        <v>318</v>
      </c>
      <c r="F41" s="33"/>
      <c r="G41" s="11"/>
      <c r="H41" s="34"/>
      <c r="I41" s="12"/>
      <c r="J41" s="13"/>
      <c r="K41" s="13"/>
      <c r="L41" s="113">
        <v>1</v>
      </c>
    </row>
    <row r="42" spans="2:12" ht="21" customHeight="1" x14ac:dyDescent="0.2">
      <c r="B42" s="9">
        <f t="shared" si="1"/>
        <v>17</v>
      </c>
      <c r="C42" s="32" t="s">
        <v>85</v>
      </c>
      <c r="D42" s="32" t="s">
        <v>86</v>
      </c>
      <c r="E42" s="10" t="s">
        <v>307</v>
      </c>
      <c r="F42" s="33">
        <v>42756</v>
      </c>
      <c r="G42" s="11" t="s">
        <v>130</v>
      </c>
      <c r="H42" s="34" t="str">
        <f>IF(ISNA(VLOOKUP(G42,DSBR,2,0)),"",VLOOKUP(G42,DSBR,2,0))</f>
        <v>3601409272</v>
      </c>
      <c r="I42" s="12" t="s">
        <v>370</v>
      </c>
      <c r="J42" s="13">
        <v>15300000</v>
      </c>
      <c r="K42" s="13">
        <v>1530000</v>
      </c>
      <c r="L42" s="113">
        <v>1</v>
      </c>
    </row>
    <row r="43" spans="2:12" ht="21" customHeight="1" x14ac:dyDescent="0.2">
      <c r="B43" s="9">
        <f t="shared" si="1"/>
        <v>18</v>
      </c>
      <c r="C43" s="32" t="s">
        <v>85</v>
      </c>
      <c r="D43" s="32" t="s">
        <v>86</v>
      </c>
      <c r="E43" s="10" t="s">
        <v>308</v>
      </c>
      <c r="F43" s="33">
        <v>42758</v>
      </c>
      <c r="G43" s="11" t="s">
        <v>130</v>
      </c>
      <c r="H43" s="34" t="str">
        <f t="shared" si="0"/>
        <v>3601409272</v>
      </c>
      <c r="I43" s="12" t="s">
        <v>370</v>
      </c>
      <c r="J43" s="13">
        <v>17042500</v>
      </c>
      <c r="K43" s="13">
        <v>1704250</v>
      </c>
      <c r="L43" s="113">
        <v>1</v>
      </c>
    </row>
    <row r="44" spans="2:12" ht="21" customHeight="1" x14ac:dyDescent="0.2">
      <c r="B44" s="9">
        <f t="shared" si="1"/>
        <v>19</v>
      </c>
      <c r="C44" s="32" t="s">
        <v>85</v>
      </c>
      <c r="D44" s="32" t="s">
        <v>86</v>
      </c>
      <c r="E44" s="10" t="s">
        <v>309</v>
      </c>
      <c r="F44" s="33">
        <v>42758</v>
      </c>
      <c r="G44" s="11" t="s">
        <v>315</v>
      </c>
      <c r="H44" s="34" t="str">
        <f t="shared" si="0"/>
        <v>3700339107</v>
      </c>
      <c r="I44" s="12" t="s">
        <v>372</v>
      </c>
      <c r="J44" s="13">
        <v>13300000</v>
      </c>
      <c r="K44" s="13">
        <v>1330000</v>
      </c>
      <c r="L44" s="113">
        <v>1</v>
      </c>
    </row>
    <row r="45" spans="2:12" ht="21" customHeight="1" x14ac:dyDescent="0.2">
      <c r="B45" s="9">
        <f t="shared" si="1"/>
        <v>20</v>
      </c>
      <c r="C45" s="32" t="s">
        <v>85</v>
      </c>
      <c r="D45" s="32" t="s">
        <v>86</v>
      </c>
      <c r="E45" s="10" t="s">
        <v>310</v>
      </c>
      <c r="F45" s="33">
        <v>42758</v>
      </c>
      <c r="G45" s="11" t="s">
        <v>94</v>
      </c>
      <c r="H45" s="34" t="str">
        <f t="shared" si="0"/>
        <v>3701773902</v>
      </c>
      <c r="I45" s="12" t="s">
        <v>369</v>
      </c>
      <c r="J45" s="13">
        <v>91890083</v>
      </c>
      <c r="K45" s="13">
        <v>9189008</v>
      </c>
      <c r="L45" s="113">
        <v>1</v>
      </c>
    </row>
    <row r="46" spans="2:12" ht="21" customHeight="1" x14ac:dyDescent="0.2">
      <c r="B46" s="9">
        <f t="shared" si="1"/>
        <v>21</v>
      </c>
      <c r="C46" s="32" t="s">
        <v>85</v>
      </c>
      <c r="D46" s="32" t="s">
        <v>86</v>
      </c>
      <c r="E46" s="10" t="s">
        <v>319</v>
      </c>
      <c r="F46" s="33">
        <v>42759</v>
      </c>
      <c r="G46" s="11" t="s">
        <v>145</v>
      </c>
      <c r="H46" s="34" t="str">
        <f t="shared" si="0"/>
        <v>0313156326</v>
      </c>
      <c r="I46" s="12" t="s">
        <v>369</v>
      </c>
      <c r="J46" s="13">
        <v>13632557</v>
      </c>
      <c r="K46" s="13">
        <v>1363256</v>
      </c>
      <c r="L46" s="113">
        <v>1</v>
      </c>
    </row>
    <row r="47" spans="2:12" ht="21" customHeight="1" x14ac:dyDescent="0.2">
      <c r="B47" s="9">
        <f t="shared" si="1"/>
        <v>22</v>
      </c>
      <c r="C47" s="32" t="s">
        <v>85</v>
      </c>
      <c r="D47" s="32" t="s">
        <v>86</v>
      </c>
      <c r="E47" s="10" t="s">
        <v>320</v>
      </c>
      <c r="F47" s="33">
        <v>42772</v>
      </c>
      <c r="G47" s="11" t="s">
        <v>124</v>
      </c>
      <c r="H47" s="34" t="str">
        <f t="shared" si="0"/>
        <v>0307717894</v>
      </c>
      <c r="I47" s="12" t="s">
        <v>369</v>
      </c>
      <c r="J47" s="13">
        <v>40480000</v>
      </c>
      <c r="K47" s="13">
        <v>4048000</v>
      </c>
      <c r="L47" s="113">
        <v>1</v>
      </c>
    </row>
    <row r="48" spans="2:12" ht="21" customHeight="1" x14ac:dyDescent="0.2">
      <c r="B48" s="9">
        <f t="shared" si="1"/>
        <v>23</v>
      </c>
      <c r="C48" s="32" t="s">
        <v>85</v>
      </c>
      <c r="D48" s="32" t="s">
        <v>86</v>
      </c>
      <c r="E48" s="10" t="s">
        <v>321</v>
      </c>
      <c r="F48" s="33">
        <v>42773</v>
      </c>
      <c r="G48" s="11" t="s">
        <v>130</v>
      </c>
      <c r="H48" s="34" t="str">
        <f t="shared" si="0"/>
        <v>3601409272</v>
      </c>
      <c r="I48" s="12" t="s">
        <v>370</v>
      </c>
      <c r="J48" s="13">
        <v>17000000</v>
      </c>
      <c r="K48" s="13">
        <v>1700000</v>
      </c>
      <c r="L48" s="113">
        <v>1</v>
      </c>
    </row>
    <row r="49" spans="2:12" ht="21" customHeight="1" x14ac:dyDescent="0.2">
      <c r="B49" s="9">
        <f t="shared" si="1"/>
        <v>24</v>
      </c>
      <c r="C49" s="32" t="s">
        <v>85</v>
      </c>
      <c r="D49" s="32" t="s">
        <v>86</v>
      </c>
      <c r="E49" s="10" t="s">
        <v>322</v>
      </c>
      <c r="F49" s="33">
        <v>42779</v>
      </c>
      <c r="G49" s="11" t="s">
        <v>95</v>
      </c>
      <c r="H49" s="34" t="str">
        <f t="shared" si="0"/>
        <v>0311731926</v>
      </c>
      <c r="I49" s="12" t="s">
        <v>369</v>
      </c>
      <c r="J49" s="13">
        <v>2409000</v>
      </c>
      <c r="K49" s="13">
        <v>240900</v>
      </c>
      <c r="L49" s="113">
        <v>1</v>
      </c>
    </row>
    <row r="50" spans="2:12" ht="21" customHeight="1" x14ac:dyDescent="0.2">
      <c r="B50" s="9">
        <f t="shared" si="1"/>
        <v>25</v>
      </c>
      <c r="C50" s="32" t="s">
        <v>85</v>
      </c>
      <c r="D50" s="32" t="s">
        <v>86</v>
      </c>
      <c r="E50" s="10" t="s">
        <v>323</v>
      </c>
      <c r="F50" s="33">
        <v>42782</v>
      </c>
      <c r="G50" s="11" t="s">
        <v>103</v>
      </c>
      <c r="H50" s="34" t="str">
        <f t="shared" si="0"/>
        <v>3603093803</v>
      </c>
      <c r="I50" s="12" t="s">
        <v>369</v>
      </c>
      <c r="J50" s="13">
        <v>7280000</v>
      </c>
      <c r="K50" s="13">
        <v>728000</v>
      </c>
      <c r="L50" s="113">
        <v>1</v>
      </c>
    </row>
    <row r="51" spans="2:12" ht="21" customHeight="1" x14ac:dyDescent="0.2">
      <c r="B51" s="9" t="str">
        <f t="shared" si="1"/>
        <v/>
      </c>
      <c r="C51" s="32" t="s">
        <v>85</v>
      </c>
      <c r="D51" s="32" t="s">
        <v>86</v>
      </c>
      <c r="E51" s="10" t="s">
        <v>324</v>
      </c>
      <c r="F51" s="33"/>
      <c r="G51" s="11"/>
      <c r="H51" s="34" t="str">
        <f t="shared" si="0"/>
        <v/>
      </c>
      <c r="I51" s="12"/>
      <c r="J51" s="13"/>
      <c r="K51" s="13"/>
      <c r="L51" s="113">
        <v>1</v>
      </c>
    </row>
    <row r="52" spans="2:12" ht="21" customHeight="1" x14ac:dyDescent="0.2">
      <c r="B52" s="9" t="str">
        <f t="shared" si="1"/>
        <v/>
      </c>
      <c r="C52" s="32" t="s">
        <v>85</v>
      </c>
      <c r="D52" s="32" t="s">
        <v>86</v>
      </c>
      <c r="E52" s="10" t="s">
        <v>325</v>
      </c>
      <c r="F52" s="33"/>
      <c r="G52" s="11"/>
      <c r="H52" s="34" t="str">
        <f t="shared" si="0"/>
        <v/>
      </c>
      <c r="I52" s="12"/>
      <c r="J52" s="13"/>
      <c r="K52" s="13"/>
      <c r="L52" s="113">
        <v>1</v>
      </c>
    </row>
    <row r="53" spans="2:12" ht="21" customHeight="1" x14ac:dyDescent="0.2">
      <c r="B53" s="9" t="str">
        <f t="shared" si="1"/>
        <v/>
      </c>
      <c r="C53" s="32" t="s">
        <v>85</v>
      </c>
      <c r="D53" s="32" t="s">
        <v>86</v>
      </c>
      <c r="E53" s="10" t="s">
        <v>326</v>
      </c>
      <c r="F53" s="33"/>
      <c r="G53" s="11"/>
      <c r="H53" s="34" t="str">
        <f t="shared" si="0"/>
        <v/>
      </c>
      <c r="I53" s="12"/>
      <c r="J53" s="13"/>
      <c r="K53" s="13"/>
      <c r="L53" s="113">
        <v>1</v>
      </c>
    </row>
    <row r="54" spans="2:12" ht="21" customHeight="1" x14ac:dyDescent="0.2">
      <c r="B54" s="9">
        <f t="shared" si="1"/>
        <v>29</v>
      </c>
      <c r="C54" s="32" t="s">
        <v>85</v>
      </c>
      <c r="D54" s="32" t="s">
        <v>86</v>
      </c>
      <c r="E54" s="10" t="s">
        <v>327</v>
      </c>
      <c r="F54" s="33">
        <v>42782</v>
      </c>
      <c r="G54" s="11" t="s">
        <v>373</v>
      </c>
      <c r="H54" s="34" t="str">
        <f t="shared" si="0"/>
        <v>0313076430</v>
      </c>
      <c r="I54" s="12" t="s">
        <v>372</v>
      </c>
      <c r="J54" s="13">
        <v>4725000</v>
      </c>
      <c r="K54" s="13">
        <v>472500</v>
      </c>
      <c r="L54" s="113">
        <v>1</v>
      </c>
    </row>
    <row r="55" spans="2:12" ht="21" customHeight="1" x14ac:dyDescent="0.2">
      <c r="B55" s="9">
        <f t="shared" si="1"/>
        <v>30</v>
      </c>
      <c r="C55" s="32" t="s">
        <v>85</v>
      </c>
      <c r="D55" s="32" t="s">
        <v>86</v>
      </c>
      <c r="E55" s="10" t="s">
        <v>328</v>
      </c>
      <c r="F55" s="33">
        <v>42783</v>
      </c>
      <c r="G55" s="11" t="s">
        <v>130</v>
      </c>
      <c r="H55" s="34" t="str">
        <f t="shared" si="0"/>
        <v>3601409272</v>
      </c>
      <c r="I55" s="12" t="s">
        <v>370</v>
      </c>
      <c r="J55" s="13">
        <v>16150000</v>
      </c>
      <c r="K55" s="13">
        <v>1615000</v>
      </c>
      <c r="L55" s="113">
        <v>1</v>
      </c>
    </row>
    <row r="56" spans="2:12" ht="21" customHeight="1" x14ac:dyDescent="0.2">
      <c r="B56" s="9" t="str">
        <f t="shared" si="1"/>
        <v/>
      </c>
      <c r="C56" s="32" t="s">
        <v>85</v>
      </c>
      <c r="D56" s="32" t="s">
        <v>86</v>
      </c>
      <c r="E56" s="10" t="s">
        <v>329</v>
      </c>
      <c r="F56" s="33"/>
      <c r="G56" s="11"/>
      <c r="H56" s="34" t="str">
        <f t="shared" si="0"/>
        <v/>
      </c>
      <c r="I56" s="12"/>
      <c r="J56" s="13"/>
      <c r="K56" s="13"/>
      <c r="L56" s="113">
        <v>1</v>
      </c>
    </row>
    <row r="57" spans="2:12" ht="21" customHeight="1" x14ac:dyDescent="0.2">
      <c r="B57" s="9">
        <f t="shared" si="1"/>
        <v>32</v>
      </c>
      <c r="C57" s="32" t="s">
        <v>85</v>
      </c>
      <c r="D57" s="32" t="s">
        <v>86</v>
      </c>
      <c r="E57" s="10" t="s">
        <v>330</v>
      </c>
      <c r="F57" s="33">
        <v>42786</v>
      </c>
      <c r="G57" s="11" t="s">
        <v>145</v>
      </c>
      <c r="H57" s="34" t="str">
        <f t="shared" si="0"/>
        <v>0313156326</v>
      </c>
      <c r="I57" s="12" t="s">
        <v>370</v>
      </c>
      <c r="J57" s="13">
        <v>16514197</v>
      </c>
      <c r="K57" s="13">
        <v>1651420</v>
      </c>
      <c r="L57" s="113">
        <v>1</v>
      </c>
    </row>
    <row r="58" spans="2:12" ht="21" customHeight="1" x14ac:dyDescent="0.2">
      <c r="B58" s="9">
        <f t="shared" si="1"/>
        <v>33</v>
      </c>
      <c r="C58" s="32" t="s">
        <v>85</v>
      </c>
      <c r="D58" s="32" t="s">
        <v>86</v>
      </c>
      <c r="E58" s="10" t="s">
        <v>331</v>
      </c>
      <c r="F58" s="33">
        <v>42788</v>
      </c>
      <c r="G58" s="11" t="s">
        <v>112</v>
      </c>
      <c r="H58" s="34" t="str">
        <f t="shared" si="0"/>
        <v>0310857404</v>
      </c>
      <c r="I58" s="12" t="s">
        <v>370</v>
      </c>
      <c r="J58" s="13">
        <v>8750000</v>
      </c>
      <c r="K58" s="13">
        <v>875000</v>
      </c>
      <c r="L58" s="113">
        <v>1</v>
      </c>
    </row>
    <row r="59" spans="2:12" ht="21" customHeight="1" x14ac:dyDescent="0.2">
      <c r="B59" s="9">
        <f t="shared" si="1"/>
        <v>34</v>
      </c>
      <c r="C59" s="32" t="s">
        <v>85</v>
      </c>
      <c r="D59" s="32" t="s">
        <v>86</v>
      </c>
      <c r="E59" s="10" t="s">
        <v>332</v>
      </c>
      <c r="F59" s="33">
        <v>42788</v>
      </c>
      <c r="G59" s="11" t="s">
        <v>376</v>
      </c>
      <c r="H59" s="34" t="str">
        <f t="shared" si="0"/>
        <v>0306011457</v>
      </c>
      <c r="I59" s="12" t="s">
        <v>370</v>
      </c>
      <c r="J59" s="13">
        <v>8000000</v>
      </c>
      <c r="K59" s="13">
        <v>800000</v>
      </c>
      <c r="L59" s="113">
        <v>1</v>
      </c>
    </row>
    <row r="60" spans="2:12" ht="21" customHeight="1" x14ac:dyDescent="0.2">
      <c r="B60" s="9">
        <f t="shared" si="1"/>
        <v>35</v>
      </c>
      <c r="C60" s="32" t="s">
        <v>85</v>
      </c>
      <c r="D60" s="32" t="s">
        <v>86</v>
      </c>
      <c r="E60" s="10" t="s">
        <v>333</v>
      </c>
      <c r="F60" s="33">
        <v>42789</v>
      </c>
      <c r="G60" s="11" t="s">
        <v>130</v>
      </c>
      <c r="H60" s="34" t="str">
        <f t="shared" ref="H60:H95" si="2">IF(ISNA(VLOOKUP(G60,DSBR,2,0)),"",VLOOKUP(G60,DSBR,2,0))</f>
        <v>3601409272</v>
      </c>
      <c r="I60" s="12" t="s">
        <v>370</v>
      </c>
      <c r="J60" s="13">
        <v>15300000</v>
      </c>
      <c r="K60" s="13">
        <v>1530000</v>
      </c>
      <c r="L60" s="113">
        <v>1</v>
      </c>
    </row>
    <row r="61" spans="2:12" ht="21" customHeight="1" x14ac:dyDescent="0.2">
      <c r="B61" s="9" t="str">
        <f t="shared" si="1"/>
        <v/>
      </c>
      <c r="C61" s="32" t="s">
        <v>85</v>
      </c>
      <c r="D61" s="32" t="s">
        <v>86</v>
      </c>
      <c r="E61" s="10" t="s">
        <v>334</v>
      </c>
      <c r="F61" s="33"/>
      <c r="G61" s="11"/>
      <c r="H61" s="34" t="str">
        <f t="shared" si="2"/>
        <v/>
      </c>
      <c r="I61" s="12"/>
      <c r="J61" s="13"/>
      <c r="K61" s="13"/>
      <c r="L61" s="113">
        <v>1</v>
      </c>
    </row>
    <row r="62" spans="2:12" ht="21" customHeight="1" x14ac:dyDescent="0.2">
      <c r="B62" s="9">
        <f t="shared" si="1"/>
        <v>37</v>
      </c>
      <c r="C62" s="32" t="s">
        <v>85</v>
      </c>
      <c r="D62" s="32" t="s">
        <v>86</v>
      </c>
      <c r="E62" s="10" t="s">
        <v>335</v>
      </c>
      <c r="F62" s="33">
        <v>42789</v>
      </c>
      <c r="G62" s="11" t="s">
        <v>136</v>
      </c>
      <c r="H62" s="34" t="str">
        <f t="shared" si="2"/>
        <v>3702440303</v>
      </c>
      <c r="I62" s="12" t="s">
        <v>370</v>
      </c>
      <c r="J62" s="13">
        <v>11161500</v>
      </c>
      <c r="K62" s="13">
        <v>1116150</v>
      </c>
      <c r="L62" s="113">
        <v>1</v>
      </c>
    </row>
    <row r="63" spans="2:12" ht="21" customHeight="1" x14ac:dyDescent="0.2">
      <c r="B63" s="9">
        <f t="shared" si="1"/>
        <v>38</v>
      </c>
      <c r="C63" s="32" t="s">
        <v>85</v>
      </c>
      <c r="D63" s="32" t="s">
        <v>86</v>
      </c>
      <c r="E63" s="10" t="s">
        <v>336</v>
      </c>
      <c r="F63" s="33">
        <v>42790</v>
      </c>
      <c r="G63" s="11" t="s">
        <v>315</v>
      </c>
      <c r="H63" s="34" t="str">
        <f t="shared" si="2"/>
        <v>3700339107</v>
      </c>
      <c r="I63" s="12" t="s">
        <v>372</v>
      </c>
      <c r="J63" s="13">
        <v>5500000</v>
      </c>
      <c r="K63" s="13">
        <v>550000</v>
      </c>
      <c r="L63" s="113">
        <v>1</v>
      </c>
    </row>
    <row r="64" spans="2:12" ht="21" customHeight="1" x14ac:dyDescent="0.2">
      <c r="B64" s="9">
        <f t="shared" si="1"/>
        <v>39</v>
      </c>
      <c r="C64" s="32" t="s">
        <v>85</v>
      </c>
      <c r="D64" s="32" t="s">
        <v>86</v>
      </c>
      <c r="E64" s="10" t="s">
        <v>337</v>
      </c>
      <c r="F64" s="33">
        <v>42790</v>
      </c>
      <c r="G64" s="11" t="s">
        <v>90</v>
      </c>
      <c r="H64" s="34" t="str">
        <f t="shared" si="2"/>
        <v>3701770098</v>
      </c>
      <c r="I64" s="12" t="s">
        <v>369</v>
      </c>
      <c r="J64" s="13">
        <v>209438500</v>
      </c>
      <c r="K64" s="13">
        <v>20943850</v>
      </c>
      <c r="L64" s="113">
        <v>1</v>
      </c>
    </row>
    <row r="65" spans="2:12" ht="21" customHeight="1" x14ac:dyDescent="0.2">
      <c r="B65" s="9">
        <f t="shared" si="1"/>
        <v>40</v>
      </c>
      <c r="C65" s="32" t="s">
        <v>85</v>
      </c>
      <c r="D65" s="32" t="s">
        <v>86</v>
      </c>
      <c r="E65" s="10" t="s">
        <v>338</v>
      </c>
      <c r="F65" s="33">
        <v>42791</v>
      </c>
      <c r="G65" s="11" t="s">
        <v>103</v>
      </c>
      <c r="H65" s="34" t="str">
        <f t="shared" si="2"/>
        <v>3603093803</v>
      </c>
      <c r="I65" s="12" t="s">
        <v>369</v>
      </c>
      <c r="J65" s="13">
        <v>14569000</v>
      </c>
      <c r="K65" s="13">
        <v>1456900</v>
      </c>
      <c r="L65" s="113">
        <v>1</v>
      </c>
    </row>
    <row r="66" spans="2:12" ht="21" customHeight="1" x14ac:dyDescent="0.2">
      <c r="B66" s="9">
        <f t="shared" si="1"/>
        <v>41</v>
      </c>
      <c r="C66" s="32" t="s">
        <v>85</v>
      </c>
      <c r="D66" s="32" t="s">
        <v>86</v>
      </c>
      <c r="E66" s="10" t="s">
        <v>339</v>
      </c>
      <c r="F66" s="33">
        <v>42791</v>
      </c>
      <c r="G66" s="11" t="s">
        <v>94</v>
      </c>
      <c r="H66" s="34" t="str">
        <f t="shared" si="2"/>
        <v>3701773902</v>
      </c>
      <c r="I66" s="12" t="s">
        <v>369</v>
      </c>
      <c r="J66" s="13">
        <v>50132225</v>
      </c>
      <c r="K66" s="13">
        <v>5013223</v>
      </c>
      <c r="L66" s="113">
        <v>1</v>
      </c>
    </row>
    <row r="67" spans="2:12" ht="21" customHeight="1" x14ac:dyDescent="0.2">
      <c r="B67" s="9">
        <f t="shared" si="1"/>
        <v>42</v>
      </c>
      <c r="C67" s="32" t="s">
        <v>85</v>
      </c>
      <c r="D67" s="32" t="s">
        <v>86</v>
      </c>
      <c r="E67" s="10" t="s">
        <v>340</v>
      </c>
      <c r="F67" s="33">
        <v>42791</v>
      </c>
      <c r="G67" s="11" t="s">
        <v>378</v>
      </c>
      <c r="H67" s="34" t="str">
        <f t="shared" si="2"/>
        <v>3701872678</v>
      </c>
      <c r="I67" s="12" t="s">
        <v>372</v>
      </c>
      <c r="J67" s="13">
        <v>1000000</v>
      </c>
      <c r="K67" s="13">
        <v>100000</v>
      </c>
      <c r="L67" s="113">
        <v>1</v>
      </c>
    </row>
    <row r="68" spans="2:12" ht="21" customHeight="1" x14ac:dyDescent="0.2">
      <c r="B68" s="9">
        <f t="shared" si="1"/>
        <v>43</v>
      </c>
      <c r="C68" s="32" t="s">
        <v>85</v>
      </c>
      <c r="D68" s="32" t="s">
        <v>86</v>
      </c>
      <c r="E68" s="10" t="s">
        <v>341</v>
      </c>
      <c r="F68" s="33">
        <v>42793</v>
      </c>
      <c r="G68" s="11" t="s">
        <v>130</v>
      </c>
      <c r="H68" s="34" t="str">
        <f t="shared" si="2"/>
        <v>3601409272</v>
      </c>
      <c r="I68" s="12" t="s">
        <v>370</v>
      </c>
      <c r="J68" s="13">
        <v>13900000</v>
      </c>
      <c r="K68" s="13">
        <v>1390000</v>
      </c>
      <c r="L68" s="113">
        <v>1</v>
      </c>
    </row>
    <row r="69" spans="2:12" ht="21" customHeight="1" x14ac:dyDescent="0.2">
      <c r="B69" s="9">
        <f t="shared" si="1"/>
        <v>44</v>
      </c>
      <c r="C69" s="32" t="s">
        <v>85</v>
      </c>
      <c r="D69" s="32" t="s">
        <v>86</v>
      </c>
      <c r="E69" s="10" t="s">
        <v>342</v>
      </c>
      <c r="F69" s="33">
        <v>42794</v>
      </c>
      <c r="G69" s="11" t="s">
        <v>312</v>
      </c>
      <c r="H69" s="34" t="str">
        <f t="shared" si="2"/>
        <v>1101819710</v>
      </c>
      <c r="I69" s="12" t="s">
        <v>371</v>
      </c>
      <c r="J69" s="13">
        <v>352800000</v>
      </c>
      <c r="K69" s="13">
        <v>35280000</v>
      </c>
      <c r="L69" s="113">
        <v>1</v>
      </c>
    </row>
    <row r="70" spans="2:12" ht="21" customHeight="1" x14ac:dyDescent="0.2">
      <c r="B70" s="9">
        <f t="shared" si="1"/>
        <v>45</v>
      </c>
      <c r="C70" s="32" t="s">
        <v>85</v>
      </c>
      <c r="D70" s="32" t="s">
        <v>86</v>
      </c>
      <c r="E70" s="10" t="s">
        <v>343</v>
      </c>
      <c r="F70" s="33">
        <v>42800</v>
      </c>
      <c r="G70" s="11" t="s">
        <v>95</v>
      </c>
      <c r="H70" s="34" t="str">
        <f t="shared" si="2"/>
        <v>0311731926</v>
      </c>
      <c r="I70" s="12" t="s">
        <v>369</v>
      </c>
      <c r="J70" s="13">
        <v>1686300</v>
      </c>
      <c r="K70" s="13">
        <v>168630</v>
      </c>
      <c r="L70" s="113">
        <v>1</v>
      </c>
    </row>
    <row r="71" spans="2:12" ht="21" customHeight="1" x14ac:dyDescent="0.2">
      <c r="B71" s="9">
        <f t="shared" si="1"/>
        <v>46</v>
      </c>
      <c r="C71" s="32" t="s">
        <v>85</v>
      </c>
      <c r="D71" s="32" t="s">
        <v>86</v>
      </c>
      <c r="E71" s="10" t="s">
        <v>344</v>
      </c>
      <c r="F71" s="33">
        <v>42801</v>
      </c>
      <c r="G71" s="11" t="s">
        <v>120</v>
      </c>
      <c r="H71" s="34" t="str">
        <f t="shared" si="2"/>
        <v>0307717894</v>
      </c>
      <c r="I71" s="12" t="s">
        <v>369</v>
      </c>
      <c r="J71" s="13">
        <v>43700000</v>
      </c>
      <c r="K71" s="13">
        <v>4370000</v>
      </c>
      <c r="L71" s="113">
        <v>1</v>
      </c>
    </row>
    <row r="72" spans="2:12" ht="21" customHeight="1" x14ac:dyDescent="0.2">
      <c r="B72" s="9" t="str">
        <f t="shared" si="1"/>
        <v/>
      </c>
      <c r="C72" s="32" t="s">
        <v>85</v>
      </c>
      <c r="D72" s="32" t="s">
        <v>86</v>
      </c>
      <c r="E72" s="10" t="s">
        <v>345</v>
      </c>
      <c r="F72" s="33"/>
      <c r="G72" s="11"/>
      <c r="H72" s="34" t="str">
        <f t="shared" si="2"/>
        <v/>
      </c>
      <c r="I72" s="12"/>
      <c r="J72" s="13"/>
      <c r="K72" s="13"/>
      <c r="L72" s="113">
        <v>1</v>
      </c>
    </row>
    <row r="73" spans="2:12" ht="21" customHeight="1" x14ac:dyDescent="0.2">
      <c r="B73" s="9">
        <f t="shared" si="1"/>
        <v>48</v>
      </c>
      <c r="C73" s="32" t="s">
        <v>85</v>
      </c>
      <c r="D73" s="32" t="s">
        <v>86</v>
      </c>
      <c r="E73" s="10" t="s">
        <v>346</v>
      </c>
      <c r="F73" s="33">
        <v>42802</v>
      </c>
      <c r="G73" s="11" t="s">
        <v>129</v>
      </c>
      <c r="H73" s="34" t="str">
        <f>IF(ISNA(VLOOKUP(G73,DSBR,2,0)),"",VLOOKUP(G73,DSBR,2,0))</f>
        <v>0302535072</v>
      </c>
      <c r="I73" s="12" t="s">
        <v>370</v>
      </c>
      <c r="J73" s="13">
        <v>8057500</v>
      </c>
      <c r="K73" s="13">
        <v>805750</v>
      </c>
      <c r="L73" s="113">
        <v>1</v>
      </c>
    </row>
    <row r="74" spans="2:12" ht="21" customHeight="1" x14ac:dyDescent="0.2">
      <c r="B74" s="9">
        <f t="shared" si="1"/>
        <v>49</v>
      </c>
      <c r="C74" s="32" t="s">
        <v>85</v>
      </c>
      <c r="D74" s="32" t="s">
        <v>86</v>
      </c>
      <c r="E74" s="10" t="s">
        <v>347</v>
      </c>
      <c r="F74" s="33">
        <v>42803</v>
      </c>
      <c r="G74" s="11" t="s">
        <v>130</v>
      </c>
      <c r="H74" s="34" t="str">
        <f t="shared" si="2"/>
        <v>3601409272</v>
      </c>
      <c r="I74" s="12" t="s">
        <v>370</v>
      </c>
      <c r="J74" s="13">
        <v>16923500</v>
      </c>
      <c r="K74" s="13">
        <v>1692350</v>
      </c>
      <c r="L74" s="113">
        <v>1</v>
      </c>
    </row>
    <row r="75" spans="2:12" ht="21" customHeight="1" x14ac:dyDescent="0.2">
      <c r="B75" s="9">
        <f t="shared" si="1"/>
        <v>50</v>
      </c>
      <c r="C75" s="32" t="s">
        <v>85</v>
      </c>
      <c r="D75" s="32" t="s">
        <v>86</v>
      </c>
      <c r="E75" s="10" t="s">
        <v>348</v>
      </c>
      <c r="F75" s="33">
        <v>42805</v>
      </c>
      <c r="G75" s="11" t="s">
        <v>95</v>
      </c>
      <c r="H75" s="34" t="str">
        <f t="shared" si="2"/>
        <v>0311731926</v>
      </c>
      <c r="I75" s="12" t="s">
        <v>369</v>
      </c>
      <c r="J75" s="13">
        <v>4752000</v>
      </c>
      <c r="K75" s="13">
        <v>475200</v>
      </c>
      <c r="L75" s="113">
        <v>1</v>
      </c>
    </row>
    <row r="76" spans="2:12" ht="21" customHeight="1" x14ac:dyDescent="0.2">
      <c r="B76" s="9">
        <f t="shared" si="1"/>
        <v>51</v>
      </c>
      <c r="C76" s="32" t="s">
        <v>85</v>
      </c>
      <c r="D76" s="32" t="s">
        <v>86</v>
      </c>
      <c r="E76" s="10" t="s">
        <v>349</v>
      </c>
      <c r="F76" s="33">
        <v>42807</v>
      </c>
      <c r="G76" s="11" t="s">
        <v>130</v>
      </c>
      <c r="H76" s="34" t="str">
        <f t="shared" si="2"/>
        <v>3601409272</v>
      </c>
      <c r="I76" s="12" t="s">
        <v>370</v>
      </c>
      <c r="J76" s="13">
        <v>16065000</v>
      </c>
      <c r="K76" s="13">
        <v>1606500</v>
      </c>
      <c r="L76" s="113">
        <v>1</v>
      </c>
    </row>
    <row r="77" spans="2:12" ht="21" customHeight="1" x14ac:dyDescent="0.2">
      <c r="B77" s="9">
        <f t="shared" si="1"/>
        <v>52</v>
      </c>
      <c r="C77" s="32" t="s">
        <v>85</v>
      </c>
      <c r="D77" s="32" t="s">
        <v>86</v>
      </c>
      <c r="E77" s="10" t="s">
        <v>350</v>
      </c>
      <c r="F77" s="33">
        <v>42810</v>
      </c>
      <c r="G77" s="11" t="s">
        <v>102</v>
      </c>
      <c r="H77" s="34" t="str">
        <f t="shared" si="2"/>
        <v>3700529186</v>
      </c>
      <c r="I77" s="12" t="s">
        <v>369</v>
      </c>
      <c r="J77" s="13">
        <v>8661594</v>
      </c>
      <c r="K77" s="13">
        <v>866159</v>
      </c>
      <c r="L77" s="113">
        <v>1</v>
      </c>
    </row>
    <row r="78" spans="2:12" ht="21" customHeight="1" x14ac:dyDescent="0.2">
      <c r="B78" s="9">
        <f t="shared" si="1"/>
        <v>53</v>
      </c>
      <c r="C78" s="32" t="s">
        <v>85</v>
      </c>
      <c r="D78" s="32" t="s">
        <v>86</v>
      </c>
      <c r="E78" s="10" t="s">
        <v>351</v>
      </c>
      <c r="F78" s="33">
        <v>42811</v>
      </c>
      <c r="G78" s="11" t="s">
        <v>380</v>
      </c>
      <c r="H78" s="34" t="str">
        <f t="shared" si="2"/>
        <v>0312171963</v>
      </c>
      <c r="I78" s="12" t="s">
        <v>369</v>
      </c>
      <c r="J78" s="13">
        <v>42390130</v>
      </c>
      <c r="K78" s="13">
        <v>4239013</v>
      </c>
      <c r="L78" s="113">
        <v>1</v>
      </c>
    </row>
    <row r="79" spans="2:12" ht="21" customHeight="1" x14ac:dyDescent="0.2">
      <c r="B79" s="9">
        <f t="shared" si="1"/>
        <v>54</v>
      </c>
      <c r="C79" s="32" t="s">
        <v>85</v>
      </c>
      <c r="D79" s="32" t="s">
        <v>86</v>
      </c>
      <c r="E79" s="10" t="s">
        <v>352</v>
      </c>
      <c r="F79" s="33">
        <v>42811</v>
      </c>
      <c r="G79" s="11" t="s">
        <v>130</v>
      </c>
      <c r="H79" s="34" t="str">
        <f t="shared" si="2"/>
        <v>3601409272</v>
      </c>
      <c r="I79" s="12" t="s">
        <v>370</v>
      </c>
      <c r="J79" s="13">
        <v>17425000</v>
      </c>
      <c r="K79" s="13">
        <v>1742500</v>
      </c>
      <c r="L79" s="113">
        <v>1</v>
      </c>
    </row>
    <row r="80" spans="2:12" ht="21" customHeight="1" x14ac:dyDescent="0.2">
      <c r="B80" s="9">
        <f t="shared" si="1"/>
        <v>55</v>
      </c>
      <c r="C80" s="32" t="s">
        <v>85</v>
      </c>
      <c r="D80" s="32" t="s">
        <v>86</v>
      </c>
      <c r="E80" s="10" t="s">
        <v>353</v>
      </c>
      <c r="F80" s="33">
        <v>42812</v>
      </c>
      <c r="G80" s="11" t="s">
        <v>114</v>
      </c>
      <c r="H80" s="34" t="str">
        <f t="shared" si="2"/>
        <v>0311270753</v>
      </c>
      <c r="I80" s="12" t="s">
        <v>372</v>
      </c>
      <c r="J80" s="13">
        <v>1800000</v>
      </c>
      <c r="K80" s="13">
        <v>180000</v>
      </c>
      <c r="L80" s="113">
        <v>1</v>
      </c>
    </row>
    <row r="81" spans="2:12" ht="21" customHeight="1" x14ac:dyDescent="0.2">
      <c r="B81" s="9">
        <f t="shared" si="1"/>
        <v>56</v>
      </c>
      <c r="C81" s="32" t="s">
        <v>85</v>
      </c>
      <c r="D81" s="32" t="s">
        <v>86</v>
      </c>
      <c r="E81" s="10" t="s">
        <v>354</v>
      </c>
      <c r="F81" s="33">
        <v>42814</v>
      </c>
      <c r="G81" s="11" t="s">
        <v>90</v>
      </c>
      <c r="H81" s="34" t="str">
        <f t="shared" si="2"/>
        <v>3701770098</v>
      </c>
      <c r="I81" s="12" t="s">
        <v>369</v>
      </c>
      <c r="J81" s="13">
        <v>276600000</v>
      </c>
      <c r="K81" s="13">
        <v>27660000</v>
      </c>
      <c r="L81" s="113">
        <v>1</v>
      </c>
    </row>
    <row r="82" spans="2:12" ht="21" customHeight="1" x14ac:dyDescent="0.2">
      <c r="B82" s="9" t="str">
        <f t="shared" si="1"/>
        <v/>
      </c>
      <c r="C82" s="32" t="s">
        <v>85</v>
      </c>
      <c r="D82" s="32" t="s">
        <v>86</v>
      </c>
      <c r="E82" s="10" t="s">
        <v>355</v>
      </c>
      <c r="F82" s="33"/>
      <c r="G82" s="11"/>
      <c r="H82" s="34" t="str">
        <f t="shared" si="2"/>
        <v/>
      </c>
      <c r="I82" s="12"/>
      <c r="J82" s="13"/>
      <c r="K82" s="13"/>
      <c r="L82" s="113">
        <v>1</v>
      </c>
    </row>
    <row r="83" spans="2:12" ht="21" customHeight="1" x14ac:dyDescent="0.2">
      <c r="B83" s="9">
        <f t="shared" si="1"/>
        <v>58</v>
      </c>
      <c r="C83" s="32" t="s">
        <v>85</v>
      </c>
      <c r="D83" s="32" t="s">
        <v>86</v>
      </c>
      <c r="E83" s="10" t="s">
        <v>356</v>
      </c>
      <c r="F83" s="33">
        <v>42814</v>
      </c>
      <c r="G83" s="11" t="s">
        <v>382</v>
      </c>
      <c r="H83" s="34" t="str">
        <f t="shared" si="2"/>
        <v>3700664957</v>
      </c>
      <c r="I83" s="12" t="s">
        <v>369</v>
      </c>
      <c r="J83" s="13">
        <v>17745000</v>
      </c>
      <c r="K83" s="13">
        <v>1774500</v>
      </c>
      <c r="L83" s="113">
        <v>1</v>
      </c>
    </row>
    <row r="84" spans="2:12" ht="21" customHeight="1" x14ac:dyDescent="0.2">
      <c r="B84" s="9">
        <f t="shared" si="1"/>
        <v>59</v>
      </c>
      <c r="C84" s="32" t="s">
        <v>85</v>
      </c>
      <c r="D84" s="32" t="s">
        <v>86</v>
      </c>
      <c r="E84" s="10" t="s">
        <v>357</v>
      </c>
      <c r="F84" s="33">
        <v>42818</v>
      </c>
      <c r="G84" s="11" t="s">
        <v>102</v>
      </c>
      <c r="H84" s="34" t="str">
        <f t="shared" si="2"/>
        <v>3700529186</v>
      </c>
      <c r="I84" s="12" t="s">
        <v>369</v>
      </c>
      <c r="J84" s="13">
        <v>6789000</v>
      </c>
      <c r="K84" s="13">
        <v>678900</v>
      </c>
      <c r="L84" s="113">
        <v>1</v>
      </c>
    </row>
    <row r="85" spans="2:12" ht="21" customHeight="1" x14ac:dyDescent="0.2">
      <c r="B85" s="9">
        <f t="shared" si="1"/>
        <v>60</v>
      </c>
      <c r="C85" s="32" t="s">
        <v>85</v>
      </c>
      <c r="D85" s="32" t="s">
        <v>86</v>
      </c>
      <c r="E85" s="10" t="s">
        <v>358</v>
      </c>
      <c r="F85" s="33">
        <v>42819</v>
      </c>
      <c r="G85" s="11" t="s">
        <v>117</v>
      </c>
      <c r="H85" s="34" t="str">
        <f t="shared" si="2"/>
        <v>3701755773</v>
      </c>
      <c r="I85" s="12" t="s">
        <v>372</v>
      </c>
      <c r="J85" s="13">
        <v>6440000</v>
      </c>
      <c r="K85" s="13">
        <v>644000</v>
      </c>
      <c r="L85" s="113">
        <v>1</v>
      </c>
    </row>
    <row r="86" spans="2:12" ht="21" customHeight="1" x14ac:dyDescent="0.2">
      <c r="B86" s="9">
        <f t="shared" si="1"/>
        <v>61</v>
      </c>
      <c r="C86" s="32" t="s">
        <v>85</v>
      </c>
      <c r="D86" s="32" t="s">
        <v>86</v>
      </c>
      <c r="E86" s="10" t="s">
        <v>359</v>
      </c>
      <c r="F86" s="33">
        <v>42819</v>
      </c>
      <c r="G86" s="11" t="s">
        <v>212</v>
      </c>
      <c r="H86" s="34" t="str">
        <f t="shared" si="2"/>
        <v>3702396291</v>
      </c>
      <c r="I86" s="12" t="s">
        <v>369</v>
      </c>
      <c r="J86" s="13">
        <v>15000000</v>
      </c>
      <c r="K86" s="13">
        <v>1500000</v>
      </c>
      <c r="L86" s="113">
        <v>1</v>
      </c>
    </row>
    <row r="87" spans="2:12" ht="21" customHeight="1" x14ac:dyDescent="0.2">
      <c r="B87" s="9">
        <f t="shared" si="1"/>
        <v>62</v>
      </c>
      <c r="C87" s="32" t="s">
        <v>85</v>
      </c>
      <c r="D87" s="32" t="s">
        <v>86</v>
      </c>
      <c r="E87" s="10" t="s">
        <v>360</v>
      </c>
      <c r="F87" s="33">
        <v>42821</v>
      </c>
      <c r="G87" s="11" t="s">
        <v>313</v>
      </c>
      <c r="H87" s="34" t="str">
        <f t="shared" si="2"/>
        <v>0311925230</v>
      </c>
      <c r="I87" s="12" t="s">
        <v>372</v>
      </c>
      <c r="J87" s="13">
        <v>1600000</v>
      </c>
      <c r="K87" s="13">
        <v>160000</v>
      </c>
      <c r="L87" s="113">
        <v>1</v>
      </c>
    </row>
    <row r="88" spans="2:12" ht="21" customHeight="1" x14ac:dyDescent="0.2">
      <c r="B88" s="9">
        <f t="shared" si="1"/>
        <v>63</v>
      </c>
      <c r="C88" s="32" t="s">
        <v>85</v>
      </c>
      <c r="D88" s="32" t="s">
        <v>86</v>
      </c>
      <c r="E88" s="10" t="s">
        <v>361</v>
      </c>
      <c r="F88" s="33">
        <v>42821</v>
      </c>
      <c r="G88" s="11" t="s">
        <v>384</v>
      </c>
      <c r="H88" s="34" t="str">
        <f t="shared" si="2"/>
        <v>0305797340</v>
      </c>
      <c r="I88" s="12" t="s">
        <v>372</v>
      </c>
      <c r="J88" s="13">
        <v>1400000</v>
      </c>
      <c r="K88" s="13">
        <v>140000</v>
      </c>
      <c r="L88" s="113">
        <v>1</v>
      </c>
    </row>
    <row r="89" spans="2:12" ht="21" customHeight="1" x14ac:dyDescent="0.2">
      <c r="B89" s="9" t="str">
        <f t="shared" si="1"/>
        <v/>
      </c>
      <c r="C89" s="32" t="s">
        <v>85</v>
      </c>
      <c r="D89" s="32" t="s">
        <v>86</v>
      </c>
      <c r="E89" s="10" t="s">
        <v>362</v>
      </c>
      <c r="F89" s="33"/>
      <c r="G89" s="11"/>
      <c r="H89" s="34" t="str">
        <f t="shared" si="2"/>
        <v/>
      </c>
      <c r="I89" s="12"/>
      <c r="J89" s="13"/>
      <c r="K89" s="13"/>
      <c r="L89" s="113">
        <v>1</v>
      </c>
    </row>
    <row r="90" spans="2:12" ht="21" customHeight="1" x14ac:dyDescent="0.2">
      <c r="B90" s="9" t="str">
        <f t="shared" si="1"/>
        <v/>
      </c>
      <c r="C90" s="32" t="s">
        <v>85</v>
      </c>
      <c r="D90" s="32" t="s">
        <v>86</v>
      </c>
      <c r="E90" s="10" t="s">
        <v>363</v>
      </c>
      <c r="F90" s="33"/>
      <c r="G90" s="11"/>
      <c r="H90" s="34" t="str">
        <f t="shared" si="2"/>
        <v/>
      </c>
      <c r="I90" s="12"/>
      <c r="J90" s="13"/>
      <c r="K90" s="13"/>
      <c r="L90" s="113">
        <v>1</v>
      </c>
    </row>
    <row r="91" spans="2:12" ht="21" customHeight="1" x14ac:dyDescent="0.2">
      <c r="B91" s="9">
        <f t="shared" si="1"/>
        <v>66</v>
      </c>
      <c r="C91" s="32" t="s">
        <v>85</v>
      </c>
      <c r="D91" s="32" t="s">
        <v>86</v>
      </c>
      <c r="E91" s="10" t="s">
        <v>364</v>
      </c>
      <c r="F91" s="33">
        <v>42825</v>
      </c>
      <c r="G91" s="11" t="s">
        <v>386</v>
      </c>
      <c r="H91" s="34" t="str">
        <f t="shared" si="2"/>
        <v>0301937607</v>
      </c>
      <c r="I91" s="12" t="s">
        <v>369</v>
      </c>
      <c r="J91" s="13">
        <v>3397600</v>
      </c>
      <c r="K91" s="13">
        <v>339760</v>
      </c>
      <c r="L91" s="113">
        <v>1</v>
      </c>
    </row>
    <row r="92" spans="2:12" ht="21" customHeight="1" x14ac:dyDescent="0.2">
      <c r="B92" s="9">
        <f>IF(G92&lt;&gt;"",ROW()-25,"")</f>
        <v>67</v>
      </c>
      <c r="C92" s="32" t="s">
        <v>85</v>
      </c>
      <c r="D92" s="32" t="s">
        <v>86</v>
      </c>
      <c r="E92" s="10" t="s">
        <v>365</v>
      </c>
      <c r="F92" s="33">
        <v>42825</v>
      </c>
      <c r="G92" s="11" t="s">
        <v>128</v>
      </c>
      <c r="H92" s="34" t="str">
        <f t="shared" si="2"/>
        <v>0305875662</v>
      </c>
      <c r="I92" s="12" t="s">
        <v>369</v>
      </c>
      <c r="J92" s="13">
        <v>1817400</v>
      </c>
      <c r="K92" s="13">
        <v>181740</v>
      </c>
      <c r="L92" s="113">
        <v>1</v>
      </c>
    </row>
    <row r="93" spans="2:12" ht="21" customHeight="1" x14ac:dyDescent="0.2">
      <c r="B93" s="9">
        <f>IF(G93&lt;&gt;"",ROW()-25,"")</f>
        <v>68</v>
      </c>
      <c r="C93" s="32" t="s">
        <v>85</v>
      </c>
      <c r="D93" s="32" t="s">
        <v>86</v>
      </c>
      <c r="E93" s="10" t="s">
        <v>366</v>
      </c>
      <c r="F93" s="33">
        <v>42825</v>
      </c>
      <c r="G93" s="11" t="s">
        <v>388</v>
      </c>
      <c r="H93" s="34" t="str">
        <f t="shared" si="2"/>
        <v>0310538052</v>
      </c>
      <c r="I93" s="12" t="s">
        <v>372</v>
      </c>
      <c r="J93" s="13">
        <v>6000000</v>
      </c>
      <c r="K93" s="13">
        <v>600000</v>
      </c>
      <c r="L93" s="113">
        <v>1</v>
      </c>
    </row>
    <row r="94" spans="2:12" ht="21" customHeight="1" x14ac:dyDescent="0.2">
      <c r="B94" s="9">
        <f>IF(G94&lt;&gt;"",ROW()-25,"")</f>
        <v>69</v>
      </c>
      <c r="C94" s="32" t="s">
        <v>85</v>
      </c>
      <c r="D94" s="32" t="s">
        <v>86</v>
      </c>
      <c r="E94" s="10" t="s">
        <v>367</v>
      </c>
      <c r="F94" s="33">
        <v>42825</v>
      </c>
      <c r="G94" s="11" t="s">
        <v>315</v>
      </c>
      <c r="H94" s="34" t="str">
        <f t="shared" si="2"/>
        <v>3700339107</v>
      </c>
      <c r="I94" s="12" t="s">
        <v>372</v>
      </c>
      <c r="J94" s="13">
        <v>2500000</v>
      </c>
      <c r="K94" s="13">
        <v>250000</v>
      </c>
      <c r="L94" s="113">
        <v>1</v>
      </c>
    </row>
    <row r="95" spans="2:12" ht="21" customHeight="1" x14ac:dyDescent="0.2">
      <c r="B95" s="9">
        <f>IF(G95&lt;&gt;"",ROW()-25,"")</f>
        <v>70</v>
      </c>
      <c r="C95" s="32" t="s">
        <v>85</v>
      </c>
      <c r="D95" s="32" t="s">
        <v>86</v>
      </c>
      <c r="E95" s="10" t="s">
        <v>368</v>
      </c>
      <c r="F95" s="33">
        <v>42825</v>
      </c>
      <c r="G95" s="11" t="s">
        <v>94</v>
      </c>
      <c r="H95" s="34" t="str">
        <f t="shared" si="2"/>
        <v>3701773902</v>
      </c>
      <c r="I95" s="12" t="s">
        <v>369</v>
      </c>
      <c r="J95" s="13">
        <v>145954506</v>
      </c>
      <c r="K95" s="13">
        <v>14595451</v>
      </c>
      <c r="L95" s="113">
        <v>1</v>
      </c>
    </row>
    <row r="96" spans="2:12" ht="21" customHeight="1" x14ac:dyDescent="0.2">
      <c r="B96" s="9">
        <f>IF(G96&lt;&gt;"",ROW()-25,"")</f>
        <v>71</v>
      </c>
      <c r="C96" s="32" t="s">
        <v>85</v>
      </c>
      <c r="D96" s="32" t="s">
        <v>86</v>
      </c>
      <c r="E96" s="10" t="s">
        <v>375</v>
      </c>
      <c r="F96" s="33">
        <v>42825</v>
      </c>
      <c r="G96" s="11" t="s">
        <v>312</v>
      </c>
      <c r="H96" s="34" t="str">
        <f>IF(ISNA(VLOOKUP(G96,DSBR,2,0)),"",VLOOKUP(G96,DSBR,2,0))</f>
        <v>1101819710</v>
      </c>
      <c r="I96" s="12" t="s">
        <v>371</v>
      </c>
      <c r="J96" s="13">
        <v>213360000</v>
      </c>
      <c r="K96" s="13">
        <v>21336000</v>
      </c>
      <c r="L96" s="113">
        <v>1</v>
      </c>
    </row>
    <row r="97" spans="2:12" ht="21" customHeight="1" x14ac:dyDescent="0.2">
      <c r="B97" s="9"/>
      <c r="C97" s="32"/>
      <c r="D97" s="32"/>
      <c r="E97" s="10"/>
      <c r="F97" s="33"/>
      <c r="G97" s="11"/>
      <c r="H97" s="34"/>
      <c r="I97" s="12"/>
      <c r="J97" s="13"/>
      <c r="K97" s="13"/>
      <c r="L97" s="14"/>
    </row>
    <row r="98" spans="2:12" s="22" customFormat="1" ht="21" customHeight="1" x14ac:dyDescent="0.2">
      <c r="B98" s="28" t="s">
        <v>11</v>
      </c>
      <c r="C98" s="30"/>
      <c r="D98" s="30"/>
      <c r="E98" s="30"/>
      <c r="F98" s="30"/>
      <c r="G98" s="28"/>
      <c r="H98" s="35"/>
      <c r="I98" s="28"/>
      <c r="J98" s="29">
        <f>SUBTOTAL(9,J26:J97)</f>
        <v>2491999492</v>
      </c>
      <c r="K98" s="29">
        <f>SUBTOTAL(9,K26:K97)</f>
        <v>249199950</v>
      </c>
      <c r="L98" s="30"/>
    </row>
    <row r="99" spans="2:12" ht="21" hidden="1" customHeight="1" x14ac:dyDescent="0.2"/>
    <row r="100" spans="2:12" ht="21" customHeight="1" x14ac:dyDescent="0.2">
      <c r="B100" s="132" t="s">
        <v>40</v>
      </c>
      <c r="C100" s="133"/>
      <c r="D100" s="133"/>
      <c r="E100" s="133"/>
      <c r="F100" s="133"/>
      <c r="G100" s="133"/>
      <c r="H100" s="133"/>
      <c r="I100" s="133"/>
      <c r="J100" s="20"/>
      <c r="K100" s="20"/>
      <c r="L100" s="25"/>
    </row>
    <row r="101" spans="2:12" ht="21" customHeight="1" x14ac:dyDescent="0.2">
      <c r="B101" s="8"/>
      <c r="C101" s="8"/>
      <c r="D101" s="8"/>
      <c r="E101" s="8"/>
      <c r="F101" s="5"/>
      <c r="G101" s="8"/>
      <c r="H101" s="2"/>
      <c r="I101" s="8"/>
      <c r="J101" s="7"/>
      <c r="K101" s="7"/>
      <c r="L101" s="8"/>
    </row>
    <row r="102" spans="2:12" s="22" customFormat="1" ht="21" customHeight="1" x14ac:dyDescent="0.2">
      <c r="B102" s="23" t="s">
        <v>11</v>
      </c>
      <c r="C102" s="23"/>
      <c r="D102" s="23"/>
      <c r="E102" s="23"/>
      <c r="F102" s="23"/>
      <c r="G102" s="23"/>
      <c r="H102" s="23"/>
      <c r="I102" s="23"/>
      <c r="J102" s="24"/>
      <c r="K102" s="24"/>
      <c r="L102" s="23"/>
    </row>
    <row r="103" spans="2:12" x14ac:dyDescent="0.2">
      <c r="C103" s="16"/>
      <c r="D103" s="16"/>
      <c r="E103" s="16"/>
      <c r="F103" s="16" t="s">
        <v>287</v>
      </c>
      <c r="G103" s="16"/>
      <c r="H103" s="88">
        <f>J98</f>
        <v>2491999492</v>
      </c>
      <c r="I103" s="16"/>
      <c r="L103" s="16"/>
    </row>
    <row r="104" spans="2:12" x14ac:dyDescent="0.2">
      <c r="C104" s="16"/>
      <c r="D104" s="16"/>
      <c r="E104" s="16"/>
      <c r="F104" s="16" t="s">
        <v>288</v>
      </c>
      <c r="G104" s="16"/>
      <c r="H104" s="88">
        <f>K98</f>
        <v>249199950</v>
      </c>
      <c r="I104" s="16"/>
      <c r="L104" s="16"/>
    </row>
    <row r="105" spans="2:12" ht="8.25" customHeight="1" x14ac:dyDescent="0.2">
      <c r="B105" s="31"/>
      <c r="C105" s="31"/>
      <c r="D105" s="16"/>
      <c r="E105" s="16"/>
      <c r="F105" s="16"/>
      <c r="G105" s="16"/>
      <c r="H105" s="16"/>
      <c r="I105" s="16"/>
      <c r="L105" s="16"/>
    </row>
    <row r="106" spans="2:12" x14ac:dyDescent="0.2">
      <c r="B106" s="31"/>
      <c r="C106" s="31"/>
      <c r="D106" s="16"/>
      <c r="E106" s="16"/>
      <c r="F106" s="16"/>
      <c r="G106" s="16"/>
      <c r="H106" s="16"/>
      <c r="I106" s="36" t="str">
        <f>"Bình Dương, "&amp;IF($N$14=1,"Ngày 31 Tháng 03  ",IF($N$14=2,"Ngày 30 Tháng 06  ",IF($N$14=3,"Ngày 30 Tháng 09  ",IF($N$14=4,"Ngày 31 Tháng 12  "))))&amp;"Năm  "&amp;YEAR($F$27)</f>
        <v>Bình Dương, Ngày 31 Tháng 12  Năm  2017</v>
      </c>
    </row>
    <row r="107" spans="2:12" x14ac:dyDescent="0.2">
      <c r="B107" s="16"/>
      <c r="C107" s="16"/>
      <c r="D107" s="16"/>
      <c r="E107" s="16"/>
      <c r="F107" s="16"/>
      <c r="G107" s="16"/>
      <c r="H107" s="16"/>
      <c r="I107" s="36" t="s">
        <v>15</v>
      </c>
    </row>
    <row r="108" spans="2:12" x14ac:dyDescent="0.2">
      <c r="B108" s="16"/>
      <c r="C108" s="16"/>
      <c r="D108" s="16"/>
      <c r="E108" s="16"/>
      <c r="F108" s="16"/>
      <c r="G108" s="16"/>
      <c r="H108" s="16"/>
      <c r="I108" s="36" t="s">
        <v>16</v>
      </c>
    </row>
    <row r="109" spans="2:12" x14ac:dyDescent="0.2">
      <c r="B109" s="16"/>
      <c r="C109" s="16"/>
      <c r="D109" s="16"/>
      <c r="E109" s="16"/>
      <c r="F109" s="16"/>
      <c r="G109" s="16"/>
      <c r="H109" s="16"/>
      <c r="I109" s="36" t="s">
        <v>17</v>
      </c>
    </row>
    <row r="110" spans="2:12" x14ac:dyDescent="0.2">
      <c r="B110" s="16"/>
      <c r="C110" s="16"/>
      <c r="D110" s="16"/>
      <c r="E110" s="16"/>
      <c r="F110" s="16"/>
      <c r="G110" s="16"/>
      <c r="H110" s="16"/>
      <c r="I110" s="16"/>
      <c r="L110" s="16"/>
    </row>
  </sheetData>
  <autoFilter ref="A25:N96"/>
  <mergeCells count="17">
    <mergeCell ref="B4:L4"/>
    <mergeCell ref="B5:L5"/>
    <mergeCell ref="B6:L6"/>
    <mergeCell ref="B7:L7"/>
    <mergeCell ref="B16:I16"/>
    <mergeCell ref="B19:I19"/>
    <mergeCell ref="B22:I22"/>
    <mergeCell ref="B100:I100"/>
    <mergeCell ref="B11:L11"/>
    <mergeCell ref="B12:B14"/>
    <mergeCell ref="C12:F13"/>
    <mergeCell ref="G12:G14"/>
    <mergeCell ref="H12:H14"/>
    <mergeCell ref="I12:I14"/>
    <mergeCell ref="J12:J14"/>
    <mergeCell ref="K12:K14"/>
    <mergeCell ref="L12:L14"/>
  </mergeCell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8"/>
  <sheetViews>
    <sheetView topLeftCell="A43" zoomScale="90" zoomScaleNormal="90" workbookViewId="0">
      <selection activeCell="S49" sqref="S49"/>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2" t="s">
        <v>32</v>
      </c>
      <c r="C2" s="143"/>
      <c r="D2" s="143"/>
      <c r="E2" s="143"/>
      <c r="F2" s="143"/>
      <c r="G2" s="143"/>
      <c r="H2" s="143"/>
      <c r="I2" s="143"/>
      <c r="J2" s="143"/>
      <c r="K2" s="143"/>
      <c r="L2" s="143"/>
      <c r="M2" s="143"/>
      <c r="N2" s="143"/>
      <c r="O2" s="143"/>
      <c r="P2" s="144"/>
      <c r="R2" s="11" t="s">
        <v>311</v>
      </c>
      <c r="S2" s="94" t="s">
        <v>316</v>
      </c>
    </row>
    <row r="3" spans="2:19" x14ac:dyDescent="0.25">
      <c r="B3" s="145" t="s">
        <v>33</v>
      </c>
      <c r="C3" s="146"/>
      <c r="D3" s="146"/>
      <c r="E3" s="146"/>
      <c r="F3" s="146"/>
      <c r="G3" s="146"/>
      <c r="H3" s="146"/>
      <c r="I3" s="146"/>
      <c r="J3" s="146"/>
      <c r="K3" s="146"/>
      <c r="L3" s="146"/>
      <c r="M3" s="146"/>
      <c r="N3" s="146"/>
      <c r="O3" s="146"/>
      <c r="P3" s="147"/>
      <c r="R3" s="11" t="s">
        <v>116</v>
      </c>
      <c r="S3" s="94" t="s">
        <v>191</v>
      </c>
    </row>
    <row r="4" spans="2:19" x14ac:dyDescent="0.25">
      <c r="B4" s="95"/>
      <c r="C4" s="139" t="s">
        <v>34</v>
      </c>
      <c r="D4" s="139"/>
      <c r="E4" s="139"/>
      <c r="F4" s="139"/>
      <c r="G4" s="139"/>
      <c r="H4" s="139"/>
      <c r="I4" s="139"/>
      <c r="J4" s="139"/>
      <c r="K4" s="139"/>
      <c r="L4" s="139"/>
      <c r="M4" s="139"/>
      <c r="N4" s="139"/>
      <c r="O4" s="139"/>
      <c r="P4" s="148"/>
      <c r="R4" s="11" t="s">
        <v>108</v>
      </c>
      <c r="S4" s="94" t="s">
        <v>192</v>
      </c>
    </row>
    <row r="5" spans="2:19" x14ac:dyDescent="0.25">
      <c r="B5" s="95"/>
      <c r="C5" s="139" t="s">
        <v>41</v>
      </c>
      <c r="D5" s="139"/>
      <c r="E5" s="139"/>
      <c r="F5" s="139"/>
      <c r="G5" s="139"/>
      <c r="H5" s="139"/>
      <c r="I5" s="139"/>
      <c r="J5" s="139"/>
      <c r="K5" s="139"/>
      <c r="L5" s="139"/>
      <c r="M5" s="139"/>
      <c r="N5" s="139"/>
      <c r="O5" s="139"/>
      <c r="P5" s="148"/>
      <c r="R5" s="11" t="s">
        <v>95</v>
      </c>
      <c r="S5" s="94" t="s">
        <v>193</v>
      </c>
    </row>
    <row r="6" spans="2:19" x14ac:dyDescent="0.25">
      <c r="B6" s="95"/>
      <c r="C6" s="96"/>
      <c r="D6" s="139" t="s">
        <v>10</v>
      </c>
      <c r="E6" s="140"/>
      <c r="F6" s="140"/>
      <c r="G6" s="140"/>
      <c r="H6" s="140"/>
      <c r="I6" s="140"/>
      <c r="J6" s="140"/>
      <c r="K6" s="140"/>
      <c r="L6" s="140"/>
      <c r="M6" s="140"/>
      <c r="N6" s="140"/>
      <c r="O6" s="140"/>
      <c r="P6" s="141"/>
      <c r="R6" s="11" t="s">
        <v>114</v>
      </c>
      <c r="S6" s="94" t="s">
        <v>194</v>
      </c>
    </row>
    <row r="7" spans="2:19" x14ac:dyDescent="0.25">
      <c r="B7" s="95"/>
      <c r="C7" s="96"/>
      <c r="D7" s="139" t="s">
        <v>12</v>
      </c>
      <c r="E7" s="140"/>
      <c r="F7" s="140"/>
      <c r="G7" s="140"/>
      <c r="H7" s="140"/>
      <c r="I7" s="140"/>
      <c r="J7" s="140"/>
      <c r="K7" s="140"/>
      <c r="L7" s="140"/>
      <c r="M7" s="140"/>
      <c r="N7" s="140"/>
      <c r="O7" s="140"/>
      <c r="P7" s="141"/>
      <c r="R7" s="11" t="s">
        <v>121</v>
      </c>
      <c r="S7" s="94" t="s">
        <v>195</v>
      </c>
    </row>
    <row r="8" spans="2:19" x14ac:dyDescent="0.25">
      <c r="B8" s="95"/>
      <c r="C8" s="96"/>
      <c r="D8" s="139" t="s">
        <v>13</v>
      </c>
      <c r="E8" s="140"/>
      <c r="F8" s="140"/>
      <c r="G8" s="140"/>
      <c r="H8" s="140"/>
      <c r="I8" s="140"/>
      <c r="J8" s="140"/>
      <c r="K8" s="140"/>
      <c r="L8" s="140"/>
      <c r="M8" s="140"/>
      <c r="N8" s="140"/>
      <c r="O8" s="140"/>
      <c r="P8" s="141"/>
      <c r="R8" s="11" t="s">
        <v>314</v>
      </c>
      <c r="S8" s="94" t="s">
        <v>317</v>
      </c>
    </row>
    <row r="9" spans="2:19" x14ac:dyDescent="0.25">
      <c r="B9" s="95"/>
      <c r="C9" s="96"/>
      <c r="D9" s="139" t="s">
        <v>14</v>
      </c>
      <c r="E9" s="140"/>
      <c r="F9" s="140"/>
      <c r="G9" s="140"/>
      <c r="H9" s="140"/>
      <c r="I9" s="140"/>
      <c r="J9" s="140"/>
      <c r="K9" s="140"/>
      <c r="L9" s="140"/>
      <c r="M9" s="140"/>
      <c r="N9" s="140"/>
      <c r="O9" s="140"/>
      <c r="P9" s="141"/>
      <c r="R9" s="11" t="s">
        <v>126</v>
      </c>
      <c r="S9" s="94" t="s">
        <v>196</v>
      </c>
    </row>
    <row r="10" spans="2:19" x14ac:dyDescent="0.25">
      <c r="B10" s="95"/>
      <c r="C10" s="96"/>
      <c r="D10" s="139" t="s">
        <v>40</v>
      </c>
      <c r="E10" s="140"/>
      <c r="F10" s="140"/>
      <c r="G10" s="140"/>
      <c r="H10" s="140"/>
      <c r="I10" s="140"/>
      <c r="J10" s="140"/>
      <c r="K10" s="140"/>
      <c r="L10" s="140"/>
      <c r="M10" s="140"/>
      <c r="N10" s="140"/>
      <c r="O10" s="140"/>
      <c r="P10" s="141"/>
      <c r="R10" s="11" t="s">
        <v>94</v>
      </c>
      <c r="S10" s="94" t="s">
        <v>197</v>
      </c>
    </row>
    <row r="11" spans="2:19" x14ac:dyDescent="0.25">
      <c r="B11" s="95"/>
      <c r="C11" s="139" t="s">
        <v>35</v>
      </c>
      <c r="D11" s="139"/>
      <c r="E11" s="139"/>
      <c r="F11" s="139"/>
      <c r="G11" s="139"/>
      <c r="H11" s="139"/>
      <c r="I11" s="139"/>
      <c r="J11" s="139"/>
      <c r="K11" s="139"/>
      <c r="L11" s="139"/>
      <c r="M11" s="139"/>
      <c r="N11" s="139"/>
      <c r="O11" s="139"/>
      <c r="P11" s="148"/>
      <c r="R11" s="11" t="s">
        <v>90</v>
      </c>
      <c r="S11" s="94" t="s">
        <v>198</v>
      </c>
    </row>
    <row r="12" spans="2:19" x14ac:dyDescent="0.25">
      <c r="B12" s="95"/>
      <c r="C12" s="139" t="s">
        <v>36</v>
      </c>
      <c r="D12" s="139"/>
      <c r="E12" s="139"/>
      <c r="F12" s="139"/>
      <c r="G12" s="139"/>
      <c r="H12" s="139"/>
      <c r="I12" s="139"/>
      <c r="J12" s="139"/>
      <c r="K12" s="139"/>
      <c r="L12" s="139"/>
      <c r="M12" s="139"/>
      <c r="N12" s="139"/>
      <c r="O12" s="139"/>
      <c r="P12" s="148"/>
      <c r="R12" s="11" t="s">
        <v>119</v>
      </c>
      <c r="S12" s="94" t="s">
        <v>199</v>
      </c>
    </row>
    <row r="13" spans="2:19" x14ac:dyDescent="0.25">
      <c r="B13" s="95"/>
      <c r="C13" s="96"/>
      <c r="D13" s="96"/>
      <c r="E13" s="96"/>
      <c r="F13" s="96"/>
      <c r="G13" s="96"/>
      <c r="H13" s="96"/>
      <c r="I13" s="96"/>
      <c r="J13" s="96"/>
      <c r="K13" s="96"/>
      <c r="L13" s="96"/>
      <c r="M13" s="96"/>
      <c r="N13" s="96"/>
      <c r="O13" s="96"/>
      <c r="P13" s="97"/>
      <c r="R13" s="11" t="s">
        <v>92</v>
      </c>
      <c r="S13" s="94" t="s">
        <v>200</v>
      </c>
    </row>
    <row r="14" spans="2:19" x14ac:dyDescent="0.25">
      <c r="B14" s="145" t="s">
        <v>37</v>
      </c>
      <c r="C14" s="146"/>
      <c r="D14" s="146"/>
      <c r="E14" s="146"/>
      <c r="F14" s="146"/>
      <c r="G14" s="146"/>
      <c r="H14" s="146"/>
      <c r="I14" s="146"/>
      <c r="J14" s="146"/>
      <c r="K14" s="146"/>
      <c r="L14" s="146"/>
      <c r="M14" s="146"/>
      <c r="N14" s="146"/>
      <c r="O14" s="146"/>
      <c r="P14" s="147"/>
      <c r="R14" s="11" t="s">
        <v>103</v>
      </c>
      <c r="S14" s="94" t="s">
        <v>201</v>
      </c>
    </row>
    <row r="15" spans="2:19" x14ac:dyDescent="0.25">
      <c r="B15" s="95"/>
      <c r="C15" s="139" t="s">
        <v>38</v>
      </c>
      <c r="D15" s="139"/>
      <c r="E15" s="139"/>
      <c r="F15" s="139"/>
      <c r="G15" s="139"/>
      <c r="H15" s="139"/>
      <c r="I15" s="139"/>
      <c r="J15" s="139"/>
      <c r="K15" s="139"/>
      <c r="L15" s="139"/>
      <c r="M15" s="139"/>
      <c r="N15" s="139"/>
      <c r="O15" s="139"/>
      <c r="P15" s="148"/>
      <c r="R15" s="11" t="s">
        <v>122</v>
      </c>
      <c r="S15" s="94" t="s">
        <v>202</v>
      </c>
    </row>
    <row r="16" spans="2:19" x14ac:dyDescent="0.25">
      <c r="B16" s="95"/>
      <c r="C16" s="98"/>
      <c r="D16" s="140" t="s">
        <v>42</v>
      </c>
      <c r="E16" s="140"/>
      <c r="F16" s="140"/>
      <c r="G16" s="140"/>
      <c r="H16" s="140"/>
      <c r="I16" s="140"/>
      <c r="J16" s="140"/>
      <c r="K16" s="140"/>
      <c r="L16" s="140"/>
      <c r="M16" s="140"/>
      <c r="N16" s="140"/>
      <c r="O16" s="140"/>
      <c r="P16" s="141"/>
      <c r="R16" s="11" t="s">
        <v>120</v>
      </c>
      <c r="S16" s="94" t="s">
        <v>203</v>
      </c>
    </row>
    <row r="17" spans="2:19" x14ac:dyDescent="0.25">
      <c r="B17" s="95"/>
      <c r="C17" s="98"/>
      <c r="D17" s="99" t="s">
        <v>47</v>
      </c>
      <c r="E17" s="99"/>
      <c r="F17" s="99"/>
      <c r="G17" s="99"/>
      <c r="H17" s="99"/>
      <c r="I17" s="99"/>
      <c r="J17" s="99"/>
      <c r="K17" s="99"/>
      <c r="L17" s="99"/>
      <c r="M17" s="99"/>
      <c r="N17" s="99"/>
      <c r="O17" s="99"/>
      <c r="P17" s="100"/>
      <c r="R17" s="11" t="s">
        <v>124</v>
      </c>
      <c r="S17" s="94" t="s">
        <v>203</v>
      </c>
    </row>
    <row r="18" spans="2:19" x14ac:dyDescent="0.25">
      <c r="B18" s="95"/>
      <c r="C18" s="96"/>
      <c r="D18" s="140" t="s">
        <v>48</v>
      </c>
      <c r="E18" s="140"/>
      <c r="F18" s="140"/>
      <c r="G18" s="140"/>
      <c r="H18" s="140"/>
      <c r="I18" s="140"/>
      <c r="J18" s="140"/>
      <c r="K18" s="140"/>
      <c r="L18" s="140"/>
      <c r="M18" s="140"/>
      <c r="N18" s="140"/>
      <c r="O18" s="140"/>
      <c r="P18" s="141"/>
      <c r="R18" s="11" t="s">
        <v>313</v>
      </c>
      <c r="S18" s="94" t="s">
        <v>204</v>
      </c>
    </row>
    <row r="19" spans="2:19" x14ac:dyDescent="0.25">
      <c r="B19" s="95"/>
      <c r="C19" s="96"/>
      <c r="D19" s="140" t="s">
        <v>49</v>
      </c>
      <c r="E19" s="140"/>
      <c r="F19" s="140"/>
      <c r="G19" s="140"/>
      <c r="H19" s="140"/>
      <c r="I19" s="140"/>
      <c r="J19" s="140"/>
      <c r="K19" s="140"/>
      <c r="L19" s="140"/>
      <c r="M19" s="140"/>
      <c r="N19" s="140"/>
      <c r="O19" s="140"/>
      <c r="P19" s="141"/>
      <c r="R19" s="11" t="s">
        <v>93</v>
      </c>
      <c r="S19" s="94" t="s">
        <v>205</v>
      </c>
    </row>
    <row r="20" spans="2:19" x14ac:dyDescent="0.25">
      <c r="B20" s="95"/>
      <c r="C20" s="96"/>
      <c r="D20" s="140" t="s">
        <v>50</v>
      </c>
      <c r="E20" s="140"/>
      <c r="F20" s="140"/>
      <c r="G20" s="140"/>
      <c r="H20" s="140"/>
      <c r="I20" s="140"/>
      <c r="J20" s="140"/>
      <c r="K20" s="140"/>
      <c r="L20" s="140"/>
      <c r="M20" s="140"/>
      <c r="N20" s="140"/>
      <c r="O20" s="140"/>
      <c r="P20" s="141"/>
      <c r="R20" s="11" t="s">
        <v>123</v>
      </c>
      <c r="S20" s="94" t="s">
        <v>206</v>
      </c>
    </row>
    <row r="21" spans="2:19" x14ac:dyDescent="0.25">
      <c r="B21" s="95"/>
      <c r="C21" s="96"/>
      <c r="D21" s="140" t="s">
        <v>51</v>
      </c>
      <c r="E21" s="140"/>
      <c r="F21" s="140"/>
      <c r="G21" s="140"/>
      <c r="H21" s="140"/>
      <c r="I21" s="140"/>
      <c r="J21" s="140"/>
      <c r="K21" s="140"/>
      <c r="L21" s="140"/>
      <c r="M21" s="140"/>
      <c r="N21" s="140"/>
      <c r="O21" s="140"/>
      <c r="P21" s="141"/>
      <c r="R21" s="11" t="s">
        <v>125</v>
      </c>
      <c r="S21" s="94" t="s">
        <v>207</v>
      </c>
    </row>
    <row r="22" spans="2:19" x14ac:dyDescent="0.25">
      <c r="B22" s="95"/>
      <c r="C22" s="96"/>
      <c r="D22" s="140" t="s">
        <v>52</v>
      </c>
      <c r="E22" s="140"/>
      <c r="F22" s="140"/>
      <c r="G22" s="140"/>
      <c r="H22" s="140"/>
      <c r="I22" s="140"/>
      <c r="J22" s="140"/>
      <c r="K22" s="140"/>
      <c r="L22" s="140"/>
      <c r="M22" s="140"/>
      <c r="N22" s="140"/>
      <c r="O22" s="140"/>
      <c r="P22" s="141"/>
      <c r="R22" s="11" t="s">
        <v>315</v>
      </c>
      <c r="S22" s="94" t="s">
        <v>208</v>
      </c>
    </row>
    <row r="23" spans="2:19" x14ac:dyDescent="0.25">
      <c r="B23" s="95"/>
      <c r="C23" s="96"/>
      <c r="D23" s="140" t="s">
        <v>53</v>
      </c>
      <c r="E23" s="140"/>
      <c r="F23" s="140"/>
      <c r="G23" s="140"/>
      <c r="H23" s="140"/>
      <c r="I23" s="140"/>
      <c r="J23" s="140"/>
      <c r="K23" s="140"/>
      <c r="L23" s="140"/>
      <c r="M23" s="140"/>
      <c r="N23" s="140"/>
      <c r="O23" s="140"/>
      <c r="P23" s="141"/>
      <c r="R23" s="11" t="s">
        <v>118</v>
      </c>
      <c r="S23" s="94" t="s">
        <v>199</v>
      </c>
    </row>
    <row r="24" spans="2:19" x14ac:dyDescent="0.25">
      <c r="B24" s="95"/>
      <c r="C24" s="96"/>
      <c r="D24" s="140" t="s">
        <v>54</v>
      </c>
      <c r="E24" s="140"/>
      <c r="F24" s="140"/>
      <c r="G24" s="140"/>
      <c r="H24" s="140"/>
      <c r="I24" s="140"/>
      <c r="J24" s="140"/>
      <c r="K24" s="140"/>
      <c r="L24" s="140"/>
      <c r="M24" s="140"/>
      <c r="N24" s="140"/>
      <c r="O24" s="140"/>
      <c r="P24" s="141"/>
      <c r="R24" s="11" t="s">
        <v>117</v>
      </c>
      <c r="S24" s="94" t="s">
        <v>209</v>
      </c>
    </row>
    <row r="25" spans="2:19" x14ac:dyDescent="0.25">
      <c r="B25" s="95"/>
      <c r="C25" s="96"/>
      <c r="D25" s="140" t="s">
        <v>55</v>
      </c>
      <c r="E25" s="140"/>
      <c r="F25" s="140"/>
      <c r="G25" s="140"/>
      <c r="H25" s="140"/>
      <c r="I25" s="140"/>
      <c r="J25" s="140"/>
      <c r="K25" s="140"/>
      <c r="L25" s="140"/>
      <c r="M25" s="140"/>
      <c r="N25" s="140"/>
      <c r="O25" s="140"/>
      <c r="P25" s="141"/>
      <c r="R25" s="11" t="s">
        <v>127</v>
      </c>
      <c r="S25" s="94" t="s">
        <v>215</v>
      </c>
    </row>
    <row r="26" spans="2:19" x14ac:dyDescent="0.25">
      <c r="B26" s="95"/>
      <c r="C26" s="96"/>
      <c r="D26" s="140" t="s">
        <v>56</v>
      </c>
      <c r="E26" s="140"/>
      <c r="F26" s="140"/>
      <c r="G26" s="140"/>
      <c r="H26" s="140"/>
      <c r="I26" s="140"/>
      <c r="J26" s="140"/>
      <c r="K26" s="140"/>
      <c r="L26" s="140"/>
      <c r="M26" s="140"/>
      <c r="N26" s="140"/>
      <c r="O26" s="140"/>
      <c r="P26" s="141"/>
      <c r="R26" s="11" t="s">
        <v>128</v>
      </c>
      <c r="S26" s="94" t="s">
        <v>216</v>
      </c>
    </row>
    <row r="27" spans="2:19" x14ac:dyDescent="0.25">
      <c r="B27" s="95"/>
      <c r="C27" s="96"/>
      <c r="D27" s="96"/>
      <c r="E27" s="96"/>
      <c r="F27" s="96"/>
      <c r="G27" s="96"/>
      <c r="H27" s="96"/>
      <c r="I27" s="96"/>
      <c r="J27" s="96"/>
      <c r="K27" s="96"/>
      <c r="L27" s="96"/>
      <c r="M27" s="96"/>
      <c r="N27" s="96"/>
      <c r="O27" s="96"/>
      <c r="P27" s="97"/>
      <c r="R27" s="11" t="s">
        <v>129</v>
      </c>
      <c r="S27" s="94" t="s">
        <v>217</v>
      </c>
    </row>
    <row r="28" spans="2:19" x14ac:dyDescent="0.25">
      <c r="B28" s="95"/>
      <c r="C28" s="139" t="s">
        <v>39</v>
      </c>
      <c r="D28" s="139"/>
      <c r="E28" s="139"/>
      <c r="F28" s="139"/>
      <c r="G28" s="139"/>
      <c r="H28" s="139"/>
      <c r="I28" s="139"/>
      <c r="J28" s="139"/>
      <c r="K28" s="139"/>
      <c r="L28" s="139"/>
      <c r="M28" s="139"/>
      <c r="N28" s="139"/>
      <c r="O28" s="139"/>
      <c r="P28" s="148"/>
      <c r="R28" s="11" t="s">
        <v>130</v>
      </c>
      <c r="S28" s="94" t="s">
        <v>218</v>
      </c>
    </row>
    <row r="29" spans="2:19" x14ac:dyDescent="0.25">
      <c r="B29" s="95"/>
      <c r="C29" s="96"/>
      <c r="D29" s="140" t="s">
        <v>60</v>
      </c>
      <c r="E29" s="140"/>
      <c r="F29" s="140"/>
      <c r="G29" s="140"/>
      <c r="H29" s="140"/>
      <c r="I29" s="140"/>
      <c r="J29" s="140"/>
      <c r="K29" s="140"/>
      <c r="L29" s="140"/>
      <c r="M29" s="140"/>
      <c r="N29" s="140"/>
      <c r="O29" s="140"/>
      <c r="P29" s="141"/>
      <c r="R29" s="11" t="s">
        <v>135</v>
      </c>
      <c r="S29" s="94" t="s">
        <v>219</v>
      </c>
    </row>
    <row r="30" spans="2:19" x14ac:dyDescent="0.25">
      <c r="B30" s="95"/>
      <c r="C30" s="96"/>
      <c r="D30" s="140" t="s">
        <v>45</v>
      </c>
      <c r="E30" s="140"/>
      <c r="F30" s="140"/>
      <c r="G30" s="140"/>
      <c r="H30" s="140"/>
      <c r="I30" s="140"/>
      <c r="J30" s="140"/>
      <c r="K30" s="140"/>
      <c r="L30" s="140"/>
      <c r="M30" s="140"/>
      <c r="N30" s="140"/>
      <c r="O30" s="140"/>
      <c r="P30" s="141"/>
      <c r="R30" s="11" t="s">
        <v>136</v>
      </c>
      <c r="S30" s="94" t="s">
        <v>206</v>
      </c>
    </row>
    <row r="31" spans="2:19" x14ac:dyDescent="0.25">
      <c r="B31" s="95"/>
      <c r="C31" s="96"/>
      <c r="D31" s="140" t="s">
        <v>57</v>
      </c>
      <c r="E31" s="140"/>
      <c r="F31" s="140"/>
      <c r="G31" s="140"/>
      <c r="H31" s="140"/>
      <c r="I31" s="140"/>
      <c r="J31" s="140"/>
      <c r="K31" s="140"/>
      <c r="L31" s="140"/>
      <c r="M31" s="140"/>
      <c r="N31" s="140"/>
      <c r="O31" s="140"/>
      <c r="P31" s="141"/>
      <c r="R31" s="11" t="s">
        <v>137</v>
      </c>
      <c r="S31" s="94" t="s">
        <v>220</v>
      </c>
    </row>
    <row r="32" spans="2:19" x14ac:dyDescent="0.25">
      <c r="B32" s="95"/>
      <c r="C32" s="96"/>
      <c r="D32" s="140" t="s">
        <v>61</v>
      </c>
      <c r="E32" s="140"/>
      <c r="F32" s="140"/>
      <c r="G32" s="140"/>
      <c r="H32" s="140"/>
      <c r="I32" s="140"/>
      <c r="J32" s="140"/>
      <c r="K32" s="140"/>
      <c r="L32" s="140"/>
      <c r="M32" s="140"/>
      <c r="N32" s="140"/>
      <c r="O32" s="140"/>
      <c r="P32" s="141"/>
      <c r="R32" s="11" t="s">
        <v>112</v>
      </c>
      <c r="S32" s="11" t="s">
        <v>221</v>
      </c>
    </row>
    <row r="33" spans="2:19" ht="24" customHeight="1" x14ac:dyDescent="0.25">
      <c r="B33" s="95"/>
      <c r="C33" s="96"/>
      <c r="D33" s="151" t="s">
        <v>58</v>
      </c>
      <c r="E33" s="151"/>
      <c r="F33" s="151"/>
      <c r="G33" s="151"/>
      <c r="H33" s="151"/>
      <c r="I33" s="151"/>
      <c r="J33" s="151"/>
      <c r="K33" s="151"/>
      <c r="L33" s="151"/>
      <c r="M33" s="151"/>
      <c r="N33" s="151"/>
      <c r="O33" s="151"/>
      <c r="P33" s="152"/>
      <c r="R33" s="11" t="s">
        <v>111</v>
      </c>
      <c r="S33" s="11" t="s">
        <v>222</v>
      </c>
    </row>
    <row r="34" spans="2:19" ht="15.75" thickBot="1" x14ac:dyDescent="0.3">
      <c r="B34" s="101"/>
      <c r="C34" s="102"/>
      <c r="D34" s="149" t="s">
        <v>59</v>
      </c>
      <c r="E34" s="149"/>
      <c r="F34" s="149"/>
      <c r="G34" s="149"/>
      <c r="H34" s="149"/>
      <c r="I34" s="149"/>
      <c r="J34" s="149"/>
      <c r="K34" s="149"/>
      <c r="L34" s="149"/>
      <c r="M34" s="149"/>
      <c r="N34" s="149"/>
      <c r="O34" s="149"/>
      <c r="P34" s="150"/>
      <c r="R34" s="11" t="s">
        <v>102</v>
      </c>
      <c r="S34" s="11" t="s">
        <v>223</v>
      </c>
    </row>
    <row r="35" spans="2:19" x14ac:dyDescent="0.25">
      <c r="R35" s="11" t="s">
        <v>131</v>
      </c>
      <c r="S35" s="11" t="s">
        <v>224</v>
      </c>
    </row>
    <row r="36" spans="2:19" x14ac:dyDescent="0.25">
      <c r="R36" s="11" t="s">
        <v>132</v>
      </c>
      <c r="S36" s="11" t="s">
        <v>225</v>
      </c>
    </row>
    <row r="37" spans="2:19" x14ac:dyDescent="0.25">
      <c r="R37" s="11" t="s">
        <v>133</v>
      </c>
      <c r="S37" s="11" t="s">
        <v>226</v>
      </c>
    </row>
    <row r="38" spans="2:19" ht="12.75" customHeight="1" x14ac:dyDescent="0.25">
      <c r="D38" s="103"/>
      <c r="E38" s="103"/>
      <c r="F38" s="103"/>
      <c r="G38" s="103"/>
      <c r="H38" s="103"/>
      <c r="I38" s="103"/>
      <c r="J38" s="103"/>
      <c r="K38" s="103"/>
      <c r="L38" s="103"/>
      <c r="M38" s="103"/>
      <c r="N38" s="103"/>
      <c r="R38" s="11" t="s">
        <v>134</v>
      </c>
      <c r="S38" s="11" t="s">
        <v>227</v>
      </c>
    </row>
    <row r="39" spans="2:19" x14ac:dyDescent="0.25">
      <c r="D39" s="103"/>
      <c r="E39" s="103"/>
      <c r="F39" s="103"/>
      <c r="G39" s="103"/>
      <c r="H39" s="103"/>
      <c r="I39" s="103"/>
      <c r="J39" s="103"/>
      <c r="K39" s="103"/>
      <c r="L39" s="103"/>
      <c r="M39" s="103"/>
      <c r="N39" s="103"/>
      <c r="R39" s="11" t="s">
        <v>138</v>
      </c>
      <c r="S39" s="11" t="s">
        <v>228</v>
      </c>
    </row>
    <row r="40" spans="2:19" x14ac:dyDescent="0.25">
      <c r="D40" s="103"/>
      <c r="E40" s="103"/>
      <c r="F40" s="103"/>
      <c r="G40" s="103"/>
      <c r="H40" s="103"/>
      <c r="I40" s="103"/>
      <c r="J40" s="103"/>
      <c r="K40" s="103"/>
      <c r="L40" s="103"/>
      <c r="M40" s="103"/>
      <c r="N40" s="103"/>
      <c r="R40" s="11" t="s">
        <v>115</v>
      </c>
      <c r="S40" s="11" t="s">
        <v>229</v>
      </c>
    </row>
    <row r="41" spans="2:19" x14ac:dyDescent="0.25">
      <c r="D41" s="103"/>
      <c r="E41" s="103"/>
      <c r="F41" s="103"/>
      <c r="G41" s="103"/>
      <c r="H41" s="103"/>
      <c r="I41" s="103"/>
      <c r="J41" s="103"/>
      <c r="K41" s="103"/>
      <c r="L41" s="103"/>
      <c r="M41" s="103"/>
      <c r="N41" s="103"/>
      <c r="R41" s="11" t="s">
        <v>139</v>
      </c>
      <c r="S41" s="11" t="s">
        <v>230</v>
      </c>
    </row>
    <row r="42" spans="2:19" x14ac:dyDescent="0.25">
      <c r="D42" s="103"/>
      <c r="E42" s="103"/>
      <c r="F42" s="103"/>
      <c r="G42" s="103"/>
      <c r="H42" s="103"/>
      <c r="I42" s="103"/>
      <c r="J42" s="103"/>
      <c r="K42" s="103"/>
      <c r="L42" s="103"/>
      <c r="M42" s="103"/>
      <c r="N42" s="103"/>
      <c r="R42" s="11" t="s">
        <v>140</v>
      </c>
      <c r="S42" s="11" t="s">
        <v>231</v>
      </c>
    </row>
    <row r="43" spans="2:19" x14ac:dyDescent="0.25">
      <c r="D43" s="103"/>
      <c r="E43" s="103"/>
      <c r="F43" s="103"/>
      <c r="G43" s="103"/>
      <c r="H43" s="103"/>
      <c r="I43" s="103"/>
      <c r="J43" s="103"/>
      <c r="K43" s="103"/>
      <c r="L43" s="103"/>
      <c r="M43" s="103"/>
      <c r="N43" s="103"/>
      <c r="R43" s="11" t="s">
        <v>141</v>
      </c>
      <c r="S43" s="11" t="s">
        <v>232</v>
      </c>
    </row>
    <row r="44" spans="2:19" x14ac:dyDescent="0.25">
      <c r="D44" s="103"/>
      <c r="E44" s="103"/>
      <c r="F44" s="103"/>
      <c r="G44" s="103"/>
      <c r="H44" s="103"/>
      <c r="I44" s="103"/>
      <c r="J44" s="103"/>
      <c r="K44" s="103"/>
      <c r="L44" s="103"/>
      <c r="M44" s="103"/>
      <c r="N44" s="103"/>
      <c r="R44" s="11" t="s">
        <v>210</v>
      </c>
      <c r="S44" s="11" t="s">
        <v>233</v>
      </c>
    </row>
    <row r="45" spans="2:19" x14ac:dyDescent="0.25">
      <c r="D45" s="103"/>
      <c r="E45" s="103"/>
      <c r="F45" s="103"/>
      <c r="G45" s="103"/>
      <c r="H45" s="103"/>
      <c r="I45" s="103"/>
      <c r="J45" s="103"/>
      <c r="K45" s="103"/>
      <c r="L45" s="103"/>
      <c r="M45" s="103"/>
      <c r="N45" s="103"/>
      <c r="R45" s="11" t="s">
        <v>211</v>
      </c>
      <c r="S45" s="11" t="s">
        <v>234</v>
      </c>
    </row>
    <row r="46" spans="2:19" x14ac:dyDescent="0.25">
      <c r="D46" s="103"/>
      <c r="E46" s="103"/>
      <c r="F46" s="103"/>
      <c r="G46" s="103"/>
      <c r="H46" s="103"/>
      <c r="I46" s="103"/>
      <c r="J46" s="103"/>
      <c r="K46" s="103"/>
      <c r="L46" s="103"/>
      <c r="M46" s="103"/>
      <c r="N46" s="103"/>
      <c r="R46" s="11" t="s">
        <v>142</v>
      </c>
      <c r="S46" s="11" t="s">
        <v>235</v>
      </c>
    </row>
    <row r="47" spans="2:19" x14ac:dyDescent="0.25">
      <c r="D47" s="103"/>
      <c r="E47" s="103"/>
      <c r="F47" s="103"/>
      <c r="G47" s="103"/>
      <c r="H47" s="103"/>
      <c r="I47" s="103"/>
      <c r="J47" s="103"/>
      <c r="K47" s="103"/>
      <c r="L47" s="103"/>
      <c r="M47" s="103"/>
      <c r="N47" s="103"/>
      <c r="R47" s="11" t="s">
        <v>143</v>
      </c>
      <c r="S47" s="11" t="s">
        <v>236</v>
      </c>
    </row>
    <row r="48" spans="2:19" x14ac:dyDescent="0.25">
      <c r="D48" s="103"/>
      <c r="E48" s="103"/>
      <c r="F48" s="103"/>
      <c r="G48" s="103"/>
      <c r="H48" s="103"/>
      <c r="I48" s="103"/>
      <c r="J48" s="103"/>
      <c r="K48" s="103"/>
      <c r="L48" s="103"/>
      <c r="M48" s="103"/>
      <c r="N48" s="103"/>
      <c r="R48" s="11" t="s">
        <v>212</v>
      </c>
      <c r="S48" s="11" t="s">
        <v>237</v>
      </c>
    </row>
    <row r="49" spans="4:19" x14ac:dyDescent="0.25">
      <c r="D49" s="103"/>
      <c r="E49" s="103"/>
      <c r="F49" s="103"/>
      <c r="G49" s="103"/>
      <c r="H49" s="103"/>
      <c r="I49" s="103"/>
      <c r="J49" s="103"/>
      <c r="K49" s="103"/>
      <c r="L49" s="103"/>
      <c r="M49" s="103"/>
      <c r="N49" s="103"/>
      <c r="R49" s="11" t="s">
        <v>312</v>
      </c>
      <c r="S49" s="11" t="s">
        <v>238</v>
      </c>
    </row>
    <row r="50" spans="4:19" x14ac:dyDescent="0.25">
      <c r="D50" s="103"/>
      <c r="E50" s="103"/>
      <c r="F50" s="103"/>
      <c r="G50" s="103"/>
      <c r="H50" s="103"/>
      <c r="I50" s="103"/>
      <c r="J50" s="103"/>
      <c r="K50" s="103"/>
      <c r="L50" s="103"/>
      <c r="M50" s="103"/>
      <c r="N50" s="103"/>
      <c r="R50" s="11" t="s">
        <v>213</v>
      </c>
      <c r="S50" s="11" t="s">
        <v>239</v>
      </c>
    </row>
    <row r="51" spans="4:19" x14ac:dyDescent="0.25">
      <c r="D51" s="103"/>
      <c r="E51" s="103"/>
      <c r="F51" s="103"/>
      <c r="G51" s="103"/>
      <c r="H51" s="103"/>
      <c r="I51" s="103"/>
      <c r="J51" s="103"/>
      <c r="K51" s="103"/>
      <c r="L51" s="103"/>
      <c r="M51" s="103"/>
      <c r="N51" s="103"/>
      <c r="R51" s="11" t="s">
        <v>214</v>
      </c>
      <c r="S51" s="11" t="s">
        <v>240</v>
      </c>
    </row>
    <row r="52" spans="4:19" x14ac:dyDescent="0.25">
      <c r="D52" s="103"/>
      <c r="E52" s="103"/>
      <c r="F52" s="103"/>
      <c r="G52" s="103"/>
      <c r="H52" s="103"/>
      <c r="I52" s="103"/>
      <c r="J52" s="103"/>
      <c r="K52" s="103"/>
      <c r="L52" s="103"/>
      <c r="M52" s="103"/>
      <c r="N52" s="103"/>
      <c r="R52" s="11" t="s">
        <v>144</v>
      </c>
      <c r="S52" s="11" t="s">
        <v>241</v>
      </c>
    </row>
    <row r="53" spans="4:19" x14ac:dyDescent="0.25">
      <c r="D53" s="103"/>
      <c r="E53" s="103"/>
      <c r="F53" s="103"/>
      <c r="G53" s="103"/>
      <c r="H53" s="103"/>
      <c r="I53" s="103"/>
      <c r="J53" s="103"/>
      <c r="K53" s="103"/>
      <c r="L53" s="103"/>
      <c r="M53" s="103"/>
      <c r="N53" s="103"/>
      <c r="R53" s="11" t="s">
        <v>145</v>
      </c>
      <c r="S53" s="11" t="s">
        <v>242</v>
      </c>
    </row>
    <row r="54" spans="4:19" x14ac:dyDescent="0.25">
      <c r="D54" s="103"/>
      <c r="E54" s="103"/>
      <c r="F54" s="103"/>
      <c r="G54" s="103"/>
      <c r="H54" s="103"/>
      <c r="I54" s="103"/>
      <c r="J54" s="103"/>
      <c r="K54" s="103"/>
      <c r="L54" s="103"/>
      <c r="M54" s="103"/>
      <c r="N54" s="103"/>
      <c r="R54" s="11" t="s">
        <v>104</v>
      </c>
      <c r="S54" s="94" t="s">
        <v>277</v>
      </c>
    </row>
    <row r="55" spans="4:19" x14ac:dyDescent="0.25">
      <c r="D55" s="103"/>
      <c r="E55" s="103"/>
      <c r="F55" s="103"/>
      <c r="G55" s="103"/>
      <c r="H55" s="103"/>
      <c r="I55" s="103"/>
      <c r="J55" s="103"/>
      <c r="K55" s="103"/>
      <c r="L55" s="103"/>
      <c r="M55" s="103"/>
      <c r="N55" s="103"/>
      <c r="R55" s="11" t="s">
        <v>105</v>
      </c>
      <c r="S55" s="94" t="s">
        <v>278</v>
      </c>
    </row>
    <row r="56" spans="4:19" x14ac:dyDescent="0.25">
      <c r="D56" s="103"/>
      <c r="E56" s="103"/>
      <c r="F56" s="103"/>
      <c r="G56" s="103"/>
      <c r="H56" s="103"/>
      <c r="I56" s="103"/>
      <c r="J56" s="103"/>
      <c r="K56" s="103"/>
      <c r="L56" s="103"/>
      <c r="M56" s="103"/>
      <c r="N56" s="103"/>
      <c r="R56" s="11" t="s">
        <v>91</v>
      </c>
      <c r="S56" s="94" t="s">
        <v>279</v>
      </c>
    </row>
    <row r="57" spans="4:19" x14ac:dyDescent="0.25">
      <c r="D57" s="103"/>
      <c r="E57" s="103"/>
      <c r="F57" s="103"/>
      <c r="G57" s="103"/>
      <c r="H57" s="103"/>
      <c r="I57" s="103"/>
      <c r="J57" s="103"/>
      <c r="K57" s="103"/>
      <c r="L57" s="103"/>
      <c r="M57" s="103"/>
      <c r="N57" s="103"/>
      <c r="R57" s="11" t="s">
        <v>107</v>
      </c>
      <c r="S57" s="94" t="s">
        <v>275</v>
      </c>
    </row>
    <row r="58" spans="4:19" x14ac:dyDescent="0.25">
      <c r="D58" s="103"/>
      <c r="E58" s="103"/>
      <c r="F58" s="103"/>
      <c r="G58" s="103"/>
      <c r="H58" s="103"/>
      <c r="I58" s="103"/>
      <c r="J58" s="103"/>
      <c r="K58" s="103"/>
      <c r="L58" s="103"/>
      <c r="M58" s="103"/>
      <c r="N58" s="103"/>
      <c r="R58" s="11" t="s">
        <v>109</v>
      </c>
      <c r="S58" s="94" t="s">
        <v>280</v>
      </c>
    </row>
    <row r="59" spans="4:19" x14ac:dyDescent="0.25">
      <c r="D59" s="103"/>
      <c r="E59" s="103"/>
      <c r="F59" s="103"/>
      <c r="G59" s="103"/>
      <c r="H59" s="103"/>
      <c r="I59" s="103"/>
      <c r="J59" s="103"/>
      <c r="K59" s="103"/>
      <c r="L59" s="103"/>
      <c r="M59" s="103"/>
      <c r="N59" s="103"/>
      <c r="R59" s="11" t="s">
        <v>110</v>
      </c>
      <c r="S59" s="94" t="s">
        <v>281</v>
      </c>
    </row>
    <row r="60" spans="4:19" x14ac:dyDescent="0.25">
      <c r="D60" s="103"/>
      <c r="E60" s="103"/>
      <c r="F60" s="103"/>
      <c r="G60" s="103"/>
      <c r="H60" s="103"/>
      <c r="I60" s="103"/>
      <c r="J60" s="103"/>
      <c r="K60" s="103"/>
      <c r="L60" s="103"/>
      <c r="M60" s="103"/>
      <c r="N60" s="103"/>
      <c r="R60" s="11" t="s">
        <v>113</v>
      </c>
      <c r="S60" s="94" t="s">
        <v>276</v>
      </c>
    </row>
    <row r="61" spans="4:19" x14ac:dyDescent="0.25">
      <c r="D61" s="103"/>
      <c r="E61" s="103"/>
      <c r="F61" s="103"/>
      <c r="G61" s="103"/>
      <c r="H61" s="103"/>
      <c r="I61" s="103"/>
      <c r="J61" s="103"/>
      <c r="K61" s="103"/>
      <c r="L61" s="103"/>
      <c r="M61" s="103"/>
      <c r="N61" s="103"/>
      <c r="R61" s="11" t="s">
        <v>106</v>
      </c>
      <c r="S61" s="94" t="s">
        <v>274</v>
      </c>
    </row>
    <row r="62" spans="4:19" x14ac:dyDescent="0.25">
      <c r="D62" s="103"/>
      <c r="E62" s="103"/>
      <c r="F62" s="103"/>
      <c r="G62" s="103"/>
      <c r="H62" s="103"/>
      <c r="I62" s="103"/>
      <c r="J62" s="103"/>
      <c r="K62" s="103"/>
      <c r="L62" s="103"/>
      <c r="M62" s="103"/>
      <c r="N62" s="103"/>
      <c r="R62" s="11" t="s">
        <v>96</v>
      </c>
      <c r="S62" s="94" t="s">
        <v>282</v>
      </c>
    </row>
    <row r="63" spans="4:19" x14ac:dyDescent="0.25">
      <c r="D63" s="103"/>
      <c r="E63" s="103"/>
      <c r="F63" s="103"/>
      <c r="G63" s="103"/>
      <c r="H63" s="103"/>
      <c r="I63" s="103"/>
      <c r="J63" s="103"/>
      <c r="K63" s="103"/>
      <c r="L63" s="103"/>
      <c r="M63" s="103"/>
      <c r="N63" s="103"/>
      <c r="R63" s="11" t="s">
        <v>373</v>
      </c>
      <c r="S63" s="94" t="s">
        <v>374</v>
      </c>
    </row>
    <row r="64" spans="4:19" x14ac:dyDescent="0.25">
      <c r="D64" s="103"/>
      <c r="E64" s="103"/>
      <c r="F64" s="103"/>
      <c r="G64" s="103"/>
      <c r="H64" s="103"/>
      <c r="I64" s="103"/>
      <c r="J64" s="103"/>
      <c r="K64" s="103"/>
      <c r="L64" s="103"/>
      <c r="M64" s="103"/>
      <c r="N64" s="103"/>
      <c r="R64" s="11" t="s">
        <v>376</v>
      </c>
      <c r="S64" s="94" t="s">
        <v>377</v>
      </c>
    </row>
    <row r="65" spans="4:19" x14ac:dyDescent="0.25">
      <c r="D65" s="103"/>
      <c r="E65" s="103"/>
      <c r="F65" s="103"/>
      <c r="G65" s="103"/>
      <c r="H65" s="103"/>
      <c r="I65" s="103"/>
      <c r="J65" s="103"/>
      <c r="K65" s="103"/>
      <c r="L65" s="103"/>
      <c r="M65" s="103"/>
      <c r="N65" s="103"/>
      <c r="R65" s="11" t="s">
        <v>378</v>
      </c>
      <c r="S65" s="94" t="s">
        <v>379</v>
      </c>
    </row>
    <row r="66" spans="4:19" x14ac:dyDescent="0.25">
      <c r="D66" s="103"/>
      <c r="E66" s="103"/>
      <c r="F66" s="103"/>
      <c r="G66" s="103"/>
      <c r="H66" s="103"/>
      <c r="I66" s="103"/>
      <c r="J66" s="103"/>
      <c r="K66" s="103"/>
      <c r="L66" s="103"/>
      <c r="M66" s="103"/>
      <c r="N66" s="103"/>
      <c r="R66" s="11" t="s">
        <v>380</v>
      </c>
      <c r="S66" s="94" t="s">
        <v>381</v>
      </c>
    </row>
    <row r="67" spans="4:19" x14ac:dyDescent="0.25">
      <c r="D67" s="103"/>
      <c r="E67" s="103"/>
      <c r="F67" s="103"/>
      <c r="G67" s="103"/>
      <c r="H67" s="103"/>
      <c r="I67" s="103"/>
      <c r="J67" s="103"/>
      <c r="K67" s="103"/>
      <c r="L67" s="103"/>
      <c r="M67" s="103"/>
      <c r="N67" s="103"/>
      <c r="R67" s="11" t="s">
        <v>382</v>
      </c>
      <c r="S67" s="94" t="s">
        <v>383</v>
      </c>
    </row>
    <row r="68" spans="4:19" x14ac:dyDescent="0.25">
      <c r="D68" s="103"/>
      <c r="E68" s="103"/>
      <c r="F68" s="103"/>
      <c r="G68" s="103"/>
      <c r="H68" s="103"/>
      <c r="I68" s="103"/>
      <c r="J68" s="103"/>
      <c r="K68" s="103"/>
      <c r="L68" s="103"/>
      <c r="M68" s="103"/>
      <c r="N68" s="103"/>
      <c r="R68" s="11" t="s">
        <v>384</v>
      </c>
      <c r="S68" s="94" t="s">
        <v>385</v>
      </c>
    </row>
    <row r="69" spans="4:19" x14ac:dyDescent="0.25">
      <c r="D69" s="103"/>
      <c r="E69" s="103"/>
      <c r="F69" s="103"/>
      <c r="G69" s="103"/>
      <c r="H69" s="103"/>
      <c r="I69" s="103"/>
      <c r="J69" s="103"/>
      <c r="K69" s="103"/>
      <c r="L69" s="103"/>
      <c r="M69" s="103"/>
      <c r="N69" s="103"/>
      <c r="R69" s="11" t="s">
        <v>386</v>
      </c>
      <c r="S69" s="94" t="s">
        <v>387</v>
      </c>
    </row>
    <row r="70" spans="4:19" x14ac:dyDescent="0.25">
      <c r="D70" s="103"/>
      <c r="E70" s="103"/>
      <c r="F70" s="103"/>
      <c r="G70" s="103"/>
      <c r="H70" s="103"/>
      <c r="I70" s="103"/>
      <c r="J70" s="103"/>
      <c r="K70" s="103"/>
      <c r="L70" s="103"/>
      <c r="M70" s="103"/>
      <c r="N70" s="103"/>
      <c r="R70" s="11" t="s">
        <v>388</v>
      </c>
      <c r="S70" s="94" t="s">
        <v>389</v>
      </c>
    </row>
    <row r="71" spans="4:19" x14ac:dyDescent="0.25">
      <c r="D71" s="103"/>
      <c r="E71" s="103"/>
      <c r="F71" s="103"/>
      <c r="G71" s="103"/>
      <c r="H71" s="103"/>
      <c r="I71" s="103"/>
      <c r="J71" s="103"/>
      <c r="K71" s="103"/>
      <c r="L71" s="103"/>
      <c r="M71" s="103"/>
      <c r="N71" s="103"/>
      <c r="R71" s="11"/>
      <c r="S71" s="94"/>
    </row>
    <row r="72" spans="4:19" x14ac:dyDescent="0.25">
      <c r="D72" s="103"/>
      <c r="E72" s="103"/>
      <c r="F72" s="103"/>
      <c r="G72" s="103"/>
      <c r="H72" s="103"/>
      <c r="I72" s="103"/>
      <c r="J72" s="103"/>
      <c r="K72" s="103"/>
      <c r="L72" s="103"/>
      <c r="M72" s="103"/>
      <c r="N72" s="103"/>
      <c r="R72" s="11"/>
      <c r="S72" s="11"/>
    </row>
    <row r="73" spans="4:19" x14ac:dyDescent="0.25">
      <c r="D73" s="103"/>
      <c r="E73" s="103"/>
      <c r="F73" s="103"/>
      <c r="G73" s="103"/>
      <c r="H73" s="103"/>
      <c r="I73" s="103"/>
      <c r="J73" s="103"/>
      <c r="K73" s="103"/>
      <c r="L73" s="103"/>
      <c r="M73" s="103"/>
      <c r="N73" s="103"/>
      <c r="R73" s="11"/>
      <c r="S73" s="11"/>
    </row>
    <row r="74" spans="4:19" x14ac:dyDescent="0.25">
      <c r="D74" s="103"/>
      <c r="E74" s="103"/>
      <c r="F74" s="103"/>
      <c r="G74" s="103"/>
      <c r="H74" s="103"/>
      <c r="I74" s="103"/>
      <c r="J74" s="103"/>
      <c r="K74" s="103"/>
      <c r="L74" s="103"/>
      <c r="M74" s="103"/>
      <c r="N74" s="103"/>
    </row>
    <row r="75" spans="4:19" x14ac:dyDescent="0.25">
      <c r="D75" s="103"/>
      <c r="E75" s="103"/>
      <c r="F75" s="103"/>
      <c r="G75" s="103"/>
      <c r="H75" s="103"/>
      <c r="I75" s="103"/>
      <c r="J75" s="103"/>
      <c r="K75" s="103"/>
      <c r="L75" s="103"/>
      <c r="M75" s="103"/>
      <c r="N75" s="103"/>
    </row>
    <row r="76" spans="4:19" x14ac:dyDescent="0.25">
      <c r="D76" s="103"/>
      <c r="E76" s="103"/>
      <c r="F76" s="103"/>
      <c r="G76" s="103"/>
      <c r="H76" s="103"/>
      <c r="I76" s="103"/>
      <c r="J76" s="103"/>
      <c r="K76" s="103"/>
      <c r="L76" s="103"/>
      <c r="M76" s="103"/>
      <c r="N76" s="103"/>
    </row>
    <row r="77" spans="4:19" x14ac:dyDescent="0.25">
      <c r="D77" s="103"/>
      <c r="E77" s="103"/>
      <c r="F77" s="103"/>
      <c r="G77" s="103"/>
      <c r="H77" s="103"/>
      <c r="I77" s="103"/>
      <c r="J77" s="103"/>
      <c r="K77" s="103"/>
      <c r="L77" s="103"/>
      <c r="M77" s="103"/>
      <c r="N77" s="103"/>
    </row>
    <row r="78" spans="4:19" x14ac:dyDescent="0.25">
      <c r="D78" s="103"/>
      <c r="E78" s="103"/>
      <c r="F78" s="103"/>
      <c r="G78" s="103"/>
      <c r="H78" s="103"/>
      <c r="I78" s="103"/>
      <c r="J78" s="103"/>
      <c r="K78" s="103"/>
      <c r="L78" s="103"/>
      <c r="M78" s="103"/>
      <c r="N78" s="103"/>
    </row>
    <row r="79" spans="4:19" x14ac:dyDescent="0.25">
      <c r="D79" s="103"/>
      <c r="E79" s="103"/>
      <c r="F79" s="103"/>
      <c r="G79" s="103"/>
      <c r="H79" s="103"/>
      <c r="I79" s="103"/>
      <c r="J79" s="103"/>
      <c r="K79" s="103"/>
      <c r="L79" s="103"/>
      <c r="M79" s="103"/>
      <c r="N79" s="103"/>
    </row>
    <row r="80" spans="4:19" x14ac:dyDescent="0.25">
      <c r="D80" s="103"/>
      <c r="E80" s="103"/>
      <c r="F80" s="103"/>
      <c r="G80" s="103"/>
      <c r="H80" s="103"/>
      <c r="I80" s="103"/>
      <c r="J80" s="103"/>
      <c r="K80" s="103"/>
      <c r="L80" s="103"/>
      <c r="M80" s="103"/>
      <c r="N80" s="103"/>
    </row>
    <row r="81" spans="4:14" x14ac:dyDescent="0.25">
      <c r="D81" s="103"/>
      <c r="E81" s="103"/>
      <c r="F81" s="103"/>
      <c r="G81" s="103"/>
      <c r="H81" s="103"/>
      <c r="I81" s="103"/>
      <c r="J81" s="103"/>
      <c r="K81" s="103"/>
      <c r="L81" s="103"/>
      <c r="M81" s="103"/>
      <c r="N81" s="103"/>
    </row>
    <row r="82" spans="4:14" x14ac:dyDescent="0.25">
      <c r="D82" s="103"/>
      <c r="E82" s="103"/>
      <c r="F82" s="103"/>
      <c r="G82" s="103"/>
      <c r="H82" s="103"/>
      <c r="I82" s="103"/>
      <c r="J82" s="103"/>
      <c r="K82" s="103"/>
      <c r="L82" s="103"/>
      <c r="M82" s="103"/>
      <c r="N82" s="103"/>
    </row>
    <row r="83" spans="4:14" x14ac:dyDescent="0.25">
      <c r="D83" s="103"/>
      <c r="E83" s="103"/>
      <c r="F83" s="103"/>
      <c r="G83" s="103"/>
      <c r="H83" s="103"/>
      <c r="I83" s="103"/>
      <c r="J83" s="103"/>
      <c r="K83" s="103"/>
      <c r="L83" s="103"/>
      <c r="M83" s="103"/>
      <c r="N83" s="103"/>
    </row>
    <row r="84" spans="4:14" x14ac:dyDescent="0.25">
      <c r="D84" s="103"/>
      <c r="E84" s="103"/>
      <c r="F84" s="103"/>
      <c r="G84" s="103"/>
      <c r="H84" s="103"/>
      <c r="I84" s="103"/>
      <c r="J84" s="103"/>
      <c r="K84" s="103"/>
      <c r="L84" s="103"/>
      <c r="M84" s="103"/>
      <c r="N84" s="103"/>
    </row>
    <row r="85" spans="4:14" x14ac:dyDescent="0.25">
      <c r="D85" s="103"/>
      <c r="E85" s="103"/>
      <c r="F85" s="103"/>
      <c r="G85" s="103"/>
      <c r="H85" s="103"/>
      <c r="I85" s="103"/>
      <c r="J85" s="103"/>
      <c r="K85" s="103"/>
      <c r="L85" s="103"/>
      <c r="M85" s="103"/>
      <c r="N85" s="103"/>
    </row>
    <row r="86" spans="4:14" x14ac:dyDescent="0.25">
      <c r="D86" s="103"/>
      <c r="E86" s="103"/>
      <c r="F86" s="103"/>
      <c r="G86" s="103"/>
      <c r="H86" s="103"/>
      <c r="I86" s="103"/>
      <c r="J86" s="103"/>
      <c r="K86" s="103"/>
      <c r="L86" s="103"/>
      <c r="M86" s="103"/>
      <c r="N86" s="103"/>
    </row>
    <row r="87" spans="4:14" x14ac:dyDescent="0.25">
      <c r="D87" s="103"/>
      <c r="E87" s="103"/>
      <c r="F87" s="103"/>
      <c r="G87" s="103"/>
      <c r="H87" s="103"/>
      <c r="I87" s="103"/>
      <c r="J87" s="103"/>
      <c r="K87" s="103"/>
      <c r="L87" s="103"/>
      <c r="M87" s="103"/>
      <c r="N87" s="103"/>
    </row>
    <row r="88" spans="4:14" x14ac:dyDescent="0.25">
      <c r="D88" s="103"/>
      <c r="E88" s="103"/>
      <c r="F88" s="103"/>
      <c r="G88" s="103"/>
      <c r="H88" s="103"/>
      <c r="I88" s="103"/>
      <c r="J88" s="103"/>
      <c r="K88" s="103"/>
      <c r="L88" s="103"/>
      <c r="M88" s="103"/>
      <c r="N88" s="103"/>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7" zoomScale="90" zoomScaleNormal="90" workbookViewId="0">
      <selection activeCell="R36" sqref="R36"/>
    </sheetView>
  </sheetViews>
  <sheetFormatPr defaultRowHeight="15" x14ac:dyDescent="0.25"/>
  <cols>
    <col min="1" max="1" width="3.28515625" style="104" customWidth="1"/>
    <col min="2" max="2" width="6.140625" style="104" customWidth="1"/>
    <col min="3" max="3" width="7.7109375" style="104" customWidth="1"/>
    <col min="4" max="15" width="9.140625" style="104"/>
    <col min="16" max="16" width="10.5703125" style="104" customWidth="1"/>
    <col min="17" max="17" width="9.140625" style="104"/>
    <col min="18" max="18" width="53.42578125" style="104" customWidth="1"/>
    <col min="19" max="19" width="13.5703125" style="104" customWidth="1"/>
    <col min="20" max="20" width="10.140625" style="104" customWidth="1"/>
    <col min="21" max="16384" width="9.140625" style="104"/>
  </cols>
  <sheetData>
    <row r="1" spans="2:20" ht="15.75" thickBot="1" x14ac:dyDescent="0.3"/>
    <row r="2" spans="2:20" ht="13.5" customHeight="1" x14ac:dyDescent="0.25">
      <c r="B2" s="164" t="s">
        <v>32</v>
      </c>
      <c r="C2" s="165"/>
      <c r="D2" s="165"/>
      <c r="E2" s="165"/>
      <c r="F2" s="165"/>
      <c r="G2" s="165"/>
      <c r="H2" s="165"/>
      <c r="I2" s="165"/>
      <c r="J2" s="165"/>
      <c r="K2" s="165"/>
      <c r="L2" s="165"/>
      <c r="M2" s="165"/>
      <c r="N2" s="165"/>
      <c r="O2" s="165"/>
      <c r="P2" s="166"/>
      <c r="R2" s="11" t="s">
        <v>98</v>
      </c>
      <c r="S2" s="94" t="s">
        <v>164</v>
      </c>
      <c r="T2" s="59" t="s">
        <v>178</v>
      </c>
    </row>
    <row r="3" spans="2:20" ht="13.5" customHeight="1" x14ac:dyDescent="0.25">
      <c r="B3" s="161" t="s">
        <v>33</v>
      </c>
      <c r="C3" s="162"/>
      <c r="D3" s="162"/>
      <c r="E3" s="162"/>
      <c r="F3" s="162"/>
      <c r="G3" s="162"/>
      <c r="H3" s="162"/>
      <c r="I3" s="162"/>
      <c r="J3" s="162"/>
      <c r="K3" s="162"/>
      <c r="L3" s="162"/>
      <c r="M3" s="162"/>
      <c r="N3" s="162"/>
      <c r="O3" s="162"/>
      <c r="P3" s="163"/>
      <c r="R3" s="11" t="s">
        <v>100</v>
      </c>
      <c r="S3" s="94" t="s">
        <v>165</v>
      </c>
      <c r="T3" s="59" t="s">
        <v>179</v>
      </c>
    </row>
    <row r="4" spans="2:20" ht="13.5" customHeight="1" x14ac:dyDescent="0.25">
      <c r="B4" s="105"/>
      <c r="C4" s="157" t="s">
        <v>34</v>
      </c>
      <c r="D4" s="157"/>
      <c r="E4" s="157"/>
      <c r="F4" s="157"/>
      <c r="G4" s="157"/>
      <c r="H4" s="157"/>
      <c r="I4" s="157"/>
      <c r="J4" s="157"/>
      <c r="K4" s="157"/>
      <c r="L4" s="157"/>
      <c r="M4" s="157"/>
      <c r="N4" s="157"/>
      <c r="O4" s="157"/>
      <c r="P4" s="158"/>
      <c r="R4" s="11" t="s">
        <v>153</v>
      </c>
      <c r="S4" s="94" t="s">
        <v>166</v>
      </c>
      <c r="T4" s="59" t="s">
        <v>180</v>
      </c>
    </row>
    <row r="5" spans="2:20" ht="13.5" customHeight="1" x14ac:dyDescent="0.25">
      <c r="B5" s="105"/>
      <c r="C5" s="157" t="s">
        <v>41</v>
      </c>
      <c r="D5" s="157"/>
      <c r="E5" s="157"/>
      <c r="F5" s="157"/>
      <c r="G5" s="157"/>
      <c r="H5" s="157"/>
      <c r="I5" s="157"/>
      <c r="J5" s="157"/>
      <c r="K5" s="157"/>
      <c r="L5" s="157"/>
      <c r="M5" s="157"/>
      <c r="N5" s="157"/>
      <c r="O5" s="157"/>
      <c r="P5" s="158"/>
      <c r="R5" s="11" t="s">
        <v>146</v>
      </c>
      <c r="S5" s="94" t="s">
        <v>167</v>
      </c>
      <c r="T5" s="59" t="s">
        <v>181</v>
      </c>
    </row>
    <row r="6" spans="2:20" ht="13.5" customHeight="1" x14ac:dyDescent="0.25">
      <c r="B6" s="105"/>
      <c r="C6" s="106"/>
      <c r="D6" s="159" t="s">
        <v>73</v>
      </c>
      <c r="E6" s="159"/>
      <c r="F6" s="159"/>
      <c r="G6" s="159"/>
      <c r="H6" s="159"/>
      <c r="I6" s="159"/>
      <c r="J6" s="159"/>
      <c r="K6" s="159"/>
      <c r="L6" s="159"/>
      <c r="M6" s="159"/>
      <c r="N6" s="159"/>
      <c r="O6" s="159"/>
      <c r="P6" s="160"/>
      <c r="R6" s="11" t="s">
        <v>162</v>
      </c>
      <c r="S6" s="94" t="s">
        <v>168</v>
      </c>
      <c r="T6" s="59" t="s">
        <v>182</v>
      </c>
    </row>
    <row r="7" spans="2:20" ht="13.5" customHeight="1" x14ac:dyDescent="0.25">
      <c r="B7" s="105"/>
      <c r="C7" s="106"/>
      <c r="D7" s="157" t="s">
        <v>70</v>
      </c>
      <c r="E7" s="159"/>
      <c r="F7" s="159"/>
      <c r="G7" s="159"/>
      <c r="H7" s="159"/>
      <c r="I7" s="159"/>
      <c r="J7" s="159"/>
      <c r="K7" s="159"/>
      <c r="L7" s="159"/>
      <c r="M7" s="159"/>
      <c r="N7" s="159"/>
      <c r="O7" s="159"/>
      <c r="P7" s="160"/>
      <c r="R7" s="11" t="s">
        <v>151</v>
      </c>
      <c r="S7" s="94" t="s">
        <v>169</v>
      </c>
      <c r="T7" s="59" t="s">
        <v>183</v>
      </c>
    </row>
    <row r="8" spans="2:20" ht="13.5" customHeight="1" x14ac:dyDescent="0.25">
      <c r="B8" s="105"/>
      <c r="C8" s="106"/>
      <c r="D8" s="157" t="s">
        <v>71</v>
      </c>
      <c r="E8" s="159"/>
      <c r="F8" s="159"/>
      <c r="G8" s="159"/>
      <c r="H8" s="159"/>
      <c r="I8" s="159"/>
      <c r="J8" s="159"/>
      <c r="K8" s="159"/>
      <c r="L8" s="159"/>
      <c r="M8" s="159"/>
      <c r="N8" s="159"/>
      <c r="O8" s="159"/>
      <c r="P8" s="160"/>
      <c r="R8" s="11" t="s">
        <v>148</v>
      </c>
      <c r="S8" s="94" t="s">
        <v>170</v>
      </c>
      <c r="T8" s="94" t="s">
        <v>254</v>
      </c>
    </row>
    <row r="9" spans="2:20" ht="13.5" customHeight="1" x14ac:dyDescent="0.25">
      <c r="B9" s="105"/>
      <c r="C9" s="106"/>
      <c r="D9" s="157" t="s">
        <v>72</v>
      </c>
      <c r="E9" s="159"/>
      <c r="F9" s="159"/>
      <c r="G9" s="159"/>
      <c r="H9" s="159"/>
      <c r="I9" s="159"/>
      <c r="J9" s="159"/>
      <c r="K9" s="159"/>
      <c r="L9" s="159"/>
      <c r="M9" s="159"/>
      <c r="N9" s="159"/>
      <c r="O9" s="159"/>
      <c r="P9" s="160"/>
      <c r="R9" s="62" t="s">
        <v>289</v>
      </c>
      <c r="S9" s="94" t="s">
        <v>171</v>
      </c>
      <c r="T9" s="59" t="s">
        <v>184</v>
      </c>
    </row>
    <row r="10" spans="2:20" ht="13.5" customHeight="1" x14ac:dyDescent="0.25">
      <c r="B10" s="105"/>
      <c r="C10" s="106"/>
      <c r="D10" s="157" t="s">
        <v>40</v>
      </c>
      <c r="E10" s="159"/>
      <c r="F10" s="159"/>
      <c r="G10" s="159"/>
      <c r="H10" s="159"/>
      <c r="I10" s="159"/>
      <c r="J10" s="159"/>
      <c r="K10" s="159"/>
      <c r="L10" s="159"/>
      <c r="M10" s="159"/>
      <c r="N10" s="159"/>
      <c r="O10" s="159"/>
      <c r="P10" s="160"/>
      <c r="R10" s="11" t="s">
        <v>155</v>
      </c>
      <c r="S10" s="94" t="s">
        <v>172</v>
      </c>
      <c r="T10" s="59" t="s">
        <v>185</v>
      </c>
    </row>
    <row r="11" spans="2:20" ht="13.5" customHeight="1" x14ac:dyDescent="0.25">
      <c r="B11" s="105"/>
      <c r="C11" s="157" t="s">
        <v>35</v>
      </c>
      <c r="D11" s="157"/>
      <c r="E11" s="157"/>
      <c r="F11" s="157"/>
      <c r="G11" s="157"/>
      <c r="H11" s="157"/>
      <c r="I11" s="157"/>
      <c r="J11" s="157"/>
      <c r="K11" s="157"/>
      <c r="L11" s="157"/>
      <c r="M11" s="157"/>
      <c r="N11" s="157"/>
      <c r="O11" s="157"/>
      <c r="P11" s="158"/>
      <c r="R11" s="11" t="s">
        <v>97</v>
      </c>
      <c r="S11" s="94" t="s">
        <v>173</v>
      </c>
      <c r="T11" s="59" t="s">
        <v>186</v>
      </c>
    </row>
    <row r="12" spans="2:20" ht="13.5" customHeight="1" x14ac:dyDescent="0.25">
      <c r="B12" s="105"/>
      <c r="C12" s="157" t="s">
        <v>36</v>
      </c>
      <c r="D12" s="157"/>
      <c r="E12" s="157"/>
      <c r="F12" s="157"/>
      <c r="G12" s="157"/>
      <c r="H12" s="157"/>
      <c r="I12" s="157"/>
      <c r="J12" s="157"/>
      <c r="K12" s="157"/>
      <c r="L12" s="157"/>
      <c r="M12" s="157"/>
      <c r="N12" s="157"/>
      <c r="O12" s="157"/>
      <c r="P12" s="158"/>
      <c r="R12" s="62" t="s">
        <v>99</v>
      </c>
      <c r="S12" s="94" t="s">
        <v>174</v>
      </c>
      <c r="T12" s="59" t="s">
        <v>187</v>
      </c>
    </row>
    <row r="13" spans="2:20" ht="13.5" customHeight="1" x14ac:dyDescent="0.25">
      <c r="B13" s="105"/>
      <c r="C13" s="106"/>
      <c r="D13" s="106"/>
      <c r="E13" s="106"/>
      <c r="F13" s="106"/>
      <c r="G13" s="106"/>
      <c r="H13" s="106"/>
      <c r="I13" s="106"/>
      <c r="J13" s="106"/>
      <c r="K13" s="106"/>
      <c r="L13" s="106"/>
      <c r="M13" s="106"/>
      <c r="N13" s="106"/>
      <c r="O13" s="106"/>
      <c r="P13" s="107"/>
      <c r="R13" s="11" t="s">
        <v>152</v>
      </c>
      <c r="S13" s="94" t="s">
        <v>175</v>
      </c>
      <c r="T13" s="59" t="s">
        <v>188</v>
      </c>
    </row>
    <row r="14" spans="2:20" ht="13.5" customHeight="1" x14ac:dyDescent="0.25">
      <c r="B14" s="161" t="s">
        <v>37</v>
      </c>
      <c r="C14" s="162"/>
      <c r="D14" s="162"/>
      <c r="E14" s="162"/>
      <c r="F14" s="162"/>
      <c r="G14" s="162"/>
      <c r="H14" s="162"/>
      <c r="I14" s="162"/>
      <c r="J14" s="162"/>
      <c r="K14" s="162"/>
      <c r="L14" s="162"/>
      <c r="M14" s="162"/>
      <c r="N14" s="162"/>
      <c r="O14" s="162"/>
      <c r="P14" s="163"/>
      <c r="R14" s="11" t="s">
        <v>89</v>
      </c>
      <c r="S14" s="94" t="s">
        <v>176</v>
      </c>
      <c r="T14" s="59" t="s">
        <v>189</v>
      </c>
    </row>
    <row r="15" spans="2:20" ht="13.5" customHeight="1" x14ac:dyDescent="0.25">
      <c r="B15" s="105"/>
      <c r="C15" s="157" t="s">
        <v>38</v>
      </c>
      <c r="D15" s="157"/>
      <c r="E15" s="157"/>
      <c r="F15" s="157"/>
      <c r="G15" s="157"/>
      <c r="H15" s="157"/>
      <c r="I15" s="157"/>
      <c r="J15" s="157"/>
      <c r="K15" s="157"/>
      <c r="L15" s="157"/>
      <c r="M15" s="157"/>
      <c r="N15" s="157"/>
      <c r="O15" s="157"/>
      <c r="P15" s="158"/>
      <c r="R15" s="11" t="s">
        <v>163</v>
      </c>
      <c r="S15" s="94" t="s">
        <v>177</v>
      </c>
      <c r="T15" s="59" t="s">
        <v>190</v>
      </c>
    </row>
    <row r="16" spans="2:20" ht="13.5" customHeight="1" x14ac:dyDescent="0.25">
      <c r="B16" s="105"/>
      <c r="C16" s="108"/>
      <c r="D16" s="159" t="s">
        <v>74</v>
      </c>
      <c r="E16" s="159"/>
      <c r="F16" s="159"/>
      <c r="G16" s="159"/>
      <c r="H16" s="159"/>
      <c r="I16" s="159"/>
      <c r="J16" s="159"/>
      <c r="K16" s="159"/>
      <c r="L16" s="159"/>
      <c r="M16" s="159"/>
      <c r="N16" s="159"/>
      <c r="O16" s="159"/>
      <c r="P16" s="160"/>
      <c r="R16" s="11" t="s">
        <v>149</v>
      </c>
      <c r="S16" s="94" t="s">
        <v>251</v>
      </c>
      <c r="T16" s="94" t="s">
        <v>252</v>
      </c>
    </row>
    <row r="17" spans="2:20" ht="13.5" customHeight="1" x14ac:dyDescent="0.25">
      <c r="B17" s="105"/>
      <c r="C17" s="108"/>
      <c r="D17" s="109" t="s">
        <v>47</v>
      </c>
      <c r="E17" s="109"/>
      <c r="F17" s="109"/>
      <c r="G17" s="109"/>
      <c r="H17" s="109"/>
      <c r="I17" s="109"/>
      <c r="J17" s="109"/>
      <c r="K17" s="109"/>
      <c r="L17" s="109"/>
      <c r="M17" s="109"/>
      <c r="N17" s="109"/>
      <c r="O17" s="109"/>
      <c r="P17" s="110"/>
      <c r="R17" s="62" t="s">
        <v>161</v>
      </c>
      <c r="S17" s="94" t="s">
        <v>248</v>
      </c>
      <c r="T17" s="59" t="s">
        <v>249</v>
      </c>
    </row>
    <row r="18" spans="2:20" ht="13.5" customHeight="1" x14ac:dyDescent="0.25">
      <c r="B18" s="105"/>
      <c r="C18" s="106"/>
      <c r="D18" s="159" t="s">
        <v>48</v>
      </c>
      <c r="E18" s="159"/>
      <c r="F18" s="159"/>
      <c r="G18" s="159"/>
      <c r="H18" s="159"/>
      <c r="I18" s="159"/>
      <c r="J18" s="159"/>
      <c r="K18" s="159"/>
      <c r="L18" s="159"/>
      <c r="M18" s="159"/>
      <c r="N18" s="159"/>
      <c r="O18" s="159"/>
      <c r="P18" s="160"/>
      <c r="R18" s="62" t="s">
        <v>156</v>
      </c>
      <c r="S18" s="94" t="s">
        <v>255</v>
      </c>
      <c r="T18" s="94" t="s">
        <v>256</v>
      </c>
    </row>
    <row r="19" spans="2:20" ht="13.5" customHeight="1" x14ac:dyDescent="0.25">
      <c r="B19" s="105"/>
      <c r="C19" s="106"/>
      <c r="D19" s="159" t="s">
        <v>49</v>
      </c>
      <c r="E19" s="159"/>
      <c r="F19" s="159"/>
      <c r="G19" s="159"/>
      <c r="H19" s="159"/>
      <c r="I19" s="159"/>
      <c r="J19" s="159"/>
      <c r="K19" s="159"/>
      <c r="L19" s="159"/>
      <c r="M19" s="159"/>
      <c r="N19" s="159"/>
      <c r="O19" s="159"/>
      <c r="P19" s="160"/>
      <c r="R19" s="62" t="s">
        <v>87</v>
      </c>
      <c r="S19" s="94" t="s">
        <v>257</v>
      </c>
      <c r="T19" s="94" t="s">
        <v>180</v>
      </c>
    </row>
    <row r="20" spans="2:20" x14ac:dyDescent="0.25">
      <c r="B20" s="105"/>
      <c r="C20" s="106"/>
      <c r="D20" s="159" t="s">
        <v>75</v>
      </c>
      <c r="E20" s="159"/>
      <c r="F20" s="159"/>
      <c r="G20" s="159"/>
      <c r="H20" s="159"/>
      <c r="I20" s="159"/>
      <c r="J20" s="159"/>
      <c r="K20" s="159"/>
      <c r="L20" s="159"/>
      <c r="M20" s="159"/>
      <c r="N20" s="159"/>
      <c r="O20" s="159"/>
      <c r="P20" s="160"/>
      <c r="R20" s="62" t="s">
        <v>154</v>
      </c>
      <c r="S20" s="94" t="s">
        <v>259</v>
      </c>
      <c r="T20" s="94" t="s">
        <v>260</v>
      </c>
    </row>
    <row r="21" spans="2:20" x14ac:dyDescent="0.25">
      <c r="B21" s="105"/>
      <c r="C21" s="106"/>
      <c r="D21" s="159" t="s">
        <v>76</v>
      </c>
      <c r="E21" s="159"/>
      <c r="F21" s="159"/>
      <c r="G21" s="159"/>
      <c r="H21" s="159"/>
      <c r="I21" s="159"/>
      <c r="J21" s="159"/>
      <c r="K21" s="159"/>
      <c r="L21" s="159"/>
      <c r="M21" s="159"/>
      <c r="N21" s="159"/>
      <c r="O21" s="159"/>
      <c r="P21" s="160"/>
      <c r="R21" s="62" t="s">
        <v>158</v>
      </c>
      <c r="S21" s="94" t="s">
        <v>261</v>
      </c>
      <c r="T21" s="94" t="s">
        <v>262</v>
      </c>
    </row>
    <row r="22" spans="2:20" x14ac:dyDescent="0.25">
      <c r="B22" s="105"/>
      <c r="C22" s="106"/>
      <c r="D22" s="159" t="s">
        <v>77</v>
      </c>
      <c r="E22" s="159"/>
      <c r="F22" s="159"/>
      <c r="G22" s="159"/>
      <c r="H22" s="159"/>
      <c r="I22" s="159"/>
      <c r="J22" s="159"/>
      <c r="K22" s="159"/>
      <c r="L22" s="159"/>
      <c r="M22" s="159"/>
      <c r="N22" s="159"/>
      <c r="O22" s="159"/>
      <c r="P22" s="160"/>
      <c r="R22" s="62" t="s">
        <v>101</v>
      </c>
      <c r="S22" s="94" t="s">
        <v>263</v>
      </c>
      <c r="T22" s="94" t="s">
        <v>258</v>
      </c>
    </row>
    <row r="23" spans="2:20" x14ac:dyDescent="0.25">
      <c r="B23" s="105"/>
      <c r="C23" s="106"/>
      <c r="D23" s="159" t="s">
        <v>53</v>
      </c>
      <c r="E23" s="159"/>
      <c r="F23" s="159"/>
      <c r="G23" s="159"/>
      <c r="H23" s="159"/>
      <c r="I23" s="159"/>
      <c r="J23" s="159"/>
      <c r="K23" s="159"/>
      <c r="L23" s="159"/>
      <c r="M23" s="159"/>
      <c r="N23" s="159"/>
      <c r="O23" s="159"/>
      <c r="P23" s="160"/>
      <c r="R23" s="62" t="s">
        <v>157</v>
      </c>
      <c r="S23" s="94" t="s">
        <v>246</v>
      </c>
      <c r="T23" s="94" t="s">
        <v>247</v>
      </c>
    </row>
    <row r="24" spans="2:20" x14ac:dyDescent="0.25">
      <c r="B24" s="105"/>
      <c r="C24" s="106"/>
      <c r="D24" s="159" t="s">
        <v>54</v>
      </c>
      <c r="E24" s="159"/>
      <c r="F24" s="159"/>
      <c r="G24" s="159"/>
      <c r="H24" s="159"/>
      <c r="I24" s="159"/>
      <c r="J24" s="159"/>
      <c r="K24" s="159"/>
      <c r="L24" s="159"/>
      <c r="M24" s="159"/>
      <c r="N24" s="159"/>
      <c r="O24" s="159"/>
      <c r="P24" s="160"/>
      <c r="R24" s="62" t="s">
        <v>291</v>
      </c>
      <c r="S24" s="94" t="s">
        <v>268</v>
      </c>
      <c r="T24" s="94" t="s">
        <v>269</v>
      </c>
    </row>
    <row r="25" spans="2:20" x14ac:dyDescent="0.25">
      <c r="B25" s="105"/>
      <c r="C25" s="106"/>
      <c r="D25" s="159" t="s">
        <v>78</v>
      </c>
      <c r="E25" s="159"/>
      <c r="F25" s="159"/>
      <c r="G25" s="159"/>
      <c r="H25" s="159"/>
      <c r="I25" s="159"/>
      <c r="J25" s="159"/>
      <c r="K25" s="159"/>
      <c r="L25" s="159"/>
      <c r="M25" s="159"/>
      <c r="N25" s="159"/>
      <c r="O25" s="159"/>
      <c r="P25" s="160"/>
      <c r="R25" s="62" t="s">
        <v>147</v>
      </c>
      <c r="S25" s="94" t="s">
        <v>253</v>
      </c>
      <c r="T25" s="94" t="s">
        <v>190</v>
      </c>
    </row>
    <row r="26" spans="2:20" x14ac:dyDescent="0.25">
      <c r="B26" s="105"/>
      <c r="C26" s="106"/>
      <c r="D26" s="159" t="s">
        <v>79</v>
      </c>
      <c r="E26" s="159"/>
      <c r="F26" s="159"/>
      <c r="G26" s="159"/>
      <c r="H26" s="159"/>
      <c r="I26" s="159"/>
      <c r="J26" s="159"/>
      <c r="K26" s="159"/>
      <c r="L26" s="159"/>
      <c r="M26" s="159"/>
      <c r="N26" s="159"/>
      <c r="O26" s="159"/>
      <c r="P26" s="160"/>
      <c r="R26" s="62" t="s">
        <v>159</v>
      </c>
      <c r="S26" s="94" t="s">
        <v>266</v>
      </c>
      <c r="T26" s="94" t="s">
        <v>267</v>
      </c>
    </row>
    <row r="27" spans="2:20" x14ac:dyDescent="0.25">
      <c r="B27" s="105"/>
      <c r="C27" s="106"/>
      <c r="D27" s="159" t="s">
        <v>80</v>
      </c>
      <c r="E27" s="159"/>
      <c r="F27" s="159"/>
      <c r="G27" s="159"/>
      <c r="H27" s="159"/>
      <c r="I27" s="159"/>
      <c r="J27" s="159"/>
      <c r="K27" s="159"/>
      <c r="L27" s="159"/>
      <c r="M27" s="159"/>
      <c r="N27" s="159"/>
      <c r="O27" s="159"/>
      <c r="P27" s="160"/>
      <c r="R27" s="62" t="s">
        <v>290</v>
      </c>
      <c r="S27" s="94" t="s">
        <v>264</v>
      </c>
      <c r="T27" s="94" t="s">
        <v>265</v>
      </c>
    </row>
    <row r="28" spans="2:20" x14ac:dyDescent="0.25">
      <c r="B28" s="105"/>
      <c r="C28" s="106"/>
      <c r="D28" s="106"/>
      <c r="E28" s="106"/>
      <c r="F28" s="106"/>
      <c r="G28" s="106"/>
      <c r="H28" s="106"/>
      <c r="I28" s="106"/>
      <c r="J28" s="106"/>
      <c r="K28" s="106"/>
      <c r="L28" s="106"/>
      <c r="M28" s="106"/>
      <c r="N28" s="106"/>
      <c r="O28" s="106"/>
      <c r="P28" s="107"/>
      <c r="R28" s="62" t="s">
        <v>160</v>
      </c>
      <c r="S28" s="94" t="s">
        <v>244</v>
      </c>
      <c r="T28" s="94" t="s">
        <v>245</v>
      </c>
    </row>
    <row r="29" spans="2:20" x14ac:dyDescent="0.25">
      <c r="B29" s="105"/>
      <c r="C29" s="157" t="s">
        <v>39</v>
      </c>
      <c r="D29" s="157"/>
      <c r="E29" s="157"/>
      <c r="F29" s="157"/>
      <c r="G29" s="157"/>
      <c r="H29" s="157"/>
      <c r="I29" s="157"/>
      <c r="J29" s="157"/>
      <c r="K29" s="157"/>
      <c r="L29" s="157"/>
      <c r="M29" s="157"/>
      <c r="N29" s="157"/>
      <c r="O29" s="157"/>
      <c r="P29" s="158"/>
      <c r="R29" s="62" t="s">
        <v>150</v>
      </c>
      <c r="S29" s="94" t="s">
        <v>270</v>
      </c>
      <c r="T29" s="94" t="s">
        <v>271</v>
      </c>
    </row>
    <row r="30" spans="2:20" x14ac:dyDescent="0.25">
      <c r="B30" s="105"/>
      <c r="C30" s="106"/>
      <c r="D30" s="159" t="s">
        <v>81</v>
      </c>
      <c r="E30" s="159"/>
      <c r="F30" s="159"/>
      <c r="G30" s="159"/>
      <c r="H30" s="159"/>
      <c r="I30" s="159"/>
      <c r="J30" s="159"/>
      <c r="K30" s="159"/>
      <c r="L30" s="159"/>
      <c r="M30" s="159"/>
      <c r="N30" s="159"/>
      <c r="O30" s="159"/>
      <c r="P30" s="160"/>
      <c r="R30" s="62" t="s">
        <v>88</v>
      </c>
      <c r="S30" s="94" t="s">
        <v>169</v>
      </c>
      <c r="T30" s="94" t="s">
        <v>250</v>
      </c>
    </row>
    <row r="31" spans="2:20" x14ac:dyDescent="0.25">
      <c r="B31" s="105"/>
      <c r="C31" s="106"/>
      <c r="D31" s="159" t="s">
        <v>82</v>
      </c>
      <c r="E31" s="159"/>
      <c r="F31" s="159"/>
      <c r="G31" s="159"/>
      <c r="H31" s="159"/>
      <c r="I31" s="159"/>
      <c r="J31" s="159"/>
      <c r="K31" s="159"/>
      <c r="L31" s="159"/>
      <c r="M31" s="159"/>
      <c r="N31" s="159"/>
      <c r="O31" s="159"/>
      <c r="P31" s="160"/>
      <c r="R31" s="62" t="s">
        <v>243</v>
      </c>
      <c r="S31" s="94" t="s">
        <v>272</v>
      </c>
      <c r="T31" s="94" t="s">
        <v>273</v>
      </c>
    </row>
    <row r="32" spans="2:20" x14ac:dyDescent="0.25">
      <c r="B32" s="105"/>
      <c r="C32" s="106"/>
      <c r="D32" s="159" t="s">
        <v>57</v>
      </c>
      <c r="E32" s="159"/>
      <c r="F32" s="159"/>
      <c r="G32" s="159"/>
      <c r="H32" s="159"/>
      <c r="I32" s="159"/>
      <c r="J32" s="159"/>
      <c r="K32" s="159"/>
      <c r="L32" s="159"/>
      <c r="M32" s="159"/>
      <c r="N32" s="159"/>
      <c r="O32" s="159"/>
      <c r="P32" s="160"/>
      <c r="R32" s="62" t="s">
        <v>312</v>
      </c>
      <c r="S32" s="11" t="s">
        <v>238</v>
      </c>
      <c r="T32" s="94" t="s">
        <v>444</v>
      </c>
    </row>
    <row r="33" spans="2:20" x14ac:dyDescent="0.25">
      <c r="B33" s="105"/>
      <c r="C33" s="106"/>
      <c r="D33" s="159" t="s">
        <v>61</v>
      </c>
      <c r="E33" s="159"/>
      <c r="F33" s="159"/>
      <c r="G33" s="159"/>
      <c r="H33" s="159"/>
      <c r="I33" s="159"/>
      <c r="J33" s="159"/>
      <c r="K33" s="159"/>
      <c r="L33" s="159"/>
      <c r="M33" s="159"/>
      <c r="N33" s="159"/>
      <c r="O33" s="159"/>
      <c r="P33" s="160"/>
      <c r="R33" s="11"/>
      <c r="S33" s="11"/>
      <c r="T33" s="11"/>
    </row>
    <row r="34" spans="2:20" ht="24" customHeight="1" x14ac:dyDescent="0.25">
      <c r="B34" s="105"/>
      <c r="C34" s="106"/>
      <c r="D34" s="153" t="s">
        <v>58</v>
      </c>
      <c r="E34" s="153"/>
      <c r="F34" s="153"/>
      <c r="G34" s="153"/>
      <c r="H34" s="153"/>
      <c r="I34" s="153"/>
      <c r="J34" s="153"/>
      <c r="K34" s="153"/>
      <c r="L34" s="153"/>
      <c r="M34" s="153"/>
      <c r="N34" s="153"/>
      <c r="O34" s="153"/>
      <c r="P34" s="154"/>
      <c r="R34" s="11"/>
      <c r="S34" s="11"/>
      <c r="T34" s="11"/>
    </row>
    <row r="35" spans="2:20" ht="16.5" customHeight="1" x14ac:dyDescent="0.25">
      <c r="B35" s="105"/>
      <c r="C35" s="106"/>
      <c r="D35" s="153" t="s">
        <v>83</v>
      </c>
      <c r="E35" s="153"/>
      <c r="F35" s="153"/>
      <c r="G35" s="153"/>
      <c r="H35" s="153"/>
      <c r="I35" s="153"/>
      <c r="J35" s="153"/>
      <c r="K35" s="153"/>
      <c r="L35" s="153"/>
      <c r="M35" s="153"/>
      <c r="N35" s="153"/>
      <c r="O35" s="153"/>
      <c r="P35" s="154"/>
      <c r="R35" s="11"/>
      <c r="S35" s="11"/>
      <c r="T35" s="11"/>
    </row>
    <row r="36" spans="2:20" ht="15" customHeight="1" thickBot="1" x14ac:dyDescent="0.3">
      <c r="B36" s="111"/>
      <c r="C36" s="112"/>
      <c r="D36" s="155" t="s">
        <v>84</v>
      </c>
      <c r="E36" s="155"/>
      <c r="F36" s="155"/>
      <c r="G36" s="155"/>
      <c r="H36" s="155"/>
      <c r="I36" s="155"/>
      <c r="J36" s="155"/>
      <c r="K36" s="155"/>
      <c r="L36" s="155"/>
      <c r="M36" s="155"/>
      <c r="N36" s="155"/>
      <c r="O36" s="155"/>
      <c r="P36" s="156"/>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2017-04-28T06:09:06Z</dcterms:modified>
</cp:coreProperties>
</file>