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35" windowWidth="14820" windowHeight="8085" tabRatio="894" activeTab="1"/>
  </bookViews>
  <sheets>
    <sheet name="CDPS" sheetId="15" r:id="rId1"/>
    <sheet name="TH" sheetId="34" r:id="rId2"/>
  </sheets>
  <definedNames>
    <definedName name="_C111">TH!#REF!</definedName>
    <definedName name="_C112">TH!#REF!</definedName>
    <definedName name="_Fill" hidden="1">#REF!</definedName>
    <definedName name="_xlnm._FilterDatabase" localSheetId="1" hidden="1">TH!$A$9:$L$956</definedName>
    <definedName name="_M">TH!$A$10:$A$1074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TH!$I$10:$I$1074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TH!$G$10:$G$1074</definedName>
    <definedName name="KHC">TH!$L$10:$L$1074</definedName>
    <definedName name="KHN">TH!$K$10:$K$1074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TH!$E$10:$E$1074</definedName>
    <definedName name="NXT">#REF!</definedName>
    <definedName name="SL">TH!$H$10:$H$1074</definedName>
    <definedName name="TH">TH!$J$10:$J$1074</definedName>
    <definedName name="TM">TH!$A$10:$L$1074</definedName>
  </definedNames>
  <calcPr calcId="145621"/>
</workbook>
</file>

<file path=xl/calcChain.xml><?xml version="1.0" encoding="utf-8"?>
<calcChain xmlns="http://schemas.openxmlformats.org/spreadsheetml/2006/main">
  <c r="J666" i="34" l="1"/>
  <c r="B464" i="34" l="1"/>
  <c r="J464" i="34"/>
  <c r="B465" i="34"/>
  <c r="J465" i="34"/>
  <c r="B466" i="34"/>
  <c r="J466" i="34"/>
  <c r="B467" i="34"/>
  <c r="B473" i="34"/>
  <c r="J473" i="34"/>
  <c r="B474" i="34"/>
  <c r="J474" i="34"/>
  <c r="B475" i="34"/>
  <c r="J475" i="34"/>
  <c r="B476" i="34"/>
  <c r="J476" i="34"/>
  <c r="B477" i="34"/>
  <c r="J477" i="34"/>
  <c r="B478" i="34"/>
  <c r="B479" i="34"/>
  <c r="J479" i="34"/>
  <c r="B480" i="34"/>
  <c r="J480" i="34"/>
  <c r="B481" i="34"/>
  <c r="J481" i="34"/>
  <c r="B482" i="34"/>
  <c r="J482" i="34"/>
  <c r="B483" i="34"/>
  <c r="B486" i="34"/>
  <c r="J486" i="34"/>
  <c r="B487" i="34"/>
  <c r="J487" i="34"/>
  <c r="B488" i="34"/>
  <c r="J488" i="34"/>
  <c r="B489" i="34"/>
  <c r="J489" i="34"/>
  <c r="B490" i="34"/>
  <c r="B491" i="34"/>
  <c r="J491" i="34"/>
  <c r="B492" i="34"/>
  <c r="J492" i="34"/>
  <c r="B493" i="34"/>
  <c r="J493" i="34"/>
  <c r="B494" i="34"/>
  <c r="J494" i="34"/>
  <c r="B495" i="34"/>
  <c r="J495" i="34"/>
  <c r="B496" i="34"/>
  <c r="J496" i="34"/>
  <c r="B497" i="34"/>
  <c r="B502" i="34"/>
  <c r="J502" i="34"/>
  <c r="B503" i="34"/>
  <c r="J503" i="34"/>
  <c r="B504" i="34"/>
  <c r="B506" i="34"/>
  <c r="J506" i="34"/>
  <c r="B507" i="34"/>
  <c r="B514" i="34"/>
  <c r="J514" i="34"/>
  <c r="B515" i="34"/>
  <c r="J515" i="34"/>
  <c r="B516" i="34"/>
  <c r="J516" i="34"/>
  <c r="B517" i="34"/>
  <c r="B520" i="34"/>
  <c r="J520" i="34"/>
  <c r="B521" i="34"/>
  <c r="J521" i="34"/>
  <c r="B522" i="34"/>
  <c r="J522" i="34"/>
  <c r="B523" i="34"/>
  <c r="B533" i="34"/>
  <c r="J533" i="34"/>
  <c r="B534" i="34"/>
  <c r="J534" i="34"/>
  <c r="B535" i="34"/>
  <c r="B536" i="34"/>
  <c r="J536" i="34"/>
  <c r="B537" i="34"/>
  <c r="J537" i="34"/>
  <c r="B538" i="34"/>
  <c r="J538" i="34"/>
  <c r="B539" i="34"/>
  <c r="J539" i="34"/>
  <c r="B540" i="34"/>
  <c r="J540" i="34"/>
  <c r="B541" i="34"/>
  <c r="J541" i="34"/>
  <c r="B542" i="34"/>
  <c r="J542" i="34"/>
  <c r="B543" i="34"/>
  <c r="J543" i="34"/>
  <c r="B544" i="34"/>
  <c r="B546" i="34"/>
  <c r="J546" i="34"/>
  <c r="B547" i="34"/>
  <c r="J547" i="34"/>
  <c r="B548" i="34"/>
  <c r="B551" i="34"/>
  <c r="J551" i="34"/>
  <c r="B552" i="34"/>
  <c r="J552" i="34"/>
  <c r="B553" i="34"/>
  <c r="J553" i="34"/>
  <c r="B554" i="34"/>
  <c r="J554" i="34"/>
  <c r="B555" i="34"/>
  <c r="J555" i="34"/>
  <c r="B556" i="34"/>
  <c r="B561" i="34"/>
  <c r="J561" i="34"/>
  <c r="B562" i="34"/>
  <c r="J562" i="34"/>
  <c r="B563" i="34"/>
  <c r="J563" i="34"/>
  <c r="B564" i="34"/>
  <c r="J564" i="34"/>
  <c r="B565" i="34"/>
  <c r="J565" i="34"/>
  <c r="B566" i="34"/>
  <c r="B569" i="34"/>
  <c r="J569" i="34"/>
  <c r="B570" i="34"/>
  <c r="J570" i="34"/>
  <c r="B571" i="34"/>
  <c r="J571" i="34"/>
  <c r="B572" i="34"/>
  <c r="B574" i="34"/>
  <c r="J574" i="34"/>
  <c r="B575" i="34"/>
  <c r="J575" i="34"/>
  <c r="B576" i="34"/>
  <c r="B583" i="34"/>
  <c r="J583" i="34"/>
  <c r="B584" i="34"/>
  <c r="J584" i="34"/>
  <c r="B585" i="34"/>
  <c r="J585" i="34"/>
  <c r="B586" i="34"/>
  <c r="B594" i="34"/>
  <c r="J594" i="34"/>
  <c r="B595" i="34"/>
  <c r="B596" i="34"/>
  <c r="J596" i="34"/>
  <c r="B597" i="34"/>
  <c r="J597" i="34"/>
  <c r="B598" i="34"/>
  <c r="J598" i="34"/>
  <c r="B599" i="34"/>
  <c r="J599" i="34"/>
  <c r="B600" i="34"/>
  <c r="B604" i="34"/>
  <c r="J604" i="34"/>
  <c r="B605" i="34"/>
  <c r="J605" i="34"/>
  <c r="B606" i="34"/>
  <c r="B614" i="34"/>
  <c r="J614" i="34"/>
  <c r="B615" i="34"/>
  <c r="J615" i="34"/>
  <c r="B616" i="34"/>
  <c r="B617" i="34"/>
  <c r="J617" i="34"/>
  <c r="B618" i="34"/>
  <c r="B625" i="34"/>
  <c r="J625" i="34"/>
  <c r="B626" i="34"/>
  <c r="J626" i="34"/>
  <c r="B627" i="34"/>
  <c r="J627" i="34"/>
  <c r="B628" i="34"/>
  <c r="J628" i="34"/>
  <c r="B629" i="34"/>
  <c r="J629" i="34"/>
  <c r="B630" i="34"/>
  <c r="J630" i="34"/>
  <c r="B631" i="34"/>
  <c r="B644" i="34"/>
  <c r="J644" i="34"/>
  <c r="B645" i="34"/>
  <c r="J645" i="34"/>
  <c r="B646" i="34"/>
  <c r="J646" i="34"/>
  <c r="B647" i="34"/>
  <c r="B649" i="34"/>
  <c r="J649" i="34"/>
  <c r="B650" i="34"/>
  <c r="J650" i="34"/>
  <c r="B651" i="34"/>
  <c r="J651" i="34"/>
  <c r="B652" i="34"/>
  <c r="J652" i="34"/>
  <c r="B653" i="34"/>
  <c r="B655" i="34"/>
  <c r="J655" i="34"/>
  <c r="B656" i="34"/>
  <c r="J656" i="34"/>
  <c r="B657" i="34"/>
  <c r="J657" i="34"/>
  <c r="B658" i="34"/>
  <c r="J658" i="34"/>
  <c r="B659" i="34"/>
  <c r="J659" i="34"/>
  <c r="B660" i="34"/>
  <c r="B666" i="34"/>
  <c r="B667" i="34"/>
  <c r="B754" i="34"/>
  <c r="J754" i="34"/>
  <c r="B755" i="34"/>
  <c r="J755" i="34"/>
  <c r="B756" i="34"/>
  <c r="B743" i="34"/>
  <c r="J743" i="34"/>
  <c r="B744" i="34"/>
  <c r="J744" i="34"/>
  <c r="B745" i="34"/>
  <c r="J745" i="34"/>
  <c r="B746" i="34"/>
  <c r="B736" i="34"/>
  <c r="J736" i="34"/>
  <c r="B737" i="34"/>
  <c r="J737" i="34"/>
  <c r="B738" i="34"/>
  <c r="J738" i="34"/>
  <c r="B739" i="34"/>
  <c r="J739" i="34"/>
  <c r="B740" i="34"/>
  <c r="J740" i="34"/>
  <c r="B741" i="34"/>
  <c r="J741" i="34"/>
  <c r="B742" i="34"/>
  <c r="B731" i="34"/>
  <c r="J731" i="34"/>
  <c r="B732" i="34"/>
  <c r="J732" i="34"/>
  <c r="B733" i="34"/>
  <c r="B728" i="34"/>
  <c r="J728" i="34"/>
  <c r="B729" i="34"/>
  <c r="J729" i="34"/>
  <c r="B730" i="34"/>
  <c r="B725" i="34"/>
  <c r="J725" i="34"/>
  <c r="B726" i="34"/>
  <c r="B721" i="34"/>
  <c r="J721" i="34"/>
  <c r="B722" i="34"/>
  <c r="J722" i="34"/>
  <c r="B723" i="34"/>
  <c r="J723" i="34"/>
  <c r="B724" i="34"/>
  <c r="B709" i="34"/>
  <c r="J709" i="34"/>
  <c r="B710" i="34"/>
  <c r="J710" i="34"/>
  <c r="B711" i="34"/>
  <c r="J711" i="34"/>
  <c r="B712" i="34"/>
  <c r="B700" i="34"/>
  <c r="J700" i="34"/>
  <c r="B701" i="34"/>
  <c r="J701" i="34"/>
  <c r="B702" i="34"/>
  <c r="B695" i="34"/>
  <c r="J695" i="34"/>
  <c r="B696" i="34"/>
  <c r="B693" i="34"/>
  <c r="J693" i="34"/>
  <c r="B694" i="34"/>
  <c r="B683" i="34"/>
  <c r="J683" i="34"/>
  <c r="B684" i="34"/>
  <c r="J684" i="34"/>
  <c r="B685" i="34"/>
  <c r="J685" i="34"/>
  <c r="B686" i="34"/>
  <c r="J686" i="34"/>
  <c r="B687" i="34"/>
  <c r="J687" i="34"/>
  <c r="B688" i="34"/>
  <c r="J688" i="34"/>
  <c r="B689" i="34"/>
  <c r="B668" i="34"/>
  <c r="J668" i="34"/>
  <c r="B669" i="34"/>
  <c r="J669" i="34"/>
  <c r="B670" i="34"/>
  <c r="J670" i="34"/>
  <c r="B671" i="34"/>
  <c r="J671" i="34"/>
  <c r="B672" i="34"/>
  <c r="J672" i="34"/>
  <c r="B673" i="34"/>
  <c r="B761" i="34"/>
  <c r="J761" i="34"/>
  <c r="B762" i="34"/>
  <c r="B763" i="34"/>
  <c r="J763" i="34"/>
  <c r="B764" i="34"/>
  <c r="J764" i="34"/>
  <c r="B765" i="34"/>
  <c r="J765" i="34"/>
  <c r="B766" i="34"/>
  <c r="B767" i="34"/>
  <c r="J767" i="34"/>
  <c r="B768" i="34"/>
  <c r="J768" i="34"/>
  <c r="B769" i="34"/>
  <c r="J769" i="34"/>
  <c r="B770" i="34"/>
  <c r="B792" i="34"/>
  <c r="J792" i="34"/>
  <c r="B793" i="34"/>
  <c r="B795" i="34"/>
  <c r="J795" i="34"/>
  <c r="B796" i="34"/>
  <c r="B805" i="34"/>
  <c r="J805" i="34"/>
  <c r="B806" i="34"/>
  <c r="B818" i="34"/>
  <c r="J818" i="34"/>
  <c r="B819" i="34"/>
  <c r="J819" i="34"/>
  <c r="B820" i="34"/>
  <c r="B828" i="34"/>
  <c r="J828" i="34"/>
  <c r="B829" i="34"/>
  <c r="J829" i="34"/>
  <c r="B830" i="34"/>
  <c r="B833" i="34"/>
  <c r="J833" i="34"/>
  <c r="B834" i="34"/>
  <c r="J834" i="34"/>
  <c r="B835" i="34"/>
  <c r="J835" i="34"/>
  <c r="B836" i="34"/>
  <c r="B842" i="34"/>
  <c r="J842" i="34"/>
  <c r="B843" i="34"/>
  <c r="B855" i="34"/>
  <c r="J855" i="34"/>
  <c r="B856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1" i="34"/>
  <c r="B372" i="34"/>
  <c r="B373" i="34"/>
  <c r="B374" i="34"/>
  <c r="B377" i="34"/>
  <c r="B378" i="34"/>
  <c r="B379" i="34"/>
  <c r="B380" i="34"/>
  <c r="B381" i="34"/>
  <c r="B382" i="34"/>
  <c r="B383" i="34"/>
  <c r="B388" i="34"/>
  <c r="B389" i="34"/>
  <c r="B390" i="34"/>
  <c r="B396" i="34"/>
  <c r="B397" i="34"/>
  <c r="B398" i="34"/>
  <c r="B399" i="34"/>
  <c r="B400" i="34"/>
  <c r="B401" i="34"/>
  <c r="B402" i="34"/>
  <c r="B403" i="34"/>
  <c r="B404" i="34"/>
  <c r="B405" i="34"/>
  <c r="B406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40" i="34"/>
  <c r="B441" i="34"/>
  <c r="B442" i="34"/>
  <c r="B443" i="34"/>
  <c r="B444" i="34"/>
  <c r="B445" i="34"/>
  <c r="B446" i="34"/>
  <c r="B457" i="34"/>
  <c r="B458" i="34"/>
  <c r="B463" i="34"/>
  <c r="B335" i="34"/>
  <c r="B317" i="34"/>
  <c r="J317" i="34"/>
  <c r="B318" i="34"/>
  <c r="J318" i="34"/>
  <c r="B319" i="34"/>
  <c r="J319" i="34"/>
  <c r="B320" i="34"/>
  <c r="J320" i="34"/>
  <c r="B321" i="34"/>
  <c r="B322" i="34"/>
  <c r="J322" i="34"/>
  <c r="B323" i="34"/>
  <c r="J323" i="34"/>
  <c r="B324" i="34"/>
  <c r="J324" i="34"/>
  <c r="B325" i="34"/>
  <c r="J325" i="34"/>
  <c r="B326" i="34"/>
  <c r="J326" i="34"/>
  <c r="B327" i="34"/>
  <c r="B332" i="34"/>
  <c r="J332" i="34"/>
  <c r="B333" i="34"/>
  <c r="J333" i="34"/>
  <c r="B334" i="34"/>
  <c r="J334" i="34"/>
  <c r="J335" i="34"/>
  <c r="J336" i="34"/>
  <c r="J338" i="34"/>
  <c r="J339" i="34"/>
  <c r="J340" i="34"/>
  <c r="J341" i="34"/>
  <c r="J342" i="34"/>
  <c r="J343" i="34"/>
  <c r="J345" i="34"/>
  <c r="J346" i="34"/>
  <c r="J347" i="34"/>
  <c r="J348" i="34"/>
  <c r="J349" i="34"/>
  <c r="J350" i="34"/>
  <c r="J352" i="34"/>
  <c r="J353" i="34"/>
  <c r="J354" i="34"/>
  <c r="J355" i="34"/>
  <c r="J356" i="34"/>
  <c r="J357" i="34"/>
  <c r="J358" i="34"/>
  <c r="J359" i="34"/>
  <c r="J361" i="34"/>
  <c r="J362" i="34"/>
  <c r="J363" i="34"/>
  <c r="J364" i="34"/>
  <c r="J365" i="34"/>
  <c r="J366" i="34"/>
  <c r="J368" i="34"/>
  <c r="J371" i="34"/>
  <c r="J372" i="34"/>
  <c r="J373" i="34"/>
  <c r="J377" i="34"/>
  <c r="J378" i="34"/>
  <c r="J379" i="34"/>
  <c r="J380" i="34"/>
  <c r="J381" i="34"/>
  <c r="J382" i="34"/>
  <c r="J388" i="34"/>
  <c r="J389" i="34"/>
  <c r="J396" i="34"/>
  <c r="J397" i="34"/>
  <c r="J398" i="34"/>
  <c r="J399" i="34"/>
  <c r="J401" i="34"/>
  <c r="J402" i="34"/>
  <c r="J403" i="34"/>
  <c r="J404" i="34"/>
  <c r="J405" i="34"/>
  <c r="J412" i="34"/>
  <c r="J413" i="34"/>
  <c r="J414" i="34"/>
  <c r="J415" i="34"/>
  <c r="J416" i="34"/>
  <c r="J417" i="34"/>
  <c r="J418" i="34"/>
  <c r="J420" i="34"/>
  <c r="J421" i="34"/>
  <c r="J422" i="34"/>
  <c r="J424" i="34"/>
  <c r="J425" i="34"/>
  <c r="J440" i="34"/>
  <c r="J441" i="34"/>
  <c r="J443" i="34"/>
  <c r="J444" i="34"/>
  <c r="J445" i="34"/>
  <c r="J457" i="34"/>
  <c r="J463" i="34"/>
  <c r="J316" i="34"/>
  <c r="J315" i="34"/>
  <c r="J309" i="34"/>
  <c r="J308" i="34"/>
  <c r="J307" i="34"/>
  <c r="J306" i="34"/>
  <c r="J305" i="34"/>
  <c r="J304" i="34"/>
  <c r="J302" i="34"/>
  <c r="J301" i="34"/>
  <c r="J300" i="34"/>
  <c r="J299" i="34"/>
  <c r="J298" i="34"/>
  <c r="J297" i="34"/>
  <c r="J296" i="34"/>
  <c r="J295" i="34"/>
  <c r="J293" i="34"/>
  <c r="J292" i="34"/>
  <c r="J291" i="34"/>
  <c r="J290" i="34"/>
  <c r="J289" i="34"/>
  <c r="J288" i="34"/>
  <c r="J287" i="34"/>
  <c r="J286" i="34"/>
  <c r="J284" i="34"/>
  <c r="J283" i="34"/>
  <c r="J282" i="34"/>
  <c r="J281" i="34"/>
  <c r="J280" i="34"/>
  <c r="J279" i="34"/>
  <c r="J278" i="34"/>
  <c r="J277" i="34"/>
  <c r="J275" i="34"/>
  <c r="J274" i="34"/>
  <c r="J273" i="34"/>
  <c r="J272" i="34"/>
  <c r="J271" i="34"/>
  <c r="J270" i="34"/>
  <c r="J269" i="34"/>
  <c r="J268" i="34"/>
  <c r="J266" i="34"/>
  <c r="J265" i="34"/>
  <c r="J264" i="34"/>
  <c r="J263" i="34"/>
  <c r="J262" i="34"/>
  <c r="J261" i="34"/>
  <c r="J260" i="34"/>
  <c r="J259" i="34"/>
  <c r="J249" i="34"/>
  <c r="J248" i="34"/>
  <c r="J247" i="34"/>
  <c r="J246" i="34"/>
  <c r="J245" i="34"/>
  <c r="J244" i="34"/>
  <c r="J243" i="34"/>
  <c r="J242" i="34"/>
  <c r="J240" i="34"/>
  <c r="J239" i="34"/>
  <c r="J238" i="34"/>
  <c r="J237" i="34"/>
  <c r="J236" i="34"/>
  <c r="J235" i="34"/>
  <c r="J234" i="34"/>
  <c r="J233" i="34"/>
  <c r="J228" i="34"/>
  <c r="J229" i="34"/>
  <c r="J230" i="34"/>
  <c r="J231" i="34"/>
  <c r="J227" i="34"/>
  <c r="J226" i="34"/>
  <c r="J225" i="34"/>
  <c r="J224" i="34"/>
  <c r="J223" i="34"/>
  <c r="J124" i="34"/>
  <c r="J123" i="34"/>
  <c r="J122" i="34"/>
  <c r="J121" i="34"/>
  <c r="J120" i="34"/>
  <c r="J114" i="34"/>
  <c r="J115" i="34"/>
  <c r="J116" i="34"/>
  <c r="J117" i="34"/>
  <c r="J118" i="34"/>
  <c r="J113" i="34"/>
  <c r="J112" i="34"/>
  <c r="J111" i="34"/>
  <c r="J63" i="34"/>
  <c r="J62" i="34"/>
  <c r="J61" i="34"/>
  <c r="J59" i="34"/>
  <c r="J58" i="34"/>
  <c r="J57" i="34"/>
  <c r="J56" i="34"/>
  <c r="J55" i="34"/>
  <c r="J54" i="34"/>
  <c r="J53" i="34"/>
  <c r="J52" i="34"/>
  <c r="J43" i="34"/>
  <c r="J44" i="34"/>
  <c r="J45" i="34"/>
  <c r="J50" i="34"/>
  <c r="J49" i="34"/>
  <c r="J48" i="34"/>
  <c r="J47" i="34"/>
  <c r="J46" i="34"/>
  <c r="J34" i="34"/>
  <c r="J35" i="34"/>
  <c r="J36" i="34"/>
  <c r="J37" i="34"/>
  <c r="J38" i="34"/>
  <c r="J39" i="34"/>
  <c r="J40" i="34"/>
  <c r="J41" i="34"/>
  <c r="J33" i="34"/>
  <c r="J889" i="34"/>
  <c r="J888" i="34"/>
  <c r="J887" i="34"/>
  <c r="J885" i="34"/>
  <c r="J884" i="34"/>
  <c r="J883" i="34"/>
  <c r="J879" i="34"/>
  <c r="J881" i="34"/>
  <c r="J880" i="34"/>
  <c r="J917" i="34"/>
  <c r="J918" i="34"/>
  <c r="J915" i="34"/>
  <c r="J912" i="34"/>
  <c r="J910" i="34"/>
  <c r="J909" i="34"/>
  <c r="J196" i="34"/>
  <c r="J199" i="34"/>
  <c r="J198" i="34"/>
  <c r="J197" i="34"/>
  <c r="J193" i="34"/>
  <c r="J192" i="34"/>
  <c r="J191" i="34"/>
  <c r="J188" i="34"/>
  <c r="J187" i="34"/>
  <c r="J186" i="34"/>
  <c r="J185" i="34"/>
  <c r="J184" i="34"/>
  <c r="J183" i="34"/>
  <c r="J182" i="34"/>
  <c r="J181" i="34"/>
  <c r="J180" i="34"/>
  <c r="J179" i="34"/>
  <c r="J178" i="34"/>
  <c r="J177" i="34"/>
  <c r="J176" i="34"/>
  <c r="J175" i="34"/>
  <c r="J160" i="34"/>
  <c r="J161" i="34"/>
  <c r="J162" i="34"/>
  <c r="J163" i="34"/>
  <c r="J164" i="34"/>
  <c r="J165" i="34"/>
  <c r="J166" i="34"/>
  <c r="J167" i="34"/>
  <c r="J168" i="34"/>
  <c r="J169" i="34"/>
  <c r="J170" i="34"/>
  <c r="J171" i="34"/>
  <c r="J172" i="34"/>
  <c r="J173" i="34"/>
  <c r="J174" i="34"/>
  <c r="J159" i="34"/>
  <c r="J155" i="34"/>
  <c r="J154" i="34"/>
  <c r="J153" i="34"/>
  <c r="J137" i="34"/>
  <c r="J138" i="34"/>
  <c r="J139" i="34"/>
  <c r="J136" i="34"/>
  <c r="J128" i="34"/>
  <c r="J129" i="34"/>
  <c r="J130" i="34"/>
  <c r="J131" i="34"/>
  <c r="J132" i="34"/>
  <c r="J133" i="34"/>
  <c r="J134" i="34"/>
  <c r="J135" i="34"/>
  <c r="J127" i="34"/>
  <c r="J126" i="34"/>
  <c r="J664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1" i="34"/>
  <c r="B192" i="34"/>
  <c r="B193" i="34"/>
  <c r="B194" i="34"/>
  <c r="B196" i="34"/>
  <c r="B197" i="34"/>
  <c r="B198" i="34"/>
  <c r="B199" i="34"/>
  <c r="B200" i="34"/>
  <c r="B909" i="34"/>
  <c r="B910" i="34"/>
  <c r="B911" i="34"/>
  <c r="B912" i="34"/>
  <c r="B913" i="34"/>
  <c r="B915" i="34"/>
  <c r="B916" i="34"/>
  <c r="B917" i="34"/>
  <c r="B918" i="34"/>
  <c r="B919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252" i="34"/>
  <c r="B253" i="34"/>
  <c r="B254" i="34"/>
  <c r="B255" i="34"/>
  <c r="B330" i="34"/>
  <c r="B331" i="34"/>
  <c r="B375" i="34"/>
  <c r="B376" i="34"/>
  <c r="B394" i="34"/>
  <c r="B395" i="34"/>
  <c r="B484" i="34"/>
  <c r="B485" i="34"/>
  <c r="B500" i="34"/>
  <c r="B501" i="34"/>
  <c r="B512" i="34"/>
  <c r="B513" i="34"/>
  <c r="B531" i="34"/>
  <c r="B532" i="34"/>
  <c r="B567" i="34"/>
  <c r="B568" i="34"/>
  <c r="B581" i="34"/>
  <c r="B582" i="34"/>
  <c r="B602" i="34"/>
  <c r="B603" i="34"/>
  <c r="B638" i="34"/>
  <c r="B639" i="34"/>
  <c r="B676" i="34"/>
  <c r="B677" i="34"/>
  <c r="B698" i="34"/>
  <c r="B699" i="34"/>
  <c r="B719" i="34"/>
  <c r="B720" i="34"/>
  <c r="B752" i="34"/>
  <c r="B753" i="34"/>
  <c r="B780" i="34"/>
  <c r="B781" i="34"/>
  <c r="B898" i="34"/>
  <c r="B899" i="34"/>
  <c r="B816" i="34"/>
  <c r="B817" i="34"/>
  <c r="B831" i="34"/>
  <c r="B832" i="34"/>
  <c r="B845" i="34"/>
  <c r="B846" i="34"/>
  <c r="B869" i="34"/>
  <c r="B870" i="34"/>
  <c r="B867" i="34"/>
  <c r="B868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223" i="34"/>
  <c r="B224" i="34"/>
  <c r="B225" i="34"/>
  <c r="B226" i="34"/>
  <c r="B227" i="34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B299" i="34"/>
  <c r="B300" i="34"/>
  <c r="B301" i="34"/>
  <c r="B302" i="34"/>
  <c r="B303" i="34"/>
  <c r="B304" i="34"/>
  <c r="B305" i="34"/>
  <c r="B306" i="34"/>
  <c r="B307" i="34"/>
  <c r="B308" i="34"/>
  <c r="B309" i="34"/>
  <c r="B310" i="34"/>
  <c r="B315" i="34"/>
  <c r="B316" i="34"/>
  <c r="B171" i="34"/>
  <c r="B633" i="34"/>
  <c r="B634" i="34"/>
  <c r="B635" i="34"/>
  <c r="B636" i="34"/>
  <c r="B637" i="34"/>
  <c r="B664" i="34"/>
  <c r="B66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53" i="34"/>
  <c r="B154" i="34"/>
  <c r="B155" i="34"/>
  <c r="B156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J636" i="34"/>
  <c r="J635" i="34"/>
  <c r="J634" i="34"/>
  <c r="J633" i="34"/>
  <c r="B206" i="34"/>
  <c r="B207" i="34"/>
  <c r="B208" i="34"/>
  <c r="B209" i="34"/>
  <c r="B210" i="34"/>
  <c r="B211" i="34"/>
  <c r="B256" i="34"/>
  <c r="B257" i="34"/>
  <c r="J526" i="34"/>
  <c r="J527" i="34"/>
  <c r="J528" i="34"/>
  <c r="J525" i="34"/>
  <c r="B526" i="34"/>
  <c r="B527" i="34"/>
  <c r="B528" i="34"/>
  <c r="B529" i="34"/>
  <c r="B151" i="34"/>
  <c r="B152" i="34"/>
  <c r="J450" i="34"/>
  <c r="J451" i="34"/>
  <c r="J452" i="34"/>
  <c r="J453" i="34"/>
  <c r="J454" i="34"/>
  <c r="J455" i="34"/>
  <c r="J449" i="34"/>
  <c r="J436" i="34"/>
  <c r="J437" i="34"/>
  <c r="J438" i="34"/>
  <c r="J435" i="34"/>
  <c r="J434" i="34"/>
  <c r="B450" i="34"/>
  <c r="B451" i="34"/>
  <c r="B452" i="34"/>
  <c r="B453" i="34"/>
  <c r="B454" i="34"/>
  <c r="B455" i="34"/>
  <c r="B456" i="34"/>
  <c r="B525" i="34"/>
  <c r="J204" i="34"/>
  <c r="J203" i="34"/>
  <c r="J202" i="34"/>
  <c r="J459" i="34"/>
  <c r="J460" i="34"/>
  <c r="B411" i="34"/>
  <c r="A411" i="34" s="1"/>
  <c r="B82" i="34"/>
  <c r="A82" i="34" s="1"/>
  <c r="B759" i="34"/>
  <c r="A759" i="34" s="1"/>
  <c r="B580" i="34"/>
  <c r="A580" i="34" s="1"/>
  <c r="B393" i="34"/>
  <c r="A393" i="34" s="1"/>
  <c r="B102" i="34"/>
  <c r="A102" i="34" s="1"/>
  <c r="J409" i="34"/>
  <c r="J80" i="34"/>
  <c r="J391" i="34"/>
  <c r="J578" i="34"/>
  <c r="J757" i="34"/>
  <c r="J100" i="34"/>
  <c r="J447" i="34"/>
  <c r="B707" i="34"/>
  <c r="A707" i="34" s="1"/>
  <c r="B704" i="34"/>
  <c r="B705" i="34"/>
  <c r="B706" i="34"/>
  <c r="B109" i="34"/>
  <c r="B73" i="34"/>
  <c r="B74" i="34"/>
  <c r="B459" i="34"/>
  <c r="B460" i="34"/>
  <c r="B461" i="34"/>
  <c r="B462" i="34"/>
  <c r="B447" i="34"/>
  <c r="B448" i="34"/>
  <c r="B141" i="34"/>
  <c r="B142" i="34"/>
  <c r="B100" i="34"/>
  <c r="B101" i="34"/>
  <c r="B391" i="34"/>
  <c r="B392" i="34"/>
  <c r="B578" i="34"/>
  <c r="B579" i="34"/>
  <c r="B757" i="34"/>
  <c r="B758" i="34"/>
  <c r="B80" i="34"/>
  <c r="B81" i="34"/>
  <c r="B409" i="34"/>
  <c r="B410" i="34"/>
  <c r="B31" i="34"/>
  <c r="B32" i="34"/>
  <c r="B71" i="34"/>
  <c r="B72" i="34"/>
  <c r="B84" i="34"/>
  <c r="B85" i="34"/>
  <c r="B92" i="34"/>
  <c r="B93" i="34"/>
  <c r="B202" i="34"/>
  <c r="B203" i="34"/>
  <c r="B204" i="34"/>
  <c r="B205" i="34"/>
  <c r="B434" i="34"/>
  <c r="B435" i="34"/>
  <c r="B436" i="34"/>
  <c r="B437" i="34"/>
  <c r="B438" i="34"/>
  <c r="B439" i="34"/>
  <c r="B449" i="34"/>
  <c r="J704" i="34"/>
  <c r="J705" i="34"/>
  <c r="J703" i="34"/>
  <c r="B703" i="34"/>
  <c r="J896" i="34"/>
  <c r="J895" i="34"/>
  <c r="J715" i="34"/>
  <c r="J714" i="34"/>
  <c r="J105" i="34"/>
  <c r="J104" i="34"/>
  <c r="J68" i="34"/>
  <c r="J67" i="34"/>
  <c r="B90" i="34"/>
  <c r="B91" i="34"/>
  <c r="B67" i="34"/>
  <c r="B68" i="34"/>
  <c r="B104" i="34"/>
  <c r="B105" i="34"/>
  <c r="B714" i="34"/>
  <c r="B715" i="34"/>
  <c r="B895" i="34"/>
  <c r="B896" i="34"/>
  <c r="B65" i="34"/>
  <c r="B66" i="34"/>
  <c r="B86" i="34"/>
  <c r="B87" i="34"/>
  <c r="B88" i="34"/>
  <c r="B89" i="34"/>
  <c r="B681" i="34"/>
  <c r="B682" i="34"/>
  <c r="B778" i="34"/>
  <c r="B779" i="34"/>
  <c r="B875" i="34"/>
  <c r="B876" i="34"/>
  <c r="B907" i="34"/>
  <c r="B908" i="34"/>
  <c r="B823" i="34"/>
  <c r="B824" i="34"/>
  <c r="B825" i="34"/>
  <c r="B826" i="34"/>
  <c r="B839" i="34"/>
  <c r="B840" i="34"/>
  <c r="B841" i="34"/>
  <c r="B849" i="34"/>
  <c r="B850" i="34"/>
  <c r="B852" i="34"/>
  <c r="B853" i="34"/>
  <c r="B854" i="34"/>
  <c r="B858" i="34"/>
  <c r="B859" i="34"/>
  <c r="B860" i="34"/>
  <c r="B861" i="34"/>
  <c r="B862" i="34"/>
  <c r="B865" i="34"/>
  <c r="B866" i="34"/>
  <c r="B873" i="34"/>
  <c r="B878" i="34"/>
  <c r="B892" i="34"/>
  <c r="B893" i="34"/>
  <c r="B894" i="34"/>
  <c r="B904" i="34"/>
  <c r="B905" i="34"/>
  <c r="B906" i="34"/>
  <c r="B914" i="34"/>
  <c r="B772" i="34"/>
  <c r="B773" i="34"/>
  <c r="B774" i="34"/>
  <c r="B776" i="34"/>
  <c r="B777" i="34"/>
  <c r="B784" i="34"/>
  <c r="B785" i="34"/>
  <c r="B787" i="34"/>
  <c r="B788" i="34"/>
  <c r="B789" i="34"/>
  <c r="B790" i="34"/>
  <c r="B791" i="34"/>
  <c r="B798" i="34"/>
  <c r="B799" i="34"/>
  <c r="B800" i="34"/>
  <c r="B802" i="34"/>
  <c r="B803" i="34"/>
  <c r="B804" i="34"/>
  <c r="B810" i="34"/>
  <c r="B811" i="34"/>
  <c r="B812" i="34"/>
  <c r="B813" i="34"/>
  <c r="B814" i="34"/>
  <c r="B815" i="34"/>
  <c r="B822" i="34"/>
  <c r="B891" i="34"/>
  <c r="B897" i="34"/>
  <c r="B900" i="34"/>
  <c r="B901" i="34"/>
  <c r="B902" i="34"/>
  <c r="B903" i="34"/>
  <c r="B25" i="34"/>
  <c r="B27" i="34"/>
  <c r="B28" i="34"/>
  <c r="B29" i="34"/>
  <c r="B69" i="34"/>
  <c r="B83" i="34"/>
  <c r="B97" i="34"/>
  <c r="B98" i="34"/>
  <c r="B99" i="34"/>
  <c r="B106" i="34"/>
  <c r="B107" i="34"/>
  <c r="B108" i="34"/>
  <c r="B146" i="34"/>
  <c r="B147" i="34"/>
  <c r="B148" i="34"/>
  <c r="B149" i="34"/>
  <c r="B150" i="34"/>
  <c r="B190" i="34"/>
  <c r="B213" i="34"/>
  <c r="B215" i="34"/>
  <c r="B217" i="34"/>
  <c r="B218" i="34"/>
  <c r="B219" i="34"/>
  <c r="B221" i="34"/>
  <c r="B222" i="34"/>
  <c r="B313" i="34"/>
  <c r="B328" i="34"/>
  <c r="B329" i="34"/>
  <c r="B384" i="34"/>
  <c r="B385" i="34"/>
  <c r="B386" i="34"/>
  <c r="B387" i="34"/>
  <c r="B428" i="34"/>
  <c r="B429" i="34"/>
  <c r="B430" i="34"/>
  <c r="B431" i="34"/>
  <c r="B432" i="34"/>
  <c r="B433" i="34"/>
  <c r="B471" i="34"/>
  <c r="B472" i="34"/>
  <c r="B498" i="34"/>
  <c r="B499" i="34"/>
  <c r="B509" i="34"/>
  <c r="B510" i="34"/>
  <c r="B511" i="34"/>
  <c r="B557" i="34"/>
  <c r="B558" i="34"/>
  <c r="B559" i="34"/>
  <c r="B560" i="34"/>
  <c r="B588" i="34"/>
  <c r="B589" i="34"/>
  <c r="B590" i="34"/>
  <c r="B591" i="34"/>
  <c r="B592" i="34"/>
  <c r="B593" i="34"/>
  <c r="B607" i="34"/>
  <c r="B608" i="34"/>
  <c r="B609" i="34"/>
  <c r="B610" i="34"/>
  <c r="B611" i="34"/>
  <c r="B612" i="34"/>
  <c r="B620" i="34"/>
  <c r="B621" i="34"/>
  <c r="B622" i="34"/>
  <c r="B623" i="34"/>
  <c r="B624" i="34"/>
  <c r="B641" i="34"/>
  <c r="B661" i="34"/>
  <c r="B662" i="34"/>
  <c r="B663" i="34"/>
  <c r="B691" i="34"/>
  <c r="B692" i="34"/>
  <c r="B717" i="34"/>
  <c r="B718" i="34"/>
  <c r="B748" i="34"/>
  <c r="B749" i="34"/>
  <c r="B750" i="34"/>
  <c r="B751" i="34"/>
  <c r="B642" i="34"/>
  <c r="B643" i="34"/>
  <c r="B648" i="34"/>
  <c r="B654" i="34"/>
  <c r="B674" i="34"/>
  <c r="B675" i="34"/>
  <c r="B678" i="34"/>
  <c r="B679" i="34"/>
  <c r="B680" i="34"/>
  <c r="B690" i="34"/>
  <c r="B697" i="34"/>
  <c r="B708" i="34"/>
  <c r="B713" i="34"/>
  <c r="B716" i="34"/>
  <c r="B727" i="34"/>
  <c r="B734" i="34"/>
  <c r="B735" i="34"/>
  <c r="B747" i="34"/>
  <c r="B760" i="34"/>
  <c r="B771" i="34"/>
  <c r="B775" i="34"/>
  <c r="B782" i="34"/>
  <c r="B783" i="34"/>
  <c r="B786" i="34"/>
  <c r="B794" i="34"/>
  <c r="B797" i="34"/>
  <c r="B801" i="34"/>
  <c r="B807" i="34"/>
  <c r="B808" i="34"/>
  <c r="B809" i="34"/>
  <c r="B821" i="34"/>
  <c r="B827" i="34"/>
  <c r="B837" i="34"/>
  <c r="B838" i="34"/>
  <c r="A838" i="34" s="1"/>
  <c r="B844" i="34"/>
  <c r="A844" i="34" s="1"/>
  <c r="B847" i="34"/>
  <c r="A847" i="34" s="1"/>
  <c r="B848" i="34"/>
  <c r="A848" i="34" s="1"/>
  <c r="B851" i="34"/>
  <c r="A851" i="34" s="1"/>
  <c r="B857" i="34"/>
  <c r="A857" i="34" s="1"/>
  <c r="B863" i="34"/>
  <c r="B864" i="34"/>
  <c r="B871" i="34"/>
  <c r="B872" i="34"/>
  <c r="B874" i="34"/>
  <c r="B877" i="34"/>
  <c r="B258" i="34"/>
  <c r="B311" i="34"/>
  <c r="B312" i="34"/>
  <c r="B314" i="34"/>
  <c r="B370" i="34"/>
  <c r="B407" i="34"/>
  <c r="B408" i="34"/>
  <c r="B427" i="34"/>
  <c r="B468" i="34"/>
  <c r="B469" i="34"/>
  <c r="B470" i="34"/>
  <c r="B505" i="34"/>
  <c r="B508" i="34"/>
  <c r="B518" i="34"/>
  <c r="B519" i="34"/>
  <c r="B524" i="34"/>
  <c r="B530" i="34"/>
  <c r="B545" i="34"/>
  <c r="B549" i="34"/>
  <c r="B550" i="34"/>
  <c r="B573" i="34"/>
  <c r="B577" i="34"/>
  <c r="B587" i="34"/>
  <c r="B601" i="34"/>
  <c r="B613" i="34"/>
  <c r="B619" i="34"/>
  <c r="B632" i="34"/>
  <c r="B640" i="34"/>
  <c r="B26" i="34"/>
  <c r="B30" i="34"/>
  <c r="B70" i="34"/>
  <c r="B79" i="34"/>
  <c r="B94" i="34"/>
  <c r="B95" i="34"/>
  <c r="B96" i="34"/>
  <c r="B103" i="34"/>
  <c r="B110" i="34"/>
  <c r="B143" i="34"/>
  <c r="B144" i="34"/>
  <c r="B145" i="34"/>
  <c r="B157" i="34"/>
  <c r="B158" i="34"/>
  <c r="B195" i="34"/>
  <c r="B201" i="34"/>
  <c r="B212" i="34"/>
  <c r="B214" i="34"/>
  <c r="B216" i="34"/>
  <c r="B220" i="34"/>
  <c r="B251" i="34"/>
  <c r="B24" i="34"/>
  <c r="N9" i="15" l="1"/>
  <c r="M9" i="15"/>
  <c r="A468" i="34" l="1"/>
  <c r="A407" i="34"/>
  <c r="A187" i="34" l="1"/>
  <c r="A188" i="34"/>
  <c r="A198" i="34"/>
  <c r="A199" i="34"/>
  <c r="A200" i="34"/>
  <c r="A879" i="34"/>
  <c r="A880" i="34"/>
  <c r="A881" i="34"/>
  <c r="A917" i="34"/>
  <c r="A918" i="34"/>
  <c r="A913" i="34"/>
  <c r="A915" i="34"/>
  <c r="A882" i="34"/>
  <c r="A883" i="34"/>
  <c r="A884" i="34"/>
  <c r="A885" i="34"/>
  <c r="A886" i="34"/>
  <c r="A887" i="34"/>
  <c r="A888" i="34"/>
  <c r="A889" i="34"/>
  <c r="A890" i="34"/>
  <c r="A75" i="34"/>
  <c r="A76" i="34"/>
  <c r="A77" i="34"/>
  <c r="A78" i="34"/>
  <c r="A252" i="34"/>
  <c r="A253" i="34"/>
  <c r="A254" i="34"/>
  <c r="A255" i="34"/>
  <c r="A330" i="34"/>
  <c r="A331" i="34"/>
  <c r="A375" i="34"/>
  <c r="A376" i="34"/>
  <c r="A394" i="34"/>
  <c r="A395" i="34"/>
  <c r="A484" i="34"/>
  <c r="A485" i="34"/>
  <c r="A500" i="34"/>
  <c r="A501" i="34"/>
  <c r="A512" i="34"/>
  <c r="A513" i="34"/>
  <c r="A531" i="34"/>
  <c r="A532" i="34"/>
  <c r="A567" i="34"/>
  <c r="A568" i="34"/>
  <c r="A581" i="34"/>
  <c r="A582" i="34"/>
  <c r="A602" i="34"/>
  <c r="A603" i="34"/>
  <c r="A638" i="34"/>
  <c r="A639" i="34"/>
  <c r="A676" i="34"/>
  <c r="A677" i="34"/>
  <c r="A698" i="34"/>
  <c r="A699" i="34"/>
  <c r="A719" i="34"/>
  <c r="A720" i="34"/>
  <c r="A752" i="34"/>
  <c r="A753" i="34"/>
  <c r="A780" i="34"/>
  <c r="A781" i="34"/>
  <c r="A898" i="34"/>
  <c r="A899" i="34"/>
  <c r="A816" i="34"/>
  <c r="A817" i="34"/>
  <c r="A831" i="34"/>
  <c r="A832" i="34"/>
  <c r="A845" i="34"/>
  <c r="A846" i="34"/>
  <c r="A869" i="34"/>
  <c r="A870" i="34"/>
  <c r="A867" i="34"/>
  <c r="A868" i="34"/>
  <c r="A33" i="34"/>
  <c r="A34" i="34"/>
  <c r="A35" i="34"/>
  <c r="A36" i="34"/>
  <c r="A37" i="34"/>
  <c r="A38" i="34"/>
  <c r="A39" i="34"/>
  <c r="A3" i="15" l="1"/>
  <c r="A2" i="15"/>
  <c r="A499" i="34" l="1"/>
  <c r="A498" i="34"/>
  <c r="A472" i="34"/>
  <c r="A433" i="34"/>
  <c r="A432" i="34"/>
  <c r="A431" i="34"/>
  <c r="A430" i="34"/>
  <c r="A429" i="34"/>
  <c r="A428" i="34"/>
  <c r="A387" i="34"/>
  <c r="A462" i="34"/>
  <c r="A459" i="34"/>
  <c r="A662" i="34"/>
  <c r="A661" i="34"/>
  <c r="A611" i="34"/>
  <c r="A610" i="34"/>
  <c r="A328" i="34"/>
  <c r="A790" i="34"/>
  <c r="A789" i="34"/>
  <c r="A107" i="34"/>
  <c r="A106" i="34"/>
  <c r="A99" i="34"/>
  <c r="A83" i="34"/>
  <c r="A900" i="34"/>
  <c r="A877" i="34"/>
  <c r="A901" i="34"/>
  <c r="A28" i="34"/>
  <c r="A29" i="34"/>
  <c r="A69" i="34"/>
  <c r="A97" i="34"/>
  <c r="A98" i="34"/>
  <c r="A108" i="34"/>
  <c r="A146" i="34"/>
  <c r="A147" i="34"/>
  <c r="A148" i="34"/>
  <c r="A222" i="34"/>
  <c r="A313" i="34"/>
  <c r="A460" i="34"/>
  <c r="A461" i="34"/>
  <c r="A471" i="34"/>
  <c r="A509" i="34"/>
  <c r="A510" i="34"/>
  <c r="A511" i="34"/>
  <c r="A557" i="34"/>
  <c r="A558" i="34"/>
  <c r="A560" i="34"/>
  <c r="A588" i="34"/>
  <c r="A589" i="34"/>
  <c r="A590" i="34"/>
  <c r="A591" i="34"/>
  <c r="A592" i="34"/>
  <c r="A593" i="34"/>
  <c r="A607" i="34"/>
  <c r="A608" i="34"/>
  <c r="A609" i="34"/>
  <c r="A612" i="34"/>
  <c r="A620" i="34"/>
  <c r="A621" i="34"/>
  <c r="A622" i="34"/>
  <c r="A623" i="34"/>
  <c r="A624" i="34"/>
  <c r="A641" i="34"/>
  <c r="A748" i="34"/>
  <c r="A749" i="34"/>
  <c r="A773" i="34"/>
  <c r="A774" i="34"/>
  <c r="A776" i="34"/>
  <c r="A791" i="34"/>
  <c r="A798" i="34"/>
  <c r="A804" i="34"/>
  <c r="A810" i="34"/>
  <c r="A811" i="34"/>
  <c r="A812" i="34"/>
  <c r="A813" i="34"/>
  <c r="A814" i="34"/>
  <c r="A815" i="34"/>
  <c r="A854" i="34"/>
  <c r="A858" i="34"/>
  <c r="A859" i="34"/>
  <c r="A860" i="34"/>
  <c r="A392" i="34"/>
  <c r="A578" i="34"/>
  <c r="A80" i="34"/>
  <c r="A81" i="34"/>
  <c r="A32" i="34"/>
  <c r="A71" i="34"/>
  <c r="A663" i="34"/>
  <c r="A691" i="34"/>
  <c r="A692" i="34"/>
  <c r="A717" i="34"/>
  <c r="A718" i="34"/>
  <c r="A777" i="34"/>
  <c r="A784" i="34"/>
  <c r="A785" i="34"/>
  <c r="A787" i="34"/>
  <c r="A825" i="34"/>
  <c r="A826" i="34"/>
  <c r="A839" i="34"/>
  <c r="A840" i="34"/>
  <c r="A841" i="34"/>
  <c r="A849" i="34"/>
  <c r="A850" i="34"/>
  <c r="A852" i="34"/>
  <c r="A853" i="34"/>
  <c r="A893" i="34"/>
  <c r="A894" i="34"/>
  <c r="A904" i="34"/>
  <c r="A905" i="34"/>
  <c r="A906" i="34"/>
  <c r="A914" i="34"/>
  <c r="A90" i="34"/>
  <c r="A91" i="34"/>
  <c r="A67" i="34"/>
  <c r="A68" i="34"/>
  <c r="A104" i="34"/>
  <c r="A105" i="34"/>
  <c r="A714" i="34"/>
  <c r="A715" i="34"/>
  <c r="A895" i="34"/>
  <c r="A896" i="34"/>
  <c r="A65" i="34"/>
  <c r="A66" i="34"/>
  <c r="A86" i="34"/>
  <c r="A87" i="34"/>
  <c r="A88" i="34"/>
  <c r="A89" i="34"/>
  <c r="A681" i="34"/>
  <c r="A682" i="34"/>
  <c r="A778" i="34"/>
  <c r="A779" i="34"/>
  <c r="A875" i="34"/>
  <c r="A876" i="34"/>
  <c r="A907" i="34"/>
  <c r="A908" i="34"/>
  <c r="A703" i="34"/>
  <c r="A704" i="34"/>
  <c r="A705" i="34"/>
  <c r="A706" i="34"/>
  <c r="A861" i="34"/>
  <c r="A862" i="34"/>
  <c r="A865" i="34"/>
  <c r="A866" i="34"/>
  <c r="A873" i="34"/>
  <c r="A878" i="34"/>
  <c r="A109" i="34"/>
  <c r="A73" i="34"/>
  <c r="A74" i="34"/>
  <c r="A409" i="34"/>
  <c r="A410" i="34"/>
  <c r="A72" i="34"/>
  <c r="A84" i="34"/>
  <c r="A202" i="34"/>
  <c r="A203" i="34"/>
  <c r="A85" i="34"/>
  <c r="A92" i="34"/>
  <c r="A437" i="34"/>
  <c r="A438" i="34"/>
  <c r="A633" i="34"/>
  <c r="A634" i="34"/>
  <c r="A206" i="34"/>
  <c r="A207" i="34"/>
  <c r="A208" i="34"/>
  <c r="A528" i="34"/>
  <c r="A529" i="34"/>
  <c r="A151" i="34"/>
  <c r="A152" i="34"/>
  <c r="A526" i="34"/>
  <c r="A527" i="34"/>
  <c r="A451" i="34"/>
  <c r="A452" i="34"/>
  <c r="A155" i="34"/>
  <c r="A156" i="34"/>
  <c r="A159" i="34"/>
  <c r="A153" i="34"/>
  <c r="A154" i="34"/>
  <c r="A136" i="34"/>
  <c r="A137" i="34"/>
  <c r="A134" i="34"/>
  <c r="A135" i="34"/>
  <c r="A665" i="34"/>
  <c r="A126" i="34"/>
  <c r="A127" i="34"/>
  <c r="A635" i="34"/>
  <c r="A636" i="34"/>
  <c r="A160" i="34"/>
  <c r="A128" i="34"/>
  <c r="A138" i="34"/>
  <c r="A209" i="34"/>
  <c r="A637" i="34"/>
  <c r="A189" i="34"/>
  <c r="A191" i="34"/>
  <c r="A192" i="34"/>
  <c r="A193" i="34"/>
  <c r="A194" i="34"/>
  <c r="A196" i="34"/>
  <c r="A197" i="34"/>
  <c r="A161" i="34"/>
  <c r="A162" i="34"/>
  <c r="A166" i="34"/>
  <c r="A167" i="34"/>
  <c r="A173" i="34"/>
  <c r="A174" i="34"/>
  <c r="A175" i="34"/>
  <c r="A176" i="34"/>
  <c r="A177" i="34"/>
  <c r="A178" i="34"/>
  <c r="A179" i="34"/>
  <c r="A180" i="34"/>
  <c r="A182" i="34"/>
  <c r="A183" i="34"/>
  <c r="A184" i="34"/>
  <c r="A185" i="34"/>
  <c r="A186" i="34"/>
  <c r="J17" i="34" l="1"/>
  <c r="A801" i="34" l="1"/>
  <c r="A807" i="34"/>
  <c r="A808" i="34"/>
  <c r="A809" i="34"/>
  <c r="A821" i="34"/>
  <c r="A827" i="34"/>
  <c r="A837" i="34"/>
  <c r="A871" i="34"/>
  <c r="A872" i="34"/>
  <c r="A874" i="34"/>
  <c r="A708" i="34" l="1"/>
  <c r="A713" i="34"/>
  <c r="A716" i="34"/>
  <c r="A727" i="34"/>
  <c r="A734" i="34"/>
  <c r="A783" i="34"/>
  <c r="A786" i="34"/>
  <c r="A794" i="34"/>
  <c r="A797" i="34"/>
  <c r="A648" i="34"/>
  <c r="A654" i="34"/>
  <c r="A674" i="34"/>
  <c r="A675" i="34"/>
  <c r="A678" i="34"/>
  <c r="A679" i="34"/>
  <c r="A680" i="34"/>
  <c r="A690" i="34"/>
  <c r="A697" i="34"/>
  <c r="A643" i="34"/>
  <c r="A214" i="34"/>
  <c r="A642" i="34"/>
  <c r="A747" i="34"/>
  <c r="A735" i="34"/>
  <c r="A217" i="34"/>
  <c r="A215" i="34"/>
  <c r="A213" i="34"/>
  <c r="A190" i="34"/>
  <c r="A150" i="34"/>
  <c r="A25" i="34"/>
  <c r="A897" i="34"/>
  <c r="A891" i="34"/>
  <c r="A212" i="34"/>
  <c r="A144" i="34"/>
  <c r="A145" i="34"/>
  <c r="A30" i="34"/>
  <c r="A70" i="34"/>
  <c r="A79" i="34"/>
  <c r="A94" i="34"/>
  <c r="A95" i="34"/>
  <c r="A96" i="34"/>
  <c r="A103" i="34"/>
  <c r="A902" i="34"/>
  <c r="A903" i="34"/>
  <c r="A587" i="34"/>
  <c r="A601" i="34"/>
  <c r="A550" i="34"/>
  <c r="A519" i="34"/>
  <c r="A524" i="34"/>
  <c r="A508" i="34"/>
  <c r="A518" i="34"/>
  <c r="A314" i="34"/>
  <c r="A370" i="34"/>
  <c r="A408" i="34"/>
  <c r="A427" i="34"/>
  <c r="A469" i="34"/>
  <c r="A470" i="34"/>
  <c r="A220" i="34"/>
  <c r="A251" i="34"/>
  <c r="A258" i="34"/>
  <c r="A311" i="34"/>
  <c r="A312" i="34"/>
  <c r="A110" i="34"/>
  <c r="A143" i="34"/>
  <c r="A157" i="34"/>
  <c r="A158" i="34"/>
  <c r="A195" i="34"/>
  <c r="A201" i="34"/>
  <c r="A172" i="34"/>
  <c r="A910" i="34"/>
  <c r="A912" i="34"/>
  <c r="A24" i="34"/>
  <c r="A26" i="34"/>
  <c r="A573" i="34"/>
  <c r="A577" i="34"/>
  <c r="A619" i="34"/>
  <c r="A632" i="34"/>
  <c r="A530" i="34"/>
  <c r="A545" i="34"/>
  <c r="A549" i="34"/>
  <c r="A132" i="34"/>
  <c r="A133" i="34"/>
  <c r="A165" i="34"/>
  <c r="A170" i="34"/>
  <c r="A171" i="34"/>
  <c r="A435" i="34"/>
  <c r="A450" i="34"/>
  <c r="A454" i="34"/>
  <c r="A455" i="34"/>
  <c r="A456" i="34"/>
  <c r="A525" i="34"/>
  <c r="A256" i="34"/>
  <c r="A257" i="34"/>
  <c r="A129" i="34"/>
  <c r="A131" i="34"/>
  <c r="A757" i="34" l="1"/>
  <c r="A758" i="34"/>
  <c r="A204" i="34"/>
  <c r="A434" i="34"/>
  <c r="A101" i="34"/>
  <c r="A100" i="34"/>
  <c r="A141" i="34"/>
  <c r="A824" i="34"/>
  <c r="A803" i="34"/>
  <c r="A802" i="34"/>
  <c r="A800" i="34"/>
  <c r="A772" i="34"/>
  <c r="A751" i="34"/>
  <c r="A386" i="34"/>
  <c r="A385" i="34"/>
  <c r="A221" i="34"/>
  <c r="A219" i="34"/>
  <c r="A218" i="34"/>
  <c r="A863" i="34"/>
  <c r="A782" i="34"/>
  <c r="A775" i="34"/>
  <c r="A771" i="34"/>
  <c r="A760" i="34"/>
  <c r="A505" i="34"/>
  <c r="A439" i="34"/>
  <c r="A449" i="34"/>
  <c r="A210" i="34"/>
  <c r="A211" i="34"/>
  <c r="A664" i="34"/>
  <c r="A130" i="34"/>
  <c r="A139" i="34"/>
  <c r="A163" i="34"/>
  <c r="A164" i="34"/>
  <c r="A168" i="34"/>
  <c r="A169" i="34"/>
  <c r="A181" i="34"/>
  <c r="A909" i="34"/>
  <c r="A911" i="34"/>
  <c r="A919" i="34"/>
  <c r="A436" i="34"/>
  <c r="A453" i="34" l="1"/>
  <c r="A142" i="34"/>
  <c r="A205" i="34"/>
  <c r="A864" i="34"/>
  <c r="A823" i="34"/>
  <c r="A916" i="34"/>
  <c r="A140" i="34"/>
  <c r="A93" i="34" l="1"/>
  <c r="D13" i="15" l="1"/>
  <c r="C13" i="15"/>
  <c r="A613" i="34"/>
  <c r="A27" i="34"/>
  <c r="A149" i="34"/>
  <c r="A329" i="34"/>
  <c r="A384" i="34"/>
  <c r="A559" i="34"/>
  <c r="A750" i="34"/>
  <c r="A788" i="34"/>
  <c r="A799" i="34"/>
  <c r="A822" i="34"/>
  <c r="A892" i="34"/>
  <c r="A447" i="34"/>
  <c r="A448" i="34"/>
  <c r="A391" i="34"/>
  <c r="A579" i="34"/>
  <c r="A31" i="34"/>
  <c r="A216" i="34"/>
  <c r="A640" i="34" l="1"/>
  <c r="C56" i="15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605" i="34"/>
  <c r="A659" i="34"/>
  <c r="A626" i="34"/>
  <c r="A657" i="34"/>
  <c r="A656" i="34"/>
  <c r="A655" i="34"/>
  <c r="A653" i="34"/>
  <c r="A652" i="34"/>
  <c r="A651" i="34"/>
  <c r="A650" i="34"/>
  <c r="A649" i="34"/>
  <c r="A647" i="34"/>
  <c r="A645" i="34"/>
  <c r="A631" i="34"/>
  <c r="A618" i="34"/>
  <c r="A616" i="34"/>
  <c r="A614" i="34"/>
  <c r="A615" i="34"/>
  <c r="A606" i="34"/>
  <c r="A49" i="34" l="1"/>
  <c r="A54" i="34"/>
  <c r="A52" i="34"/>
  <c r="A50" i="34"/>
  <c r="A248" i="34"/>
  <c r="A249" i="34"/>
  <c r="A244" i="34"/>
  <c r="A245" i="34"/>
  <c r="A246" i="34"/>
  <c r="A247" i="34"/>
  <c r="A360" i="34"/>
  <c r="A597" i="34"/>
  <c r="A598" i="34"/>
  <c r="A599" i="34"/>
  <c r="A600" i="34"/>
  <c r="A596" i="34"/>
  <c r="B23" i="34"/>
  <c r="A23" i="34" s="1"/>
  <c r="B22" i="34"/>
  <c r="A22" i="34" s="1"/>
  <c r="B21" i="34"/>
  <c r="A21" i="34" s="1"/>
  <c r="A595" i="34"/>
  <c r="A594" i="34"/>
  <c r="A586" i="34"/>
  <c r="A585" i="34"/>
  <c r="A584" i="34"/>
  <c r="A583" i="34"/>
  <c r="A576" i="34"/>
  <c r="A575" i="34"/>
  <c r="A574" i="34"/>
  <c r="A572" i="34"/>
  <c r="A571" i="34"/>
  <c r="A570" i="34"/>
  <c r="A569" i="34"/>
  <c r="A566" i="34"/>
  <c r="A565" i="34"/>
  <c r="A564" i="34"/>
  <c r="A563" i="34"/>
  <c r="A562" i="34"/>
  <c r="A561" i="34"/>
  <c r="A556" i="34"/>
  <c r="A555" i="34"/>
  <c r="A554" i="34"/>
  <c r="A553" i="34"/>
  <c r="A552" i="34"/>
  <c r="A551" i="34"/>
  <c r="A548" i="34"/>
  <c r="A547" i="34"/>
  <c r="A546" i="34"/>
  <c r="A544" i="34"/>
  <c r="A543" i="34"/>
  <c r="A542" i="34"/>
  <c r="A541" i="34"/>
  <c r="A540" i="34"/>
  <c r="A539" i="34"/>
  <c r="A538" i="34"/>
  <c r="A537" i="34"/>
  <c r="A536" i="34"/>
  <c r="A535" i="34"/>
  <c r="A534" i="34"/>
  <c r="A533" i="34"/>
  <c r="A523" i="34"/>
  <c r="A522" i="34"/>
  <c r="A521" i="34"/>
  <c r="A520" i="34"/>
  <c r="A517" i="34"/>
  <c r="A516" i="34"/>
  <c r="A515" i="34"/>
  <c r="A514" i="34"/>
  <c r="A507" i="34"/>
  <c r="A506" i="34"/>
  <c r="A504" i="34"/>
  <c r="A378" i="34" l="1"/>
  <c r="A379" i="34"/>
  <c r="A374" i="34"/>
  <c r="A377" i="34"/>
  <c r="A496" i="34" l="1"/>
  <c r="A502" i="34"/>
  <c r="A495" i="34"/>
  <c r="A497" i="34"/>
  <c r="A503" i="34"/>
  <c r="A478" i="34"/>
  <c r="A40" i="34" l="1"/>
  <c r="A41" i="34"/>
  <c r="A42" i="34"/>
  <c r="A43" i="34"/>
  <c r="A44" i="34"/>
  <c r="A45" i="34"/>
  <c r="A46" i="34"/>
  <c r="A47" i="34"/>
  <c r="A48" i="34"/>
  <c r="A51" i="34"/>
  <c r="A53" i="34"/>
  <c r="A55" i="34"/>
  <c r="A56" i="34"/>
  <c r="A57" i="34"/>
  <c r="A58" i="34"/>
  <c r="A60" i="34"/>
  <c r="A61" i="34"/>
  <c r="A62" i="34"/>
  <c r="A63" i="34"/>
  <c r="A64" i="34"/>
  <c r="A59" i="34"/>
  <c r="A111" i="34"/>
  <c r="A112" i="34"/>
  <c r="A113" i="34"/>
  <c r="A114" i="34"/>
  <c r="A115" i="34"/>
  <c r="A116" i="34"/>
  <c r="A117" i="34"/>
  <c r="A118" i="34"/>
  <c r="A119" i="34"/>
  <c r="A120" i="34"/>
  <c r="A121" i="34"/>
  <c r="A123" i="34"/>
  <c r="A124" i="34"/>
  <c r="A125" i="34"/>
  <c r="A223" i="34"/>
  <c r="A224" i="34"/>
  <c r="A225" i="34"/>
  <c r="A226" i="34"/>
  <c r="A122" i="34"/>
  <c r="A227" i="34"/>
  <c r="A228" i="34"/>
  <c r="A229" i="34"/>
  <c r="A230" i="34"/>
  <c r="A231" i="34"/>
  <c r="A233" i="34"/>
  <c r="A234" i="34"/>
  <c r="A232" i="34"/>
  <c r="A235" i="34"/>
  <c r="A236" i="34"/>
  <c r="A237" i="34"/>
  <c r="A238" i="34"/>
  <c r="A239" i="34"/>
  <c r="A240" i="34"/>
  <c r="A241" i="34"/>
  <c r="A242" i="34"/>
  <c r="A243" i="34"/>
  <c r="A250" i="34"/>
  <c r="A259" i="34"/>
  <c r="A297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32" i="34"/>
  <c r="A333" i="34"/>
  <c r="A334" i="34"/>
  <c r="A335" i="34"/>
  <c r="A336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1" i="34"/>
  <c r="A362" i="34"/>
  <c r="A363" i="34"/>
  <c r="A364" i="34"/>
  <c r="A365" i="34"/>
  <c r="A366" i="34"/>
  <c r="A367" i="34"/>
  <c r="A368" i="34"/>
  <c r="A369" i="34"/>
  <c r="A371" i="34"/>
  <c r="A372" i="34"/>
  <c r="A380" i="34"/>
  <c r="A373" i="34"/>
  <c r="A604" i="34"/>
  <c r="A617" i="34"/>
  <c r="A625" i="34"/>
  <c r="A337" i="34" l="1"/>
  <c r="A490" i="34"/>
  <c r="A494" i="34"/>
  <c r="A491" i="34"/>
  <c r="A492" i="34"/>
  <c r="A493" i="34"/>
  <c r="A381" i="34" l="1"/>
  <c r="A382" i="34"/>
  <c r="A383" i="34"/>
  <c r="A388" i="34"/>
  <c r="A389" i="34"/>
  <c r="A390" i="34"/>
  <c r="A396" i="34"/>
  <c r="A397" i="34"/>
  <c r="A398" i="34"/>
  <c r="A399" i="34"/>
  <c r="A400" i="34"/>
  <c r="A401" i="34"/>
  <c r="A402" i="34"/>
  <c r="A403" i="34"/>
  <c r="A404" i="34"/>
  <c r="A405" i="34"/>
  <c r="A406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40" i="34"/>
  <c r="A441" i="34"/>
  <c r="A442" i="34"/>
  <c r="A443" i="34"/>
  <c r="A260" i="34"/>
  <c r="A476" i="34"/>
  <c r="A477" i="34"/>
  <c r="A475" i="34"/>
  <c r="A444" i="34"/>
  <c r="A445" i="34"/>
  <c r="A446" i="34"/>
  <c r="A457" i="34"/>
  <c r="A458" i="34"/>
  <c r="A463" i="34"/>
  <c r="A464" i="34"/>
  <c r="A465" i="34"/>
  <c r="A466" i="34"/>
  <c r="A467" i="34"/>
  <c r="A473" i="34"/>
  <c r="A474" i="34"/>
  <c r="A627" i="34"/>
  <c r="A628" i="34"/>
  <c r="A629" i="34"/>
  <c r="A630" i="34"/>
  <c r="A644" i="34"/>
  <c r="A646" i="34"/>
  <c r="A658" i="34"/>
  <c r="A660" i="34"/>
  <c r="A666" i="34"/>
  <c r="A667" i="34"/>
  <c r="A754" i="34"/>
  <c r="A755" i="34"/>
  <c r="A756" i="34"/>
  <c r="A743" i="34"/>
  <c r="A744" i="34"/>
  <c r="A745" i="34"/>
  <c r="A746" i="34"/>
  <c r="A736" i="34"/>
  <c r="A737" i="34"/>
  <c r="A738" i="34"/>
  <c r="A739" i="34"/>
  <c r="A740" i="34"/>
  <c r="A741" i="34"/>
  <c r="A742" i="34"/>
  <c r="A731" i="34"/>
  <c r="A732" i="34"/>
  <c r="A733" i="34"/>
  <c r="A728" i="34"/>
  <c r="A729" i="34"/>
  <c r="A730" i="34"/>
  <c r="A725" i="34"/>
  <c r="A726" i="34"/>
  <c r="A721" i="34"/>
  <c r="A722" i="34"/>
  <c r="A723" i="34"/>
  <c r="A724" i="34"/>
  <c r="A709" i="34"/>
  <c r="A710" i="34"/>
  <c r="A711" i="34"/>
  <c r="A712" i="34"/>
  <c r="A700" i="34"/>
  <c r="A701" i="34"/>
  <c r="A702" i="34"/>
  <c r="A695" i="34"/>
  <c r="A696" i="34"/>
  <c r="A693" i="34"/>
  <c r="A694" i="34"/>
  <c r="A683" i="34"/>
  <c r="A684" i="34"/>
  <c r="A685" i="34"/>
  <c r="A686" i="34"/>
  <c r="A687" i="34"/>
  <c r="A688" i="34"/>
  <c r="A689" i="34"/>
  <c r="A668" i="34"/>
  <c r="A669" i="34"/>
  <c r="A670" i="34"/>
  <c r="A671" i="34"/>
  <c r="A672" i="34"/>
  <c r="A673" i="34"/>
  <c r="A761" i="34"/>
  <c r="A762" i="34"/>
  <c r="A763" i="34"/>
  <c r="A764" i="34"/>
  <c r="A765" i="34"/>
  <c r="A766" i="34"/>
  <c r="A767" i="34"/>
  <c r="A768" i="34"/>
  <c r="A769" i="34"/>
  <c r="A770" i="34"/>
  <c r="A792" i="34"/>
  <c r="A793" i="34"/>
  <c r="A795" i="34"/>
  <c r="A796" i="34"/>
  <c r="A805" i="34"/>
  <c r="A806" i="34"/>
  <c r="A818" i="34"/>
  <c r="A819" i="34"/>
  <c r="A820" i="34"/>
  <c r="A828" i="34"/>
  <c r="A829" i="34"/>
  <c r="A830" i="34"/>
  <c r="A833" i="34"/>
  <c r="A834" i="34"/>
  <c r="A835" i="34"/>
  <c r="A836" i="34"/>
  <c r="A842" i="34"/>
  <c r="A843" i="34"/>
  <c r="A855" i="34"/>
  <c r="A856" i="34"/>
  <c r="A952" i="34"/>
  <c r="A953" i="34"/>
  <c r="A954" i="34"/>
  <c r="A955" i="34"/>
  <c r="A956" i="34"/>
  <c r="A487" i="34" l="1"/>
  <c r="A480" i="34"/>
  <c r="A479" i="34"/>
  <c r="A483" i="34"/>
  <c r="A489" i="34"/>
  <c r="A488" i="34"/>
  <c r="A482" i="34"/>
  <c r="A481" i="34"/>
  <c r="A486" i="34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C21" i="15" l="1"/>
  <c r="D21" i="15"/>
  <c r="C48" i="15"/>
  <c r="D48" i="15"/>
  <c r="D53" i="15" l="1"/>
  <c r="D51" i="15" l="1"/>
  <c r="D68" i="15" s="1"/>
  <c r="C51" i="15"/>
  <c r="C68" i="15" s="1"/>
  <c r="J14" i="34" l="1"/>
  <c r="J12" i="34"/>
  <c r="J15" i="34"/>
  <c r="J13" i="34"/>
  <c r="J963" i="34" l="1"/>
  <c r="F10" i="15" l="1" a="1"/>
  <c r="F10" i="15" s="1"/>
  <c r="E10" i="15" a="1"/>
  <c r="E10" i="15" s="1"/>
  <c r="F67" i="15" l="1" a="1"/>
  <c r="F67" i="15" s="1"/>
  <c r="F55" i="15" a="1"/>
  <c r="F55" i="15" s="1"/>
  <c r="E55" i="15" a="1"/>
  <c r="E55" i="15" s="1"/>
  <c r="E57" i="15" l="1" a="1"/>
  <c r="E57" i="15" s="1"/>
  <c r="F57" i="15" a="1"/>
  <c r="F57" i="15" s="1"/>
  <c r="F62" i="15" a="1"/>
  <c r="F62" i="15" s="1"/>
  <c r="E62" i="15" a="1"/>
  <c r="E62" i="15" s="1"/>
  <c r="E38" i="15" a="1"/>
  <c r="E38" i="15" s="1"/>
  <c r="E66" i="15" a="1"/>
  <c r="E66" i="15" s="1"/>
  <c r="E39" i="15" a="1"/>
  <c r="E39" i="15" s="1"/>
  <c r="E47" i="15" a="1"/>
  <c r="E47" i="15" s="1"/>
  <c r="E49" i="15" a="1"/>
  <c r="E49" i="15" s="1"/>
  <c r="E14" i="15" a="1"/>
  <c r="E14" i="15" s="1"/>
  <c r="E60" i="15" a="1"/>
  <c r="E60" i="15" s="1"/>
  <c r="E44" i="15" a="1"/>
  <c r="E44" i="1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61" i="15" a="1"/>
  <c r="E61" i="15" s="1"/>
  <c r="F44" i="15" a="1"/>
  <c r="F44" i="15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E11" i="15"/>
  <c r="E63" i="15" a="1"/>
  <c r="E63" i="15" s="1"/>
  <c r="F27" i="15" a="1"/>
  <c r="F27" i="15" s="1"/>
  <c r="F26" i="15" a="1"/>
  <c r="F26" i="15" s="1"/>
  <c r="E24" i="15" a="1"/>
  <c r="E24" i="15" s="1"/>
  <c r="F22" i="15" a="1"/>
  <c r="F22" i="15" s="1"/>
  <c r="F50" i="15" a="1"/>
  <c r="F50" i="15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25" i="15" a="1"/>
  <c r="F25" i="15" s="1"/>
  <c r="F29" i="15" a="1"/>
  <c r="F29" i="15" s="1"/>
  <c r="F52" i="15" a="1"/>
  <c r="F52" i="15" s="1"/>
  <c r="F53" i="15" s="1"/>
  <c r="E19" i="15" a="1"/>
  <c r="E19" i="15" s="1"/>
  <c r="F20" i="15" a="1"/>
  <c r="F20" i="15" s="1"/>
  <c r="E37" i="15" a="1"/>
  <c r="E37" i="15" s="1"/>
  <c r="F15" i="15" a="1"/>
  <c r="F15" i="15" s="1"/>
  <c r="E23" i="15" a="1"/>
  <c r="E23" i="15" s="1"/>
  <c r="F45" i="15" a="1"/>
  <c r="F45" i="1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64" i="15" a="1"/>
  <c r="F64" i="15" s="1"/>
  <c r="F37" i="15" a="1"/>
  <c r="F37" i="15" s="1"/>
  <c r="E42" i="15" a="1"/>
  <c r="E42" i="15" s="1"/>
  <c r="E43" i="15" s="1"/>
  <c r="E52" i="15" a="1"/>
  <c r="E52" i="15" s="1"/>
  <c r="E45" i="15" a="1"/>
  <c r="E45" i="15" s="1"/>
  <c r="F34" i="15" a="1"/>
  <c r="F34" i="15" s="1"/>
  <c r="F61" i="15" a="1"/>
  <c r="F61" i="15" s="1"/>
  <c r="F24" i="15" a="1"/>
  <c r="F24" i="15" s="1"/>
  <c r="F59" i="15" a="1"/>
  <c r="F59" i="15" s="1"/>
  <c r="F12" i="15" a="1"/>
  <c r="F12" i="15" s="1"/>
  <c r="F13" i="15" s="1"/>
  <c r="F65" i="15" a="1"/>
  <c r="F65" i="15" s="1"/>
  <c r="H55" i="15"/>
  <c r="F60" i="15" a="1"/>
  <c r="F60" i="15" s="1"/>
  <c r="F66" i="15" a="1"/>
  <c r="F66" i="15" s="1"/>
  <c r="E50" i="15" a="1"/>
  <c r="E50" i="15" s="1"/>
  <c r="E59" i="15" a="1"/>
  <c r="E59" i="15" s="1"/>
  <c r="G55" i="15"/>
  <c r="F47" i="15" a="1"/>
  <c r="F47" i="15" s="1"/>
  <c r="E54" i="15" a="1"/>
  <c r="E54" i="15" s="1"/>
  <c r="E36" i="15" a="1"/>
  <c r="E36" i="15" s="1"/>
  <c r="E17" i="15" a="1"/>
  <c r="E17" i="15" s="1"/>
  <c r="F63" i="15" a="1"/>
  <c r="F63" i="15" s="1"/>
  <c r="E22" i="15" a="1"/>
  <c r="E22" i="15" s="1"/>
  <c r="F21" i="15" l="1"/>
  <c r="E21" i="15"/>
  <c r="G54" i="15"/>
  <c r="G56" i="15" s="1"/>
  <c r="G22" i="15"/>
  <c r="I66" i="15"/>
  <c r="H49" i="15"/>
  <c r="I62" i="15"/>
  <c r="F56" i="15"/>
  <c r="H54" i="15"/>
  <c r="H56" i="15" s="1"/>
  <c r="I63" i="15"/>
  <c r="E33" i="15"/>
  <c r="G12" i="15"/>
  <c r="G13" i="15" s="1"/>
  <c r="H26" i="15"/>
  <c r="G38" i="15"/>
  <c r="F58" i="15"/>
  <c r="G44" i="15"/>
  <c r="G14" i="15"/>
  <c r="G46" i="15"/>
  <c r="G29" i="15"/>
  <c r="G30" i="15" s="1"/>
  <c r="H20" i="15"/>
  <c r="H44" i="15"/>
  <c r="H36" i="15"/>
  <c r="H38" i="15"/>
  <c r="G39" i="15"/>
  <c r="G40" i="15" s="1"/>
  <c r="G19" i="15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G26" i="15"/>
  <c r="G32" i="15"/>
  <c r="H29" i="15"/>
  <c r="H30" i="15" s="1"/>
  <c r="F11" i="15"/>
  <c r="H47" i="15"/>
  <c r="H39" i="15"/>
  <c r="H40" i="15" s="1"/>
  <c r="E40" i="15"/>
  <c r="E41" i="15" s="1"/>
  <c r="H10" i="15"/>
  <c r="H11" i="15" s="1"/>
  <c r="G25" i="15"/>
  <c r="G15" i="15"/>
  <c r="G16" i="15" s="1"/>
  <c r="H42" i="15"/>
  <c r="H15" i="15"/>
  <c r="H16" i="15" s="1"/>
  <c r="F30" i="15"/>
  <c r="I65" i="15"/>
  <c r="E28" i="15"/>
  <c r="F16" i="15"/>
  <c r="G20" i="15"/>
  <c r="F28" i="15"/>
  <c r="G24" i="15"/>
  <c r="H31" i="15"/>
  <c r="G42" i="15"/>
  <c r="F41" i="15"/>
  <c r="H14" i="15"/>
  <c r="H45" i="15"/>
  <c r="G23" i="15"/>
  <c r="H12" i="15"/>
  <c r="H13" i="15" s="1"/>
  <c r="H27" i="15"/>
  <c r="G52" i="15"/>
  <c r="G45" i="15"/>
  <c r="E48" i="15"/>
  <c r="H52" i="15"/>
  <c r="E53" i="15"/>
  <c r="G53" i="15" s="1"/>
  <c r="H34" i="15"/>
  <c r="I64" i="15"/>
  <c r="G37" i="15"/>
  <c r="H37" i="15"/>
  <c r="G27" i="15"/>
  <c r="I59" i="15"/>
  <c r="H46" i="15"/>
  <c r="H43" i="15"/>
  <c r="F48" i="15"/>
  <c r="F35" i="15"/>
  <c r="H35" i="15" s="1"/>
  <c r="H24" i="15"/>
  <c r="G34" i="15"/>
  <c r="E51" i="15"/>
  <c r="H50" i="15"/>
  <c r="E18" i="15"/>
  <c r="G18" i="15" s="1"/>
  <c r="G17" i="15"/>
  <c r="H17" i="15"/>
  <c r="G47" i="15"/>
  <c r="H22" i="15"/>
  <c r="G36" i="15"/>
  <c r="G43" i="15"/>
  <c r="E56" i="15"/>
  <c r="H51" i="15" l="1"/>
  <c r="F68" i="15"/>
  <c r="I57" i="15"/>
  <c r="G51" i="15"/>
  <c r="H28" i="15"/>
  <c r="G41" i="15"/>
  <c r="G28" i="15"/>
  <c r="G33" i="15"/>
  <c r="H21" i="15"/>
  <c r="G35" i="15"/>
  <c r="E58" i="15"/>
  <c r="I58" i="15" s="1"/>
  <c r="H33" i="15"/>
  <c r="H41" i="15"/>
  <c r="G48" i="15"/>
  <c r="H53" i="15"/>
  <c r="G21" i="15"/>
  <c r="H48" i="15"/>
  <c r="H18" i="15"/>
  <c r="H68" i="15" l="1"/>
  <c r="G68" i="15"/>
  <c r="E68" i="15"/>
  <c r="H70" i="15" l="1"/>
</calcChain>
</file>

<file path=xl/sharedStrings.xml><?xml version="1.0" encoding="utf-8"?>
<sst xmlns="http://schemas.openxmlformats.org/spreadsheetml/2006/main" count="4731" uniqueCount="749">
  <si>
    <t>Diễn giải</t>
  </si>
  <si>
    <t>Chứng từ</t>
  </si>
  <si>
    <t>331</t>
  </si>
  <si>
    <t>1331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</si>
  <si>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</si>
  <si>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</si>
  <si>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</si>
  <si>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</si>
  <si>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</si>
  <si>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</si>
  <si>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</si>
  <si>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</si>
  <si>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</si>
  <si>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</si>
  <si>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ĐẦU KỲ</t>
  </si>
  <si>
    <t>PHÁT SINH</t>
  </si>
  <si>
    <t>TỔNG CỘNG</t>
  </si>
  <si>
    <t>341</t>
  </si>
  <si>
    <t>515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</si>
  <si>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</si>
  <si>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</si>
  <si>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</si>
  <si>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</si>
  <si>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</si>
  <si>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</si>
  <si>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</si>
  <si>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</si>
  <si>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</si>
  <si>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</si>
  <si>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</si>
  <si>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</si>
  <si>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</si>
  <si>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</si>
  <si>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</si>
  <si>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</si>
  <si>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</si>
  <si>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</si>
  <si>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</si>
  <si>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</si>
  <si>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</si>
  <si>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</si>
  <si>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</si>
  <si>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</si>
  <si>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</si>
  <si>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</si>
  <si>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</si>
  <si>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</si>
  <si>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</si>
  <si>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</si>
  <si>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</si>
  <si>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</si>
  <si>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</si>
  <si>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</si>
  <si>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</si>
  <si>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</si>
  <si>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</si>
  <si>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</si>
  <si>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</si>
  <si>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</si>
  <si>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</si>
  <si>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</si>
  <si>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</si>
  <si>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</si>
  <si>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</si>
  <si>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</si>
  <si>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</si>
  <si>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</si>
  <si>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</si>
  <si>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</si>
  <si>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</si>
  <si>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</si>
  <si>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</si>
  <si>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</si>
  <si>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</si>
  <si>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</si>
  <si>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</si>
  <si>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</si>
  <si>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</si>
  <si>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</si>
  <si>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Số chứng từ</t>
  </si>
  <si>
    <t>2412</t>
  </si>
  <si>
    <t xml:space="preserve"> Xây dựng cơ bản </t>
  </si>
  <si>
    <t xml:space="preserve"> Xây dựng cơ bản dở dang 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</si>
  <si>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</si>
  <si>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</si>
  <si>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</si>
  <si>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</si>
  <si>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</si>
  <si>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</si>
  <si>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</si>
  <si>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</si>
  <si>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</si>
  <si>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</si>
  <si>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</si>
  <si>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</si>
  <si>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</si>
  <si>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</si>
  <si>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</si>
  <si>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</si>
  <si>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</si>
  <si>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</si>
  <si>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</si>
  <si>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</si>
  <si>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</si>
  <si>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</si>
  <si>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</si>
  <si>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</si>
  <si>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</si>
  <si>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</si>
  <si>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</si>
  <si>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</si>
  <si>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</si>
  <si>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</si>
  <si>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</si>
  <si>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</si>
  <si>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</si>
  <si>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</si>
  <si>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</si>
  <si>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</si>
  <si>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</si>
  <si>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</si>
  <si>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</si>
  <si>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</si>
  <si>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</si>
  <si>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</si>
  <si>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</si>
  <si>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</si>
  <si>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</si>
  <si>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</si>
  <si>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</si>
  <si>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</si>
  <si>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</si>
  <si>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</si>
  <si>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</si>
  <si>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</si>
  <si>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</si>
  <si>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</si>
  <si>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</si>
  <si>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</si>
  <si>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</si>
  <si>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</si>
  <si>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</si>
  <si>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</si>
  <si>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</si>
  <si>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</si>
  <si>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</si>
  <si>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</si>
  <si>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</si>
  <si>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</si>
  <si>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</si>
  <si>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</si>
  <si>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</si>
  <si>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</si>
  <si>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</si>
  <si>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</si>
  <si>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</si>
  <si>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GBC</t>
  </si>
  <si>
    <t>GBN</t>
  </si>
  <si>
    <t>Thu tiền hàng</t>
  </si>
  <si>
    <t>Phí chuyển tiền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</si>
  <si>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</si>
  <si>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</si>
  <si>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</si>
  <si>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</si>
  <si>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</si>
  <si>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</si>
  <si>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</si>
  <si>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</si>
  <si>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Thanh toán tiền hàng</t>
  </si>
  <si>
    <t>Cty TNHH SX-TM Bao Bì Phương Nam</t>
  </si>
  <si>
    <t>Hoàn trả tiền hàng do sai tên</t>
  </si>
  <si>
    <t>Nguyễn Thị Quý</t>
  </si>
  <si>
    <t>Nguyễn Kim Quý</t>
  </si>
  <si>
    <t>Chi Sec nhập quỹ tiền mặt</t>
  </si>
  <si>
    <t>Phí kiểm đếm</t>
  </si>
  <si>
    <t>Trương Hồng Thanh</t>
  </si>
  <si>
    <t>Nộp thuế môn bài</t>
  </si>
  <si>
    <t>Thuế môn bài phải nộp</t>
  </si>
  <si>
    <t>0002564; 0002563</t>
  </si>
  <si>
    <t>Lê Tấn Hùng</t>
  </si>
  <si>
    <t>Trung Tâm Di Động Khu Vực II</t>
  </si>
  <si>
    <t>Cước dịch vụ thông tin di động</t>
  </si>
  <si>
    <t>VAT Cước dịch vụ thông tin di động</t>
  </si>
  <si>
    <t>3523836; 37; 38;39;40</t>
  </si>
  <si>
    <t>3523836; 37; 38;39;41</t>
  </si>
  <si>
    <t>3694190;91;92;93</t>
  </si>
  <si>
    <t>0751834;35;36</t>
  </si>
  <si>
    <t>0853250;57</t>
  </si>
  <si>
    <t>Tiền điện</t>
  </si>
  <si>
    <t>VAT Tiền điện</t>
  </si>
  <si>
    <t>0396392</t>
  </si>
  <si>
    <t>Điện Lực Bình Chánh</t>
  </si>
  <si>
    <t>0171354</t>
  </si>
  <si>
    <t>Cước dịch vụ viễn thông TPHCM</t>
  </si>
  <si>
    <t>VAT Cước dịch vụ viễn thông TPHCM</t>
  </si>
  <si>
    <t xml:space="preserve">Viễn Thông TPHCM </t>
  </si>
  <si>
    <t>9861750</t>
  </si>
  <si>
    <t>3030403</t>
  </si>
  <si>
    <t>3031977</t>
  </si>
  <si>
    <t>3021656</t>
  </si>
  <si>
    <t>Dao dĩa</t>
  </si>
  <si>
    <t>VAT Dao dĩa</t>
  </si>
  <si>
    <t>0000120</t>
  </si>
  <si>
    <t>DNTN TM-SX Dịch Vụ Kim Ô</t>
  </si>
  <si>
    <t>0000518</t>
  </si>
  <si>
    <t>Cty TNHH SX-TM Dịch Vụ SPT</t>
  </si>
  <si>
    <t>Thùng carton (12x175)</t>
  </si>
  <si>
    <t>VAT Thùng carton</t>
  </si>
  <si>
    <t>Thùng carton (110x158)</t>
  </si>
  <si>
    <t>Thùng carton (80x92)</t>
  </si>
  <si>
    <t>Siêu Thị Sách Phúc Nhân</t>
  </si>
  <si>
    <t>Văn phòng phẩm</t>
  </si>
  <si>
    <t>0014180</t>
  </si>
  <si>
    <t>Cty TNHH MTV TM Nguyễn Sơn Vina</t>
  </si>
  <si>
    <t>Keo sữa NS:03 (LK 081)</t>
  </si>
  <si>
    <t>0000019</t>
  </si>
  <si>
    <t>VAT Keo sữa NS:03 (LK 081)</t>
  </si>
  <si>
    <t>Cty TNHH Bao Bì BR Vina</t>
  </si>
  <si>
    <t>0000204</t>
  </si>
  <si>
    <t>Tấm lót (920x1500)</t>
  </si>
  <si>
    <t>VAT Tấm lót</t>
  </si>
  <si>
    <t>Tấm lót (1630x1150)</t>
  </si>
  <si>
    <t>DNTN TM DV Anh Phi</t>
  </si>
  <si>
    <t>0000279</t>
  </si>
  <si>
    <t>Bảng in cau su</t>
  </si>
  <si>
    <t>VAT Bảng in cau su</t>
  </si>
  <si>
    <t>Bộ máy vi tính</t>
  </si>
  <si>
    <t>VAT Bộ máy vi tính</t>
  </si>
  <si>
    <t>0000236</t>
  </si>
  <si>
    <t>Cty TNHH Máy Tính Năng Động</t>
  </si>
  <si>
    <t>Cơ Sở Kéo Kẽm Thành Dũng</t>
  </si>
  <si>
    <t>Kẽm đóng bao bì</t>
  </si>
  <si>
    <t>VAT Kẽm đóng bao bì</t>
  </si>
  <si>
    <t>0046411</t>
  </si>
  <si>
    <t>0054887</t>
  </si>
  <si>
    <t>0055014</t>
  </si>
  <si>
    <t>0055151</t>
  </si>
  <si>
    <t>DNTN SX-TM-DV Dây Đông Nam</t>
  </si>
  <si>
    <t>Dây nylon</t>
  </si>
  <si>
    <t>VAT Dây nylon</t>
  </si>
  <si>
    <t>0000497</t>
  </si>
  <si>
    <t>0000693</t>
  </si>
  <si>
    <t>Cty Cổ phần SX TM DV Đức Quân</t>
  </si>
  <si>
    <t>Mực in FW-Đỏ</t>
  </si>
  <si>
    <t>VAT Mực in</t>
  </si>
  <si>
    <t>Mực in FW-Đen</t>
  </si>
  <si>
    <t>Mực in FW-Xanh</t>
  </si>
  <si>
    <t>0002211</t>
  </si>
  <si>
    <t>0002258</t>
  </si>
  <si>
    <t>0002306</t>
  </si>
  <si>
    <t>0002358</t>
  </si>
  <si>
    <t>Cty Cổ phần SX TM DV Bao Bì Giấy Trường Phát</t>
  </si>
  <si>
    <t>0000220</t>
  </si>
  <si>
    <t>Giấy tấm 3 lớp (125x192)</t>
  </si>
  <si>
    <t>VAT Giấy tấm 3 lớp</t>
  </si>
  <si>
    <t>Giấy tấm 3 lớp (105x199)</t>
  </si>
  <si>
    <t>Giấy tấm 3 lớp (110x128)</t>
  </si>
  <si>
    <t>0000295</t>
  </si>
  <si>
    <t>Giấy tấm 3 lớp (85x202)</t>
  </si>
  <si>
    <t>Giấy tấm 3 lớp (75x192)</t>
  </si>
  <si>
    <t>Giấy tấm 3 lớp (110x161)</t>
  </si>
  <si>
    <t>Giấy tấm 3 lớp (135x174)</t>
  </si>
  <si>
    <t>Giấy tấm 3 lớp (100x157)</t>
  </si>
  <si>
    <t>VAT Giấy tấm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</si>
  <si>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</si>
  <si>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</si>
  <si>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</si>
  <si>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</si>
  <si>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</si>
  <si>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</si>
  <si>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</si>
  <si>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0000325</t>
  </si>
  <si>
    <t>Giấy tấm 5 lớp (90x157)</t>
  </si>
  <si>
    <t>Giấy tấm 5 lớp (120x182)</t>
  </si>
  <si>
    <t>Giấy tấm 5 lớp (100x124)</t>
  </si>
  <si>
    <t>Giấy tấm 3 lớp (110x160)</t>
  </si>
  <si>
    <t>Cty TNHH SX TM Tân Đông Dương</t>
  </si>
  <si>
    <t>0003201</t>
  </si>
  <si>
    <t>0003343</t>
  </si>
  <si>
    <t>0003329</t>
  </si>
  <si>
    <t>0003377</t>
  </si>
  <si>
    <t>0003550</t>
  </si>
  <si>
    <t>Mực tím KDP V02/P, đỏ LDP R07/P(032C)</t>
  </si>
  <si>
    <t>Mực xanh dương KDP B11/P, B12/P</t>
  </si>
  <si>
    <t>Mực xanh dương KDP B07/P, B08/P, B09/P, B10/P</t>
  </si>
  <si>
    <t>Mực đen, xanh đỏ</t>
  </si>
  <si>
    <t>Mực vàng</t>
  </si>
  <si>
    <t>Cty TNHH Bình Dương Chinh Long</t>
  </si>
  <si>
    <t>0003429</t>
  </si>
  <si>
    <t>VAT Giấy Tampo</t>
  </si>
  <si>
    <t>Giấy Tampo (1800x1240)</t>
  </si>
  <si>
    <t>Giấy Tampo (1800x1180)</t>
  </si>
  <si>
    <t>Giấy Tampo (1600x960)</t>
  </si>
  <si>
    <t>Giấy Tampo (1600x1010)</t>
  </si>
  <si>
    <t>0003948</t>
  </si>
  <si>
    <t>Giấy Tampo (1500x1210)</t>
  </si>
  <si>
    <t>Cty TNHH Thành Đồng</t>
  </si>
  <si>
    <t>0000541</t>
  </si>
  <si>
    <t>VAT giấy tấm</t>
  </si>
  <si>
    <t>Giấy tấm 2 vàng - 1 xeo (2070x950)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</si>
  <si>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</si>
  <si>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</si>
  <si>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</si>
  <si>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</si>
  <si>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</si>
  <si>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</si>
  <si>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</si>
  <si>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</si>
  <si>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</si>
  <si>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</si>
  <si>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</si>
  <si>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</si>
  <si>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</si>
  <si>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Giấy tấm 1 vàng - 4 xeo (1600x1050)</t>
  </si>
  <si>
    <t>0000563</t>
  </si>
  <si>
    <t>Giấy tấm 2 vàng - 3 xeo (2030x1550)</t>
  </si>
  <si>
    <t>Giấy tấm 2 vàng - 3 xeo (1840x1450)</t>
  </si>
  <si>
    <t>0000587</t>
  </si>
  <si>
    <t>Giấy tấm 2 vàng - 3 xeo (2190x900)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</si>
  <si>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</si>
  <si>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</si>
  <si>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</si>
  <si>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</si>
  <si>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</si>
  <si>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</si>
  <si>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</si>
  <si>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</si>
  <si>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</si>
  <si>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</si>
  <si>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</si>
  <si>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</si>
  <si>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</si>
  <si>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</si>
  <si>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</si>
  <si>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</si>
  <si>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</si>
  <si>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</si>
  <si>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</si>
  <si>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</si>
  <si>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</si>
  <si>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</si>
  <si>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</si>
  <si>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</si>
  <si>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</si>
  <si>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</si>
  <si>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</si>
  <si>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(2000x1300)</t>
  </si>
  <si>
    <t>Giấy tấm 2 vàng - 3 xeo (1980x1300)</t>
  </si>
  <si>
    <t>Giấy tấm 2 vàng - 3 xeo (1820x1600)</t>
  </si>
  <si>
    <t>0000606</t>
  </si>
  <si>
    <t>0000608</t>
  </si>
  <si>
    <t>Giấy tấm 2 vàng - 1 xeo (1740x1400)</t>
  </si>
  <si>
    <t>Giấy tấm 2 vàng - 3 xeo (1200x1100)</t>
  </si>
  <si>
    <t>Giấy tấm 2 vàng - 3 xeo (970x900)</t>
  </si>
  <si>
    <t>Giấy tấm 2 vàng - 3 xeo (1390x900)</t>
  </si>
  <si>
    <t>0001540</t>
  </si>
  <si>
    <t>Giấy tấm 2 vàng - 3 xeo (2020x1350)</t>
  </si>
  <si>
    <t>Giấy tấm 1 trắng + 2 xeo 150 + 1 xeo 110 + 1 vàng (1490x1300)</t>
  </si>
  <si>
    <t>0001541</t>
  </si>
  <si>
    <t>Giấy tấm 2 vàng - 3 xeo (1810x1150)</t>
  </si>
  <si>
    <t>0001552</t>
  </si>
  <si>
    <t>0001557</t>
  </si>
  <si>
    <t>Giấy tấm 2 vàng - 3 xeo (2280x900)</t>
  </si>
  <si>
    <t>Giấy tấm 2 vàng - 3 xeo (2280x1500)</t>
  </si>
  <si>
    <t>Cty TNHH Bao Bì Giấy Chung Hưng</t>
  </si>
  <si>
    <t>VAT Giấy carton</t>
  </si>
  <si>
    <t>Giấy carton (90x156)</t>
  </si>
  <si>
    <t>Giấy carton (105x171)</t>
  </si>
  <si>
    <t>Giấy carton (135x210)</t>
  </si>
  <si>
    <t>0001415</t>
  </si>
  <si>
    <t>Giấy carton (115x181)</t>
  </si>
  <si>
    <t>Giấy carton (100x124)</t>
  </si>
  <si>
    <t>0001419</t>
  </si>
  <si>
    <t>0001421</t>
  </si>
  <si>
    <t>Giấy carton (105x196)</t>
  </si>
  <si>
    <t>Giấy carton (85x246)</t>
  </si>
  <si>
    <t>Cty TNHH Sakata Inx Việt Nam</t>
  </si>
  <si>
    <t>0001027</t>
  </si>
  <si>
    <t>0001447</t>
  </si>
  <si>
    <t>0005415</t>
  </si>
  <si>
    <t>0005475</t>
  </si>
  <si>
    <t>0000340</t>
  </si>
  <si>
    <t>0000600</t>
  </si>
  <si>
    <t>0000739</t>
  </si>
  <si>
    <t>0001472</t>
  </si>
  <si>
    <t>0001537</t>
  </si>
  <si>
    <t>0001787</t>
  </si>
  <si>
    <t>0001982</t>
  </si>
  <si>
    <t>0002303</t>
  </si>
  <si>
    <t>0002458</t>
  </si>
  <si>
    <t>0002652</t>
  </si>
  <si>
    <t>0002860</t>
  </si>
  <si>
    <t>0003504</t>
  </si>
  <si>
    <t>0003766</t>
  </si>
  <si>
    <t>0004000</t>
  </si>
  <si>
    <t>0004382</t>
  </si>
  <si>
    <t>0004842</t>
  </si>
  <si>
    <t>0008284</t>
  </si>
  <si>
    <t>0005910</t>
  </si>
  <si>
    <t>0006187</t>
  </si>
  <si>
    <t>0006277</t>
  </si>
  <si>
    <t>0007111</t>
  </si>
  <si>
    <t>0006831</t>
  </si>
  <si>
    <t>Mực in V-FLEX 1562 Black 378</t>
  </si>
  <si>
    <t>Mực in V-FLEX 6417 Green, 6412 Red</t>
  </si>
  <si>
    <t>Mực in V-FLEX 6412 Red</t>
  </si>
  <si>
    <t>Mực in V-FLEX 8470 Blue, 8471 Green</t>
  </si>
  <si>
    <t>Mực in V-FLEX 8486 Blue, 6417 Green, 8470 Blue</t>
  </si>
  <si>
    <t>Mực in V-FLEX 8559 Blue</t>
  </si>
  <si>
    <t>Mực in V-FLEX 8566 Green</t>
  </si>
  <si>
    <t>Mực in V-FLEX 6412 Red, 8580 Blue</t>
  </si>
  <si>
    <t>Mực in V-FLEX 8600 Blue</t>
  </si>
  <si>
    <t>Mực in V-FLEX 8470 Blue</t>
  </si>
  <si>
    <t>Mực in V-FLEX 8629 Blue</t>
  </si>
  <si>
    <t>Mực in V-FLEX 1562 Black, 6417 Green</t>
  </si>
  <si>
    <t>Mực in V-FLEX 6413 Blue</t>
  </si>
  <si>
    <t>Mực in V-FLEX 8714 Yellow</t>
  </si>
  <si>
    <t>Mực in V-FLEX 8750 Brown</t>
  </si>
  <si>
    <t>Mực in V-FLEX 6413 Blue, 6412 Red</t>
  </si>
  <si>
    <t>Mực in V-FLEX 8841 Violet</t>
  </si>
  <si>
    <t>Mực in V-FLEX 8869 Blue</t>
  </si>
  <si>
    <t>Mực in V-FLEX 8977 Blue</t>
  </si>
  <si>
    <t>Mực in V-FLEX 8903 Blue, 8580 Blue, 6417 Green</t>
  </si>
  <si>
    <t>0007151</t>
  </si>
  <si>
    <t>VAT Giấy 5 lớp</t>
  </si>
  <si>
    <t>Giấy 5 lớp (143x120)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</si>
  <si>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</si>
  <si>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</si>
  <si>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</si>
  <si>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</si>
  <si>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</si>
  <si>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</si>
  <si>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</si>
  <si>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</si>
  <si>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0007152</t>
  </si>
  <si>
    <t>VAT Giấy</t>
  </si>
  <si>
    <t>Giấy 3 lớp (205x155)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</si>
  <si>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</si>
  <si>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</si>
  <si>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</si>
  <si>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</si>
  <si>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</si>
  <si>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</si>
  <si>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</si>
  <si>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0007153</t>
  </si>
  <si>
    <t>Giấy 3 lớp (175x125)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</si>
  <si>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</si>
  <si>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</si>
  <si>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</si>
  <si>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</si>
  <si>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</si>
  <si>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(183x160)</t>
  </si>
  <si>
    <t>Giấy 5 lớp (247x90)</t>
  </si>
  <si>
    <t>0007154</t>
  </si>
  <si>
    <t>Giấy 5 lớp (167x150)</t>
  </si>
  <si>
    <t>Giấy 5 lớp (159x150)</t>
  </si>
  <si>
    <t>Giấy 5 lớp (123x150)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</si>
  <si>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</si>
  <si>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</si>
  <si>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</si>
  <si>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</si>
  <si>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</si>
  <si>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</si>
  <si>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</si>
  <si>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Giấy 5 lớp (117x85)</t>
  </si>
  <si>
    <t>Giấy 5 lớp (228x140)</t>
  </si>
  <si>
    <t>Giấy 5 lớp (173x110)</t>
  </si>
  <si>
    <t>0007845</t>
  </si>
  <si>
    <t>0009008</t>
  </si>
  <si>
    <t>0009009</t>
  </si>
  <si>
    <t>Giấy 3 lớp (181x125)</t>
  </si>
  <si>
    <t>Giấy 3 lớp (219x160)</t>
  </si>
  <si>
    <t>Giấy 3 lớp (225x85)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</si>
  <si>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</si>
  <si>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</si>
  <si>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</si>
  <si>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</si>
  <si>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</si>
  <si>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</si>
  <si>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</si>
  <si>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0009028</t>
  </si>
  <si>
    <t>0009208</t>
  </si>
  <si>
    <t>Giấy 3 lớp (86x145)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</si>
  <si>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</si>
  <si>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</si>
  <si>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</si>
  <si>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</si>
  <si>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</si>
  <si>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</si>
  <si>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Giấy 3 lớp (103x150)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</si>
  <si>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</si>
  <si>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</si>
  <si>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</si>
  <si>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</si>
  <si>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</si>
  <si>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</si>
  <si>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</si>
  <si>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0009209</t>
  </si>
  <si>
    <t>Giấy 3 lớp (161x110)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</si>
  <si>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</si>
  <si>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</si>
  <si>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</si>
  <si>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</si>
  <si>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</si>
  <si>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</si>
  <si>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</si>
  <si>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0009266</t>
  </si>
  <si>
    <t>Giấy 3 lớp (204x145)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</si>
  <si>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</si>
  <si>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</si>
  <si>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</si>
  <si>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</si>
  <si>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</si>
  <si>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</si>
  <si>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0009267</t>
  </si>
  <si>
    <t>Giấy 3 lớp (133x95)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</si>
  <si>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</si>
  <si>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</si>
  <si>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</si>
  <si>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</si>
  <si>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</si>
  <si>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</si>
  <si>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</si>
  <si>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0009268</t>
  </si>
  <si>
    <t>Giấy 3 lớp (65x160)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</si>
  <si>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</si>
  <si>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</si>
  <si>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</si>
  <si>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</si>
  <si>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</si>
  <si>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</si>
  <si>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</si>
  <si>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</si>
  <si>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</si>
  <si>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</si>
  <si>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</si>
  <si>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</si>
  <si>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</si>
  <si>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0009616</t>
  </si>
  <si>
    <t>0009617</t>
  </si>
  <si>
    <t>0009628</t>
  </si>
  <si>
    <t>0009629</t>
  </si>
  <si>
    <t>0009650</t>
  </si>
  <si>
    <t>0009669</t>
  </si>
  <si>
    <t>0009690</t>
  </si>
  <si>
    <t>0009702</t>
  </si>
  <si>
    <t>0009752</t>
  </si>
  <si>
    <t>0009759</t>
  </si>
  <si>
    <t>0009802</t>
  </si>
  <si>
    <t>0009828</t>
  </si>
  <si>
    <t>0009860</t>
  </si>
  <si>
    <t>0009881</t>
  </si>
  <si>
    <t>0009910</t>
  </si>
  <si>
    <t>0009929</t>
  </si>
  <si>
    <t>0009971</t>
  </si>
  <si>
    <t>0009991</t>
  </si>
  <si>
    <t>Giấy 3 lớp (158x155)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</si>
  <si>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</si>
  <si>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</si>
  <si>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</si>
  <si>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</si>
  <si>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</si>
  <si>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</si>
  <si>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Giấy 5 lớp (158x115)</t>
  </si>
  <si>
    <t>Giấy 5 lớp (142x115)</t>
  </si>
  <si>
    <t>Giấy 5 lớp (145x125)</t>
  </si>
  <si>
    <t>Giấy 3 lớp (149x80)</t>
  </si>
  <si>
    <t>Giấy 3 lớp (165x80)</t>
  </si>
  <si>
    <t>Giấy 3 lớp (76x80)</t>
  </si>
  <si>
    <t>Giấy 5 lớp (123x80)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</si>
  <si>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</si>
  <si>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</si>
  <si>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</si>
  <si>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</si>
  <si>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</si>
  <si>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Giấy 3 lớp (181x80)</t>
  </si>
  <si>
    <t>Giấy 5 lớp (148x110)</t>
  </si>
  <si>
    <t>Giấy 5 lớp (238x105)</t>
  </si>
  <si>
    <t>Giấy 5 lớp (283x105)</t>
  </si>
  <si>
    <t>Giấy 5 lớp (193x105)</t>
  </si>
  <si>
    <t>Giấy 5 lớp (147x85)</t>
  </si>
  <si>
    <t>Giấy 5 lớp (151x115)</t>
  </si>
  <si>
    <t>Giấy 5 lớp (135x115)</t>
  </si>
  <si>
    <t>Giấy 3 lớp (96x90)</t>
  </si>
  <si>
    <t>Giấy 3 lớp (122x95)</t>
  </si>
  <si>
    <t>Giấy 3 lớp (204x95)</t>
  </si>
  <si>
    <t>Giấy 3 lớp (273x95)</t>
  </si>
  <si>
    <t>Giấy 5 lớp (194x125)</t>
  </si>
  <si>
    <t>Giấy 5 lớp (140x160)</t>
  </si>
  <si>
    <t>Giấy 5 lớp (138x160)</t>
  </si>
  <si>
    <t>Giấy 3 lớp (128x105)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</si>
  <si>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</si>
  <si>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</si>
  <si>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</si>
  <si>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</si>
  <si>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</si>
  <si>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</si>
  <si>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Giấy 5 lớp (246x90)</t>
  </si>
  <si>
    <t>Giấy 3 lớp (160x105)</t>
  </si>
  <si>
    <t>Giấy 3 lớp (164x115)</t>
  </si>
  <si>
    <t>Giấy 3 lớp (159x100)</t>
  </si>
  <si>
    <t>Giấy 3 lớp (174x115)</t>
  </si>
  <si>
    <t>Giấy 3 lớp (92x80)</t>
  </si>
  <si>
    <t>Giấy 3 lớp (184x165)</t>
  </si>
  <si>
    <t>Giấy 3 lớp (184x95)</t>
  </si>
  <si>
    <t>Giấy 5 lớp (145x105)</t>
  </si>
  <si>
    <t>Giấy 5 lớp (246x85)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</si>
  <si>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</si>
  <si>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</si>
  <si>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</si>
  <si>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</si>
  <si>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</si>
  <si>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</si>
  <si>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Giấy 3 lớp (216x80)</t>
  </si>
  <si>
    <t>Giấy 3 lớp (184x145)</t>
  </si>
  <si>
    <t>Giấy 5 lớp (130x90)</t>
  </si>
  <si>
    <t>Giấy 7 lớp (133x90)</t>
  </si>
  <si>
    <t>Giấy 7 lớp (133x95)</t>
  </si>
  <si>
    <t>Giấy 3 lớp (216x140)</t>
  </si>
  <si>
    <t>Giấy 7 lớp (189x105)</t>
  </si>
  <si>
    <t>0010204</t>
  </si>
  <si>
    <t>0010229</t>
  </si>
  <si>
    <t>0010253</t>
  </si>
  <si>
    <t>0010260</t>
  </si>
  <si>
    <t>0010302</t>
  </si>
  <si>
    <t>0010303</t>
  </si>
  <si>
    <t>0010347</t>
  </si>
  <si>
    <t>0010385</t>
  </si>
  <si>
    <t>0010470</t>
  </si>
  <si>
    <t>0010485</t>
  </si>
  <si>
    <t>0010545</t>
  </si>
  <si>
    <t>0010529</t>
  </si>
  <si>
    <t>0010560</t>
  </si>
  <si>
    <t>0010634</t>
  </si>
  <si>
    <t>0010803</t>
  </si>
  <si>
    <t>0010824</t>
  </si>
  <si>
    <t>0010874</t>
  </si>
  <si>
    <t>0010929</t>
  </si>
  <si>
    <t>0010976</t>
  </si>
  <si>
    <t>0011003</t>
  </si>
  <si>
    <t>0011024</t>
  </si>
  <si>
    <t>0011070</t>
  </si>
  <si>
    <t>0011093</t>
  </si>
  <si>
    <t>0011102</t>
  </si>
  <si>
    <t>0011207</t>
  </si>
  <si>
    <t>0011245</t>
  </si>
  <si>
    <t>0011256</t>
  </si>
  <si>
    <t>0011302</t>
  </si>
  <si>
    <t>0012012</t>
  </si>
  <si>
    <t>0011973</t>
  </si>
  <si>
    <t>0011946</t>
  </si>
  <si>
    <t>0011913</t>
  </si>
  <si>
    <t>0011877</t>
  </si>
  <si>
    <t>0011858</t>
  </si>
  <si>
    <t>0011829</t>
  </si>
  <si>
    <t>0011772</t>
  </si>
  <si>
    <t>0011716</t>
  </si>
  <si>
    <t>0011658</t>
  </si>
  <si>
    <t>0011635</t>
  </si>
  <si>
    <t>0011598</t>
  </si>
  <si>
    <t>0011534</t>
  </si>
  <si>
    <t>0012177</t>
  </si>
  <si>
    <t>0012212</t>
  </si>
  <si>
    <t>0012218</t>
  </si>
  <si>
    <t>0012431</t>
  </si>
  <si>
    <t>0012562</t>
  </si>
  <si>
    <t>0012788</t>
  </si>
  <si>
    <t>0012999</t>
  </si>
  <si>
    <t>0013119</t>
  </si>
  <si>
    <t>0013145</t>
  </si>
  <si>
    <t>0013159</t>
  </si>
  <si>
    <t>0013392</t>
  </si>
  <si>
    <t>Giấy 3 lớp (196x105)</t>
  </si>
  <si>
    <t>Giấy 3 lớp (148x100)</t>
  </si>
  <si>
    <t>Giấy 5 lớp (162x145)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</si>
  <si>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</si>
  <si>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</si>
  <si>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</si>
  <si>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</si>
  <si>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</si>
  <si>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Giấy 5 lớp (184x140)</t>
  </si>
  <si>
    <t>Giấy 7 lớp (189x100)</t>
  </si>
  <si>
    <t>Giấy 3 lớp (229x85)</t>
  </si>
  <si>
    <t>Giấy 5 lớp (100x105)</t>
  </si>
  <si>
    <t>Giấy 3 lớp (161x160)</t>
  </si>
  <si>
    <t>Giấy 3 lớp (218x160)</t>
  </si>
  <si>
    <t>Giấy 5 lớp (200x105)</t>
  </si>
  <si>
    <t>Giấy 5 lớp (188x85)</t>
  </si>
  <si>
    <t>Giấy 5 lớp (156x120)</t>
  </si>
  <si>
    <t>Giấy 5 lớp (166x150)</t>
  </si>
  <si>
    <t>Giấy 5 lớp (190x120)</t>
  </si>
  <si>
    <t>Giấy 3 lớp (140x105)</t>
  </si>
  <si>
    <t>Giấy 5 lớp (154x125)</t>
  </si>
  <si>
    <t>Giấy 5 lớp (166x110)</t>
  </si>
  <si>
    <t>Giấy 5 lớp (163x125)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</si>
  <si>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</si>
  <si>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</si>
  <si>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</si>
  <si>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</si>
  <si>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</si>
  <si>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</si>
  <si>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Giấy 3 lớp (170x110)</t>
  </si>
  <si>
    <t>Giấy 3 lớp (162x80)</t>
  </si>
  <si>
    <t>Giấy 3 lớp (160x160)</t>
  </si>
  <si>
    <t>Giấy 5 lớp (176x80)</t>
  </si>
  <si>
    <t>Giấy 3 lớp (151x90)</t>
  </si>
  <si>
    <t>Giấy 5 lớp (117x115)</t>
  </si>
  <si>
    <t>Giấy 5 lớp (242x85)</t>
  </si>
  <si>
    <t>Giấy 3 lớp (127x145)</t>
  </si>
  <si>
    <t>Giấy 5 lớp (132x105)</t>
  </si>
  <si>
    <t>Giấy 5 lớp (156x90)</t>
  </si>
  <si>
    <t>Giấy 3 lớp (134x160)</t>
  </si>
  <si>
    <t>Giấy 5 lớp (129x95)</t>
  </si>
  <si>
    <t>Giấy 5 lớp (89x100)</t>
  </si>
  <si>
    <t>Giấy 5 lớp (141x110)</t>
  </si>
  <si>
    <t>Giấy 3 lớp (169x105)</t>
  </si>
  <si>
    <t>Giấy 3 lớp (100x100)</t>
  </si>
  <si>
    <t>Giấy 3 lớp (150x160)</t>
  </si>
  <si>
    <t>Giấy 3 lớp (72x145)</t>
  </si>
  <si>
    <t>Giấy 5 lớp (235x105)</t>
  </si>
  <si>
    <t>Giấy 3 lớp (127x105)</t>
  </si>
  <si>
    <t>Giấy 3 lớp (74x105)</t>
  </si>
  <si>
    <t>Giấy 5 lớp (206x85)</t>
  </si>
  <si>
    <t>Giấy 5 lớp (182x160)</t>
  </si>
  <si>
    <t>Giấy 5 lớp (125x140)</t>
  </si>
  <si>
    <t>Giấy 5 lớp (126x130)</t>
  </si>
  <si>
    <t>Giấy 5 lớp (170x130)</t>
  </si>
  <si>
    <t>Giấy 3 lớp (170x155)</t>
  </si>
  <si>
    <t>Giấy 5 lớp (196x105)</t>
  </si>
  <si>
    <t>Giấy 5 lớp (54x105)</t>
  </si>
  <si>
    <t>Giấy 5 lớp (267x105)</t>
  </si>
  <si>
    <t>Giấy 5 lớp (259x90)</t>
  </si>
  <si>
    <t>Giấy 5 lớp (152x125)</t>
  </si>
  <si>
    <t>Giấy 5 lớp (171x105)</t>
  </si>
  <si>
    <t>Giấy 5 lớp (139x90)</t>
  </si>
  <si>
    <t>Giấy 5 lớp (172x120)</t>
  </si>
  <si>
    <t>Giấy 3 lớp (127x100)</t>
  </si>
  <si>
    <t>Giấy 5 lớp (181x115)</t>
  </si>
  <si>
    <t>Giấy 3 lớp (140x140)</t>
  </si>
  <si>
    <t>Giấy 5 lớp (219x105)</t>
  </si>
  <si>
    <t>Giấy 5 lớp (204x105)</t>
  </si>
  <si>
    <t>Giấy 5 lớp (204x95)</t>
  </si>
  <si>
    <t>Giấy 3 lớp (190x130)</t>
  </si>
  <si>
    <t>Giấy 3 lớp (164x145)</t>
  </si>
  <si>
    <t>Giấy 3 lớp (190x115)</t>
  </si>
  <si>
    <t>Giấy 5 lớp (132x125)</t>
  </si>
  <si>
    <t>Giấy 5 lớp (158x90)</t>
  </si>
  <si>
    <t>Giấy 3 lớp (168x90)</t>
  </si>
  <si>
    <t>Giấy 5 lớp (223x170)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</si>
</sst>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2"/>
      <name val="VNI-Times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  <font>
      <sz val="10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4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4" fillId="0" borderId="0"/>
    <xf numFmtId="0" fontId="37" fillId="0" borderId="0">
      <alignment horizontal="center"/>
    </xf>
    <xf numFmtId="43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39" fillId="0" borderId="0" applyFont="0" applyFill="0" applyBorder="0" applyAlignment="0" applyProtection="0"/>
    <xf numFmtId="0" fontId="39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9">
    <xf numFmtId="0" fontId="0" fillId="0" borderId="0" xfId="0"/>
    <xf numFmtId="3" fontId="32" fillId="0" borderId="16" xfId="46" applyFont="1" applyBorder="1" applyAlignment="1">
      <alignment vertical="center"/>
    </xf>
    <xf numFmtId="0" fontId="32" fillId="0" borderId="0" xfId="73" applyFont="1" applyFill="1" applyAlignment="1">
      <alignment horizontal="left" vertical="center"/>
    </xf>
    <xf numFmtId="0" fontId="35" fillId="0" borderId="0" xfId="73" applyFont="1" applyFill="1" applyAlignment="1">
      <alignment horizontal="center" vertical="center" wrapText="1"/>
    </xf>
    <xf numFmtId="0" fontId="35" fillId="0" borderId="0" xfId="73" applyFont="1" applyFill="1" applyAlignment="1">
      <alignment vertical="center" wrapText="1"/>
    </xf>
    <xf numFmtId="1" fontId="32" fillId="0" borderId="0" xfId="73" applyNumberFormat="1" applyFont="1" applyFill="1" applyAlignment="1">
      <alignment horizontal="center" vertical="center"/>
    </xf>
    <xf numFmtId="1" fontId="32" fillId="0" borderId="0" xfId="73" applyNumberFormat="1" applyFont="1" applyFill="1" applyAlignment="1">
      <alignment horizontal="center" vertical="center" wrapText="1"/>
    </xf>
    <xf numFmtId="0" fontId="32" fillId="0" borderId="16" xfId="74" applyNumberFormat="1" applyFont="1" applyFill="1" applyBorder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/>
    </xf>
    <xf numFmtId="164" fontId="32" fillId="0" borderId="16" xfId="74" applyNumberFormat="1" applyFont="1" applyFill="1" applyBorder="1" applyAlignment="1">
      <alignment vertical="center"/>
    </xf>
    <xf numFmtId="0" fontId="32" fillId="0" borderId="16" xfId="73" quotePrefix="1" applyNumberFormat="1" applyFont="1" applyFill="1" applyBorder="1" applyAlignment="1">
      <alignment horizontal="center" vertical="center"/>
    </xf>
    <xf numFmtId="164" fontId="32" fillId="0" borderId="16" xfId="73" applyNumberFormat="1" applyFont="1" applyFill="1" applyBorder="1" applyAlignment="1">
      <alignment horizontal="left" vertical="center"/>
    </xf>
    <xf numFmtId="0" fontId="32" fillId="0" borderId="0" xfId="73" applyFont="1" applyFill="1" applyAlignment="1">
      <alignment horizontal="center" vertical="center" wrapText="1"/>
    </xf>
    <xf numFmtId="0" fontId="32" fillId="0" borderId="0" xfId="73" applyFont="1" applyFill="1" applyAlignment="1">
      <alignment horizontal="center" vertical="center"/>
    </xf>
    <xf numFmtId="49" fontId="32" fillId="0" borderId="0" xfId="73" applyNumberFormat="1" applyFont="1" applyFill="1" applyAlignment="1">
      <alignment horizontal="center" vertical="center"/>
    </xf>
    <xf numFmtId="49" fontId="32" fillId="0" borderId="16" xfId="73" applyNumberFormat="1" applyFont="1" applyFill="1" applyBorder="1" applyAlignment="1">
      <alignment horizontal="left" vertical="center"/>
    </xf>
    <xf numFmtId="49" fontId="32" fillId="0" borderId="16" xfId="74" applyNumberFormat="1" applyFont="1" applyFill="1" applyBorder="1" applyAlignment="1">
      <alignment vertical="center"/>
    </xf>
    <xf numFmtId="14" fontId="38" fillId="0" borderId="16" xfId="73" applyNumberFormat="1" applyFont="1" applyFill="1" applyBorder="1" applyAlignment="1">
      <alignment horizontal="center" vertical="center"/>
    </xf>
    <xf numFmtId="164" fontId="38" fillId="0" borderId="16" xfId="73" applyNumberFormat="1" applyFont="1" applyFill="1" applyBorder="1" applyAlignment="1">
      <alignment horizontal="left" vertical="center"/>
    </xf>
    <xf numFmtId="49" fontId="38" fillId="0" borderId="16" xfId="73" applyNumberFormat="1" applyFont="1" applyFill="1" applyBorder="1" applyAlignment="1">
      <alignment horizontal="left" vertical="center"/>
    </xf>
    <xf numFmtId="164" fontId="38" fillId="0" borderId="16" xfId="74" applyNumberFormat="1" applyFont="1" applyFill="1" applyBorder="1" applyAlignment="1">
      <alignment vertical="center"/>
    </xf>
    <xf numFmtId="0" fontId="38" fillId="0" borderId="16" xfId="73" quotePrefix="1" applyNumberFormat="1" applyFont="1" applyFill="1" applyBorder="1" applyAlignment="1">
      <alignment horizontal="center" vertical="center"/>
    </xf>
    <xf numFmtId="1" fontId="38" fillId="0" borderId="16" xfId="73" quotePrefix="1" applyNumberFormat="1" applyFont="1" applyFill="1" applyBorder="1" applyAlignment="1">
      <alignment horizontal="center" vertical="center"/>
    </xf>
    <xf numFmtId="49" fontId="38" fillId="0" borderId="16" xfId="73" quotePrefix="1" applyNumberFormat="1" applyFont="1" applyFill="1" applyBorder="1" applyAlignment="1">
      <alignment horizontal="left" vertical="center"/>
    </xf>
    <xf numFmtId="49" fontId="35" fillId="0" borderId="0" xfId="73" applyNumberFormat="1" applyFont="1" applyFill="1" applyAlignment="1">
      <alignment vertical="center"/>
    </xf>
    <xf numFmtId="49" fontId="35" fillId="0" borderId="0" xfId="73" applyNumberFormat="1" applyFont="1" applyFill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 wrapText="1"/>
    </xf>
    <xf numFmtId="164" fontId="32" fillId="0" borderId="16" xfId="74" applyNumberFormat="1" applyFont="1" applyFill="1" applyBorder="1" applyAlignment="1">
      <alignment vertical="center" wrapText="1"/>
    </xf>
    <xf numFmtId="164" fontId="32" fillId="0" borderId="0" xfId="71" applyNumberFormat="1" applyFont="1" applyAlignment="1">
      <alignment vertical="center"/>
    </xf>
    <xf numFmtId="164" fontId="40" fillId="25" borderId="26" xfId="74" applyNumberFormat="1" applyFont="1" applyFill="1" applyBorder="1" applyAlignment="1">
      <alignment vertical="center"/>
    </xf>
    <xf numFmtId="14" fontId="32" fillId="0" borderId="16" xfId="52" applyNumberFormat="1" applyFont="1" applyFill="1" applyBorder="1" applyAlignment="1">
      <alignment horizontal="center" vertical="center"/>
    </xf>
    <xf numFmtId="164" fontId="32" fillId="0" borderId="16" xfId="52" applyNumberFormat="1" applyFont="1" applyFill="1" applyBorder="1" applyAlignment="1">
      <alignment horizontal="left" vertical="center"/>
    </xf>
    <xf numFmtId="14" fontId="32" fillId="0" borderId="16" xfId="83" applyNumberFormat="1" applyFont="1" applyFill="1" applyBorder="1" applyAlignment="1">
      <alignment horizontal="center" vertical="center"/>
    </xf>
    <xf numFmtId="49" fontId="32" fillId="0" borderId="16" xfId="83" applyNumberFormat="1" applyFont="1" applyFill="1" applyBorder="1" applyAlignment="1">
      <alignment horizontal="left" vertical="center"/>
    </xf>
    <xf numFmtId="0" fontId="0" fillId="0" borderId="0" xfId="0" applyFill="1"/>
    <xf numFmtId="0" fontId="32" fillId="0" borderId="2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 wrapText="1"/>
    </xf>
    <xf numFmtId="0" fontId="0" fillId="0" borderId="0" xfId="0" applyFill="1" applyAlignment="1"/>
    <xf numFmtId="0" fontId="3" fillId="0" borderId="0" xfId="0" applyFont="1" applyFill="1"/>
    <xf numFmtId="49" fontId="0" fillId="0" borderId="0" xfId="0" applyNumberFormat="1" applyFill="1" applyAlignment="1"/>
    <xf numFmtId="164" fontId="38" fillId="0" borderId="16" xfId="29" applyNumberFormat="1" applyFont="1" applyFill="1" applyBorder="1" applyAlignment="1">
      <alignment horizontal="left" vertical="center"/>
    </xf>
    <xf numFmtId="164" fontId="38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vertical="center"/>
    </xf>
    <xf numFmtId="164" fontId="32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 wrapText="1"/>
    </xf>
    <xf numFmtId="49" fontId="32" fillId="0" borderId="2" xfId="73" applyNumberFormat="1" applyFont="1" applyFill="1" applyBorder="1" applyAlignment="1">
      <alignment horizontal="center" vertical="center"/>
    </xf>
    <xf numFmtId="0" fontId="32" fillId="0" borderId="16" xfId="0" applyFont="1" applyBorder="1" applyAlignment="1">
      <alignment vertical="center"/>
    </xf>
    <xf numFmtId="164" fontId="32" fillId="0" borderId="0" xfId="29" applyNumberFormat="1" applyFont="1" applyFill="1"/>
    <xf numFmtId="164" fontId="32" fillId="0" borderId="16" xfId="52" quotePrefix="1" applyNumberFormat="1" applyFont="1" applyFill="1" applyBorder="1" applyAlignment="1">
      <alignment horizontal="left" vertical="center"/>
    </xf>
    <xf numFmtId="0" fontId="35" fillId="0" borderId="0" xfId="73" applyFont="1" applyFill="1" applyAlignment="1">
      <alignment horizontal="left" vertical="center"/>
    </xf>
    <xf numFmtId="0" fontId="32" fillId="0" borderId="2" xfId="0" applyFont="1" applyFill="1" applyBorder="1" applyAlignment="1">
      <alignment horizontal="left"/>
    </xf>
    <xf numFmtId="164" fontId="32" fillId="0" borderId="16" xfId="73" quotePrefix="1" applyNumberFormat="1" applyFont="1" applyFill="1" applyBorder="1" applyAlignment="1">
      <alignment horizontal="left" vertical="center"/>
    </xf>
    <xf numFmtId="164" fontId="32" fillId="0" borderId="16" xfId="83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3" fillId="0" borderId="16" xfId="74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44" fillId="0" borderId="0" xfId="0" applyFont="1" applyFill="1" applyAlignment="1"/>
    <xf numFmtId="164" fontId="32" fillId="0" borderId="16" xfId="0" applyNumberFormat="1" applyFont="1" applyFill="1" applyBorder="1" applyAlignment="1">
      <alignment vertical="center"/>
    </xf>
    <xf numFmtId="1" fontId="32" fillId="0" borderId="16" xfId="52" quotePrefix="1" applyNumberFormat="1" applyFont="1" applyFill="1" applyBorder="1" applyAlignment="1">
      <alignment horizontal="center" vertical="center"/>
    </xf>
    <xf numFmtId="164" fontId="32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45" fillId="0" borderId="0" xfId="74" applyNumberFormat="1" applyFont="1" applyBorder="1" applyAlignment="1" applyProtection="1">
      <alignment vertical="center"/>
      <protection hidden="1"/>
    </xf>
    <xf numFmtId="164" fontId="35" fillId="21" borderId="2" xfId="71" applyNumberFormat="1" applyFont="1" applyFill="1" applyBorder="1" applyAlignment="1">
      <alignment horizontal="centerContinuous" vertical="center" wrapText="1"/>
    </xf>
    <xf numFmtId="0" fontId="35" fillId="0" borderId="0" xfId="70" applyFont="1" applyAlignment="1">
      <alignment vertical="center"/>
    </xf>
    <xf numFmtId="0" fontId="32" fillId="0" borderId="0" xfId="70" applyFont="1" applyAlignment="1">
      <alignment vertical="center"/>
    </xf>
    <xf numFmtId="0" fontId="35" fillId="0" borderId="0" xfId="55" applyFont="1" applyAlignment="1">
      <alignment horizontal="centerContinuous" vertical="center"/>
    </xf>
    <xf numFmtId="164" fontId="35" fillId="0" borderId="0" xfId="71" applyNumberFormat="1" applyFont="1" applyAlignment="1">
      <alignment horizontal="centerContinuous" vertical="center"/>
    </xf>
    <xf numFmtId="164" fontId="21" fillId="0" borderId="0" xfId="71" applyNumberFormat="1" applyFont="1" applyAlignment="1">
      <alignment horizontal="center" vertical="center"/>
    </xf>
    <xf numFmtId="164" fontId="41" fillId="0" borderId="21" xfId="71" quotePrefix="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vertical="center"/>
    </xf>
    <xf numFmtId="164" fontId="41" fillId="0" borderId="23" xfId="71" applyNumberFormat="1" applyFont="1" applyBorder="1" applyAlignment="1">
      <alignment vertical="center"/>
    </xf>
    <xf numFmtId="164" fontId="32" fillId="0" borderId="0" xfId="71" applyNumberFormat="1" applyFont="1" applyFill="1" applyAlignment="1">
      <alignment vertical="center"/>
    </xf>
    <xf numFmtId="164" fontId="35" fillId="0" borderId="10" xfId="71" applyNumberFormat="1" applyFont="1" applyBorder="1" applyAlignment="1">
      <alignment horizontal="left" vertical="center"/>
    </xf>
    <xf numFmtId="164" fontId="35" fillId="0" borderId="10" xfId="71" applyNumberFormat="1" applyFont="1" applyBorder="1" applyAlignment="1">
      <alignment vertical="center"/>
    </xf>
    <xf numFmtId="164" fontId="35" fillId="0" borderId="24" xfId="71" applyNumberFormat="1" applyFont="1" applyBorder="1" applyAlignment="1">
      <alignment vertical="center"/>
    </xf>
    <xf numFmtId="164" fontId="32" fillId="0" borderId="23" xfId="71" quotePrefix="1" applyNumberFormat="1" applyFont="1" applyBorder="1" applyAlignment="1">
      <alignment horizontal="right" vertical="center"/>
    </xf>
    <xf numFmtId="164" fontId="32" fillId="0" borderId="23" xfId="71" applyNumberFormat="1" applyFont="1" applyBorder="1" applyAlignment="1">
      <alignment horizontal="center" vertical="center"/>
    </xf>
    <xf numFmtId="164" fontId="32" fillId="0" borderId="23" xfId="71" applyNumberFormat="1" applyFont="1" applyBorder="1" applyAlignment="1">
      <alignment vertical="center"/>
    </xf>
    <xf numFmtId="164" fontId="32" fillId="0" borderId="21" xfId="71" quotePrefix="1" applyNumberFormat="1" applyFont="1" applyBorder="1" applyAlignment="1">
      <alignment horizontal="right" vertical="center"/>
    </xf>
    <xf numFmtId="164" fontId="32" fillId="0" borderId="21" xfId="71" applyNumberFormat="1" applyFont="1" applyBorder="1" applyAlignment="1">
      <alignment horizontal="center" vertical="center"/>
    </xf>
    <xf numFmtId="164" fontId="32" fillId="0" borderId="21" xfId="71" applyNumberFormat="1" applyFont="1" applyBorder="1" applyAlignment="1">
      <alignment vertical="center"/>
    </xf>
    <xf numFmtId="164" fontId="35" fillId="0" borderId="10" xfId="71" quotePrefix="1" applyNumberFormat="1" applyFont="1" applyBorder="1" applyAlignment="1">
      <alignment horizontal="left" vertical="center"/>
    </xf>
    <xf numFmtId="164" fontId="32" fillId="0" borderId="24" xfId="71" quotePrefix="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vertical="center"/>
    </xf>
    <xf numFmtId="164" fontId="35" fillId="0" borderId="25" xfId="71" applyNumberFormat="1" applyFont="1" applyBorder="1" applyAlignment="1">
      <alignment vertical="center"/>
    </xf>
    <xf numFmtId="164" fontId="35" fillId="0" borderId="2" xfId="71" applyNumberFormat="1" applyFont="1" applyBorder="1" applyAlignment="1">
      <alignment vertical="center"/>
    </xf>
    <xf numFmtId="3" fontId="32" fillId="0" borderId="0" xfId="70" applyNumberFormat="1" applyFont="1" applyAlignment="1">
      <alignment vertical="center"/>
    </xf>
    <xf numFmtId="164" fontId="32" fillId="0" borderId="0" xfId="70" applyNumberFormat="1" applyFont="1" applyAlignment="1">
      <alignment vertical="center"/>
    </xf>
    <xf numFmtId="0" fontId="32" fillId="0" borderId="0" xfId="70" applyFont="1" applyBorder="1" applyAlignment="1">
      <alignment vertical="center"/>
    </xf>
    <xf numFmtId="164" fontId="40" fillId="0" borderId="0" xfId="71" applyNumberFormat="1" applyFont="1" applyAlignment="1">
      <alignment horizontal="center" vertical="center"/>
    </xf>
    <xf numFmtId="164" fontId="32" fillId="0" borderId="16" xfId="0" quotePrefix="1" applyNumberFormat="1" applyFont="1" applyFill="1" applyBorder="1" applyAlignment="1">
      <alignment horizontal="left" vertical="center"/>
    </xf>
    <xf numFmtId="164" fontId="32" fillId="0" borderId="16" xfId="74" quotePrefix="1" applyNumberFormat="1" applyFont="1" applyFill="1" applyBorder="1" applyAlignment="1">
      <alignment vertical="center"/>
    </xf>
    <xf numFmtId="164" fontId="32" fillId="0" borderId="0" xfId="71" applyNumberFormat="1" applyFont="1" applyFill="1" applyBorder="1" applyAlignment="1">
      <alignment vertical="center"/>
    </xf>
    <xf numFmtId="0" fontId="32" fillId="0" borderId="0" xfId="70" applyFont="1" applyFill="1" applyBorder="1" applyAlignment="1">
      <alignment vertical="center"/>
    </xf>
    <xf numFmtId="164" fontId="32" fillId="0" borderId="0" xfId="74" applyNumberFormat="1" applyFont="1" applyFill="1" applyBorder="1" applyAlignment="1">
      <alignment vertical="center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164" fontId="32" fillId="0" borderId="20" xfId="73" applyNumberFormat="1" applyFont="1" applyFill="1" applyBorder="1" applyAlignment="1">
      <alignment horizontal="left" vertical="center"/>
    </xf>
    <xf numFmtId="0" fontId="38" fillId="0" borderId="16" xfId="74" applyNumberFormat="1" applyFont="1" applyFill="1" applyBorder="1" applyAlignment="1">
      <alignment horizontal="center" vertical="center"/>
    </xf>
    <xf numFmtId="14" fontId="38" fillId="0" borderId="16" xfId="52" applyNumberFormat="1" applyFont="1" applyFill="1" applyBorder="1" applyAlignment="1">
      <alignment horizontal="center" vertical="center"/>
    </xf>
    <xf numFmtId="164" fontId="38" fillId="0" borderId="16" xfId="0" applyNumberFormat="1" applyFont="1" applyFill="1" applyBorder="1" applyAlignment="1">
      <alignment vertical="center"/>
    </xf>
    <xf numFmtId="0" fontId="46" fillId="0" borderId="0" xfId="0" applyFont="1" applyFill="1" applyAlignment="1"/>
    <xf numFmtId="14" fontId="32" fillId="0" borderId="16" xfId="73" quotePrefix="1" applyNumberFormat="1" applyFont="1" applyFill="1" applyBorder="1" applyAlignment="1">
      <alignment horizontal="center" vertical="center"/>
    </xf>
    <xf numFmtId="164" fontId="35" fillId="21" borderId="22" xfId="71" applyNumberFormat="1" applyFont="1" applyFill="1" applyBorder="1" applyAlignment="1">
      <alignment horizontal="center" vertical="center" wrapText="1"/>
    </xf>
    <xf numFmtId="164" fontId="35" fillId="21" borderId="19" xfId="71" applyNumberFormat="1" applyFont="1" applyFill="1" applyBorder="1" applyAlignment="1">
      <alignment horizontal="center" vertical="center" wrapText="1"/>
    </xf>
    <xf numFmtId="164" fontId="42" fillId="0" borderId="0" xfId="74" applyNumberFormat="1" applyFont="1" applyAlignment="1">
      <alignment horizontal="center" vertical="center"/>
    </xf>
    <xf numFmtId="164" fontId="35" fillId="0" borderId="22" xfId="71" applyNumberFormat="1" applyFont="1" applyBorder="1" applyAlignment="1">
      <alignment horizontal="center" vertical="center"/>
    </xf>
    <xf numFmtId="164" fontId="35" fillId="0" borderId="19" xfId="71" applyNumberFormat="1" applyFont="1" applyBorder="1" applyAlignment="1">
      <alignment horizontal="center" vertical="center"/>
    </xf>
    <xf numFmtId="0" fontId="35" fillId="21" borderId="17" xfId="72" applyFont="1" applyBorder="1" applyAlignment="1">
      <alignment horizontal="center" vertical="center" wrapText="1"/>
    </xf>
    <xf numFmtId="0" fontId="35" fillId="21" borderId="18" xfId="72" applyFont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center" vertical="center"/>
    </xf>
    <xf numFmtId="0" fontId="32" fillId="0" borderId="18" xfId="73" applyFont="1" applyFill="1" applyBorder="1" applyAlignment="1">
      <alignment horizontal="center" vertical="center"/>
    </xf>
    <xf numFmtId="49" fontId="32" fillId="0" borderId="2" xfId="73" applyNumberFormat="1" applyFont="1" applyFill="1" applyBorder="1" applyAlignment="1">
      <alignment horizontal="center" vertical="center"/>
    </xf>
    <xf numFmtId="49" fontId="32" fillId="0" borderId="22" xfId="73" applyNumberFormat="1" applyFont="1" applyFill="1" applyBorder="1" applyAlignment="1">
      <alignment horizontal="center" vertical="center"/>
    </xf>
    <xf numFmtId="49" fontId="32" fillId="0" borderId="19" xfId="73" applyNumberFormat="1" applyFont="1" applyFill="1" applyBorder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3" fillId="0" borderId="0" xfId="73" applyFont="1" applyFill="1" applyAlignment="1">
      <alignment horizontal="center" vertical="center"/>
    </xf>
    <xf numFmtId="0" fontId="32" fillId="0" borderId="2" xfId="73" applyFont="1" applyFill="1" applyBorder="1" applyAlignment="1">
      <alignment horizontal="center" vertical="center" wrapText="1"/>
    </xf>
    <xf numFmtId="0" fontId="32" fillId="0" borderId="5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left" vertical="center"/>
    </xf>
    <xf numFmtId="0" fontId="32" fillId="0" borderId="18" xfId="73" applyFont="1" applyFill="1" applyBorder="1" applyAlignment="1">
      <alignment horizontal="left" vertical="center"/>
    </xf>
    <xf numFmtId="164" fontId="32" fillId="0" borderId="20" xfId="52" applyNumberFormat="1" applyFont="1" applyFill="1" applyBorder="1" applyAlignment="1">
      <alignment horizontal="left" vertical="center"/>
    </xf>
  </cellXfs>
  <cellStyles count="8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1"/>
    <cellStyle name="Comma 2 2" xfId="87"/>
    <cellStyle name="Comma 3" xfId="76"/>
    <cellStyle name="Comma 4" xfId="77"/>
    <cellStyle name="Comma 5" xfId="78"/>
    <cellStyle name="Comma 6" xfId="81"/>
    <cellStyle name="Comma 6 2" xfId="85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4"/>
    <cellStyle name="Normal 2 2" xfId="86"/>
    <cellStyle name="Normal 3" xfId="79"/>
    <cellStyle name="Normal 4" xfId="80"/>
    <cellStyle name="Normal 5" xfId="82"/>
    <cellStyle name="Normal 5 2" xfId="84"/>
    <cellStyle name="Normal_Bao cao" xfId="70"/>
    <cellStyle name="Normal_ketoanthucte_NhatKySoCai" xfId="52"/>
    <cellStyle name="Normal_ketoanthucte_NhatKySoCai 2" xfId="73"/>
    <cellStyle name="Normal_ketoanthucte_NhatKySoCai 2 2" xfId="83"/>
    <cellStyle name="Note" xfId="53" builtinId="10" customBuiltin="1"/>
    <cellStyle name="Output" xfId="54" builtinId="21" customBuiltin="1"/>
    <cellStyle name="TD1" xfId="55"/>
    <cellStyle name="Title" xfId="56" builtinId="15" customBuiltin="1"/>
    <cellStyle name="Total" xfId="57" builtinId="25" customBuiltin="1"/>
    <cellStyle name="Tua de so" xfId="75"/>
    <cellStyle name="Warning Text" xfId="58" builtinId="11" customBuiltin="1"/>
    <cellStyle name="똿뗦먛귟 [0.00]_PRODUCT DETAIL Q1" xfId="59"/>
    <cellStyle name="똿뗦먛귟_PRODUCT DETAIL Q1" xfId="60"/>
    <cellStyle name="믅됞 [0.00]_PRODUCT DETAIL Q1" xfId="61"/>
    <cellStyle name="믅됞_PRODUCT DETAIL Q1" xfId="62"/>
    <cellStyle name="백분율_HOBONG" xfId="63"/>
    <cellStyle name="뷭?_BOOKSHIP" xfId="64"/>
    <cellStyle name="콤마 [0]_1202" xfId="65"/>
    <cellStyle name="콤마_1202" xfId="66"/>
    <cellStyle name="통화 [0]_1202" xfId="67"/>
    <cellStyle name="통화_1202" xfId="68"/>
    <cellStyle name="표준_(정보부문)월별인원계획" xfId="6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37" activePane="bottomLeft" state="frozen"/>
      <selection activeCell="A6" sqref="A6"/>
      <selection pane="bottomLeft" activeCell="C13" sqref="C13"/>
    </sheetView>
  </sheetViews>
  <sheetFormatPr defaultColWidth="8" defaultRowHeight="12.75"/>
  <cols>
    <col min="1" max="1" width="7.42578125" style="68" customWidth="1"/>
    <col min="2" max="2" width="35.85546875" style="68" customWidth="1"/>
    <col min="3" max="3" width="14.5703125" style="28" customWidth="1"/>
    <col min="4" max="4" width="13.5703125" style="28" customWidth="1"/>
    <col min="5" max="5" width="15.140625" style="68" customWidth="1"/>
    <col min="6" max="6" width="17.28515625" style="68" customWidth="1"/>
    <col min="7" max="7" width="13.85546875" style="68" customWidth="1"/>
    <col min="8" max="8" width="14.7109375" style="68" customWidth="1"/>
    <col min="9" max="9" width="2.42578125" style="68" customWidth="1"/>
    <col min="10" max="10" width="9.5703125" style="68" customWidth="1"/>
    <col min="11" max="11" width="2.85546875" style="68" customWidth="1"/>
    <col min="12" max="16384" width="8" style="68"/>
  </cols>
  <sheetData>
    <row r="1" spans="1:15">
      <c r="A1" s="67"/>
      <c r="B1" s="67"/>
    </row>
    <row r="2" spans="1:15">
      <c r="A2" s="67" t="e">
        <f>TH!#REF!</f>
        <v>#REF!</v>
      </c>
      <c r="B2" s="67"/>
    </row>
    <row r="3" spans="1:15">
      <c r="A3" s="68" t="e">
        <f>TH!#REF!</f>
        <v>#REF!</v>
      </c>
      <c r="B3" s="67"/>
    </row>
    <row r="5" spans="1:15" ht="36" customHeight="1">
      <c r="A5" s="69"/>
      <c r="B5" s="69"/>
      <c r="C5" s="70"/>
      <c r="D5" s="71" t="s">
        <v>163</v>
      </c>
      <c r="E5" s="69"/>
      <c r="F5" s="69"/>
      <c r="G5" s="69"/>
      <c r="H5" s="69"/>
    </row>
    <row r="6" spans="1:15" ht="15.75">
      <c r="A6" s="69"/>
      <c r="B6" s="69"/>
      <c r="C6" s="70"/>
      <c r="D6" s="95" t="s">
        <v>164</v>
      </c>
      <c r="E6" s="69"/>
      <c r="F6" s="69"/>
      <c r="G6" s="69"/>
      <c r="H6" s="69"/>
    </row>
    <row r="7" spans="1:15" ht="6.75" customHeight="1">
      <c r="J7" s="99"/>
      <c r="K7" s="99"/>
      <c r="L7" s="99"/>
      <c r="M7" s="99"/>
      <c r="N7" s="99"/>
      <c r="O7" s="99"/>
    </row>
    <row r="8" spans="1:15" ht="24.75" customHeight="1" thickBot="1">
      <c r="A8" s="113" t="s">
        <v>161</v>
      </c>
      <c r="B8" s="113" t="s">
        <v>160</v>
      </c>
      <c r="C8" s="108" t="s">
        <v>14</v>
      </c>
      <c r="D8" s="109"/>
      <c r="E8" s="108" t="s">
        <v>15</v>
      </c>
      <c r="F8" s="109"/>
      <c r="G8" s="108" t="s">
        <v>162</v>
      </c>
      <c r="H8" s="109"/>
      <c r="K8" s="100"/>
      <c r="L8" s="100"/>
      <c r="M8" s="110" t="s">
        <v>153</v>
      </c>
      <c r="N8" s="110"/>
      <c r="O8" s="99"/>
    </row>
    <row r="9" spans="1:15" ht="24.75" customHeight="1" thickBot="1">
      <c r="A9" s="114"/>
      <c r="B9" s="114"/>
      <c r="C9" s="66" t="s">
        <v>19</v>
      </c>
      <c r="D9" s="66" t="s">
        <v>20</v>
      </c>
      <c r="E9" s="66" t="s">
        <v>19</v>
      </c>
      <c r="F9" s="66" t="s">
        <v>20</v>
      </c>
      <c r="G9" s="66" t="s">
        <v>19</v>
      </c>
      <c r="H9" s="66" t="s">
        <v>20</v>
      </c>
      <c r="J9" s="29" t="s">
        <v>154</v>
      </c>
      <c r="K9" s="100"/>
      <c r="L9" s="101"/>
      <c r="M9" s="65">
        <f>IF(J9="Quý I",1,IF(J9="Quý II",4,IF(J9="Quý III",7,IF(J9="Quý IV",10,""))))</f>
        <v>1</v>
      </c>
      <c r="N9" s="65">
        <f>IF(J9="Quý I",3,IF(J9="Quý II",6,IF(J9="Quý III",9,IF(J9="Quý IV",12,""))))</f>
        <v>3</v>
      </c>
      <c r="O9" s="99"/>
    </row>
    <row r="10" spans="1:15" s="28" customFormat="1" ht="17.25" customHeight="1">
      <c r="A10" s="72" t="s">
        <v>22</v>
      </c>
      <c r="B10" s="73" t="s">
        <v>23</v>
      </c>
      <c r="C10" s="74"/>
      <c r="D10" s="74"/>
      <c r="E10" s="74">
        <f t="array" ref="E10">SUM(IF(A10=KHN,TH))</f>
        <v>568260000</v>
      </c>
      <c r="F10" s="74">
        <f t="array" ref="F10">SUM(IF(A10=KHC,TH))</f>
        <v>800642448</v>
      </c>
      <c r="G10" s="75">
        <f>MAX(C10+E10-D10-F10,0)</f>
        <v>0</v>
      </c>
      <c r="H10" s="75">
        <f>MAX(D10+F10-E10-C10,0)</f>
        <v>232382448</v>
      </c>
      <c r="J10" s="98"/>
      <c r="K10" s="98"/>
      <c r="L10" s="98"/>
      <c r="M10" s="98"/>
      <c r="N10" s="98"/>
      <c r="O10" s="98"/>
    </row>
    <row r="11" spans="1:15" s="28" customFormat="1" ht="17.25" customHeight="1">
      <c r="A11" s="77" t="s">
        <v>5</v>
      </c>
      <c r="B11" s="77" t="s">
        <v>24</v>
      </c>
      <c r="C11" s="78">
        <f t="shared" ref="C11:H11" si="0">C10</f>
        <v>0</v>
      </c>
      <c r="D11" s="78">
        <f t="shared" si="0"/>
        <v>0</v>
      </c>
      <c r="E11" s="78">
        <f t="shared" si="0"/>
        <v>568260000</v>
      </c>
      <c r="F11" s="78">
        <f t="shared" si="0"/>
        <v>800642448</v>
      </c>
      <c r="G11" s="78">
        <f t="shared" si="0"/>
        <v>0</v>
      </c>
      <c r="H11" s="78">
        <f t="shared" si="0"/>
        <v>232382448</v>
      </c>
      <c r="J11" s="98"/>
      <c r="K11" s="98"/>
      <c r="L11" s="98"/>
      <c r="M11" s="98"/>
      <c r="N11" s="98"/>
      <c r="O11" s="98"/>
    </row>
    <row r="12" spans="1:15" s="28" customFormat="1" ht="17.25" customHeight="1">
      <c r="A12" s="73" t="s">
        <v>11</v>
      </c>
      <c r="B12" s="73" t="s">
        <v>25</v>
      </c>
      <c r="C12" s="74">
        <v>20452439</v>
      </c>
      <c r="D12" s="74">
        <v>0</v>
      </c>
      <c r="E12" s="74">
        <f t="array" ref="E12">SUM(IF(A12=KHN,TH))</f>
        <v>2399086856</v>
      </c>
      <c r="F12" s="74">
        <f t="array" ref="F12">SUM(IF(A12=KHC,TH))</f>
        <v>2419204362</v>
      </c>
      <c r="G12" s="75">
        <f>MAX(C12+E12-D12-F12,0)</f>
        <v>334933</v>
      </c>
      <c r="H12" s="75">
        <f>MAX(D12+F12-E12-C12,0)</f>
        <v>0</v>
      </c>
      <c r="K12" s="76"/>
      <c r="L12" s="76"/>
      <c r="M12" s="76"/>
    </row>
    <row r="13" spans="1:15" s="28" customFormat="1" ht="17.25" customHeight="1">
      <c r="A13" s="77" t="s">
        <v>26</v>
      </c>
      <c r="B13" s="77" t="s">
        <v>27</v>
      </c>
      <c r="C13" s="78">
        <f t="shared" ref="C13:H13" si="1">C12</f>
        <v>20452439</v>
      </c>
      <c r="D13" s="78">
        <f t="shared" si="1"/>
        <v>0</v>
      </c>
      <c r="E13" s="78">
        <f t="shared" si="1"/>
        <v>2399086856</v>
      </c>
      <c r="F13" s="78">
        <f t="shared" si="1"/>
        <v>2419204362</v>
      </c>
      <c r="G13" s="78">
        <f t="shared" si="1"/>
        <v>334933</v>
      </c>
      <c r="H13" s="78">
        <f t="shared" si="1"/>
        <v>0</v>
      </c>
    </row>
    <row r="14" spans="1:15" s="28" customFormat="1" ht="17.25" customHeight="1">
      <c r="A14" s="77" t="s">
        <v>118</v>
      </c>
      <c r="B14" s="77" t="s">
        <v>142</v>
      </c>
      <c r="C14" s="78"/>
      <c r="D14" s="78"/>
      <c r="E14" s="79">
        <f t="array" ref="E14">SUM(IF(A14=KHN,TH))</f>
        <v>0</v>
      </c>
      <c r="F14" s="79">
        <f t="array" ref="F14">SUM(IF(A14=KHC,TH))</f>
        <v>1651297683</v>
      </c>
      <c r="G14" s="78">
        <f>MAX(C14+E14-D14-F14,0)</f>
        <v>0</v>
      </c>
      <c r="H14" s="78">
        <f>MAX(D14+F14-E14-C14,0)</f>
        <v>1651297683</v>
      </c>
    </row>
    <row r="15" spans="1:15" s="28" customFormat="1" ht="17.25" customHeight="1">
      <c r="A15" s="73" t="s">
        <v>3</v>
      </c>
      <c r="B15" s="73" t="s">
        <v>28</v>
      </c>
      <c r="C15" s="74"/>
      <c r="D15" s="74"/>
      <c r="E15" s="74">
        <f t="array" ref="E15">SUM(IF(A15=KHN,TH))</f>
        <v>267365417</v>
      </c>
      <c r="F15" s="74">
        <f t="array" ref="F15">SUM(IF(A15=KHC,TH))</f>
        <v>0</v>
      </c>
      <c r="G15" s="75">
        <f>MAX(C15+E15-D15-F15,0)</f>
        <v>267365417</v>
      </c>
      <c r="H15" s="75">
        <f>MAX(D15+F15-E15-C15,0)</f>
        <v>0</v>
      </c>
    </row>
    <row r="16" spans="1:15" s="28" customFormat="1" ht="17.25" customHeight="1">
      <c r="A16" s="77" t="s">
        <v>29</v>
      </c>
      <c r="B16" s="77" t="s">
        <v>30</v>
      </c>
      <c r="C16" s="78">
        <f t="shared" ref="C16:H16" si="2">C15</f>
        <v>0</v>
      </c>
      <c r="D16" s="78">
        <f t="shared" si="2"/>
        <v>0</v>
      </c>
      <c r="E16" s="78">
        <f t="shared" si="2"/>
        <v>267365417</v>
      </c>
      <c r="F16" s="78">
        <f t="shared" si="2"/>
        <v>0</v>
      </c>
      <c r="G16" s="78">
        <f t="shared" si="2"/>
        <v>267365417</v>
      </c>
      <c r="H16" s="78">
        <f t="shared" si="2"/>
        <v>0</v>
      </c>
    </row>
    <row r="17" spans="1:8" s="28" customFormat="1" ht="17.25" customHeight="1">
      <c r="A17" s="73" t="s">
        <v>31</v>
      </c>
      <c r="B17" s="73" t="s">
        <v>32</v>
      </c>
      <c r="C17" s="74"/>
      <c r="D17" s="74"/>
      <c r="E17" s="74">
        <f t="array" ref="E17">SUM(IF(A17=KHN,TH))</f>
        <v>0</v>
      </c>
      <c r="F17" s="74">
        <f t="array" ref="F17">SUM(IF(A17=KHC,TH))</f>
        <v>0</v>
      </c>
      <c r="G17" s="75">
        <f t="shared" ref="G17:G39" si="3">MAX(C17+E17-D17-F17,0)</f>
        <v>0</v>
      </c>
      <c r="H17" s="75">
        <f t="shared" ref="H17:H39" si="4">MAX(D17+F17-E17-C17,0)</f>
        <v>0</v>
      </c>
    </row>
    <row r="18" spans="1:8" s="28" customFormat="1" ht="17.25" customHeight="1">
      <c r="A18" s="77" t="s">
        <v>33</v>
      </c>
      <c r="B18" s="77" t="s">
        <v>34</v>
      </c>
      <c r="C18" s="78">
        <f>C17</f>
        <v>0</v>
      </c>
      <c r="D18" s="78">
        <f>D17</f>
        <v>0</v>
      </c>
      <c r="E18" s="78">
        <f>E17</f>
        <v>0</v>
      </c>
      <c r="F18" s="78">
        <f>F17</f>
        <v>0</v>
      </c>
      <c r="G18" s="78">
        <f t="shared" si="3"/>
        <v>0</v>
      </c>
      <c r="H18" s="78">
        <f t="shared" si="4"/>
        <v>0</v>
      </c>
    </row>
    <row r="19" spans="1:8" s="28" customFormat="1" ht="17.25" customHeight="1">
      <c r="A19" s="73" t="s">
        <v>89</v>
      </c>
      <c r="B19" s="73" t="s">
        <v>90</v>
      </c>
      <c r="C19" s="74"/>
      <c r="D19" s="74"/>
      <c r="E19" s="74">
        <f t="array" ref="E19">SUM(IF(A19=KHN,TH))</f>
        <v>2465538784</v>
      </c>
      <c r="F19" s="74">
        <f t="array" ref="F19">SUM(IF(A19=KHC,TH))</f>
        <v>0</v>
      </c>
      <c r="G19" s="75">
        <f t="shared" si="3"/>
        <v>2465538784</v>
      </c>
      <c r="H19" s="75">
        <f t="shared" si="4"/>
        <v>0</v>
      </c>
    </row>
    <row r="20" spans="1:8" s="28" customFormat="1" ht="17.25" customHeight="1">
      <c r="A20" s="73" t="s">
        <v>91</v>
      </c>
      <c r="B20" s="73" t="s">
        <v>92</v>
      </c>
      <c r="C20" s="74"/>
      <c r="D20" s="74"/>
      <c r="E20" s="74">
        <f t="array" ref="E20">SUM(IF(A20=KHN,TH))</f>
        <v>41070250</v>
      </c>
      <c r="F20" s="74">
        <f t="array" ref="F20">SUM(IF(A20=KHC,TH))</f>
        <v>0</v>
      </c>
      <c r="G20" s="74">
        <f t="shared" si="3"/>
        <v>41070250</v>
      </c>
      <c r="H20" s="74">
        <f t="shared" si="4"/>
        <v>0</v>
      </c>
    </row>
    <row r="21" spans="1:8" s="28" customFormat="1" ht="17.25" customHeight="1">
      <c r="A21" s="77" t="s">
        <v>93</v>
      </c>
      <c r="B21" s="77" t="s">
        <v>94</v>
      </c>
      <c r="C21" s="78">
        <f>C19+C20</f>
        <v>0</v>
      </c>
      <c r="D21" s="78">
        <f>D19+D20</f>
        <v>0</v>
      </c>
      <c r="E21" s="78">
        <f>E19+E20</f>
        <v>2506609034</v>
      </c>
      <c r="F21" s="78">
        <f>F19+F20</f>
        <v>0</v>
      </c>
      <c r="G21" s="78">
        <f t="shared" si="3"/>
        <v>2506609034</v>
      </c>
      <c r="H21" s="78">
        <f t="shared" si="4"/>
        <v>0</v>
      </c>
    </row>
    <row r="22" spans="1:8" s="28" customFormat="1" ht="17.25" customHeight="1">
      <c r="A22" s="77" t="s">
        <v>95</v>
      </c>
      <c r="B22" s="77" t="s">
        <v>96</v>
      </c>
      <c r="C22" s="78"/>
      <c r="D22" s="78">
        <v>0</v>
      </c>
      <c r="E22" s="79">
        <f t="array" ref="E22">SUM(IF(A22=KHN,TH))</f>
        <v>0</v>
      </c>
      <c r="F22" s="79">
        <f t="array" ref="F22">SUM(IF(A22=KHC,TH))</f>
        <v>0</v>
      </c>
      <c r="G22" s="78">
        <f t="shared" si="3"/>
        <v>0</v>
      </c>
      <c r="H22" s="78">
        <f t="shared" si="4"/>
        <v>0</v>
      </c>
    </row>
    <row r="23" spans="1:8" s="28" customFormat="1" ht="17.25" customHeight="1">
      <c r="A23" s="77" t="s">
        <v>97</v>
      </c>
      <c r="B23" s="77" t="s">
        <v>98</v>
      </c>
      <c r="C23" s="78"/>
      <c r="D23" s="78">
        <v>0</v>
      </c>
      <c r="E23" s="79">
        <f t="array" ref="E23">SUM(IF(A23=KHN,TH))</f>
        <v>92450000</v>
      </c>
      <c r="F23" s="79">
        <f t="array" ref="F23">SUM(IF(A23=KHC,TH))</f>
        <v>0</v>
      </c>
      <c r="G23" s="78">
        <f t="shared" si="3"/>
        <v>92450000</v>
      </c>
      <c r="H23" s="78">
        <f t="shared" si="4"/>
        <v>0</v>
      </c>
    </row>
    <row r="24" spans="1:8" s="28" customFormat="1" ht="17.25" customHeight="1">
      <c r="A24" s="77" t="s">
        <v>99</v>
      </c>
      <c r="B24" s="77" t="s">
        <v>100</v>
      </c>
      <c r="C24" s="78"/>
      <c r="D24" s="78"/>
      <c r="E24" s="79">
        <f t="array" ref="E24">SUM(IF(A24=KHN,TH))</f>
        <v>0</v>
      </c>
      <c r="F24" s="79">
        <f t="array" ref="F24">SUM(IF(A24=KHC,TH))</f>
        <v>0</v>
      </c>
      <c r="G24" s="78">
        <f t="shared" si="3"/>
        <v>0</v>
      </c>
      <c r="H24" s="78">
        <f t="shared" si="4"/>
        <v>0</v>
      </c>
    </row>
    <row r="25" spans="1:8" s="28" customFormat="1" ht="17.25" customHeight="1">
      <c r="A25" s="80" t="s">
        <v>101</v>
      </c>
      <c r="B25" s="81" t="s">
        <v>102</v>
      </c>
      <c r="C25" s="82"/>
      <c r="D25" s="82"/>
      <c r="E25" s="74">
        <f t="array" ref="E25">SUM(IF(A25=KHN,TH))</f>
        <v>0</v>
      </c>
      <c r="F25" s="74">
        <f t="array" ref="F25">SUM(IF(A25=KHC,TH))</f>
        <v>0</v>
      </c>
      <c r="G25" s="82">
        <f t="shared" si="3"/>
        <v>0</v>
      </c>
      <c r="H25" s="82">
        <f t="shared" si="4"/>
        <v>0</v>
      </c>
    </row>
    <row r="26" spans="1:8" s="28" customFormat="1" ht="17.25" customHeight="1">
      <c r="A26" s="83" t="s">
        <v>103</v>
      </c>
      <c r="B26" s="84" t="s">
        <v>104</v>
      </c>
      <c r="C26" s="85"/>
      <c r="D26" s="85"/>
      <c r="E26" s="74">
        <f t="array" ref="E26">SUM(IF(A26=KHN,TH))</f>
        <v>0</v>
      </c>
      <c r="F26" s="74">
        <f t="array" ref="F26">SUM(IF(A26=KHC,TH))</f>
        <v>0</v>
      </c>
      <c r="G26" s="85">
        <f t="shared" si="3"/>
        <v>0</v>
      </c>
      <c r="H26" s="85">
        <f t="shared" si="4"/>
        <v>0</v>
      </c>
    </row>
    <row r="27" spans="1:8" s="28" customFormat="1" ht="17.25" customHeight="1">
      <c r="A27" s="83" t="s">
        <v>105</v>
      </c>
      <c r="B27" s="84" t="s">
        <v>106</v>
      </c>
      <c r="C27" s="85"/>
      <c r="D27" s="85"/>
      <c r="E27" s="74">
        <f t="array" ref="E27">SUM(IF(A27=KHN,TH))</f>
        <v>0</v>
      </c>
      <c r="F27" s="74">
        <f t="array" ref="F27">SUM(IF(A27=KHC,TH))</f>
        <v>0</v>
      </c>
      <c r="G27" s="85">
        <f t="shared" si="3"/>
        <v>0</v>
      </c>
      <c r="H27" s="85">
        <f t="shared" si="4"/>
        <v>0</v>
      </c>
    </row>
    <row r="28" spans="1:8" s="28" customFormat="1" ht="17.25" customHeight="1">
      <c r="A28" s="77" t="s">
        <v>107</v>
      </c>
      <c r="B28" s="77" t="s">
        <v>108</v>
      </c>
      <c r="C28" s="78">
        <f t="shared" ref="C28:H28" si="5">SUM(C25:C27)</f>
        <v>0</v>
      </c>
      <c r="D28" s="78">
        <f t="shared" si="5"/>
        <v>0</v>
      </c>
      <c r="E28" s="78">
        <f t="shared" si="5"/>
        <v>0</v>
      </c>
      <c r="F28" s="78">
        <f t="shared" si="5"/>
        <v>0</v>
      </c>
      <c r="G28" s="78">
        <f t="shared" si="5"/>
        <v>0</v>
      </c>
      <c r="H28" s="78">
        <f t="shared" si="5"/>
        <v>0</v>
      </c>
    </row>
    <row r="29" spans="1:8" s="28" customFormat="1" ht="17.25" customHeight="1">
      <c r="A29" s="83" t="s">
        <v>134</v>
      </c>
      <c r="B29" s="84" t="s">
        <v>135</v>
      </c>
      <c r="C29" s="85"/>
      <c r="D29" s="85"/>
      <c r="E29" s="74">
        <f t="array" ref="E29">SUM(IF(A29=KHN,TH))</f>
        <v>0</v>
      </c>
      <c r="F29" s="74">
        <f t="array" ref="F29">SUM(IF(A29=KHC,TH))</f>
        <v>0</v>
      </c>
      <c r="G29" s="85">
        <f>MAX(C29+E29-D29-F29,0)</f>
        <v>0</v>
      </c>
      <c r="H29" s="85">
        <f>MAX(D29+F29-E29-C29,0)</f>
        <v>0</v>
      </c>
    </row>
    <row r="30" spans="1:8" s="28" customFormat="1" ht="17.25" customHeight="1">
      <c r="A30" s="86" t="s">
        <v>136</v>
      </c>
      <c r="B30" s="77" t="s">
        <v>137</v>
      </c>
      <c r="C30" s="78">
        <f t="shared" ref="C30:H30" si="6">C29</f>
        <v>0</v>
      </c>
      <c r="D30" s="78">
        <f t="shared" si="6"/>
        <v>0</v>
      </c>
      <c r="E30" s="78">
        <f t="shared" si="6"/>
        <v>0</v>
      </c>
      <c r="F30" s="78">
        <f t="shared" si="6"/>
        <v>0</v>
      </c>
      <c r="G30" s="78">
        <f t="shared" si="6"/>
        <v>0</v>
      </c>
      <c r="H30" s="78">
        <f t="shared" si="6"/>
        <v>0</v>
      </c>
    </row>
    <row r="31" spans="1:8" s="28" customFormat="1" ht="17.25" customHeight="1">
      <c r="A31" s="73" t="s">
        <v>120</v>
      </c>
      <c r="B31" s="73" t="s">
        <v>138</v>
      </c>
      <c r="C31" s="74"/>
      <c r="D31" s="74"/>
      <c r="E31" s="74">
        <f t="array" ref="E31">SUM(IF(A31=KHN,TH))</f>
        <v>0</v>
      </c>
      <c r="F31" s="74">
        <f t="array" ref="F31">SUM(IF(A31=KHC,TH))</f>
        <v>0</v>
      </c>
      <c r="G31" s="74">
        <f>MAX(C31+E31-D31-F31,0)</f>
        <v>0</v>
      </c>
      <c r="H31" s="74">
        <f>MAX(D31+F31-E31-C31,0)</f>
        <v>0</v>
      </c>
    </row>
    <row r="32" spans="1:8" s="28" customFormat="1" ht="17.25" customHeight="1">
      <c r="A32" s="72" t="s">
        <v>119</v>
      </c>
      <c r="B32" s="73" t="s">
        <v>139</v>
      </c>
      <c r="C32" s="74"/>
      <c r="D32" s="74"/>
      <c r="E32" s="74">
        <f t="array" ref="E32">SUM(IF(A32=KHN,TH))</f>
        <v>0</v>
      </c>
      <c r="F32" s="74">
        <f t="array" ref="F32">SUM(IF(A32=KHC,TH))</f>
        <v>0</v>
      </c>
      <c r="G32" s="74">
        <f>MAX(C32+E32-D32-F32,0)</f>
        <v>0</v>
      </c>
      <c r="H32" s="74">
        <f>MAX(D32+F32-E32-C32,0)</f>
        <v>0</v>
      </c>
    </row>
    <row r="33" spans="1:8" s="28" customFormat="1" ht="17.25" customHeight="1">
      <c r="A33" s="77" t="s">
        <v>140</v>
      </c>
      <c r="B33" s="77" t="s">
        <v>141</v>
      </c>
      <c r="C33" s="78">
        <f t="shared" ref="C33:H33" si="7">C31+C32</f>
        <v>0</v>
      </c>
      <c r="D33" s="78">
        <f t="shared" si="7"/>
        <v>0</v>
      </c>
      <c r="E33" s="78">
        <f t="shared" si="7"/>
        <v>0</v>
      </c>
      <c r="F33" s="78">
        <f t="shared" si="7"/>
        <v>0</v>
      </c>
      <c r="G33" s="78">
        <f t="shared" si="7"/>
        <v>0</v>
      </c>
      <c r="H33" s="78">
        <f t="shared" si="7"/>
        <v>0</v>
      </c>
    </row>
    <row r="34" spans="1:8" s="28" customFormat="1" ht="17.25" customHeight="1">
      <c r="A34" s="72" t="s">
        <v>80</v>
      </c>
      <c r="B34" s="73" t="s">
        <v>81</v>
      </c>
      <c r="C34" s="74"/>
      <c r="D34" s="74">
        <v>0</v>
      </c>
      <c r="E34" s="74">
        <f t="array" ref="E34">SUM(IF(A34=KHN,TH))</f>
        <v>0</v>
      </c>
      <c r="F34" s="74">
        <f t="array" ref="F34">SUM(IF(A34=KHC,TH))</f>
        <v>0</v>
      </c>
      <c r="G34" s="75">
        <f t="shared" si="3"/>
        <v>0</v>
      </c>
      <c r="H34" s="75">
        <f t="shared" si="4"/>
        <v>0</v>
      </c>
    </row>
    <row r="35" spans="1:8" s="28" customFormat="1" ht="17.25" customHeight="1">
      <c r="A35" s="86" t="s">
        <v>84</v>
      </c>
      <c r="B35" s="77" t="s">
        <v>82</v>
      </c>
      <c r="C35" s="78">
        <f>C34</f>
        <v>0</v>
      </c>
      <c r="D35" s="78">
        <f>D34</f>
        <v>0</v>
      </c>
      <c r="E35" s="78">
        <f>E34</f>
        <v>0</v>
      </c>
      <c r="F35" s="78">
        <f>F34</f>
        <v>0</v>
      </c>
      <c r="G35" s="78">
        <f t="shared" si="3"/>
        <v>0</v>
      </c>
      <c r="H35" s="78">
        <f t="shared" si="4"/>
        <v>0</v>
      </c>
    </row>
    <row r="36" spans="1:8" s="28" customFormat="1" ht="17.25" customHeight="1">
      <c r="A36" s="77" t="s">
        <v>2</v>
      </c>
      <c r="B36" s="77" t="s">
        <v>35</v>
      </c>
      <c r="C36" s="78"/>
      <c r="D36" s="78"/>
      <c r="E36" s="79">
        <f t="array" ref="E36">SUM(IF(A36=KHN,TH))</f>
        <v>1898375238</v>
      </c>
      <c r="F36" s="79">
        <f t="array" ref="F36">SUM(IF(A36=KHC,TH))</f>
        <v>2863483379</v>
      </c>
      <c r="G36" s="78">
        <f t="shared" si="3"/>
        <v>0</v>
      </c>
      <c r="H36" s="78">
        <f t="shared" si="4"/>
        <v>965108141</v>
      </c>
    </row>
    <row r="37" spans="1:8" s="28" customFormat="1" ht="17.25" customHeight="1">
      <c r="A37" s="73" t="s">
        <v>36</v>
      </c>
      <c r="B37" s="73" t="s">
        <v>37</v>
      </c>
      <c r="C37" s="74"/>
      <c r="D37" s="74"/>
      <c r="E37" s="74">
        <f t="array" ref="E37">SUM(IF(A37=KHN,TH))</f>
        <v>0</v>
      </c>
      <c r="F37" s="74">
        <f t="array" ref="F37">SUM(IF(A37=KHC,TH))</f>
        <v>0</v>
      </c>
      <c r="G37" s="74">
        <f t="shared" si="3"/>
        <v>0</v>
      </c>
      <c r="H37" s="74">
        <f t="shared" si="4"/>
        <v>0</v>
      </c>
    </row>
    <row r="38" spans="1:8" s="28" customFormat="1" ht="17.25" customHeight="1">
      <c r="A38" s="73" t="s">
        <v>132</v>
      </c>
      <c r="B38" s="73" t="s">
        <v>133</v>
      </c>
      <c r="C38" s="74"/>
      <c r="D38" s="74"/>
      <c r="E38" s="74">
        <f t="array" ref="E38">SUM(IF(A38=KHN,TH))</f>
        <v>0</v>
      </c>
      <c r="F38" s="74">
        <f t="array" ref="F38">SUM(IF(A38=KHC,TH))</f>
        <v>0</v>
      </c>
      <c r="G38" s="74">
        <f t="shared" si="3"/>
        <v>0</v>
      </c>
      <c r="H38" s="74">
        <f t="shared" si="4"/>
        <v>0</v>
      </c>
    </row>
    <row r="39" spans="1:8" s="28" customFormat="1" ht="17.25" customHeight="1">
      <c r="A39" s="87" t="s">
        <v>38</v>
      </c>
      <c r="B39" s="88" t="s">
        <v>39</v>
      </c>
      <c r="C39" s="89"/>
      <c r="D39" s="89"/>
      <c r="E39" s="89">
        <f t="array" ref="E39">SUM(IF(A39=KHN,TH))</f>
        <v>2000000</v>
      </c>
      <c r="F39" s="89">
        <f t="array" ref="F39">SUM(IF(A39=KHC,TH))</f>
        <v>2000000</v>
      </c>
      <c r="G39" s="89">
        <f t="shared" si="3"/>
        <v>0</v>
      </c>
      <c r="H39" s="89">
        <f t="shared" si="4"/>
        <v>0</v>
      </c>
    </row>
    <row r="40" spans="1:8" s="28" customFormat="1" ht="17.25" customHeight="1">
      <c r="A40" s="73" t="s">
        <v>7</v>
      </c>
      <c r="B40" s="73" t="s">
        <v>40</v>
      </c>
      <c r="C40" s="74">
        <f t="shared" ref="C40:H40" si="8">C39</f>
        <v>0</v>
      </c>
      <c r="D40" s="74">
        <f t="shared" si="8"/>
        <v>0</v>
      </c>
      <c r="E40" s="74">
        <f t="shared" si="8"/>
        <v>2000000</v>
      </c>
      <c r="F40" s="74">
        <f t="shared" si="8"/>
        <v>2000000</v>
      </c>
      <c r="G40" s="74">
        <f t="shared" si="8"/>
        <v>0</v>
      </c>
      <c r="H40" s="74">
        <f t="shared" si="8"/>
        <v>0</v>
      </c>
    </row>
    <row r="41" spans="1:8" s="28" customFormat="1" ht="17.25" customHeight="1">
      <c r="A41" s="77" t="s">
        <v>41</v>
      </c>
      <c r="B41" s="77" t="s">
        <v>42</v>
      </c>
      <c r="C41" s="78">
        <f t="shared" ref="C41:H41" si="9">C37+C40+C38</f>
        <v>0</v>
      </c>
      <c r="D41" s="78">
        <f t="shared" si="9"/>
        <v>0</v>
      </c>
      <c r="E41" s="78">
        <f t="shared" si="9"/>
        <v>2000000</v>
      </c>
      <c r="F41" s="78">
        <f t="shared" si="9"/>
        <v>2000000</v>
      </c>
      <c r="G41" s="78">
        <f t="shared" si="9"/>
        <v>0</v>
      </c>
      <c r="H41" s="78">
        <f t="shared" si="9"/>
        <v>0</v>
      </c>
    </row>
    <row r="42" spans="1:8" s="28" customFormat="1" ht="17.25" customHeight="1">
      <c r="A42" s="73" t="s">
        <v>122</v>
      </c>
      <c r="B42" s="73" t="s">
        <v>129</v>
      </c>
      <c r="C42" s="74">
        <v>0</v>
      </c>
      <c r="D42" s="74">
        <v>0</v>
      </c>
      <c r="E42" s="74">
        <f t="array" ref="E42">SUM(IF(A42=KHN,TH))</f>
        <v>0</v>
      </c>
      <c r="F42" s="74">
        <f t="array" ref="F42">SUM(IF(A42=KHC,TH))</f>
        <v>0</v>
      </c>
      <c r="G42" s="74">
        <f t="shared" ref="G42:G47" si="10">MAX(C42+E42-D42-F42,0)</f>
        <v>0</v>
      </c>
      <c r="H42" s="74">
        <f t="shared" ref="H42:H47" si="11">MAX(D42+F42-E42-C42,0)</f>
        <v>0</v>
      </c>
    </row>
    <row r="43" spans="1:8" s="28" customFormat="1" ht="17.25" customHeight="1">
      <c r="A43" s="77" t="s">
        <v>130</v>
      </c>
      <c r="B43" s="77" t="s">
        <v>131</v>
      </c>
      <c r="C43" s="78">
        <f>C42</f>
        <v>0</v>
      </c>
      <c r="D43" s="78">
        <f>D42</f>
        <v>0</v>
      </c>
      <c r="E43" s="78">
        <f>E42</f>
        <v>0</v>
      </c>
      <c r="F43" s="78">
        <f>F42</f>
        <v>0</v>
      </c>
      <c r="G43" s="78">
        <f t="shared" si="10"/>
        <v>0</v>
      </c>
      <c r="H43" s="78">
        <f t="shared" si="11"/>
        <v>0</v>
      </c>
    </row>
    <row r="44" spans="1:8" s="28" customFormat="1" ht="17.25" customHeight="1">
      <c r="A44" s="72" t="s">
        <v>123</v>
      </c>
      <c r="B44" s="73" t="s">
        <v>126</v>
      </c>
      <c r="C44" s="74"/>
      <c r="D44" s="74"/>
      <c r="E44" s="74">
        <f t="array" ref="E44">SUM(IF(A44=KHN,TH))</f>
        <v>0</v>
      </c>
      <c r="F44" s="74">
        <f t="array" ref="F44">SUM(IF(A44=KHC,TH))</f>
        <v>0</v>
      </c>
      <c r="G44" s="74">
        <f t="shared" si="10"/>
        <v>0</v>
      </c>
      <c r="H44" s="74">
        <f t="shared" si="11"/>
        <v>0</v>
      </c>
    </row>
    <row r="45" spans="1:8" s="28" customFormat="1" ht="17.25" customHeight="1">
      <c r="A45" s="73" t="s">
        <v>124</v>
      </c>
      <c r="B45" s="73" t="s">
        <v>127</v>
      </c>
      <c r="C45" s="74"/>
      <c r="D45" s="74"/>
      <c r="E45" s="74">
        <f t="array" ref="E45">SUM(IF(A45=KHN,TH))</f>
        <v>0</v>
      </c>
      <c r="F45" s="74">
        <f t="array" ref="F45">SUM(IF(A45=KHC,TH))</f>
        <v>0</v>
      </c>
      <c r="G45" s="74">
        <f t="shared" si="10"/>
        <v>0</v>
      </c>
      <c r="H45" s="74">
        <f t="shared" si="11"/>
        <v>0</v>
      </c>
    </row>
    <row r="46" spans="1:8" s="28" customFormat="1" ht="17.25" customHeight="1">
      <c r="A46" s="72" t="s">
        <v>125</v>
      </c>
      <c r="B46" s="73" t="s">
        <v>128</v>
      </c>
      <c r="C46" s="74"/>
      <c r="D46" s="74"/>
      <c r="E46" s="74">
        <f t="array" ref="E46">SUM(IF(A46=KHN,TH))</f>
        <v>0</v>
      </c>
      <c r="F46" s="74">
        <f t="array" ref="F46">SUM(IF(A46=KHC,TH))</f>
        <v>0</v>
      </c>
      <c r="G46" s="74">
        <f t="shared" si="10"/>
        <v>0</v>
      </c>
      <c r="H46" s="74">
        <f t="shared" si="11"/>
        <v>0</v>
      </c>
    </row>
    <row r="47" spans="1:8" s="28" customFormat="1" ht="17.25" customHeight="1">
      <c r="A47" s="73" t="s">
        <v>6</v>
      </c>
      <c r="B47" s="73" t="s">
        <v>43</v>
      </c>
      <c r="C47" s="74"/>
      <c r="D47" s="74"/>
      <c r="E47" s="74">
        <f t="array" ref="E47">SUM(IF(A47=KHN,TH))</f>
        <v>0</v>
      </c>
      <c r="F47" s="74">
        <f t="array" ref="F47">SUM(IF(A47=KHC,TH))</f>
        <v>0</v>
      </c>
      <c r="G47" s="74">
        <f t="shared" si="10"/>
        <v>0</v>
      </c>
      <c r="H47" s="74">
        <f t="shared" si="11"/>
        <v>0</v>
      </c>
    </row>
    <row r="48" spans="1:8" s="28" customFormat="1" ht="17.25" customHeight="1">
      <c r="A48" s="77" t="s">
        <v>44</v>
      </c>
      <c r="B48" s="77" t="s">
        <v>45</v>
      </c>
      <c r="C48" s="78">
        <f t="shared" ref="C48:H48" si="12">SUM(C44:C47)</f>
        <v>0</v>
      </c>
      <c r="D48" s="78">
        <f t="shared" si="12"/>
        <v>0</v>
      </c>
      <c r="E48" s="78">
        <f t="shared" si="12"/>
        <v>0</v>
      </c>
      <c r="F48" s="78">
        <f t="shared" si="12"/>
        <v>0</v>
      </c>
      <c r="G48" s="78">
        <f t="shared" si="12"/>
        <v>0</v>
      </c>
      <c r="H48" s="78">
        <f t="shared" si="12"/>
        <v>0</v>
      </c>
    </row>
    <row r="49" spans="1:9" s="28" customFormat="1" ht="17.25" customHeight="1">
      <c r="A49" s="72" t="s">
        <v>46</v>
      </c>
      <c r="B49" s="73" t="s">
        <v>86</v>
      </c>
      <c r="C49" s="75"/>
      <c r="D49" s="75"/>
      <c r="E49" s="75">
        <f t="array" ref="E49">SUM(IF(A49=KHN,TH))</f>
        <v>0</v>
      </c>
      <c r="F49" s="75">
        <f t="array" ref="F49">SUM(IF(A49=KHC,TH))</f>
        <v>0</v>
      </c>
      <c r="G49" s="75">
        <f>MAX(C49+E49-D49-F49,0)</f>
        <v>0</v>
      </c>
      <c r="H49" s="75">
        <f>MAX(D49+F49-E49-C49,0)</f>
        <v>0</v>
      </c>
    </row>
    <row r="50" spans="1:9" s="28" customFormat="1" ht="17.25" customHeight="1">
      <c r="A50" s="72" t="s">
        <v>85</v>
      </c>
      <c r="B50" s="73" t="s">
        <v>87</v>
      </c>
      <c r="C50" s="74"/>
      <c r="D50" s="74"/>
      <c r="E50" s="74">
        <f t="array" ref="E50">SUM(IF(A50=KHN,TH))</f>
        <v>0</v>
      </c>
      <c r="F50" s="74">
        <f t="array" ref="F50">SUM(IF(A50=KHC,TH))</f>
        <v>0</v>
      </c>
      <c r="G50" s="74">
        <f>MAX(C50+E50-D50-F50,0)</f>
        <v>0</v>
      </c>
      <c r="H50" s="74">
        <f>MAX(D50+F50-E50-C50,0)</f>
        <v>0</v>
      </c>
    </row>
    <row r="51" spans="1:9" s="28" customFormat="1" ht="17.25" customHeight="1">
      <c r="A51" s="86" t="s">
        <v>17</v>
      </c>
      <c r="B51" s="77" t="s">
        <v>47</v>
      </c>
      <c r="C51" s="78">
        <f t="shared" ref="C51:H51" si="13">SUM(C49:C50)</f>
        <v>0</v>
      </c>
      <c r="D51" s="78">
        <f t="shared" si="13"/>
        <v>0</v>
      </c>
      <c r="E51" s="78">
        <f t="shared" si="13"/>
        <v>0</v>
      </c>
      <c r="F51" s="78">
        <f t="shared" si="13"/>
        <v>0</v>
      </c>
      <c r="G51" s="78">
        <f t="shared" si="13"/>
        <v>0</v>
      </c>
      <c r="H51" s="78">
        <f t="shared" si="13"/>
        <v>0</v>
      </c>
    </row>
    <row r="52" spans="1:9" s="28" customFormat="1" ht="17.25" customHeight="1">
      <c r="A52" s="73" t="s">
        <v>12</v>
      </c>
      <c r="B52" s="73" t="s">
        <v>48</v>
      </c>
      <c r="C52" s="74"/>
      <c r="D52" s="74"/>
      <c r="E52" s="74">
        <f t="array" ref="E52">SUM(IF(A52=KHN,TH))</f>
        <v>0</v>
      </c>
      <c r="F52" s="74">
        <f t="array" ref="F52">SUM(IF(A52=KHC,TH))</f>
        <v>0</v>
      </c>
      <c r="G52" s="75">
        <f>MAX(C52+E52-D52-F52,0)</f>
        <v>0</v>
      </c>
      <c r="H52" s="75">
        <f>MAX(D52+F52-E52-C52,0)</f>
        <v>0</v>
      </c>
    </row>
    <row r="53" spans="1:9" s="28" customFormat="1" ht="17.25" customHeight="1">
      <c r="A53" s="77" t="s">
        <v>49</v>
      </c>
      <c r="B53" s="77" t="s">
        <v>50</v>
      </c>
      <c r="C53" s="78">
        <v>0</v>
      </c>
      <c r="D53" s="78">
        <f>D52</f>
        <v>0</v>
      </c>
      <c r="E53" s="78">
        <f>E52</f>
        <v>0</v>
      </c>
      <c r="F53" s="78">
        <f>F52</f>
        <v>0</v>
      </c>
      <c r="G53" s="78">
        <f>MAX(C53+E53-D53-F53,0)</f>
        <v>0</v>
      </c>
      <c r="H53" s="78">
        <f>MAX(D53+F53-E53-C53,0)</f>
        <v>0</v>
      </c>
    </row>
    <row r="54" spans="1:9" s="28" customFormat="1" ht="17.25" customHeight="1">
      <c r="A54" s="72" t="s">
        <v>51</v>
      </c>
      <c r="B54" s="73" t="s">
        <v>52</v>
      </c>
      <c r="C54" s="74"/>
      <c r="D54" s="74"/>
      <c r="E54" s="74">
        <f t="array" ref="E54">SUM(IF(A54=KHN,TH))</f>
        <v>0</v>
      </c>
      <c r="F54" s="74">
        <f t="array" ref="F54">SUM(IF(A54=KHC,TH))</f>
        <v>0</v>
      </c>
      <c r="G54" s="75">
        <f>MAX(C54+E54-D54-F54,0)</f>
        <v>0</v>
      </c>
      <c r="H54" s="75">
        <f>MAX(D54+F54-E54-C54,0)</f>
        <v>0</v>
      </c>
    </row>
    <row r="55" spans="1:9" s="28" customFormat="1" ht="17.25" customHeight="1">
      <c r="A55" s="73" t="s">
        <v>53</v>
      </c>
      <c r="B55" s="73" t="s">
        <v>54</v>
      </c>
      <c r="C55" s="74"/>
      <c r="D55" s="74"/>
      <c r="E55" s="74">
        <f t="array" ref="E55">SUM(IF(A55=TH!$K$10:$K$956,TH!$J$10:$J$956))</f>
        <v>0</v>
      </c>
      <c r="F55" s="74">
        <f t="array" ref="F55">SUM(IF(A55=TH!$L$10:$L$956,TH!$J$10:$J$956))</f>
        <v>0</v>
      </c>
      <c r="G55" s="74">
        <f>MAX(C55+E55-D55-F55,0)</f>
        <v>0</v>
      </c>
      <c r="H55" s="74">
        <f>MAX(D55+F55-E55-C55,0)</f>
        <v>0</v>
      </c>
    </row>
    <row r="56" spans="1:9" s="28" customFormat="1" ht="17.25" customHeight="1">
      <c r="A56" s="77" t="s">
        <v>55</v>
      </c>
      <c r="B56" s="77" t="s">
        <v>56</v>
      </c>
      <c r="C56" s="78">
        <f t="shared" ref="C56:H56" si="14">C55+C54</f>
        <v>0</v>
      </c>
      <c r="D56" s="78">
        <f t="shared" si="14"/>
        <v>0</v>
      </c>
      <c r="E56" s="78">
        <f t="shared" si="14"/>
        <v>0</v>
      </c>
      <c r="F56" s="78">
        <f t="shared" si="14"/>
        <v>0</v>
      </c>
      <c r="G56" s="78">
        <f t="shared" si="14"/>
        <v>0</v>
      </c>
      <c r="H56" s="78">
        <f t="shared" si="14"/>
        <v>0</v>
      </c>
    </row>
    <row r="57" spans="1:9" s="28" customFormat="1" ht="17.25" customHeight="1">
      <c r="A57" s="72" t="s">
        <v>111</v>
      </c>
      <c r="B57" s="73" t="s">
        <v>112</v>
      </c>
      <c r="C57" s="74"/>
      <c r="D57" s="74"/>
      <c r="E57" s="74">
        <f t="array" ref="E57">SUM(IF(A57=KHN,TH))</f>
        <v>0</v>
      </c>
      <c r="F57" s="74">
        <f t="array" ref="F57">SUM(IF(A57=KHC,TH))</f>
        <v>0</v>
      </c>
      <c r="G57" s="75"/>
      <c r="H57" s="75"/>
      <c r="I57" s="28">
        <f>E57-F57</f>
        <v>0</v>
      </c>
    </row>
    <row r="58" spans="1:9" s="28" customFormat="1" ht="17.25" customHeight="1">
      <c r="A58" s="77" t="s">
        <v>113</v>
      </c>
      <c r="B58" s="77" t="s">
        <v>114</v>
      </c>
      <c r="C58" s="78"/>
      <c r="D58" s="78"/>
      <c r="E58" s="78">
        <f>E57</f>
        <v>0</v>
      </c>
      <c r="F58" s="78">
        <f>F57</f>
        <v>0</v>
      </c>
      <c r="G58" s="78"/>
      <c r="H58" s="78"/>
      <c r="I58" s="28">
        <f>E58-F58</f>
        <v>0</v>
      </c>
    </row>
    <row r="59" spans="1:9" s="28" customFormat="1" ht="17.25" customHeight="1">
      <c r="A59" s="77" t="s">
        <v>18</v>
      </c>
      <c r="B59" s="77" t="s">
        <v>57</v>
      </c>
      <c r="C59" s="78"/>
      <c r="D59" s="78"/>
      <c r="E59" s="79">
        <f t="array" ref="E59">SUM(IF(A59=KHN,TH))</f>
        <v>13889173</v>
      </c>
      <c r="F59" s="79">
        <f t="array" ref="F59">SUM(IF(A59=KHC,TH))</f>
        <v>13889173</v>
      </c>
      <c r="G59" s="78"/>
      <c r="H59" s="78"/>
      <c r="I59" s="28">
        <f t="shared" ref="I59:I67" si="15">E59-F59</f>
        <v>0</v>
      </c>
    </row>
    <row r="60" spans="1:9" s="28" customFormat="1" ht="17.25" customHeight="1">
      <c r="A60" s="77" t="s">
        <v>109</v>
      </c>
      <c r="B60" s="77" t="s">
        <v>110</v>
      </c>
      <c r="C60" s="78"/>
      <c r="D60" s="78"/>
      <c r="E60" s="79">
        <f t="array" ref="E60">SUM(IF(A60=KHN,TH))</f>
        <v>0</v>
      </c>
      <c r="F60" s="79">
        <f t="array" ref="F60">SUM(IF(A60=KHC,TH))</f>
        <v>0</v>
      </c>
      <c r="G60" s="78"/>
      <c r="H60" s="78"/>
      <c r="I60" s="28">
        <f t="shared" si="15"/>
        <v>0</v>
      </c>
    </row>
    <row r="61" spans="1:9" s="28" customFormat="1" ht="17.25" customHeight="1">
      <c r="A61" s="77" t="s">
        <v>58</v>
      </c>
      <c r="B61" s="77" t="s">
        <v>59</v>
      </c>
      <c r="C61" s="78"/>
      <c r="D61" s="78"/>
      <c r="E61" s="79">
        <f t="array" ref="E61">SUM(IF(A61=KHN,TH))</f>
        <v>0</v>
      </c>
      <c r="F61" s="79">
        <f t="array" ref="F61">SUM(IF(A61=KHC,TH))</f>
        <v>0</v>
      </c>
      <c r="G61" s="78"/>
      <c r="H61" s="78"/>
      <c r="I61" s="28">
        <f t="shared" si="15"/>
        <v>0</v>
      </c>
    </row>
    <row r="62" spans="1:9" s="28" customFormat="1" ht="17.25" customHeight="1">
      <c r="A62" s="86" t="s">
        <v>121</v>
      </c>
      <c r="B62" s="77" t="s">
        <v>147</v>
      </c>
      <c r="C62" s="78"/>
      <c r="D62" s="78"/>
      <c r="E62" s="79">
        <f t="array" ref="E62">SUM(IF(A62=KHN,TH))</f>
        <v>0</v>
      </c>
      <c r="F62" s="79">
        <f t="array" ref="F62">SUM(IF(A62=KHC,TH))</f>
        <v>0</v>
      </c>
      <c r="G62" s="78"/>
      <c r="H62" s="78"/>
      <c r="I62" s="28">
        <f>E62-F62</f>
        <v>0</v>
      </c>
    </row>
    <row r="63" spans="1:9" s="28" customFormat="1" ht="17.25" customHeight="1">
      <c r="A63" s="77" t="s">
        <v>60</v>
      </c>
      <c r="B63" s="77" t="s">
        <v>61</v>
      </c>
      <c r="C63" s="78"/>
      <c r="D63" s="78"/>
      <c r="E63" s="79">
        <f t="array" ref="E63">SUM(IF(A63=KHN,TH))</f>
        <v>16370500</v>
      </c>
      <c r="F63" s="79">
        <f t="array" ref="F63">SUM(IF(A63=KHC,TH))</f>
        <v>16370500</v>
      </c>
      <c r="G63" s="78"/>
      <c r="H63" s="78"/>
      <c r="I63" s="28">
        <f t="shared" si="15"/>
        <v>0</v>
      </c>
    </row>
    <row r="64" spans="1:9" s="28" customFormat="1" ht="17.25" customHeight="1">
      <c r="A64" s="86" t="s">
        <v>62</v>
      </c>
      <c r="B64" s="77" t="s">
        <v>63</v>
      </c>
      <c r="C64" s="78"/>
      <c r="D64" s="78"/>
      <c r="E64" s="79">
        <f t="array" ref="E64">SUM(IF(A64=KHN,TH))</f>
        <v>0</v>
      </c>
      <c r="F64" s="79">
        <f t="array" ref="F64">SUM(IF(A64=KHC,TH))</f>
        <v>0</v>
      </c>
      <c r="G64" s="78"/>
      <c r="H64" s="78"/>
      <c r="I64" s="28">
        <f t="shared" si="15"/>
        <v>0</v>
      </c>
    </row>
    <row r="65" spans="1:9" s="28" customFormat="1" ht="17.25" customHeight="1">
      <c r="A65" s="77" t="s">
        <v>64</v>
      </c>
      <c r="B65" s="77" t="s">
        <v>65</v>
      </c>
      <c r="C65" s="78"/>
      <c r="D65" s="78"/>
      <c r="E65" s="79">
        <f t="array" ref="E65">SUM(IF(A65=KHN,TH))</f>
        <v>0</v>
      </c>
      <c r="F65" s="79">
        <f t="array" ref="F65">SUM(IF(A65=KHC,TH))</f>
        <v>0</v>
      </c>
      <c r="G65" s="78"/>
      <c r="H65" s="78"/>
      <c r="I65" s="28">
        <f t="shared" si="15"/>
        <v>0</v>
      </c>
    </row>
    <row r="66" spans="1:9" s="28" customFormat="1" ht="17.25" customHeight="1">
      <c r="A66" s="86" t="s">
        <v>66</v>
      </c>
      <c r="B66" s="77" t="s">
        <v>67</v>
      </c>
      <c r="C66" s="78"/>
      <c r="D66" s="78"/>
      <c r="E66" s="79">
        <f t="array" ref="E66">SUM(IF(A66=KHN,TH))</f>
        <v>0</v>
      </c>
      <c r="F66" s="79">
        <f t="array" ref="F66">SUM(IF(A66=KHC,TH))</f>
        <v>0</v>
      </c>
      <c r="G66" s="78"/>
      <c r="H66" s="78"/>
      <c r="I66" s="28">
        <f t="shared" si="15"/>
        <v>0</v>
      </c>
    </row>
    <row r="67" spans="1:9" s="28" customFormat="1" ht="17.25" customHeight="1">
      <c r="A67" s="77" t="s">
        <v>68</v>
      </c>
      <c r="B67" s="77" t="s">
        <v>69</v>
      </c>
      <c r="C67" s="78"/>
      <c r="D67" s="78"/>
      <c r="E67" s="90">
        <f t="array" ref="E67">SUM(IF(A67=KHN,TH))</f>
        <v>16370500</v>
      </c>
      <c r="F67" s="90">
        <f t="array" ref="F67">SUM(IF(A67=TH!$L$10:$L$956,TH!$J$10:$J$956))</f>
        <v>13889173</v>
      </c>
      <c r="G67" s="78"/>
      <c r="H67" s="78"/>
      <c r="I67" s="28">
        <f t="shared" si="15"/>
        <v>2481327</v>
      </c>
    </row>
    <row r="68" spans="1:9" s="28" customFormat="1" ht="17.25" customHeight="1">
      <c r="A68" s="111" t="s">
        <v>16</v>
      </c>
      <c r="B68" s="112"/>
      <c r="C68" s="91">
        <f t="shared" ref="C68:H68" si="16">C11+C13+C14+C16+C18+C21+C22+C23+C24+C28+C30+C33+C35+C36+C41+C43+C48+C51+C53+C56+C58+C59+C60+C61+C62+C63+C64+C65+C66+C67</f>
        <v>20452439</v>
      </c>
      <c r="D68" s="91">
        <f t="shared" si="16"/>
        <v>0</v>
      </c>
      <c r="E68" s="91">
        <f t="shared" si="16"/>
        <v>7780776718</v>
      </c>
      <c r="F68" s="91">
        <f t="shared" si="16"/>
        <v>7780776718</v>
      </c>
      <c r="G68" s="91">
        <f t="shared" si="16"/>
        <v>2866759384</v>
      </c>
      <c r="H68" s="91">
        <f t="shared" si="16"/>
        <v>2848788272</v>
      </c>
    </row>
    <row r="69" spans="1:9">
      <c r="E69" s="92"/>
      <c r="F69" s="93"/>
    </row>
    <row r="70" spans="1:9">
      <c r="E70" s="93"/>
      <c r="H70" s="93">
        <f>G68-H68</f>
        <v>17971112</v>
      </c>
    </row>
    <row r="71" spans="1:9">
      <c r="E71" s="94"/>
      <c r="F71" s="94"/>
    </row>
    <row r="72" spans="1:9">
      <c r="E72" s="94"/>
      <c r="F72" s="94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963"/>
  <sheetViews>
    <sheetView tabSelected="1" topLeftCell="A7" workbookViewId="0">
      <pane xSplit="12" ySplit="3" topLeftCell="AD896" activePane="bottomRight" state="frozen"/>
      <selection activeCell="A7" sqref="A7"/>
      <selection pane="topRight" activeCell="N7" sqref="N7"/>
      <selection pane="bottomLeft" activeCell="A10" sqref="A10"/>
      <selection pane="bottomRight" activeCell="B24" sqref="B24:L919"/>
    </sheetView>
  </sheetViews>
  <sheetFormatPr defaultRowHeight="12.75"/>
  <cols>
    <col min="1" max="1" width="4.85546875" style="34" customWidth="1"/>
    <col min="2" max="2" width="9.140625" style="34" customWidth="1"/>
    <col min="3" max="3" width="6.85546875" style="34" customWidth="1"/>
    <col min="4" max="4" width="9.140625" style="34" customWidth="1"/>
    <col min="5" max="5" width="39" style="34" customWidth="1"/>
    <col min="6" max="6" width="14.85546875" style="57" customWidth="1"/>
    <col min="7" max="7" width="40.7109375" style="42" customWidth="1"/>
    <col min="8" max="9" width="7.7109375" style="42" customWidth="1"/>
    <col min="10" max="10" width="13.140625" style="34" customWidth="1"/>
    <col min="11" max="12" width="7" style="34" customWidth="1"/>
    <col min="13" max="16384" width="9.140625" style="34"/>
  </cols>
  <sheetData>
    <row r="1" spans="1:12">
      <c r="A1" s="2"/>
      <c r="B1" s="2"/>
      <c r="C1" s="3"/>
      <c r="D1" s="3"/>
      <c r="E1" s="4"/>
      <c r="F1" s="53"/>
      <c r="G1" s="24"/>
      <c r="H1" s="24"/>
      <c r="I1" s="24"/>
      <c r="J1" s="13"/>
      <c r="K1" s="5"/>
      <c r="L1" s="5"/>
    </row>
    <row r="2" spans="1:12">
      <c r="A2" s="2"/>
      <c r="B2" s="2"/>
      <c r="C2" s="3"/>
      <c r="D2" s="3"/>
      <c r="E2" s="3"/>
      <c r="F2" s="53"/>
      <c r="G2" s="25"/>
      <c r="H2" s="25"/>
      <c r="I2" s="25"/>
      <c r="J2" s="13"/>
      <c r="K2" s="5"/>
      <c r="L2" s="5"/>
    </row>
    <row r="3" spans="1:12">
      <c r="A3" s="3"/>
      <c r="B3" s="3"/>
      <c r="C3" s="3"/>
      <c r="D3" s="3"/>
      <c r="E3" s="3"/>
      <c r="F3" s="53"/>
      <c r="G3" s="25"/>
      <c r="H3" s="25"/>
      <c r="I3" s="25"/>
      <c r="J3" s="12"/>
      <c r="K3" s="6"/>
      <c r="L3" s="6"/>
    </row>
    <row r="4" spans="1:12" ht="22.5">
      <c r="A4" s="13"/>
      <c r="B4" s="120" t="s">
        <v>70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</row>
    <row r="5" spans="1:12" ht="14.25">
      <c r="A5" s="13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</row>
    <row r="6" spans="1:12">
      <c r="A6" s="13"/>
      <c r="B6" s="13"/>
      <c r="C6" s="13"/>
      <c r="D6" s="13"/>
      <c r="E6" s="13"/>
      <c r="F6" s="2"/>
      <c r="G6" s="14"/>
      <c r="H6" s="14"/>
      <c r="I6" s="14"/>
      <c r="J6" s="13"/>
      <c r="K6" s="5"/>
      <c r="L6" s="5"/>
    </row>
    <row r="7" spans="1:12" ht="24.75" customHeight="1">
      <c r="A7" s="115" t="s">
        <v>78</v>
      </c>
      <c r="B7" s="122" t="s">
        <v>8</v>
      </c>
      <c r="C7" s="123" t="s">
        <v>1</v>
      </c>
      <c r="D7" s="124"/>
      <c r="E7" s="122" t="s">
        <v>0</v>
      </c>
      <c r="F7" s="126" t="s">
        <v>79</v>
      </c>
      <c r="G7" s="117" t="s">
        <v>21</v>
      </c>
      <c r="H7" s="118" t="s">
        <v>117</v>
      </c>
      <c r="I7" s="119"/>
      <c r="J7" s="122" t="s">
        <v>88</v>
      </c>
      <c r="K7" s="125" t="s">
        <v>71</v>
      </c>
      <c r="L7" s="125"/>
    </row>
    <row r="8" spans="1:12" ht="24.75" customHeight="1">
      <c r="A8" s="116"/>
      <c r="B8" s="122"/>
      <c r="C8" s="36" t="s">
        <v>4</v>
      </c>
      <c r="D8" s="35" t="s">
        <v>13</v>
      </c>
      <c r="E8" s="122"/>
      <c r="F8" s="127"/>
      <c r="G8" s="117"/>
      <c r="H8" s="49" t="s">
        <v>115</v>
      </c>
      <c r="I8" s="49" t="s">
        <v>116</v>
      </c>
      <c r="J8" s="122"/>
      <c r="K8" s="37" t="s">
        <v>9</v>
      </c>
      <c r="L8" s="37" t="s">
        <v>10</v>
      </c>
    </row>
    <row r="9" spans="1:12">
      <c r="A9" s="38">
        <v>2</v>
      </c>
      <c r="B9" s="38">
        <v>3</v>
      </c>
      <c r="C9" s="38">
        <v>4</v>
      </c>
      <c r="D9" s="38">
        <v>5</v>
      </c>
      <c r="E9" s="38">
        <v>6</v>
      </c>
      <c r="F9" s="54">
        <v>7</v>
      </c>
      <c r="G9" s="38">
        <v>8</v>
      </c>
      <c r="H9" s="39">
        <v>9</v>
      </c>
      <c r="I9" s="38">
        <v>10</v>
      </c>
      <c r="J9" s="39">
        <v>13</v>
      </c>
      <c r="K9" s="38">
        <v>14</v>
      </c>
      <c r="L9" s="39">
        <v>15</v>
      </c>
    </row>
    <row r="10" spans="1:12" s="40" customFormat="1" ht="15.75" customHeight="1">
      <c r="A10" s="7">
        <f t="shared" ref="A10:A23" si="0">IF(B10&lt;&gt;"",MONTH(B10),"")</f>
        <v>1</v>
      </c>
      <c r="B10" s="17">
        <f>D10</f>
        <v>40574</v>
      </c>
      <c r="C10" s="17" t="s">
        <v>72</v>
      </c>
      <c r="D10" s="17">
        <v>40574</v>
      </c>
      <c r="E10" s="18" t="s">
        <v>83</v>
      </c>
      <c r="F10" s="18"/>
      <c r="G10" s="19"/>
      <c r="H10" s="43"/>
      <c r="I10" s="43"/>
      <c r="J10" s="20">
        <f>CDPS!D55</f>
        <v>0</v>
      </c>
      <c r="K10" s="21" t="s">
        <v>53</v>
      </c>
      <c r="L10" s="21" t="s">
        <v>51</v>
      </c>
    </row>
    <row r="11" spans="1:12" s="40" customFormat="1" ht="15.75" customHeight="1">
      <c r="A11" s="7">
        <f t="shared" si="0"/>
        <v>1</v>
      </c>
      <c r="B11" s="17">
        <f t="shared" ref="B11:B19" si="1">D11</f>
        <v>40574</v>
      </c>
      <c r="C11" s="17" t="s">
        <v>72</v>
      </c>
      <c r="D11" s="17">
        <v>40574</v>
      </c>
      <c r="E11" s="18" t="s">
        <v>143</v>
      </c>
      <c r="F11" s="18"/>
      <c r="G11" s="19"/>
      <c r="H11" s="43"/>
      <c r="I11" s="43"/>
      <c r="J11" s="20">
        <f>SUMIF(KHC,K11,TH)</f>
        <v>0</v>
      </c>
      <c r="K11" s="22" t="s">
        <v>146</v>
      </c>
      <c r="L11" s="21" t="s">
        <v>3</v>
      </c>
    </row>
    <row r="12" spans="1:12" s="40" customFormat="1" ht="15.75" customHeight="1">
      <c r="A12" s="7">
        <f t="shared" si="0"/>
        <v>1</v>
      </c>
      <c r="B12" s="17">
        <f t="shared" si="1"/>
        <v>40574</v>
      </c>
      <c r="C12" s="17" t="s">
        <v>72</v>
      </c>
      <c r="D12" s="17">
        <v>40574</v>
      </c>
      <c r="E12" s="18" t="s">
        <v>144</v>
      </c>
      <c r="F12" s="18"/>
      <c r="G12" s="19"/>
      <c r="H12" s="43"/>
      <c r="I12" s="43"/>
      <c r="J12" s="20">
        <f>SUMIF(KHN,L12,TH)</f>
        <v>0</v>
      </c>
      <c r="K12" s="22" t="s">
        <v>68</v>
      </c>
      <c r="L12" s="21" t="s">
        <v>109</v>
      </c>
    </row>
    <row r="13" spans="1:12" s="40" customFormat="1" ht="15.75" customHeight="1">
      <c r="A13" s="7">
        <f t="shared" si="0"/>
        <v>1</v>
      </c>
      <c r="B13" s="17">
        <f t="shared" si="1"/>
        <v>40574</v>
      </c>
      <c r="C13" s="17" t="s">
        <v>72</v>
      </c>
      <c r="D13" s="17">
        <v>40574</v>
      </c>
      <c r="E13" s="18" t="s">
        <v>73</v>
      </c>
      <c r="F13" s="18"/>
      <c r="G13" s="23"/>
      <c r="H13" s="44"/>
      <c r="I13" s="44"/>
      <c r="J13" s="20">
        <f>SUMIF(KHN,L13,TH)</f>
        <v>0</v>
      </c>
      <c r="K13" s="21" t="s">
        <v>68</v>
      </c>
      <c r="L13" s="21" t="s">
        <v>58</v>
      </c>
    </row>
    <row r="14" spans="1:12" s="40" customFormat="1" ht="15.75" customHeight="1">
      <c r="A14" s="7">
        <f t="shared" si="0"/>
        <v>1</v>
      </c>
      <c r="B14" s="17">
        <f t="shared" si="1"/>
        <v>40574</v>
      </c>
      <c r="C14" s="17" t="s">
        <v>72</v>
      </c>
      <c r="D14" s="17">
        <v>40574</v>
      </c>
      <c r="E14" s="18" t="s">
        <v>145</v>
      </c>
      <c r="F14" s="18"/>
      <c r="G14" s="19"/>
      <c r="H14" s="43"/>
      <c r="I14" s="43"/>
      <c r="J14" s="20">
        <f>SUMIF(KHN,L14,TH)</f>
        <v>0</v>
      </c>
      <c r="K14" s="21" t="s">
        <v>68</v>
      </c>
      <c r="L14" s="21" t="s">
        <v>121</v>
      </c>
    </row>
    <row r="15" spans="1:12" s="40" customFormat="1" ht="15.75" customHeight="1">
      <c r="A15" s="7">
        <f t="shared" si="0"/>
        <v>1</v>
      </c>
      <c r="B15" s="17">
        <f t="shared" si="1"/>
        <v>40574</v>
      </c>
      <c r="C15" s="17" t="s">
        <v>72</v>
      </c>
      <c r="D15" s="17">
        <v>40574</v>
      </c>
      <c r="E15" s="18" t="s">
        <v>74</v>
      </c>
      <c r="F15" s="18"/>
      <c r="G15" s="19"/>
      <c r="H15" s="43"/>
      <c r="I15" s="43"/>
      <c r="J15" s="20">
        <f>SUMIF(KHN,L15,TH)</f>
        <v>16370500</v>
      </c>
      <c r="K15" s="21" t="s">
        <v>68</v>
      </c>
      <c r="L15" s="21" t="s">
        <v>60</v>
      </c>
    </row>
    <row r="16" spans="1:12" s="40" customFormat="1" ht="15.75" customHeight="1">
      <c r="A16" s="7">
        <f t="shared" si="0"/>
        <v>1</v>
      </c>
      <c r="B16" s="17">
        <f t="shared" si="1"/>
        <v>40574</v>
      </c>
      <c r="C16" s="17" t="s">
        <v>72</v>
      </c>
      <c r="D16" s="17">
        <v>40574</v>
      </c>
      <c r="E16" s="18" t="s">
        <v>75</v>
      </c>
      <c r="F16" s="18"/>
      <c r="G16" s="19"/>
      <c r="H16" s="43"/>
      <c r="I16" s="43"/>
      <c r="J16" s="20">
        <f>SUMIF(KHC,K16,TH)</f>
        <v>13889173</v>
      </c>
      <c r="K16" s="22" t="s">
        <v>18</v>
      </c>
      <c r="L16" s="21" t="s">
        <v>68</v>
      </c>
    </row>
    <row r="17" spans="1:26" s="40" customFormat="1" ht="15.75" customHeight="1">
      <c r="A17" s="7">
        <f t="shared" si="0"/>
        <v>1</v>
      </c>
      <c r="B17" s="17">
        <f t="shared" si="1"/>
        <v>40574</v>
      </c>
      <c r="C17" s="17" t="s">
        <v>72</v>
      </c>
      <c r="D17" s="17">
        <v>40574</v>
      </c>
      <c r="E17" s="18" t="s">
        <v>152</v>
      </c>
      <c r="F17" s="18"/>
      <c r="G17" s="19"/>
      <c r="H17" s="43"/>
      <c r="I17" s="43"/>
      <c r="J17" s="20">
        <f>SUMIF(KHC,K17,TH)</f>
        <v>0</v>
      </c>
      <c r="K17" s="21" t="s">
        <v>111</v>
      </c>
      <c r="L17" s="21" t="s">
        <v>68</v>
      </c>
    </row>
    <row r="18" spans="1:26" s="40" customFormat="1" ht="15.75" customHeight="1">
      <c r="A18" s="7">
        <f t="shared" si="0"/>
        <v>1</v>
      </c>
      <c r="B18" s="17">
        <f t="shared" si="1"/>
        <v>40574</v>
      </c>
      <c r="C18" s="17" t="s">
        <v>72</v>
      </c>
      <c r="D18" s="17">
        <v>40574</v>
      </c>
      <c r="E18" s="18" t="s">
        <v>76</v>
      </c>
      <c r="F18" s="18"/>
      <c r="G18" s="19"/>
      <c r="H18" s="43"/>
      <c r="I18" s="43"/>
      <c r="J18" s="20">
        <f>SUMIF(KHC,K18,TH)</f>
        <v>0</v>
      </c>
      <c r="K18" s="21" t="s">
        <v>62</v>
      </c>
      <c r="L18" s="21" t="s">
        <v>68</v>
      </c>
    </row>
    <row r="19" spans="1:26" s="40" customFormat="1" ht="15.75" customHeight="1">
      <c r="A19" s="7">
        <f t="shared" si="0"/>
        <v>1</v>
      </c>
      <c r="B19" s="17">
        <f t="shared" si="1"/>
        <v>40574</v>
      </c>
      <c r="C19" s="17" t="s">
        <v>72</v>
      </c>
      <c r="D19" s="17">
        <v>40574</v>
      </c>
      <c r="E19" s="18" t="s">
        <v>77</v>
      </c>
      <c r="F19" s="18"/>
      <c r="G19" s="19"/>
      <c r="H19" s="43"/>
      <c r="I19" s="43"/>
      <c r="J19" s="20">
        <f>SUMIF(KHN,L19,TH)</f>
        <v>0</v>
      </c>
      <c r="K19" s="22" t="s">
        <v>68</v>
      </c>
      <c r="L19" s="21" t="s">
        <v>64</v>
      </c>
    </row>
    <row r="20" spans="1:26" s="40" customFormat="1" ht="15.75" customHeight="1">
      <c r="A20" s="7">
        <f t="shared" si="0"/>
        <v>3</v>
      </c>
      <c r="B20" s="17">
        <f t="shared" ref="B20:B23" si="2">D20</f>
        <v>40633</v>
      </c>
      <c r="C20" s="17" t="s">
        <v>72</v>
      </c>
      <c r="D20" s="17">
        <v>40633</v>
      </c>
      <c r="E20" s="18" t="s">
        <v>148</v>
      </c>
      <c r="F20" s="18"/>
      <c r="G20" s="19"/>
      <c r="H20" s="43"/>
      <c r="I20" s="43"/>
      <c r="J20" s="20"/>
      <c r="K20" s="22" t="s">
        <v>53</v>
      </c>
      <c r="L20" s="21" t="s">
        <v>68</v>
      </c>
    </row>
    <row r="21" spans="1:26" s="40" customFormat="1" ht="15.75" customHeight="1">
      <c r="A21" s="7">
        <f t="shared" si="0"/>
        <v>6</v>
      </c>
      <c r="B21" s="17">
        <f t="shared" si="2"/>
        <v>40724</v>
      </c>
      <c r="C21" s="17" t="s">
        <v>72</v>
      </c>
      <c r="D21" s="17">
        <v>40724</v>
      </c>
      <c r="E21" s="18" t="s">
        <v>149</v>
      </c>
      <c r="F21" s="18"/>
      <c r="G21" s="19"/>
      <c r="H21" s="43"/>
      <c r="I21" s="43"/>
      <c r="J21" s="20"/>
      <c r="K21" s="22" t="s">
        <v>53</v>
      </c>
      <c r="L21" s="21" t="s">
        <v>68</v>
      </c>
    </row>
    <row r="22" spans="1:26" s="40" customFormat="1" ht="15.75" customHeight="1">
      <c r="A22" s="7">
        <f t="shared" si="0"/>
        <v>9</v>
      </c>
      <c r="B22" s="17">
        <f t="shared" si="2"/>
        <v>40816</v>
      </c>
      <c r="C22" s="17" t="s">
        <v>72</v>
      </c>
      <c r="D22" s="17">
        <v>40816</v>
      </c>
      <c r="E22" s="18" t="s">
        <v>150</v>
      </c>
      <c r="F22" s="18"/>
      <c r="G22" s="19"/>
      <c r="H22" s="43"/>
      <c r="I22" s="43"/>
      <c r="J22" s="20"/>
      <c r="K22" s="22" t="s">
        <v>53</v>
      </c>
      <c r="L22" s="21" t="s">
        <v>68</v>
      </c>
    </row>
    <row r="23" spans="1:26" s="40" customFormat="1" ht="15.75" customHeight="1">
      <c r="A23" s="7">
        <f t="shared" si="0"/>
        <v>12</v>
      </c>
      <c r="B23" s="17">
        <f t="shared" si="2"/>
        <v>40908</v>
      </c>
      <c r="C23" s="17" t="s">
        <v>72</v>
      </c>
      <c r="D23" s="17">
        <v>40908</v>
      </c>
      <c r="E23" s="18" t="s">
        <v>151</v>
      </c>
      <c r="F23" s="18"/>
      <c r="G23" s="19"/>
      <c r="H23" s="43"/>
      <c r="I23" s="43"/>
      <c r="J23" s="20"/>
      <c r="K23" s="22" t="s">
        <v>53</v>
      </c>
      <c r="L23" s="21" t="s">
        <v>68</v>
      </c>
    </row>
    <row r="24" spans="1:26" s="59" customFormat="1" ht="15.75" customHeight="1">
      <c r="A24" s="7">
        <f>IF(B24&lt;&gt;"",MONTH(B24),"")</f>
        <v>1</v>
      </c>
      <c r="B24" s="30">
        <f>D24</f>
        <v>40914</v>
      </c>
      <c r="C24" s="30" t="s">
        <v>156</v>
      </c>
      <c r="D24" s="30">
        <v>40914</v>
      </c>
      <c r="E24" s="31" t="s">
        <v>158</v>
      </c>
      <c r="F24" s="63" t="s">
        <v>155</v>
      </c>
      <c r="G24" s="1"/>
      <c r="H24" s="45"/>
      <c r="I24" s="45"/>
      <c r="J24" s="61">
        <v>100000000</v>
      </c>
      <c r="K24" s="62" t="s">
        <v>11</v>
      </c>
      <c r="L24" s="62" t="s">
        <v>118</v>
      </c>
    </row>
    <row r="25" spans="1:26" s="59" customFormat="1" ht="15.75" customHeight="1">
      <c r="A25" s="7">
        <f>IF(B25&lt;&gt;"",MONTH(B25),"")</f>
        <v>1</v>
      </c>
      <c r="B25" s="30">
        <f>D25</f>
        <v>40914</v>
      </c>
      <c r="C25" s="30" t="s">
        <v>157</v>
      </c>
      <c r="D25" s="8">
        <v>40914</v>
      </c>
      <c r="E25" s="31" t="s">
        <v>173</v>
      </c>
      <c r="F25" s="63" t="s">
        <v>155</v>
      </c>
      <c r="G25" s="1" t="s">
        <v>166</v>
      </c>
      <c r="H25" s="46"/>
      <c r="I25" s="47"/>
      <c r="J25" s="9">
        <v>20000000</v>
      </c>
      <c r="K25" s="62" t="s">
        <v>22</v>
      </c>
      <c r="L25" s="62" t="s">
        <v>11</v>
      </c>
    </row>
    <row r="26" spans="1:26" s="59" customFormat="1" ht="15.75" customHeight="1">
      <c r="A26" s="7">
        <f>IF(B26&lt;&gt;"",MONTH(B26),"")</f>
        <v>1</v>
      </c>
      <c r="B26" s="30">
        <f>D26</f>
        <v>40918</v>
      </c>
      <c r="C26" s="30" t="s">
        <v>156</v>
      </c>
      <c r="D26" s="30">
        <v>40918</v>
      </c>
      <c r="E26" s="31" t="s">
        <v>158</v>
      </c>
      <c r="F26" s="63" t="s">
        <v>155</v>
      </c>
      <c r="G26" s="1"/>
      <c r="H26" s="45"/>
      <c r="I26" s="45"/>
      <c r="J26" s="61">
        <v>54530300</v>
      </c>
      <c r="K26" s="62" t="s">
        <v>11</v>
      </c>
      <c r="L26" s="62" t="s">
        <v>118</v>
      </c>
    </row>
    <row r="27" spans="1:26" s="59" customFormat="1" ht="15.75" customHeight="1">
      <c r="A27" s="7">
        <f>IF(B27&lt;&gt;"",MONTH(B27),"")</f>
        <v>1</v>
      </c>
      <c r="B27" s="30">
        <f>D27</f>
        <v>40919</v>
      </c>
      <c r="C27" s="30" t="s">
        <v>157</v>
      </c>
      <c r="D27" s="8">
        <v>40919</v>
      </c>
      <c r="E27" s="31" t="s">
        <v>173</v>
      </c>
      <c r="F27" s="63" t="s">
        <v>155</v>
      </c>
      <c r="G27" s="1" t="s">
        <v>166</v>
      </c>
      <c r="H27" s="46"/>
      <c r="I27" s="47"/>
      <c r="J27" s="9">
        <v>130000000</v>
      </c>
      <c r="K27" s="62" t="s">
        <v>22</v>
      </c>
      <c r="L27" s="62" t="s">
        <v>11</v>
      </c>
    </row>
    <row r="28" spans="1:26" s="59" customFormat="1" ht="15.75" customHeight="1">
      <c r="A28" s="7">
        <f>IF(B28&lt;&gt;"",MONTH(B28),"")</f>
        <v>1</v>
      </c>
      <c r="B28" s="30">
        <f>D28</f>
        <v>40919</v>
      </c>
      <c r="C28" s="30" t="s">
        <v>157</v>
      </c>
      <c r="D28" s="8">
        <v>40919</v>
      </c>
      <c r="E28" s="31" t="s">
        <v>159</v>
      </c>
      <c r="F28" s="63" t="s">
        <v>155</v>
      </c>
      <c r="G28" s="1"/>
      <c r="H28" s="46"/>
      <c r="I28" s="47"/>
      <c r="J28" s="9">
        <v>10000</v>
      </c>
      <c r="K28" s="62" t="s">
        <v>60</v>
      </c>
      <c r="L28" s="62" t="s">
        <v>11</v>
      </c>
    </row>
    <row r="29" spans="1:26" s="59" customFormat="1" ht="15.75" customHeight="1">
      <c r="A29" s="7">
        <f>IF(B29&lt;&gt;"",MONTH(B29),"")</f>
        <v>1</v>
      </c>
      <c r="B29" s="30">
        <f>D29</f>
        <v>40919</v>
      </c>
      <c r="C29" s="30" t="s">
        <v>157</v>
      </c>
      <c r="D29" s="8">
        <v>40919</v>
      </c>
      <c r="E29" s="31" t="s">
        <v>168</v>
      </c>
      <c r="F29" s="63" t="s">
        <v>155</v>
      </c>
      <c r="G29" s="1"/>
      <c r="H29" s="46"/>
      <c r="I29" s="47"/>
      <c r="J29" s="9">
        <v>19794013</v>
      </c>
      <c r="K29" s="62" t="s">
        <v>2</v>
      </c>
      <c r="L29" s="62" t="s">
        <v>11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s="59" customFormat="1" ht="15.75" customHeight="1">
      <c r="A30" s="7">
        <f>IF(B30&lt;&gt;"",MONTH(B30),"")</f>
        <v>1</v>
      </c>
      <c r="B30" s="30">
        <f>D30</f>
        <v>40921</v>
      </c>
      <c r="C30" s="30" t="s">
        <v>156</v>
      </c>
      <c r="D30" s="30">
        <v>40921</v>
      </c>
      <c r="E30" s="31" t="s">
        <v>158</v>
      </c>
      <c r="F30" s="63" t="s">
        <v>155</v>
      </c>
      <c r="G30" s="1"/>
      <c r="H30" s="45"/>
      <c r="I30" s="45"/>
      <c r="J30" s="9">
        <v>17694269</v>
      </c>
      <c r="K30" s="62" t="s">
        <v>11</v>
      </c>
      <c r="L30" s="62" t="s">
        <v>118</v>
      </c>
    </row>
    <row r="31" spans="1:26" s="59" customFormat="1" ht="15.75" customHeight="1">
      <c r="A31" s="7">
        <f>IF(B31&lt;&gt;"",MONTH(B31),"")</f>
        <v>1</v>
      </c>
      <c r="B31" s="30">
        <f>D31</f>
        <v>40921</v>
      </c>
      <c r="C31" s="30"/>
      <c r="D31" s="30">
        <v>40921</v>
      </c>
      <c r="E31" s="31" t="s">
        <v>243</v>
      </c>
      <c r="F31" s="96" t="s">
        <v>247</v>
      </c>
      <c r="G31" s="15" t="s">
        <v>242</v>
      </c>
      <c r="H31" s="45"/>
      <c r="I31" s="45"/>
      <c r="J31" s="61">
        <v>900000</v>
      </c>
      <c r="K31" s="62" t="s">
        <v>97</v>
      </c>
      <c r="L31" s="62" t="s">
        <v>22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s="59" customFormat="1" ht="15.75" customHeight="1">
      <c r="A32" s="7">
        <f>IF(B32&lt;&gt;"",MONTH(B32),"")</f>
        <v>1</v>
      </c>
      <c r="B32" s="30">
        <f>D32</f>
        <v>40921</v>
      </c>
      <c r="C32" s="30"/>
      <c r="D32" s="8">
        <v>40921</v>
      </c>
      <c r="E32" s="11" t="s">
        <v>244</v>
      </c>
      <c r="F32" s="55" t="s">
        <v>247</v>
      </c>
      <c r="G32" s="15" t="s">
        <v>242</v>
      </c>
      <c r="H32" s="45"/>
      <c r="I32" s="45"/>
      <c r="J32" s="9">
        <v>90000</v>
      </c>
      <c r="K32" s="10" t="s">
        <v>3</v>
      </c>
      <c r="L32" s="10" t="s">
        <v>22</v>
      </c>
    </row>
    <row r="33" spans="1:26" s="59" customFormat="1" ht="15.75" customHeight="1">
      <c r="A33" s="7">
        <f>IF(B33&lt;&gt;"",MONTH(B33),"")</f>
        <v>1</v>
      </c>
      <c r="B33" s="30">
        <f>D33</f>
        <v>40924</v>
      </c>
      <c r="C33" s="32"/>
      <c r="D33" s="32">
        <v>40924</v>
      </c>
      <c r="E33" s="11" t="s">
        <v>425</v>
      </c>
      <c r="F33" s="55" t="s">
        <v>423</v>
      </c>
      <c r="G33" s="15" t="s">
        <v>169</v>
      </c>
      <c r="H33" s="45">
        <v>100</v>
      </c>
      <c r="I33" s="45">
        <v>16988</v>
      </c>
      <c r="J33" s="9">
        <f>ROUND(H33*I33,0)</f>
        <v>1698800</v>
      </c>
      <c r="K33" s="62" t="s">
        <v>89</v>
      </c>
      <c r="L33" s="62" t="s">
        <v>2</v>
      </c>
    </row>
    <row r="34" spans="1:26" s="59" customFormat="1" ht="15.75" customHeight="1">
      <c r="A34" s="7">
        <f>IF(B34&lt;&gt;"",MONTH(B34),"")</f>
        <v>1</v>
      </c>
      <c r="B34" s="30">
        <f>D34</f>
        <v>40924</v>
      </c>
      <c r="C34" s="32"/>
      <c r="D34" s="32">
        <v>40924</v>
      </c>
      <c r="E34" s="11" t="s">
        <v>426</v>
      </c>
      <c r="F34" s="55" t="s">
        <v>423</v>
      </c>
      <c r="G34" s="15" t="s">
        <v>169</v>
      </c>
      <c r="H34" s="45">
        <v>150</v>
      </c>
      <c r="I34" s="45">
        <v>17097</v>
      </c>
      <c r="J34" s="9">
        <f>ROUND(H34*I34,0)</f>
        <v>2564550</v>
      </c>
      <c r="K34" s="62" t="s">
        <v>89</v>
      </c>
      <c r="L34" s="62" t="s">
        <v>2</v>
      </c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s="59" customFormat="1" ht="15.75" customHeight="1">
      <c r="A35" s="7">
        <f>IF(B35&lt;&gt;"",MONTH(B35),"")</f>
        <v>1</v>
      </c>
      <c r="B35" s="30">
        <f>D35</f>
        <v>40924</v>
      </c>
      <c r="C35" s="32"/>
      <c r="D35" s="32">
        <v>40924</v>
      </c>
      <c r="E35" s="11" t="s">
        <v>427</v>
      </c>
      <c r="F35" s="55" t="s">
        <v>423</v>
      </c>
      <c r="G35" s="15" t="s">
        <v>169</v>
      </c>
      <c r="H35" s="45">
        <v>175</v>
      </c>
      <c r="I35" s="45">
        <v>17533</v>
      </c>
      <c r="J35" s="9">
        <f>ROUND(H35*I35,0)</f>
        <v>3068275</v>
      </c>
      <c r="K35" s="62" t="s">
        <v>89</v>
      </c>
      <c r="L35" s="62" t="s">
        <v>2</v>
      </c>
    </row>
    <row r="36" spans="1:26" s="59" customFormat="1" ht="15.75" customHeight="1">
      <c r="A36" s="7">
        <f>IF(B36&lt;&gt;"",MONTH(B36),"")</f>
        <v>1</v>
      </c>
      <c r="B36" s="30">
        <f>D36</f>
        <v>40924</v>
      </c>
      <c r="C36" s="32"/>
      <c r="D36" s="32">
        <v>40924</v>
      </c>
      <c r="E36" s="11" t="s">
        <v>428</v>
      </c>
      <c r="F36" s="55" t="s">
        <v>423</v>
      </c>
      <c r="G36" s="15" t="s">
        <v>169</v>
      </c>
      <c r="H36" s="45">
        <v>210</v>
      </c>
      <c r="I36" s="45">
        <v>26898</v>
      </c>
      <c r="J36" s="9">
        <f>ROUND(H36*I36,0)</f>
        <v>5648580</v>
      </c>
      <c r="K36" s="62" t="s">
        <v>3</v>
      </c>
      <c r="L36" s="62" t="s">
        <v>2</v>
      </c>
    </row>
    <row r="37" spans="1:26" s="59" customFormat="1" ht="15.75" customHeight="1">
      <c r="A37" s="7">
        <f>IF(B37&lt;&gt;"",MONTH(B37),"")</f>
        <v>1</v>
      </c>
      <c r="B37" s="30">
        <f>D37</f>
        <v>40924</v>
      </c>
      <c r="C37" s="32"/>
      <c r="D37" s="32">
        <v>40924</v>
      </c>
      <c r="E37" s="11" t="s">
        <v>429</v>
      </c>
      <c r="F37" s="55" t="s">
        <v>423</v>
      </c>
      <c r="G37" s="15" t="s">
        <v>169</v>
      </c>
      <c r="H37" s="45">
        <v>420</v>
      </c>
      <c r="I37" s="45">
        <v>17139</v>
      </c>
      <c r="J37" s="9">
        <f>ROUND(H37*I37,0)</f>
        <v>7198380</v>
      </c>
      <c r="K37" s="62" t="s">
        <v>89</v>
      </c>
      <c r="L37" s="62" t="s">
        <v>2</v>
      </c>
    </row>
    <row r="38" spans="1:26" s="59" customFormat="1" ht="15.75" customHeight="1">
      <c r="A38" s="7">
        <f>IF(B38&lt;&gt;"",MONTH(B38),"")</f>
        <v>1</v>
      </c>
      <c r="B38" s="30">
        <f>D38</f>
        <v>40924</v>
      </c>
      <c r="C38" s="32"/>
      <c r="D38" s="32">
        <v>40924</v>
      </c>
      <c r="E38" s="11" t="s">
        <v>430</v>
      </c>
      <c r="F38" s="55" t="s">
        <v>423</v>
      </c>
      <c r="G38" s="15" t="s">
        <v>169</v>
      </c>
      <c r="H38" s="45">
        <v>100</v>
      </c>
      <c r="I38" s="45">
        <v>25616</v>
      </c>
      <c r="J38" s="9">
        <f>ROUND(H38*I38,0)</f>
        <v>2561600</v>
      </c>
      <c r="K38" s="62" t="s">
        <v>89</v>
      </c>
      <c r="L38" s="62" t="s">
        <v>2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s="59" customFormat="1" ht="15.75" customHeight="1">
      <c r="A39" s="7">
        <f>IF(B39&lt;&gt;"",MONTH(B39),"")</f>
        <v>1</v>
      </c>
      <c r="B39" s="30">
        <f>D39</f>
        <v>40924</v>
      </c>
      <c r="C39" s="32"/>
      <c r="D39" s="32">
        <v>40924</v>
      </c>
      <c r="E39" s="11" t="s">
        <v>431</v>
      </c>
      <c r="F39" s="55" t="s">
        <v>423</v>
      </c>
      <c r="G39" s="15" t="s">
        <v>169</v>
      </c>
      <c r="H39" s="45">
        <v>100</v>
      </c>
      <c r="I39" s="45">
        <v>11435</v>
      </c>
      <c r="J39" s="9">
        <f>ROUND(H39*I39,0)</f>
        <v>1143500</v>
      </c>
      <c r="K39" s="62" t="s">
        <v>89</v>
      </c>
      <c r="L39" s="62" t="s">
        <v>2</v>
      </c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s="59" customFormat="1" ht="15.75" customHeight="1">
      <c r="A40" s="7">
        <f>IF(B40&lt;&gt;"",MONTH(B40),"")</f>
        <v>1</v>
      </c>
      <c r="B40" s="30">
        <f>D40</f>
        <v>40924</v>
      </c>
      <c r="C40" s="32"/>
      <c r="D40" s="32">
        <v>40924</v>
      </c>
      <c r="E40" s="11" t="s">
        <v>432</v>
      </c>
      <c r="F40" s="55" t="s">
        <v>423</v>
      </c>
      <c r="G40" s="15" t="s">
        <v>169</v>
      </c>
      <c r="H40" s="45">
        <v>100</v>
      </c>
      <c r="I40" s="45">
        <v>24206</v>
      </c>
      <c r="J40" s="9">
        <f>ROUND(H40*I40,0)</f>
        <v>2420600</v>
      </c>
      <c r="K40" s="62" t="s">
        <v>89</v>
      </c>
      <c r="L40" s="62" t="s">
        <v>2</v>
      </c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s="59" customFormat="1" ht="15.75" customHeight="1">
      <c r="A41" s="7">
        <f>IF(B41&lt;&gt;"",MONTH(B41),"")</f>
        <v>1</v>
      </c>
      <c r="B41" s="30">
        <f>D41</f>
        <v>40924</v>
      </c>
      <c r="C41" s="32"/>
      <c r="D41" s="32">
        <v>40924</v>
      </c>
      <c r="E41" s="11" t="s">
        <v>433</v>
      </c>
      <c r="F41" s="55" t="s">
        <v>423</v>
      </c>
      <c r="G41" s="15" t="s">
        <v>169</v>
      </c>
      <c r="H41" s="45">
        <v>140</v>
      </c>
      <c r="I41" s="45">
        <v>20059</v>
      </c>
      <c r="J41" s="9">
        <f>ROUND(H41*I41,0)</f>
        <v>2808260</v>
      </c>
      <c r="K41" s="62" t="s">
        <v>89</v>
      </c>
      <c r="L41" s="62" t="s">
        <v>2</v>
      </c>
    </row>
    <row r="42" spans="1:26" s="59" customFormat="1" ht="15.75" customHeight="1">
      <c r="A42" s="7">
        <f>IF(B42&lt;&gt;"",MONTH(B42),"")</f>
        <v>1</v>
      </c>
      <c r="B42" s="30">
        <f>D42</f>
        <v>40924</v>
      </c>
      <c r="C42" s="32"/>
      <c r="D42" s="32">
        <v>40924</v>
      </c>
      <c r="E42" s="11" t="s">
        <v>424</v>
      </c>
      <c r="F42" s="55" t="s">
        <v>423</v>
      </c>
      <c r="G42" s="15" t="s">
        <v>169</v>
      </c>
      <c r="H42" s="45"/>
      <c r="I42" s="45"/>
      <c r="J42" s="9">
        <v>2911255</v>
      </c>
      <c r="K42" s="62" t="s">
        <v>3</v>
      </c>
      <c r="L42" s="62" t="s">
        <v>2</v>
      </c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s="59" customFormat="1" ht="15.75" customHeight="1">
      <c r="A43" s="7">
        <f>IF(B43&lt;&gt;"",MONTH(B43),"")</f>
        <v>1</v>
      </c>
      <c r="B43" s="30">
        <f>D43</f>
        <v>40924</v>
      </c>
      <c r="C43" s="32"/>
      <c r="D43" s="32">
        <v>40924</v>
      </c>
      <c r="E43" s="11" t="s">
        <v>436</v>
      </c>
      <c r="F43" s="56" t="s">
        <v>434</v>
      </c>
      <c r="G43" s="15" t="s">
        <v>169</v>
      </c>
      <c r="H43" s="45">
        <v>100</v>
      </c>
      <c r="I43" s="45">
        <v>21766</v>
      </c>
      <c r="J43" s="9">
        <f>ROUND(H43*I43,0)</f>
        <v>2176600</v>
      </c>
      <c r="K43" s="62" t="s">
        <v>89</v>
      </c>
      <c r="L43" s="62" t="s">
        <v>2</v>
      </c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s="59" customFormat="1" ht="15.75" customHeight="1">
      <c r="A44" s="7">
        <f>IF(B44&lt;&gt;"",MONTH(B44),"")</f>
        <v>1</v>
      </c>
      <c r="B44" s="30">
        <f>D44</f>
        <v>40924</v>
      </c>
      <c r="C44" s="32"/>
      <c r="D44" s="32">
        <v>40924</v>
      </c>
      <c r="E44" s="11" t="s">
        <v>437</v>
      </c>
      <c r="F44" s="56" t="s">
        <v>434</v>
      </c>
      <c r="G44" s="15" t="s">
        <v>169</v>
      </c>
      <c r="H44" s="45">
        <v>1200</v>
      </c>
      <c r="I44" s="45">
        <v>8768</v>
      </c>
      <c r="J44" s="9">
        <f>ROUND(H44*I44,0)</f>
        <v>10521600</v>
      </c>
      <c r="K44" s="62" t="s">
        <v>89</v>
      </c>
      <c r="L44" s="62" t="s">
        <v>2</v>
      </c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s="59" customFormat="1" ht="15.75" customHeight="1">
      <c r="A45" s="7">
        <f>IF(B45&lt;&gt;"",MONTH(B45),"")</f>
        <v>1</v>
      </c>
      <c r="B45" s="30">
        <f>D45</f>
        <v>40924</v>
      </c>
      <c r="C45" s="32"/>
      <c r="D45" s="32">
        <v>40924</v>
      </c>
      <c r="E45" s="11" t="s">
        <v>438</v>
      </c>
      <c r="F45" s="56" t="s">
        <v>434</v>
      </c>
      <c r="G45" s="15" t="s">
        <v>169</v>
      </c>
      <c r="H45" s="45">
        <v>300</v>
      </c>
      <c r="I45" s="45">
        <v>13471</v>
      </c>
      <c r="J45" s="9">
        <f>ROUND(H45*I45,0)</f>
        <v>4041300</v>
      </c>
      <c r="K45" s="62" t="s">
        <v>89</v>
      </c>
      <c r="L45" s="62" t="s">
        <v>2</v>
      </c>
    </row>
    <row r="46" spans="1:26" s="59" customFormat="1" ht="15.75" customHeight="1">
      <c r="A46" s="7">
        <f>IF(B46&lt;&gt;"",MONTH(B46),"")</f>
        <v>1</v>
      </c>
      <c r="B46" s="30">
        <f>D46</f>
        <v>40924</v>
      </c>
      <c r="C46" s="32"/>
      <c r="D46" s="32">
        <v>40924</v>
      </c>
      <c r="E46" s="11" t="s">
        <v>439</v>
      </c>
      <c r="F46" s="56" t="s">
        <v>434</v>
      </c>
      <c r="G46" s="15" t="s">
        <v>169</v>
      </c>
      <c r="H46" s="45">
        <v>223</v>
      </c>
      <c r="I46" s="45">
        <v>12207</v>
      </c>
      <c r="J46" s="9">
        <f>ROUND(H46*I46,0)</f>
        <v>2722161</v>
      </c>
      <c r="K46" s="62" t="s">
        <v>89</v>
      </c>
      <c r="L46" s="62" t="s">
        <v>2</v>
      </c>
    </row>
    <row r="47" spans="1:26" s="59" customFormat="1" ht="15.75" customHeight="1">
      <c r="A47" s="7">
        <f>IF(B47&lt;&gt;"",MONTH(B47),"")</f>
        <v>1</v>
      </c>
      <c r="B47" s="30">
        <f>D47</f>
        <v>40924</v>
      </c>
      <c r="C47" s="32"/>
      <c r="D47" s="32">
        <v>40924</v>
      </c>
      <c r="E47" s="11" t="s">
        <v>440</v>
      </c>
      <c r="F47" s="56" t="s">
        <v>434</v>
      </c>
      <c r="G47" s="15" t="s">
        <v>169</v>
      </c>
      <c r="H47" s="45">
        <v>272</v>
      </c>
      <c r="I47" s="45">
        <v>13471</v>
      </c>
      <c r="J47" s="9">
        <f>ROUND(H47*I47,0)</f>
        <v>3664112</v>
      </c>
      <c r="K47" s="62" t="s">
        <v>89</v>
      </c>
      <c r="L47" s="62" t="s">
        <v>2</v>
      </c>
    </row>
    <row r="48" spans="1:26" s="59" customFormat="1" ht="15.75" customHeight="1">
      <c r="A48" s="7">
        <f>IF(B48&lt;&gt;"",MONTH(B48),"")</f>
        <v>1</v>
      </c>
      <c r="B48" s="30">
        <f>D48</f>
        <v>40924</v>
      </c>
      <c r="C48" s="32"/>
      <c r="D48" s="32">
        <v>40924</v>
      </c>
      <c r="E48" s="11" t="s">
        <v>441</v>
      </c>
      <c r="F48" s="56" t="s">
        <v>434</v>
      </c>
      <c r="G48" s="15" t="s">
        <v>169</v>
      </c>
      <c r="H48" s="45">
        <v>100</v>
      </c>
      <c r="I48" s="45">
        <v>31451</v>
      </c>
      <c r="J48" s="9">
        <f>ROUND(H48*I48,0)</f>
        <v>3145100</v>
      </c>
      <c r="K48" s="62" t="s">
        <v>89</v>
      </c>
      <c r="L48" s="62" t="s">
        <v>2</v>
      </c>
    </row>
    <row r="49" spans="1:26" s="59" customFormat="1" ht="15.75" customHeight="1">
      <c r="A49" s="7">
        <f>IF(B49&lt;&gt;"",MONTH(B49),"")</f>
        <v>1</v>
      </c>
      <c r="B49" s="30">
        <f>D49</f>
        <v>40924</v>
      </c>
      <c r="C49" s="32"/>
      <c r="D49" s="32">
        <v>40924</v>
      </c>
      <c r="E49" s="11" t="s">
        <v>442</v>
      </c>
      <c r="F49" s="56" t="s">
        <v>434</v>
      </c>
      <c r="G49" s="15" t="s">
        <v>169</v>
      </c>
      <c r="H49" s="45">
        <v>493</v>
      </c>
      <c r="I49" s="45">
        <v>31364</v>
      </c>
      <c r="J49" s="9">
        <f>ROUND(H49*I49,0)</f>
        <v>15462452</v>
      </c>
      <c r="K49" s="62" t="s">
        <v>89</v>
      </c>
      <c r="L49" s="62" t="s">
        <v>2</v>
      </c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s="59" customFormat="1" ht="15.75" customHeight="1">
      <c r="A50" s="7">
        <f>IF(B50&lt;&gt;"",MONTH(B50),"")</f>
        <v>1</v>
      </c>
      <c r="B50" s="30">
        <f>D50</f>
        <v>40924</v>
      </c>
      <c r="C50" s="32"/>
      <c r="D50" s="32">
        <v>40924</v>
      </c>
      <c r="E50" s="11" t="s">
        <v>443</v>
      </c>
      <c r="F50" s="56" t="s">
        <v>434</v>
      </c>
      <c r="G50" s="15" t="s">
        <v>169</v>
      </c>
      <c r="H50" s="45">
        <v>300</v>
      </c>
      <c r="I50" s="45">
        <v>20255</v>
      </c>
      <c r="J50" s="9">
        <f>ROUND(H50*I50,0)</f>
        <v>6076500</v>
      </c>
      <c r="K50" s="62" t="s">
        <v>89</v>
      </c>
      <c r="L50" s="62" t="s">
        <v>2</v>
      </c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s="59" customFormat="1" ht="15.75" customHeight="1">
      <c r="A51" s="7">
        <f>IF(B51&lt;&gt;"",MONTH(B51),"")</f>
        <v>1</v>
      </c>
      <c r="B51" s="30">
        <f>D51</f>
        <v>40924</v>
      </c>
      <c r="C51" s="32"/>
      <c r="D51" s="32">
        <v>40924</v>
      </c>
      <c r="E51" s="11" t="s">
        <v>435</v>
      </c>
      <c r="F51" s="56" t="s">
        <v>434</v>
      </c>
      <c r="G51" s="15" t="s">
        <v>169</v>
      </c>
      <c r="H51" s="46"/>
      <c r="I51" s="46"/>
      <c r="J51" s="9">
        <v>4780983</v>
      </c>
      <c r="K51" s="62" t="s">
        <v>3</v>
      </c>
      <c r="L51" s="62" t="s">
        <v>2</v>
      </c>
    </row>
    <row r="52" spans="1:26" s="59" customFormat="1" ht="15.75" customHeight="1">
      <c r="A52" s="7">
        <f>IF(B52&lt;&gt;"",MONTH(B52),"")</f>
        <v>1</v>
      </c>
      <c r="B52" s="30">
        <f>D52</f>
        <v>40924</v>
      </c>
      <c r="C52" s="32"/>
      <c r="D52" s="32">
        <v>40924</v>
      </c>
      <c r="E52" s="11" t="s">
        <v>445</v>
      </c>
      <c r="F52" s="56" t="s">
        <v>444</v>
      </c>
      <c r="G52" s="15" t="s">
        <v>169</v>
      </c>
      <c r="H52" s="45">
        <v>395</v>
      </c>
      <c r="I52" s="45">
        <v>14984</v>
      </c>
      <c r="J52" s="9">
        <f>ROUND(H52*I52,0)</f>
        <v>5918680</v>
      </c>
      <c r="K52" s="62" t="s">
        <v>89</v>
      </c>
      <c r="L52" s="62" t="s">
        <v>2</v>
      </c>
    </row>
    <row r="53" spans="1:26" s="59" customFormat="1" ht="15.75" customHeight="1">
      <c r="A53" s="7">
        <f>IF(B53&lt;&gt;"",MONTH(B53),"")</f>
        <v>1</v>
      </c>
      <c r="B53" s="30">
        <f>D53</f>
        <v>40924</v>
      </c>
      <c r="C53" s="32"/>
      <c r="D53" s="32">
        <v>40924</v>
      </c>
      <c r="E53" s="11" t="s">
        <v>446</v>
      </c>
      <c r="F53" s="56" t="s">
        <v>444</v>
      </c>
      <c r="G53" s="15" t="s">
        <v>169</v>
      </c>
      <c r="H53" s="45">
        <v>983</v>
      </c>
      <c r="I53" s="45">
        <v>20362</v>
      </c>
      <c r="J53" s="9">
        <f>ROUND(H53*I53,0)</f>
        <v>20015846</v>
      </c>
      <c r="K53" s="62" t="s">
        <v>89</v>
      </c>
      <c r="L53" s="62" t="s">
        <v>2</v>
      </c>
    </row>
    <row r="54" spans="1:26" s="59" customFormat="1" ht="15.75" customHeight="1">
      <c r="A54" s="7">
        <f>IF(B54&lt;&gt;"",MONTH(B54),"")</f>
        <v>1</v>
      </c>
      <c r="B54" s="30">
        <f>D54</f>
        <v>40924</v>
      </c>
      <c r="C54" s="32"/>
      <c r="D54" s="32">
        <v>40924</v>
      </c>
      <c r="E54" s="11" t="s">
        <v>447</v>
      </c>
      <c r="F54" s="56" t="s">
        <v>444</v>
      </c>
      <c r="G54" s="15" t="s">
        <v>169</v>
      </c>
      <c r="H54" s="45">
        <v>116</v>
      </c>
      <c r="I54" s="45">
        <v>22348</v>
      </c>
      <c r="J54" s="9">
        <f>ROUND(H54*I54,0)</f>
        <v>2592368</v>
      </c>
      <c r="K54" s="62" t="s">
        <v>89</v>
      </c>
      <c r="L54" s="62" t="s">
        <v>2</v>
      </c>
    </row>
    <row r="55" spans="1:26" s="59" customFormat="1" ht="15.75" customHeight="1">
      <c r="A55" s="7">
        <f>IF(B55&lt;&gt;"",MONTH(B55),"")</f>
        <v>1</v>
      </c>
      <c r="B55" s="30">
        <f>D55</f>
        <v>40924</v>
      </c>
      <c r="C55" s="32"/>
      <c r="D55" s="32">
        <v>40924</v>
      </c>
      <c r="E55" s="11" t="s">
        <v>448</v>
      </c>
      <c r="F55" s="56" t="s">
        <v>444</v>
      </c>
      <c r="G55" s="15" t="s">
        <v>169</v>
      </c>
      <c r="H55" s="45">
        <v>1140</v>
      </c>
      <c r="I55" s="45">
        <v>19567</v>
      </c>
      <c r="J55" s="9">
        <f>ROUND(H55*I55,0)</f>
        <v>22306380</v>
      </c>
      <c r="K55" s="62" t="s">
        <v>89</v>
      </c>
      <c r="L55" s="62" t="s">
        <v>2</v>
      </c>
    </row>
    <row r="56" spans="1:26" s="59" customFormat="1" ht="15.75" customHeight="1">
      <c r="A56" s="7">
        <f>IF(B56&lt;&gt;"",MONTH(B56),"")</f>
        <v>1</v>
      </c>
      <c r="B56" s="30">
        <f>D56</f>
        <v>40924</v>
      </c>
      <c r="C56" s="32"/>
      <c r="D56" s="32">
        <v>40924</v>
      </c>
      <c r="E56" s="11" t="s">
        <v>449</v>
      </c>
      <c r="F56" s="56" t="s">
        <v>444</v>
      </c>
      <c r="G56" s="15" t="s">
        <v>169</v>
      </c>
      <c r="H56" s="45">
        <v>165</v>
      </c>
      <c r="I56" s="45">
        <v>23783</v>
      </c>
      <c r="J56" s="9">
        <f>ROUND(H56*I56,0)</f>
        <v>3924195</v>
      </c>
      <c r="K56" s="62" t="s">
        <v>89</v>
      </c>
      <c r="L56" s="62" t="s">
        <v>2</v>
      </c>
    </row>
    <row r="57" spans="1:26" s="59" customFormat="1" ht="15.75" customHeight="1">
      <c r="A57" s="7">
        <f>IF(B57&lt;&gt;"",MONTH(B57),"")</f>
        <v>1</v>
      </c>
      <c r="B57" s="30">
        <f>D57</f>
        <v>40924</v>
      </c>
      <c r="C57" s="32"/>
      <c r="D57" s="32">
        <v>40924</v>
      </c>
      <c r="E57" s="11" t="s">
        <v>450</v>
      </c>
      <c r="F57" s="56" t="s">
        <v>444</v>
      </c>
      <c r="G57" s="15" t="s">
        <v>169</v>
      </c>
      <c r="H57" s="46">
        <v>100</v>
      </c>
      <c r="I57" s="46">
        <v>12022</v>
      </c>
      <c r="J57" s="9">
        <f>ROUND(H57*I57,0)</f>
        <v>1202200</v>
      </c>
      <c r="K57" s="62" t="s">
        <v>89</v>
      </c>
      <c r="L57" s="62" t="s">
        <v>2</v>
      </c>
    </row>
    <row r="58" spans="1:26" s="59" customFormat="1" ht="15.75" customHeight="1">
      <c r="A58" s="7">
        <f>IF(B58&lt;&gt;"",MONTH(B58),"")</f>
        <v>1</v>
      </c>
      <c r="B58" s="30">
        <f>D58</f>
        <v>40924</v>
      </c>
      <c r="C58" s="32"/>
      <c r="D58" s="32">
        <v>40924</v>
      </c>
      <c r="E58" s="11" t="s">
        <v>451</v>
      </c>
      <c r="F58" s="56" t="s">
        <v>444</v>
      </c>
      <c r="G58" s="15" t="s">
        <v>169</v>
      </c>
      <c r="H58" s="45">
        <v>340</v>
      </c>
      <c r="I58" s="45">
        <v>30158</v>
      </c>
      <c r="J58" s="9">
        <f>ROUND(H58*I58,0)</f>
        <v>10253720</v>
      </c>
      <c r="K58" s="62" t="s">
        <v>89</v>
      </c>
      <c r="L58" s="62" t="s">
        <v>2</v>
      </c>
    </row>
    <row r="59" spans="1:26" s="59" customFormat="1" ht="15.75" customHeight="1">
      <c r="A59" s="7">
        <f>IF(B59&lt;&gt;"",MONTH(B59),"")</f>
        <v>1</v>
      </c>
      <c r="B59" s="30">
        <f>D59</f>
        <v>40924</v>
      </c>
      <c r="C59" s="32"/>
      <c r="D59" s="32">
        <v>40924</v>
      </c>
      <c r="E59" s="11" t="s">
        <v>452</v>
      </c>
      <c r="F59" s="56" t="s">
        <v>444</v>
      </c>
      <c r="G59" s="15" t="s">
        <v>169</v>
      </c>
      <c r="H59" s="45">
        <v>100</v>
      </c>
      <c r="I59" s="45">
        <v>22897</v>
      </c>
      <c r="J59" s="9">
        <f>ROUND(H59*I59,0)</f>
        <v>2289700</v>
      </c>
      <c r="K59" s="62" t="s">
        <v>89</v>
      </c>
      <c r="L59" s="62" t="s">
        <v>2</v>
      </c>
    </row>
    <row r="60" spans="1:26" s="59" customFormat="1" ht="15.75" customHeight="1">
      <c r="A60" s="7">
        <f>IF(B60&lt;&gt;"",MONTH(B60),"")</f>
        <v>1</v>
      </c>
      <c r="B60" s="30">
        <f>D60</f>
        <v>40924</v>
      </c>
      <c r="C60" s="32"/>
      <c r="D60" s="32">
        <v>40924</v>
      </c>
      <c r="E60" s="11" t="s">
        <v>435</v>
      </c>
      <c r="F60" s="56" t="s">
        <v>444</v>
      </c>
      <c r="G60" s="15" t="s">
        <v>169</v>
      </c>
      <c r="H60" s="45"/>
      <c r="I60" s="45"/>
      <c r="J60" s="9">
        <v>6850309</v>
      </c>
      <c r="K60" s="62" t="s">
        <v>3</v>
      </c>
      <c r="L60" s="62" t="s">
        <v>2</v>
      </c>
    </row>
    <row r="61" spans="1:26" s="59" customFormat="1" ht="15.75" customHeight="1">
      <c r="A61" s="7">
        <f>IF(B61&lt;&gt;"",MONTH(B61),"")</f>
        <v>1</v>
      </c>
      <c r="B61" s="30">
        <f>D61</f>
        <v>40924</v>
      </c>
      <c r="C61" s="32"/>
      <c r="D61" s="32">
        <v>40924</v>
      </c>
      <c r="E61" s="11" t="s">
        <v>454</v>
      </c>
      <c r="F61" s="56" t="s">
        <v>453</v>
      </c>
      <c r="G61" s="15" t="s">
        <v>169</v>
      </c>
      <c r="H61" s="45">
        <v>200</v>
      </c>
      <c r="I61" s="45">
        <v>25802</v>
      </c>
      <c r="J61" s="9">
        <f>ROUND(H61*I61,0)</f>
        <v>5160400</v>
      </c>
      <c r="K61" s="62" t="s">
        <v>89</v>
      </c>
      <c r="L61" s="62" t="s">
        <v>2</v>
      </c>
    </row>
    <row r="62" spans="1:26" s="59" customFormat="1" ht="15.75" customHeight="1">
      <c r="A62" s="7">
        <f>IF(B62&lt;&gt;"",MONTH(B62),"")</f>
        <v>1</v>
      </c>
      <c r="B62" s="30">
        <f>D62</f>
        <v>40924</v>
      </c>
      <c r="C62" s="32"/>
      <c r="D62" s="32">
        <v>40924</v>
      </c>
      <c r="E62" s="11" t="s">
        <v>455</v>
      </c>
      <c r="F62" s="56" t="s">
        <v>453</v>
      </c>
      <c r="G62" s="15" t="s">
        <v>169</v>
      </c>
      <c r="H62" s="45">
        <v>110</v>
      </c>
      <c r="I62" s="45">
        <v>24566</v>
      </c>
      <c r="J62" s="9">
        <f>ROUND(H62*I62,0)</f>
        <v>2702260</v>
      </c>
      <c r="K62" s="62" t="s">
        <v>89</v>
      </c>
      <c r="L62" s="62" t="s">
        <v>2</v>
      </c>
    </row>
    <row r="63" spans="1:26" s="59" customFormat="1" ht="15.75" customHeight="1">
      <c r="A63" s="7">
        <f>IF(B63&lt;&gt;"",MONTH(B63),"")</f>
        <v>1</v>
      </c>
      <c r="B63" s="30">
        <f>D63</f>
        <v>40924</v>
      </c>
      <c r="C63" s="32"/>
      <c r="D63" s="32">
        <v>40924</v>
      </c>
      <c r="E63" s="11" t="s">
        <v>456</v>
      </c>
      <c r="F63" s="56" t="s">
        <v>453</v>
      </c>
      <c r="G63" s="15" t="s">
        <v>169</v>
      </c>
      <c r="H63" s="45">
        <v>10</v>
      </c>
      <c r="I63" s="45">
        <v>19004</v>
      </c>
      <c r="J63" s="9">
        <f>ROUND(H63*I63,0)</f>
        <v>190040</v>
      </c>
      <c r="K63" s="62" t="s">
        <v>89</v>
      </c>
      <c r="L63" s="62" t="s">
        <v>2</v>
      </c>
    </row>
    <row r="64" spans="1:26" s="59" customFormat="1" ht="15.75" customHeight="1">
      <c r="A64" s="7">
        <f>IF(B64&lt;&gt;"",MONTH(B64),"")</f>
        <v>1</v>
      </c>
      <c r="B64" s="30">
        <f>D64</f>
        <v>40924</v>
      </c>
      <c r="C64" s="32"/>
      <c r="D64" s="32">
        <v>40924</v>
      </c>
      <c r="E64" s="11" t="s">
        <v>435</v>
      </c>
      <c r="F64" s="56" t="s">
        <v>453</v>
      </c>
      <c r="G64" s="15" t="s">
        <v>169</v>
      </c>
      <c r="H64" s="45"/>
      <c r="I64" s="45"/>
      <c r="J64" s="9">
        <v>805270</v>
      </c>
      <c r="K64" s="62" t="s">
        <v>3</v>
      </c>
      <c r="L64" s="62" t="s">
        <v>2</v>
      </c>
    </row>
    <row r="65" spans="1:26" s="59" customFormat="1" ht="15.75" customHeight="1">
      <c r="A65" s="7">
        <f>IF(B65&lt;&gt;"",MONTH(B65),"")</f>
        <v>1</v>
      </c>
      <c r="B65" s="30">
        <f>D65</f>
        <v>40925</v>
      </c>
      <c r="C65" s="30"/>
      <c r="D65" s="8">
        <v>40925</v>
      </c>
      <c r="E65" s="31" t="s">
        <v>188</v>
      </c>
      <c r="F65" s="96" t="s">
        <v>190</v>
      </c>
      <c r="G65" s="1" t="s">
        <v>191</v>
      </c>
      <c r="H65" s="46"/>
      <c r="I65" s="47"/>
      <c r="J65" s="9">
        <v>522643</v>
      </c>
      <c r="K65" s="62" t="s">
        <v>60</v>
      </c>
      <c r="L65" s="62" t="s">
        <v>22</v>
      </c>
    </row>
    <row r="66" spans="1:26" s="59" customFormat="1" ht="15.75" customHeight="1">
      <c r="A66" s="7">
        <f>IF(B66&lt;&gt;"",MONTH(B66),"")</f>
        <v>1</v>
      </c>
      <c r="B66" s="30">
        <f>D66</f>
        <v>40925</v>
      </c>
      <c r="C66" s="30"/>
      <c r="D66" s="8">
        <v>40925</v>
      </c>
      <c r="E66" s="31" t="s">
        <v>189</v>
      </c>
      <c r="F66" s="96" t="s">
        <v>190</v>
      </c>
      <c r="G66" s="1" t="s">
        <v>191</v>
      </c>
      <c r="H66" s="46"/>
      <c r="I66" s="47"/>
      <c r="J66" s="9">
        <v>52264</v>
      </c>
      <c r="K66" s="62" t="s">
        <v>3</v>
      </c>
      <c r="L66" s="62" t="s">
        <v>22</v>
      </c>
    </row>
    <row r="67" spans="1:26" s="59" customFormat="1" ht="15.75" customHeight="1">
      <c r="A67" s="7">
        <f>IF(B67&lt;&gt;"",MONTH(B67),"")</f>
        <v>1</v>
      </c>
      <c r="B67" s="30">
        <f>D67</f>
        <v>40926</v>
      </c>
      <c r="C67" s="30"/>
      <c r="D67" s="8">
        <v>40926</v>
      </c>
      <c r="E67" s="31" t="s">
        <v>181</v>
      </c>
      <c r="F67" s="96" t="s">
        <v>183</v>
      </c>
      <c r="G67" s="1" t="s">
        <v>180</v>
      </c>
      <c r="H67" s="46"/>
      <c r="I67" s="47"/>
      <c r="J67" s="9">
        <f>137948+125575+163269+131078+170788</f>
        <v>728658</v>
      </c>
      <c r="K67" s="62" t="s">
        <v>60</v>
      </c>
      <c r="L67" s="62" t="s">
        <v>22</v>
      </c>
    </row>
    <row r="68" spans="1:26" s="59" customFormat="1" ht="15.75" customHeight="1">
      <c r="A68" s="7">
        <f>IF(B68&lt;&gt;"",MONTH(B68),"")</f>
        <v>1</v>
      </c>
      <c r="B68" s="30">
        <f>D68</f>
        <v>40926</v>
      </c>
      <c r="C68" s="30"/>
      <c r="D68" s="8">
        <v>40926</v>
      </c>
      <c r="E68" s="31" t="s">
        <v>182</v>
      </c>
      <c r="F68" s="96" t="s">
        <v>184</v>
      </c>
      <c r="G68" s="1" t="s">
        <v>180</v>
      </c>
      <c r="H68" s="46"/>
      <c r="I68" s="47"/>
      <c r="J68" s="9">
        <f>-13795+12558+16327+13108+17079</f>
        <v>45277</v>
      </c>
      <c r="K68" s="62" t="s">
        <v>3</v>
      </c>
      <c r="L68" s="62" t="s">
        <v>22</v>
      </c>
    </row>
    <row r="69" spans="1:26" s="59" customFormat="1" ht="15.75" customHeight="1">
      <c r="A69" s="7">
        <f>IF(B69&lt;&gt;"",MONTH(B69),"")</f>
        <v>1</v>
      </c>
      <c r="B69" s="30">
        <f>D69</f>
        <v>40927</v>
      </c>
      <c r="C69" s="30" t="s">
        <v>157</v>
      </c>
      <c r="D69" s="8">
        <v>40927</v>
      </c>
      <c r="E69" s="31" t="s">
        <v>173</v>
      </c>
      <c r="F69" s="63" t="s">
        <v>155</v>
      </c>
      <c r="G69" s="1" t="s">
        <v>166</v>
      </c>
      <c r="H69" s="46"/>
      <c r="I69" s="47"/>
      <c r="J69" s="9">
        <v>22870000</v>
      </c>
      <c r="K69" s="62" t="s">
        <v>22</v>
      </c>
      <c r="L69" s="62" t="s">
        <v>11</v>
      </c>
    </row>
    <row r="70" spans="1:26" s="106" customFormat="1" ht="15.75" customHeight="1">
      <c r="A70" s="7">
        <f>IF(B70&lt;&gt;"",MONTH(B70),"")</f>
        <v>1</v>
      </c>
      <c r="B70" s="30">
        <f>D70</f>
        <v>40928</v>
      </c>
      <c r="C70" s="30" t="s">
        <v>156</v>
      </c>
      <c r="D70" s="30">
        <v>40928</v>
      </c>
      <c r="E70" s="31" t="s">
        <v>167</v>
      </c>
      <c r="F70" s="63" t="s">
        <v>155</v>
      </c>
      <c r="G70" s="1"/>
      <c r="H70" s="45"/>
      <c r="I70" s="45"/>
      <c r="J70" s="9">
        <v>77446</v>
      </c>
      <c r="K70" s="62" t="s">
        <v>11</v>
      </c>
      <c r="L70" s="62" t="s">
        <v>18</v>
      </c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s="59" customFormat="1" ht="15.75" customHeight="1">
      <c r="A71" s="7">
        <f>IF(B71&lt;&gt;"",MONTH(B71),"")</f>
        <v>1</v>
      </c>
      <c r="B71" s="30">
        <f>D71</f>
        <v>40938</v>
      </c>
      <c r="C71" s="30"/>
      <c r="D71" s="8">
        <v>40938</v>
      </c>
      <c r="E71" s="31" t="s">
        <v>245</v>
      </c>
      <c r="F71" s="55" t="s">
        <v>248</v>
      </c>
      <c r="G71" s="15" t="s">
        <v>242</v>
      </c>
      <c r="H71" s="45"/>
      <c r="I71" s="45"/>
      <c r="J71" s="61">
        <v>700000</v>
      </c>
      <c r="K71" s="62" t="s">
        <v>97</v>
      </c>
      <c r="L71" s="62" t="s">
        <v>22</v>
      </c>
    </row>
    <row r="72" spans="1:26" s="59" customFormat="1" ht="15.75" customHeight="1">
      <c r="A72" s="7">
        <f>IF(B72&lt;&gt;"",MONTH(B72),"")</f>
        <v>1</v>
      </c>
      <c r="B72" s="30">
        <f>D72</f>
        <v>40938</v>
      </c>
      <c r="C72" s="30"/>
      <c r="D72" s="26">
        <v>40938</v>
      </c>
      <c r="E72" s="11" t="s">
        <v>244</v>
      </c>
      <c r="F72" s="55" t="s">
        <v>248</v>
      </c>
      <c r="G72" s="15" t="s">
        <v>242</v>
      </c>
      <c r="H72" s="45"/>
      <c r="I72" s="45"/>
      <c r="J72" s="9">
        <v>70000</v>
      </c>
      <c r="K72" s="10" t="s">
        <v>3</v>
      </c>
      <c r="L72" s="10" t="s">
        <v>22</v>
      </c>
    </row>
    <row r="73" spans="1:26" s="59" customFormat="1" ht="15.75" customHeight="1">
      <c r="A73" s="7">
        <f>IF(B73&lt;&gt;"",MONTH(B73),"")</f>
        <v>2</v>
      </c>
      <c r="B73" s="30">
        <f>D73</f>
        <v>40940</v>
      </c>
      <c r="C73" s="30"/>
      <c r="D73" s="8">
        <v>40940</v>
      </c>
      <c r="E73" s="31" t="s">
        <v>214</v>
      </c>
      <c r="F73" s="96" t="s">
        <v>215</v>
      </c>
      <c r="G73" s="1" t="s">
        <v>213</v>
      </c>
      <c r="H73" s="46"/>
      <c r="I73" s="47"/>
      <c r="J73" s="9">
        <v>4700000</v>
      </c>
      <c r="K73" s="62" t="s">
        <v>97</v>
      </c>
      <c r="L73" s="62" t="s">
        <v>22</v>
      </c>
    </row>
    <row r="74" spans="1:26" s="59" customFormat="1" ht="15.75" customHeight="1">
      <c r="A74" s="7">
        <f>IF(B74&lt;&gt;"",MONTH(B74),"")</f>
        <v>2</v>
      </c>
      <c r="B74" s="30">
        <f>D74</f>
        <v>40940</v>
      </c>
      <c r="C74" s="30"/>
      <c r="D74" s="8">
        <v>40940</v>
      </c>
      <c r="E74" s="31" t="s">
        <v>216</v>
      </c>
      <c r="F74" s="96" t="s">
        <v>215</v>
      </c>
      <c r="G74" s="1" t="s">
        <v>213</v>
      </c>
      <c r="H74" s="46"/>
      <c r="I74" s="47"/>
      <c r="J74" s="9">
        <v>470000</v>
      </c>
      <c r="K74" s="62" t="s">
        <v>3</v>
      </c>
      <c r="L74" s="62" t="s">
        <v>22</v>
      </c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s="59" customFormat="1" ht="15.75" customHeight="1">
      <c r="A75" s="7">
        <f>IF(B75&lt;&gt;"",MONTH(B75),"")</f>
        <v>2</v>
      </c>
      <c r="B75" s="30">
        <v>40940</v>
      </c>
      <c r="C75" s="8"/>
      <c r="D75" s="8">
        <v>40877</v>
      </c>
      <c r="E75" s="11" t="s">
        <v>403</v>
      </c>
      <c r="F75" s="55" t="s">
        <v>377</v>
      </c>
      <c r="G75" s="15" t="s">
        <v>376</v>
      </c>
      <c r="H75" s="45"/>
      <c r="I75" s="45"/>
      <c r="J75" s="9">
        <v>1600000</v>
      </c>
      <c r="K75" s="10" t="s">
        <v>97</v>
      </c>
      <c r="L75" s="10" t="s">
        <v>22</v>
      </c>
    </row>
    <row r="76" spans="1:26" s="59" customFormat="1" ht="15.75" customHeight="1">
      <c r="A76" s="7">
        <f>IF(B76&lt;&gt;"",MONTH(B76),"")</f>
        <v>2</v>
      </c>
      <c r="B76" s="30">
        <v>40940</v>
      </c>
      <c r="C76" s="8"/>
      <c r="D76" s="8">
        <v>40877</v>
      </c>
      <c r="E76" s="11" t="s">
        <v>244</v>
      </c>
      <c r="F76" s="55" t="s">
        <v>377</v>
      </c>
      <c r="G76" s="15" t="s">
        <v>376</v>
      </c>
      <c r="H76" s="46"/>
      <c r="I76" s="46"/>
      <c r="J76" s="9">
        <v>160000</v>
      </c>
      <c r="K76" s="10" t="s">
        <v>3</v>
      </c>
      <c r="L76" s="10" t="s">
        <v>22</v>
      </c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s="41" customFormat="1" ht="15.75" customHeight="1">
      <c r="A77" s="7">
        <f>IF(B77&lt;&gt;"",MONTH(B77),"")</f>
        <v>2</v>
      </c>
      <c r="B77" s="30">
        <v>40940</v>
      </c>
      <c r="C77" s="8"/>
      <c r="D77" s="8">
        <v>40890</v>
      </c>
      <c r="E77" s="11" t="s">
        <v>404</v>
      </c>
      <c r="F77" s="55" t="s">
        <v>378</v>
      </c>
      <c r="G77" s="15" t="s">
        <v>376</v>
      </c>
      <c r="H77" s="45"/>
      <c r="I77" s="45"/>
      <c r="J77" s="9">
        <v>2740000</v>
      </c>
      <c r="K77" s="10" t="s">
        <v>97</v>
      </c>
      <c r="L77" s="10" t="s">
        <v>22</v>
      </c>
    </row>
    <row r="78" spans="1:26" s="41" customFormat="1" ht="15.75" customHeight="1">
      <c r="A78" s="7">
        <f>IF(B78&lt;&gt;"",MONTH(B78),"")</f>
        <v>2</v>
      </c>
      <c r="B78" s="30">
        <v>40940</v>
      </c>
      <c r="C78" s="32"/>
      <c r="D78" s="8">
        <v>40890</v>
      </c>
      <c r="E78" s="11" t="s">
        <v>244</v>
      </c>
      <c r="F78" s="55" t="s">
        <v>378</v>
      </c>
      <c r="G78" s="15" t="s">
        <v>376</v>
      </c>
      <c r="H78" s="46"/>
      <c r="I78" s="46"/>
      <c r="J78" s="9">
        <v>274000</v>
      </c>
      <c r="K78" s="10" t="s">
        <v>3</v>
      </c>
      <c r="L78" s="10" t="s">
        <v>22</v>
      </c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s="59" customFormat="1" ht="15.75" customHeight="1">
      <c r="A79" s="7">
        <f>IF(B79&lt;&gt;"",MONTH(B79),"")</f>
        <v>2</v>
      </c>
      <c r="B79" s="30">
        <f>D79</f>
        <v>40941</v>
      </c>
      <c r="C79" s="30" t="s">
        <v>156</v>
      </c>
      <c r="D79" s="30">
        <v>40941</v>
      </c>
      <c r="E79" s="31" t="s">
        <v>158</v>
      </c>
      <c r="F79" s="63" t="s">
        <v>155</v>
      </c>
      <c r="G79" s="1"/>
      <c r="H79" s="45"/>
      <c r="I79" s="45"/>
      <c r="J79" s="9">
        <v>18632856</v>
      </c>
      <c r="K79" s="62" t="s">
        <v>11</v>
      </c>
      <c r="L79" s="62" t="s">
        <v>118</v>
      </c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s="59" customFormat="1" ht="15.75" customHeight="1">
      <c r="A80" s="7">
        <f>IF(B80&lt;&gt;"",MONTH(B80),"")</f>
        <v>2</v>
      </c>
      <c r="B80" s="30">
        <f>D80</f>
        <v>40941</v>
      </c>
      <c r="C80" s="30"/>
      <c r="D80" s="107">
        <v>40941</v>
      </c>
      <c r="E80" s="11" t="s">
        <v>238</v>
      </c>
      <c r="F80" s="55" t="s">
        <v>240</v>
      </c>
      <c r="G80" s="16" t="s">
        <v>237</v>
      </c>
      <c r="H80" s="45">
        <v>48</v>
      </c>
      <c r="I80" s="45">
        <v>42000</v>
      </c>
      <c r="J80" s="9">
        <f>ROUND(H80*I80,0)</f>
        <v>2016000</v>
      </c>
      <c r="K80" s="62" t="s">
        <v>91</v>
      </c>
      <c r="L80" s="62" t="s">
        <v>2</v>
      </c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s="59" customFormat="1" ht="15.75" customHeight="1">
      <c r="A81" s="7">
        <f>IF(B81&lt;&gt;"",MONTH(B81),"")</f>
        <v>2</v>
      </c>
      <c r="B81" s="30">
        <f>D81</f>
        <v>40941</v>
      </c>
      <c r="C81" s="30"/>
      <c r="D81" s="8">
        <v>40941</v>
      </c>
      <c r="E81" s="11" t="s">
        <v>239</v>
      </c>
      <c r="F81" s="55" t="s">
        <v>240</v>
      </c>
      <c r="G81" s="16" t="s">
        <v>237</v>
      </c>
      <c r="H81" s="45"/>
      <c r="I81" s="45"/>
      <c r="J81" s="61">
        <v>201600</v>
      </c>
      <c r="K81" s="62" t="s">
        <v>3</v>
      </c>
      <c r="L81" s="62" t="s">
        <v>2</v>
      </c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s="59" customFormat="1" ht="15.75" customHeight="1">
      <c r="A82" s="7">
        <f>IF(B82&lt;&gt;"",MONTH(B82),"")</f>
        <v>2</v>
      </c>
      <c r="B82" s="30">
        <f>D82</f>
        <v>40941</v>
      </c>
      <c r="C82" s="30"/>
      <c r="D82" s="8">
        <v>40941</v>
      </c>
      <c r="E82" s="31" t="s">
        <v>168</v>
      </c>
      <c r="F82" s="55" t="s">
        <v>240</v>
      </c>
      <c r="G82" s="16" t="s">
        <v>237</v>
      </c>
      <c r="H82" s="45"/>
      <c r="I82" s="45"/>
      <c r="J82" s="61">
        <v>2217600</v>
      </c>
      <c r="K82" s="62" t="s">
        <v>2</v>
      </c>
      <c r="L82" s="62" t="s">
        <v>22</v>
      </c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s="59" customFormat="1" ht="15.75" customHeight="1">
      <c r="A83" s="7">
        <f>IF(B83&lt;&gt;"",MONTH(B83),"")</f>
        <v>2</v>
      </c>
      <c r="B83" s="30">
        <f>D83</f>
        <v>40942</v>
      </c>
      <c r="C83" s="30" t="s">
        <v>157</v>
      </c>
      <c r="D83" s="8">
        <v>40942</v>
      </c>
      <c r="E83" s="31" t="s">
        <v>168</v>
      </c>
      <c r="F83" s="63" t="s">
        <v>155</v>
      </c>
      <c r="G83" s="1"/>
      <c r="H83" s="46"/>
      <c r="I83" s="47"/>
      <c r="J83" s="9">
        <v>18600000</v>
      </c>
      <c r="K83" s="62" t="s">
        <v>2</v>
      </c>
      <c r="L83" s="62" t="s">
        <v>11</v>
      </c>
    </row>
    <row r="84" spans="1:26" s="59" customFormat="1" ht="15.75" customHeight="1">
      <c r="A84" s="7">
        <f>IF(B84&lt;&gt;"",MONTH(B84),"")</f>
        <v>2</v>
      </c>
      <c r="B84" s="30">
        <f>D84</f>
        <v>40945</v>
      </c>
      <c r="C84" s="30"/>
      <c r="D84" s="26">
        <v>40945</v>
      </c>
      <c r="E84" s="31" t="s">
        <v>246</v>
      </c>
      <c r="F84" s="55" t="s">
        <v>249</v>
      </c>
      <c r="G84" s="15" t="s">
        <v>242</v>
      </c>
      <c r="H84" s="45"/>
      <c r="I84" s="45"/>
      <c r="J84" s="61">
        <v>960000</v>
      </c>
      <c r="K84" s="62" t="s">
        <v>97</v>
      </c>
      <c r="L84" s="62" t="s">
        <v>22</v>
      </c>
    </row>
    <row r="85" spans="1:26" s="59" customFormat="1" ht="15.75" customHeight="1">
      <c r="A85" s="7">
        <f>IF(B85&lt;&gt;"",MONTH(B85),"")</f>
        <v>2</v>
      </c>
      <c r="B85" s="30">
        <f>D85</f>
        <v>40945</v>
      </c>
      <c r="C85" s="30"/>
      <c r="D85" s="8">
        <v>40945</v>
      </c>
      <c r="E85" s="11" t="s">
        <v>244</v>
      </c>
      <c r="F85" s="55" t="s">
        <v>249</v>
      </c>
      <c r="G85" s="15" t="s">
        <v>242</v>
      </c>
      <c r="H85" s="45"/>
      <c r="I85" s="45"/>
      <c r="J85" s="9">
        <v>96000</v>
      </c>
      <c r="K85" s="10" t="s">
        <v>3</v>
      </c>
      <c r="L85" s="10" t="s">
        <v>22</v>
      </c>
    </row>
    <row r="86" spans="1:26" s="59" customFormat="1" ht="15.75" customHeight="1">
      <c r="A86" s="7">
        <f>IF(B86&lt;&gt;"",MONTH(B86),"")</f>
        <v>2</v>
      </c>
      <c r="B86" s="30">
        <f>D86</f>
        <v>40949</v>
      </c>
      <c r="C86" s="30"/>
      <c r="D86" s="8">
        <v>40949</v>
      </c>
      <c r="E86" s="31" t="s">
        <v>188</v>
      </c>
      <c r="F86" s="96" t="s">
        <v>192</v>
      </c>
      <c r="G86" s="1" t="s">
        <v>191</v>
      </c>
      <c r="H86" s="46"/>
      <c r="I86" s="47"/>
      <c r="J86" s="9">
        <v>243200</v>
      </c>
      <c r="K86" s="62" t="s">
        <v>60</v>
      </c>
      <c r="L86" s="62" t="s">
        <v>22</v>
      </c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s="59" customFormat="1" ht="15.75" customHeight="1">
      <c r="A87" s="7">
        <f>IF(B87&lt;&gt;"",MONTH(B87),"")</f>
        <v>2</v>
      </c>
      <c r="B87" s="30">
        <f>D87</f>
        <v>40949</v>
      </c>
      <c r="C87" s="30"/>
      <c r="D87" s="8">
        <v>40949</v>
      </c>
      <c r="E87" s="31" t="s">
        <v>189</v>
      </c>
      <c r="F87" s="96" t="s">
        <v>192</v>
      </c>
      <c r="G87" s="1" t="s">
        <v>191</v>
      </c>
      <c r="H87" s="46"/>
      <c r="I87" s="47"/>
      <c r="J87" s="9">
        <v>24320</v>
      </c>
      <c r="K87" s="62" t="s">
        <v>3</v>
      </c>
      <c r="L87" s="62" t="s">
        <v>22</v>
      </c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s="59" customFormat="1" ht="15.75" customHeight="1">
      <c r="A88" s="7">
        <f>IF(B88&lt;&gt;"",MONTH(B88),"")</f>
        <v>2</v>
      </c>
      <c r="B88" s="30">
        <f>D88</f>
        <v>40952</v>
      </c>
      <c r="C88" s="30"/>
      <c r="D88" s="8">
        <v>40952</v>
      </c>
      <c r="E88" s="31" t="s">
        <v>193</v>
      </c>
      <c r="F88" s="96" t="s">
        <v>196</v>
      </c>
      <c r="G88" s="1" t="s">
        <v>195</v>
      </c>
      <c r="H88" s="46"/>
      <c r="I88" s="47"/>
      <c r="J88" s="9">
        <v>332504</v>
      </c>
      <c r="K88" s="62" t="s">
        <v>60</v>
      </c>
      <c r="L88" s="62" t="s">
        <v>22</v>
      </c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s="59" customFormat="1" ht="15.75" customHeight="1">
      <c r="A89" s="7">
        <f>IF(B89&lt;&gt;"",MONTH(B89),"")</f>
        <v>2</v>
      </c>
      <c r="B89" s="30">
        <f>D89</f>
        <v>40952</v>
      </c>
      <c r="C89" s="30"/>
      <c r="D89" s="8">
        <v>40952</v>
      </c>
      <c r="E89" s="31" t="s">
        <v>194</v>
      </c>
      <c r="F89" s="96" t="s">
        <v>196</v>
      </c>
      <c r="G89" s="1" t="s">
        <v>195</v>
      </c>
      <c r="H89" s="46"/>
      <c r="I89" s="47"/>
      <c r="J89" s="9">
        <v>33249</v>
      </c>
      <c r="K89" s="62" t="s">
        <v>3</v>
      </c>
      <c r="L89" s="62" t="s">
        <v>22</v>
      </c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s="59" customFormat="1" ht="15.75" customHeight="1">
      <c r="A90" s="7">
        <f>IF(B90&lt;&gt;"",MONTH(B90),"")</f>
        <v>2</v>
      </c>
      <c r="B90" s="30">
        <f>D90</f>
        <v>40953</v>
      </c>
      <c r="C90" s="30"/>
      <c r="D90" s="8">
        <v>40953</v>
      </c>
      <c r="E90" s="31" t="s">
        <v>176</v>
      </c>
      <c r="F90" s="96" t="s">
        <v>178</v>
      </c>
      <c r="G90" s="1" t="s">
        <v>179</v>
      </c>
      <c r="H90" s="46"/>
      <c r="I90" s="47"/>
      <c r="J90" s="9">
        <v>2000000</v>
      </c>
      <c r="K90" s="62" t="s">
        <v>38</v>
      </c>
      <c r="L90" s="62" t="s">
        <v>22</v>
      </c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s="59" customFormat="1" ht="15.75" customHeight="1">
      <c r="A91" s="7">
        <f>IF(B91&lt;&gt;"",MONTH(B91),"")</f>
        <v>2</v>
      </c>
      <c r="B91" s="30">
        <f>D91</f>
        <v>40953</v>
      </c>
      <c r="C91" s="30"/>
      <c r="D91" s="8">
        <v>40953</v>
      </c>
      <c r="E91" s="31" t="s">
        <v>177</v>
      </c>
      <c r="F91" s="96" t="s">
        <v>178</v>
      </c>
      <c r="G91" s="1"/>
      <c r="H91" s="46"/>
      <c r="I91" s="47"/>
      <c r="J91" s="9">
        <v>2000000</v>
      </c>
      <c r="K91" s="62" t="s">
        <v>60</v>
      </c>
      <c r="L91" s="62" t="s">
        <v>38</v>
      </c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s="59" customFormat="1" ht="15.75" customHeight="1">
      <c r="A92" s="7">
        <f>IF(B92&lt;&gt;"",MONTH(B92),"")</f>
        <v>2</v>
      </c>
      <c r="B92" s="30">
        <f>D92</f>
        <v>40953</v>
      </c>
      <c r="C92" s="30"/>
      <c r="D92" s="8">
        <v>40953</v>
      </c>
      <c r="E92" s="31" t="s">
        <v>246</v>
      </c>
      <c r="F92" s="55" t="s">
        <v>250</v>
      </c>
      <c r="G92" s="15" t="s">
        <v>242</v>
      </c>
      <c r="H92" s="45"/>
      <c r="I92" s="45"/>
      <c r="J92" s="61">
        <v>1020000</v>
      </c>
      <c r="K92" s="62" t="s">
        <v>97</v>
      </c>
      <c r="L92" s="62" t="s">
        <v>22</v>
      </c>
    </row>
    <row r="93" spans="1:26" s="106" customFormat="1" ht="15.75" customHeight="1">
      <c r="A93" s="7">
        <f>IF(B93&lt;&gt;"",MONTH(B93),"")</f>
        <v>2</v>
      </c>
      <c r="B93" s="30">
        <f>D93</f>
        <v>40953</v>
      </c>
      <c r="C93" s="30"/>
      <c r="D93" s="30">
        <v>40953</v>
      </c>
      <c r="E93" s="11" t="s">
        <v>244</v>
      </c>
      <c r="F93" s="96" t="s">
        <v>250</v>
      </c>
      <c r="G93" s="15" t="s">
        <v>242</v>
      </c>
      <c r="H93" s="45"/>
      <c r="I93" s="45"/>
      <c r="J93" s="9">
        <v>102000</v>
      </c>
      <c r="K93" s="10" t="s">
        <v>3</v>
      </c>
      <c r="L93" s="10" t="s">
        <v>22</v>
      </c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s="59" customFormat="1" ht="15.75" customHeight="1">
      <c r="A94" s="7">
        <f>IF(B94&lt;&gt;"",MONTH(B94),"")</f>
        <v>2</v>
      </c>
      <c r="B94" s="30">
        <f>D94</f>
        <v>40954</v>
      </c>
      <c r="C94" s="30" t="s">
        <v>156</v>
      </c>
      <c r="D94" s="30">
        <v>40954</v>
      </c>
      <c r="E94" s="31" t="s">
        <v>158</v>
      </c>
      <c r="F94" s="63" t="s">
        <v>155</v>
      </c>
      <c r="G94" s="1"/>
      <c r="H94" s="45"/>
      <c r="I94" s="45"/>
      <c r="J94" s="9">
        <v>14752000</v>
      </c>
      <c r="K94" s="62" t="s">
        <v>11</v>
      </c>
      <c r="L94" s="62" t="s">
        <v>118</v>
      </c>
    </row>
    <row r="95" spans="1:26" s="59" customFormat="1" ht="15.75" customHeight="1">
      <c r="A95" s="7">
        <f>IF(B95&lt;&gt;"",MONTH(B95),"")</f>
        <v>2</v>
      </c>
      <c r="B95" s="30">
        <f>D95</f>
        <v>40954</v>
      </c>
      <c r="C95" s="30" t="s">
        <v>156</v>
      </c>
      <c r="D95" s="30">
        <v>40954</v>
      </c>
      <c r="E95" s="31" t="s">
        <v>158</v>
      </c>
      <c r="F95" s="63" t="s">
        <v>155</v>
      </c>
      <c r="G95" s="16"/>
      <c r="H95" s="45"/>
      <c r="I95" s="45"/>
      <c r="J95" s="97">
        <v>125296698</v>
      </c>
      <c r="K95" s="62" t="s">
        <v>11</v>
      </c>
      <c r="L95" s="62" t="s">
        <v>118</v>
      </c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s="59" customFormat="1" ht="15.75" customHeight="1">
      <c r="A96" s="7">
        <f>IF(B96&lt;&gt;"",MONTH(B96),"")</f>
        <v>2</v>
      </c>
      <c r="B96" s="30">
        <f>D96</f>
        <v>40955</v>
      </c>
      <c r="C96" s="30" t="s">
        <v>156</v>
      </c>
      <c r="D96" s="30">
        <v>40955</v>
      </c>
      <c r="E96" s="31" t="s">
        <v>158</v>
      </c>
      <c r="F96" s="63" t="s">
        <v>155</v>
      </c>
      <c r="G96" s="16"/>
      <c r="H96" s="45"/>
      <c r="I96" s="45"/>
      <c r="J96" s="9">
        <v>28280340</v>
      </c>
      <c r="K96" s="62" t="s">
        <v>11</v>
      </c>
      <c r="L96" s="62" t="s">
        <v>118</v>
      </c>
    </row>
    <row r="97" spans="1:26" s="59" customFormat="1" ht="15.75" customHeight="1">
      <c r="A97" s="7">
        <f>IF(B97&lt;&gt;"",MONTH(B97),"")</f>
        <v>2</v>
      </c>
      <c r="B97" s="30">
        <f>D97</f>
        <v>40955</v>
      </c>
      <c r="C97" s="30" t="s">
        <v>157</v>
      </c>
      <c r="D97" s="8">
        <v>40955</v>
      </c>
      <c r="E97" s="31" t="s">
        <v>173</v>
      </c>
      <c r="F97" s="63" t="s">
        <v>155</v>
      </c>
      <c r="G97" s="1" t="s">
        <v>166</v>
      </c>
      <c r="H97" s="46"/>
      <c r="I97" s="47"/>
      <c r="J97" s="9">
        <v>40000000</v>
      </c>
      <c r="K97" s="62" t="s">
        <v>22</v>
      </c>
      <c r="L97" s="62" t="s">
        <v>11</v>
      </c>
    </row>
    <row r="98" spans="1:26" s="59" customFormat="1" ht="15.75" customHeight="1">
      <c r="A98" s="7">
        <f>IF(B98&lt;&gt;"",MONTH(B98),"")</f>
        <v>2</v>
      </c>
      <c r="B98" s="30">
        <f>D98</f>
        <v>40955</v>
      </c>
      <c r="C98" s="30" t="s">
        <v>157</v>
      </c>
      <c r="D98" s="8">
        <v>40955</v>
      </c>
      <c r="E98" s="31" t="s">
        <v>168</v>
      </c>
      <c r="F98" s="63" t="s">
        <v>155</v>
      </c>
      <c r="G98" s="16" t="s">
        <v>169</v>
      </c>
      <c r="H98" s="46"/>
      <c r="I98" s="47"/>
      <c r="J98" s="9">
        <v>100000000</v>
      </c>
      <c r="K98" s="62" t="s">
        <v>2</v>
      </c>
      <c r="L98" s="62" t="s">
        <v>11</v>
      </c>
    </row>
    <row r="99" spans="1:26" s="59" customFormat="1" ht="15.75" customHeight="1">
      <c r="A99" s="7">
        <f>IF(B99&lt;&gt;"",MONTH(B99),"")</f>
        <v>2</v>
      </c>
      <c r="B99" s="30">
        <f>D99</f>
        <v>40955</v>
      </c>
      <c r="C99" s="30" t="s">
        <v>157</v>
      </c>
      <c r="D99" s="8">
        <v>40955</v>
      </c>
      <c r="E99" s="31" t="s">
        <v>159</v>
      </c>
      <c r="F99" s="63" t="s">
        <v>155</v>
      </c>
      <c r="G99" s="1"/>
      <c r="H99" s="46"/>
      <c r="I99" s="47"/>
      <c r="J99" s="9">
        <v>10000</v>
      </c>
      <c r="K99" s="62" t="s">
        <v>60</v>
      </c>
      <c r="L99" s="62" t="s">
        <v>11</v>
      </c>
    </row>
    <row r="100" spans="1:26" s="59" customFormat="1" ht="15.75" customHeight="1">
      <c r="A100" s="7">
        <f>IF(B100&lt;&gt;"",MONTH(B100),"")</f>
        <v>2</v>
      </c>
      <c r="B100" s="30">
        <f>D100</f>
        <v>40955</v>
      </c>
      <c r="C100" s="30"/>
      <c r="D100" s="30">
        <v>40955</v>
      </c>
      <c r="E100" s="31" t="s">
        <v>231</v>
      </c>
      <c r="F100" s="96" t="s">
        <v>233</v>
      </c>
      <c r="G100" s="1" t="s">
        <v>230</v>
      </c>
      <c r="H100" s="45">
        <v>100</v>
      </c>
      <c r="I100" s="45">
        <v>25000</v>
      </c>
      <c r="J100" s="9">
        <f>ROUND(H100*I100,0)</f>
        <v>2500000</v>
      </c>
      <c r="K100" s="62" t="s">
        <v>91</v>
      </c>
      <c r="L100" s="62" t="s">
        <v>2</v>
      </c>
    </row>
    <row r="101" spans="1:26" s="59" customFormat="1" ht="15.75" customHeight="1">
      <c r="A101" s="7">
        <f>IF(B101&lt;&gt;"",MONTH(B101),"")</f>
        <v>2</v>
      </c>
      <c r="B101" s="30">
        <f>D101</f>
        <v>40955</v>
      </c>
      <c r="C101" s="30"/>
      <c r="D101" s="30">
        <v>40955</v>
      </c>
      <c r="E101" s="31" t="s">
        <v>232</v>
      </c>
      <c r="F101" s="96" t="s">
        <v>233</v>
      </c>
      <c r="G101" s="1" t="s">
        <v>230</v>
      </c>
      <c r="H101" s="45"/>
      <c r="I101" s="45"/>
      <c r="J101" s="61">
        <v>250000</v>
      </c>
      <c r="K101" s="62" t="s">
        <v>3</v>
      </c>
      <c r="L101" s="62" t="s">
        <v>2</v>
      </c>
    </row>
    <row r="102" spans="1:26" s="59" customFormat="1" ht="15.75" customHeight="1">
      <c r="A102" s="7">
        <f>IF(B102&lt;&gt;"",MONTH(B102),"")</f>
        <v>2</v>
      </c>
      <c r="B102" s="30">
        <f>D102</f>
        <v>40955</v>
      </c>
      <c r="C102" s="30"/>
      <c r="D102" s="30">
        <v>40955</v>
      </c>
      <c r="E102" s="31" t="s">
        <v>168</v>
      </c>
      <c r="F102" s="96" t="s">
        <v>233</v>
      </c>
      <c r="G102" s="1" t="s">
        <v>230</v>
      </c>
      <c r="H102" s="45"/>
      <c r="I102" s="45"/>
      <c r="J102" s="61">
        <v>2750000</v>
      </c>
      <c r="K102" s="62" t="s">
        <v>2</v>
      </c>
      <c r="L102" s="62" t="s">
        <v>22</v>
      </c>
    </row>
    <row r="103" spans="1:26" s="59" customFormat="1" ht="15.75" customHeight="1">
      <c r="A103" s="7">
        <f>IF(B103&lt;&gt;"",MONTH(B103),"")</f>
        <v>2</v>
      </c>
      <c r="B103" s="30">
        <f>D103</f>
        <v>40956</v>
      </c>
      <c r="C103" s="30" t="s">
        <v>156</v>
      </c>
      <c r="D103" s="30">
        <v>40956</v>
      </c>
      <c r="E103" s="31" t="s">
        <v>170</v>
      </c>
      <c r="F103" s="63" t="s">
        <v>155</v>
      </c>
      <c r="G103" s="16" t="s">
        <v>169</v>
      </c>
      <c r="H103" s="45"/>
      <c r="I103" s="45"/>
      <c r="J103" s="9">
        <v>100000000</v>
      </c>
      <c r="K103" s="62" t="s">
        <v>11</v>
      </c>
      <c r="L103" s="62" t="s">
        <v>2</v>
      </c>
    </row>
    <row r="104" spans="1:26" s="59" customFormat="1" ht="15.75" customHeight="1">
      <c r="A104" s="7">
        <f>IF(B104&lt;&gt;"",MONTH(B104),"")</f>
        <v>2</v>
      </c>
      <c r="B104" s="30">
        <f>D104</f>
        <v>40956</v>
      </c>
      <c r="C104" s="30"/>
      <c r="D104" s="8">
        <v>40956</v>
      </c>
      <c r="E104" s="31" t="s">
        <v>181</v>
      </c>
      <c r="F104" s="96" t="s">
        <v>185</v>
      </c>
      <c r="G104" s="1" t="s">
        <v>180</v>
      </c>
      <c r="H104" s="46"/>
      <c r="I104" s="47"/>
      <c r="J104" s="9">
        <f>141382+209276+139587+169026</f>
        <v>659271</v>
      </c>
      <c r="K104" s="62" t="s">
        <v>60</v>
      </c>
      <c r="L104" s="62" t="s">
        <v>22</v>
      </c>
    </row>
    <row r="105" spans="1:26" s="59" customFormat="1" ht="15.75" customHeight="1">
      <c r="A105" s="7">
        <f>IF(B105&lt;&gt;"",MONTH(B105),"")</f>
        <v>2</v>
      </c>
      <c r="B105" s="30">
        <f>D105</f>
        <v>40956</v>
      </c>
      <c r="C105" s="30"/>
      <c r="D105" s="8">
        <v>40956</v>
      </c>
      <c r="E105" s="31" t="s">
        <v>182</v>
      </c>
      <c r="F105" s="96" t="s">
        <v>185</v>
      </c>
      <c r="G105" s="1" t="s">
        <v>180</v>
      </c>
      <c r="H105" s="46"/>
      <c r="I105" s="47"/>
      <c r="J105" s="9">
        <f>16903+13959+20928+14138</f>
        <v>65928</v>
      </c>
      <c r="K105" s="62" t="s">
        <v>3</v>
      </c>
      <c r="L105" s="62" t="s">
        <v>22</v>
      </c>
    </row>
    <row r="106" spans="1:26" s="59" customFormat="1" ht="15.75" customHeight="1">
      <c r="A106" s="7">
        <f>IF(B106&lt;&gt;"",MONTH(B106),"")</f>
        <v>2</v>
      </c>
      <c r="B106" s="30">
        <f>D106</f>
        <v>40960</v>
      </c>
      <c r="C106" s="30" t="s">
        <v>157</v>
      </c>
      <c r="D106" s="8">
        <v>40960</v>
      </c>
      <c r="E106" s="31" t="s">
        <v>173</v>
      </c>
      <c r="F106" s="63" t="s">
        <v>155</v>
      </c>
      <c r="G106" s="1" t="s">
        <v>166</v>
      </c>
      <c r="H106" s="46"/>
      <c r="I106" s="47"/>
      <c r="J106" s="9">
        <v>28000000</v>
      </c>
      <c r="K106" s="62" t="s">
        <v>22</v>
      </c>
      <c r="L106" s="62" t="s">
        <v>11</v>
      </c>
    </row>
    <row r="107" spans="1:26" s="59" customFormat="1" ht="15.75" customHeight="1">
      <c r="A107" s="7">
        <f>IF(B107&lt;&gt;"",MONTH(B107),"")</f>
        <v>2</v>
      </c>
      <c r="B107" s="30">
        <f>D107</f>
        <v>40960</v>
      </c>
      <c r="C107" s="30" t="s">
        <v>157</v>
      </c>
      <c r="D107" s="8">
        <v>40960</v>
      </c>
      <c r="E107" s="31" t="s">
        <v>168</v>
      </c>
      <c r="F107" s="63" t="s">
        <v>155</v>
      </c>
      <c r="G107" s="16" t="s">
        <v>169</v>
      </c>
      <c r="H107" s="46"/>
      <c r="I107" s="47"/>
      <c r="J107" s="9">
        <v>100000000</v>
      </c>
      <c r="K107" s="62" t="s">
        <v>2</v>
      </c>
      <c r="L107" s="62" t="s">
        <v>11</v>
      </c>
    </row>
    <row r="108" spans="1:26" s="59" customFormat="1" ht="15.75" customHeight="1">
      <c r="A108" s="7">
        <f>IF(B108&lt;&gt;"",MONTH(B108),"")</f>
        <v>2</v>
      </c>
      <c r="B108" s="30">
        <f>D108</f>
        <v>40960</v>
      </c>
      <c r="C108" s="30" t="s">
        <v>157</v>
      </c>
      <c r="D108" s="8">
        <v>40960</v>
      </c>
      <c r="E108" s="31" t="s">
        <v>159</v>
      </c>
      <c r="F108" s="63" t="s">
        <v>155</v>
      </c>
      <c r="G108" s="1"/>
      <c r="H108" s="46"/>
      <c r="I108" s="47"/>
      <c r="J108" s="9">
        <v>10000</v>
      </c>
      <c r="K108" s="62" t="s">
        <v>60</v>
      </c>
      <c r="L108" s="62" t="s">
        <v>11</v>
      </c>
    </row>
    <row r="109" spans="1:26" s="59" customFormat="1" ht="15.75" customHeight="1">
      <c r="A109" s="7">
        <f>IF(B109&lt;&gt;"",MONTH(B109),"")</f>
        <v>2</v>
      </c>
      <c r="B109" s="30">
        <f>D109</f>
        <v>40963</v>
      </c>
      <c r="C109" s="30"/>
      <c r="D109" s="8">
        <v>40963</v>
      </c>
      <c r="E109" s="31" t="s">
        <v>211</v>
      </c>
      <c r="F109" s="96" t="s">
        <v>212</v>
      </c>
      <c r="G109" s="1" t="s">
        <v>210</v>
      </c>
      <c r="H109" s="46"/>
      <c r="I109" s="47"/>
      <c r="J109" s="9">
        <v>410000</v>
      </c>
      <c r="K109" s="62" t="s">
        <v>60</v>
      </c>
      <c r="L109" s="62" t="s">
        <v>22</v>
      </c>
    </row>
    <row r="110" spans="1:26" s="59" customFormat="1" ht="15.75" customHeight="1">
      <c r="A110" s="7">
        <f>IF(B110&lt;&gt;"",MONTH(B110),"")</f>
        <v>2</v>
      </c>
      <c r="B110" s="30">
        <f>D110</f>
        <v>40964</v>
      </c>
      <c r="C110" s="30" t="s">
        <v>156</v>
      </c>
      <c r="D110" s="30">
        <v>40964</v>
      </c>
      <c r="E110" s="31" t="s">
        <v>167</v>
      </c>
      <c r="F110" s="63" t="s">
        <v>155</v>
      </c>
      <c r="G110" s="1"/>
      <c r="H110" s="45"/>
      <c r="I110" s="45"/>
      <c r="J110" s="61">
        <v>58419</v>
      </c>
      <c r="K110" s="62" t="s">
        <v>11</v>
      </c>
      <c r="L110" s="62" t="s">
        <v>18</v>
      </c>
    </row>
    <row r="111" spans="1:26" s="59" customFormat="1" ht="15.75" customHeight="1">
      <c r="A111" s="7">
        <f>IF(B111&lt;&gt;"",MONTH(B111),"")</f>
        <v>2</v>
      </c>
      <c r="B111" s="30">
        <f>D111</f>
        <v>40966</v>
      </c>
      <c r="C111" s="32"/>
      <c r="D111" s="8">
        <v>40966</v>
      </c>
      <c r="E111" s="11" t="s">
        <v>440</v>
      </c>
      <c r="F111" s="55" t="s">
        <v>457</v>
      </c>
      <c r="G111" s="15" t="s">
        <v>169</v>
      </c>
      <c r="H111" s="45">
        <v>100</v>
      </c>
      <c r="I111" s="45">
        <v>13471</v>
      </c>
      <c r="J111" s="9">
        <f>ROUND(H111*I111,0)</f>
        <v>1347100</v>
      </c>
      <c r="K111" s="62" t="s">
        <v>89</v>
      </c>
      <c r="L111" s="62" t="s">
        <v>2</v>
      </c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s="59" customFormat="1" ht="15.75" customHeight="1">
      <c r="A112" s="7">
        <f>IF(B112&lt;&gt;"",MONTH(B112),"")</f>
        <v>2</v>
      </c>
      <c r="B112" s="30">
        <f>D112</f>
        <v>40966</v>
      </c>
      <c r="C112" s="32"/>
      <c r="D112" s="8">
        <v>40966</v>
      </c>
      <c r="E112" s="11" t="s">
        <v>445</v>
      </c>
      <c r="F112" s="55" t="s">
        <v>457</v>
      </c>
      <c r="G112" s="15" t="s">
        <v>169</v>
      </c>
      <c r="H112" s="45">
        <v>190</v>
      </c>
      <c r="I112" s="45">
        <v>14984</v>
      </c>
      <c r="J112" s="9">
        <f>ROUND(H112*I112,0)</f>
        <v>2846960</v>
      </c>
      <c r="K112" s="62" t="s">
        <v>89</v>
      </c>
      <c r="L112" s="62" t="s">
        <v>2</v>
      </c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s="59" customFormat="1" ht="15.75" customHeight="1">
      <c r="A113" s="7">
        <f>IF(B113&lt;&gt;"",MONTH(B113),"")</f>
        <v>2</v>
      </c>
      <c r="B113" s="30">
        <f>D113</f>
        <v>40966</v>
      </c>
      <c r="C113" s="32"/>
      <c r="D113" s="8">
        <v>40966</v>
      </c>
      <c r="E113" s="11" t="s">
        <v>446</v>
      </c>
      <c r="F113" s="55" t="s">
        <v>457</v>
      </c>
      <c r="G113" s="15" t="s">
        <v>169</v>
      </c>
      <c r="H113" s="45">
        <v>360</v>
      </c>
      <c r="I113" s="45">
        <v>20362</v>
      </c>
      <c r="J113" s="9">
        <f>ROUND(H113*I113,0)</f>
        <v>7330320</v>
      </c>
      <c r="K113" s="62" t="s">
        <v>89</v>
      </c>
      <c r="L113" s="62" t="s">
        <v>2</v>
      </c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s="59" customFormat="1" ht="15.75" customHeight="1">
      <c r="A114" s="7">
        <f>IF(B114&lt;&gt;"",MONTH(B114),"")</f>
        <v>2</v>
      </c>
      <c r="B114" s="30">
        <f>D114</f>
        <v>40966</v>
      </c>
      <c r="C114" s="32"/>
      <c r="D114" s="8">
        <v>40966</v>
      </c>
      <c r="E114" s="11" t="s">
        <v>458</v>
      </c>
      <c r="F114" s="55" t="s">
        <v>457</v>
      </c>
      <c r="G114" s="15" t="s">
        <v>169</v>
      </c>
      <c r="H114" s="45">
        <v>100</v>
      </c>
      <c r="I114" s="45">
        <v>11508</v>
      </c>
      <c r="J114" s="9">
        <f>ROUND(H114*I114,0)</f>
        <v>1150800</v>
      </c>
      <c r="K114" s="62" t="s">
        <v>89</v>
      </c>
      <c r="L114" s="62" t="s">
        <v>2</v>
      </c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s="59" customFormat="1" ht="15.75" customHeight="1">
      <c r="A115" s="7">
        <f>IF(B115&lt;&gt;"",MONTH(B115),"")</f>
        <v>2</v>
      </c>
      <c r="B115" s="30">
        <f>D115</f>
        <v>40966</v>
      </c>
      <c r="C115" s="32"/>
      <c r="D115" s="8">
        <v>40966</v>
      </c>
      <c r="E115" s="11" t="s">
        <v>459</v>
      </c>
      <c r="F115" s="55" t="s">
        <v>457</v>
      </c>
      <c r="G115" s="15" t="s">
        <v>169</v>
      </c>
      <c r="H115" s="45">
        <v>100</v>
      </c>
      <c r="I115" s="45">
        <v>15344</v>
      </c>
      <c r="J115" s="9">
        <f>ROUND(H115*I115,0)</f>
        <v>1534400</v>
      </c>
      <c r="K115" s="62" t="s">
        <v>89</v>
      </c>
      <c r="L115" s="62" t="s">
        <v>2</v>
      </c>
    </row>
    <row r="116" spans="1:26" s="59" customFormat="1" ht="15.75" customHeight="1">
      <c r="A116" s="7">
        <f>IF(B116&lt;&gt;"",MONTH(B116),"")</f>
        <v>2</v>
      </c>
      <c r="B116" s="30">
        <f>D116</f>
        <v>40966</v>
      </c>
      <c r="C116" s="32"/>
      <c r="D116" s="8">
        <v>40966</v>
      </c>
      <c r="E116" s="11" t="s">
        <v>460</v>
      </c>
      <c r="F116" s="55" t="s">
        <v>457</v>
      </c>
      <c r="G116" s="15" t="s">
        <v>169</v>
      </c>
      <c r="H116" s="45">
        <v>250</v>
      </c>
      <c r="I116" s="45">
        <v>12053</v>
      </c>
      <c r="J116" s="9">
        <f>ROUND(H116*I116,0)</f>
        <v>3013250</v>
      </c>
      <c r="K116" s="62" t="s">
        <v>89</v>
      </c>
      <c r="L116" s="62" t="s">
        <v>2</v>
      </c>
    </row>
    <row r="117" spans="1:26" s="59" customFormat="1" ht="15.75" customHeight="1">
      <c r="A117" s="7">
        <f>IF(B117&lt;&gt;"",MONTH(B117),"")</f>
        <v>2</v>
      </c>
      <c r="B117" s="30">
        <f>D117</f>
        <v>40966</v>
      </c>
      <c r="C117" s="32"/>
      <c r="D117" s="8">
        <v>40966</v>
      </c>
      <c r="E117" s="11" t="s">
        <v>461</v>
      </c>
      <c r="F117" s="55" t="s">
        <v>457</v>
      </c>
      <c r="G117" s="15" t="s">
        <v>169</v>
      </c>
      <c r="H117" s="45">
        <v>260</v>
      </c>
      <c r="I117" s="45">
        <v>32728</v>
      </c>
      <c r="J117" s="9">
        <f>ROUND(H117*I117,0)</f>
        <v>8509280</v>
      </c>
      <c r="K117" s="62" t="s">
        <v>89</v>
      </c>
      <c r="L117" s="62" t="s">
        <v>2</v>
      </c>
    </row>
    <row r="118" spans="1:26" s="59" customFormat="1" ht="15.75" customHeight="1">
      <c r="A118" s="7">
        <f>IF(B118&lt;&gt;"",MONTH(B118),"")</f>
        <v>2</v>
      </c>
      <c r="B118" s="30">
        <f>D118</f>
        <v>40966</v>
      </c>
      <c r="C118" s="32"/>
      <c r="D118" s="8">
        <v>40966</v>
      </c>
      <c r="E118" s="11" t="s">
        <v>462</v>
      </c>
      <c r="F118" s="55" t="s">
        <v>457</v>
      </c>
      <c r="G118" s="15" t="s">
        <v>169</v>
      </c>
      <c r="H118" s="45">
        <v>100</v>
      </c>
      <c r="I118" s="45">
        <v>27630</v>
      </c>
      <c r="J118" s="9">
        <f>ROUND(H118*I118,0)</f>
        <v>2763000</v>
      </c>
      <c r="K118" s="62" t="s">
        <v>89</v>
      </c>
      <c r="L118" s="62" t="s">
        <v>2</v>
      </c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s="59" customFormat="1" ht="15.75" customHeight="1">
      <c r="A119" s="7">
        <f>IF(B119&lt;&gt;"",MONTH(B119),"")</f>
        <v>2</v>
      </c>
      <c r="B119" s="30">
        <f>D119</f>
        <v>40966</v>
      </c>
      <c r="C119" s="32"/>
      <c r="D119" s="8">
        <v>40966</v>
      </c>
      <c r="E119" s="11" t="s">
        <v>435</v>
      </c>
      <c r="F119" s="55" t="s">
        <v>457</v>
      </c>
      <c r="G119" s="15" t="s">
        <v>169</v>
      </c>
      <c r="H119" s="45"/>
      <c r="I119" s="45"/>
      <c r="J119" s="9">
        <v>2849511</v>
      </c>
      <c r="K119" s="62" t="s">
        <v>3</v>
      </c>
      <c r="L119" s="62" t="s">
        <v>2</v>
      </c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s="59" customFormat="1" ht="15.75" customHeight="1">
      <c r="A120" s="7">
        <f>IF(B120&lt;&gt;"",MONTH(B120),"")</f>
        <v>2</v>
      </c>
      <c r="B120" s="30">
        <f>D120</f>
        <v>40966</v>
      </c>
      <c r="C120" s="32"/>
      <c r="D120" s="8">
        <v>40966</v>
      </c>
      <c r="E120" s="11" t="s">
        <v>463</v>
      </c>
      <c r="F120" s="56" t="s">
        <v>467</v>
      </c>
      <c r="G120" s="15" t="s">
        <v>169</v>
      </c>
      <c r="H120" s="45">
        <v>100</v>
      </c>
      <c r="I120" s="45">
        <v>14729</v>
      </c>
      <c r="J120" s="9">
        <f>ROUND(H120*I120,0)</f>
        <v>1472900</v>
      </c>
      <c r="K120" s="62" t="s">
        <v>89</v>
      </c>
      <c r="L120" s="62" t="s">
        <v>2</v>
      </c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s="59" customFormat="1" ht="15.75" customHeight="1">
      <c r="A121" s="7">
        <f>IF(B121&lt;&gt;"",MONTH(B121),"")</f>
        <v>2</v>
      </c>
      <c r="B121" s="30">
        <f>D121</f>
        <v>40966</v>
      </c>
      <c r="C121" s="32"/>
      <c r="D121" s="8">
        <v>40966</v>
      </c>
      <c r="E121" s="11" t="s">
        <v>464</v>
      </c>
      <c r="F121" s="56" t="s">
        <v>467</v>
      </c>
      <c r="G121" s="15" t="s">
        <v>169</v>
      </c>
      <c r="H121" s="45">
        <v>250</v>
      </c>
      <c r="I121" s="45">
        <v>12735</v>
      </c>
      <c r="J121" s="9">
        <f>ROUND(H121*I121,0)</f>
        <v>3183750</v>
      </c>
      <c r="K121" s="62" t="s">
        <v>89</v>
      </c>
      <c r="L121" s="62" t="s">
        <v>2</v>
      </c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s="59" customFormat="1" ht="15.75" customHeight="1">
      <c r="A122" s="7">
        <f>IF(B122&lt;&gt;"",MONTH(B122),"")</f>
        <v>2</v>
      </c>
      <c r="B122" s="30">
        <f>D122</f>
        <v>40966</v>
      </c>
      <c r="C122" s="32"/>
      <c r="D122" s="8">
        <v>40966</v>
      </c>
      <c r="E122" s="11" t="s">
        <v>451</v>
      </c>
      <c r="F122" s="56" t="s">
        <v>467</v>
      </c>
      <c r="G122" s="15" t="s">
        <v>169</v>
      </c>
      <c r="H122" s="45">
        <v>340</v>
      </c>
      <c r="I122" s="45">
        <v>30158</v>
      </c>
      <c r="J122" s="9">
        <f>ROUND(H122*I122,0)</f>
        <v>10253720</v>
      </c>
      <c r="K122" s="62" t="s">
        <v>89</v>
      </c>
      <c r="L122" s="62" t="s">
        <v>2</v>
      </c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s="59" customFormat="1" ht="15.75" customHeight="1">
      <c r="A123" s="7">
        <f>IF(B123&lt;&gt;"",MONTH(B123),"")</f>
        <v>2</v>
      </c>
      <c r="B123" s="30">
        <f>D123</f>
        <v>40966</v>
      </c>
      <c r="C123" s="32"/>
      <c r="D123" s="8">
        <v>40966</v>
      </c>
      <c r="E123" s="11" t="s">
        <v>465</v>
      </c>
      <c r="F123" s="56" t="s">
        <v>467</v>
      </c>
      <c r="G123" s="15" t="s">
        <v>169</v>
      </c>
      <c r="H123" s="45">
        <v>500</v>
      </c>
      <c r="I123" s="45">
        <v>32878</v>
      </c>
      <c r="J123" s="9">
        <f>ROUND(H123*I123,0)</f>
        <v>16439000</v>
      </c>
      <c r="K123" s="62" t="s">
        <v>89</v>
      </c>
      <c r="L123" s="62" t="s">
        <v>2</v>
      </c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s="59" customFormat="1" ht="15.75" customHeight="1">
      <c r="A124" s="7">
        <f>IF(B124&lt;&gt;"",MONTH(B124),"")</f>
        <v>2</v>
      </c>
      <c r="B124" s="30">
        <f>D124</f>
        <v>40966</v>
      </c>
      <c r="C124" s="32"/>
      <c r="D124" s="8">
        <v>40966</v>
      </c>
      <c r="E124" s="11" t="s">
        <v>466</v>
      </c>
      <c r="F124" s="56" t="s">
        <v>467</v>
      </c>
      <c r="G124" s="15" t="s">
        <v>169</v>
      </c>
      <c r="H124" s="45">
        <v>280</v>
      </c>
      <c r="I124" s="45">
        <v>18840</v>
      </c>
      <c r="J124" s="9">
        <f>ROUND(H124*I124,0)</f>
        <v>5275200</v>
      </c>
      <c r="K124" s="62" t="s">
        <v>89</v>
      </c>
      <c r="L124" s="62" t="s">
        <v>2</v>
      </c>
    </row>
    <row r="125" spans="1:26" s="59" customFormat="1" ht="15.75" customHeight="1">
      <c r="A125" s="7">
        <f>IF(B125&lt;&gt;"",MONTH(B125),"")</f>
        <v>2</v>
      </c>
      <c r="B125" s="30">
        <f>D125</f>
        <v>40966</v>
      </c>
      <c r="C125" s="32"/>
      <c r="D125" s="8">
        <v>40966</v>
      </c>
      <c r="E125" s="11" t="s">
        <v>435</v>
      </c>
      <c r="F125" s="56" t="s">
        <v>467</v>
      </c>
      <c r="G125" s="15" t="s">
        <v>169</v>
      </c>
      <c r="H125" s="45"/>
      <c r="I125" s="45"/>
      <c r="J125" s="9">
        <v>3662457</v>
      </c>
      <c r="K125" s="62" t="s">
        <v>3</v>
      </c>
      <c r="L125" s="62" t="s">
        <v>2</v>
      </c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s="59" customFormat="1" ht="15.75" customHeight="1">
      <c r="A126" s="7">
        <f>IF(B126&lt;&gt;"",MONTH(B126),"")</f>
        <v>2</v>
      </c>
      <c r="B126" s="30">
        <f>D126</f>
        <v>40968</v>
      </c>
      <c r="C126" s="30"/>
      <c r="D126" s="8">
        <v>40968</v>
      </c>
      <c r="E126" s="31" t="s">
        <v>299</v>
      </c>
      <c r="F126" s="96" t="s">
        <v>297</v>
      </c>
      <c r="G126" s="1" t="s">
        <v>296</v>
      </c>
      <c r="H126" s="45">
        <v>200</v>
      </c>
      <c r="I126" s="48">
        <v>13372</v>
      </c>
      <c r="J126" s="9">
        <f>ROUND(H126*I126,0)</f>
        <v>2674400</v>
      </c>
      <c r="K126" s="62" t="s">
        <v>89</v>
      </c>
      <c r="L126" s="62" t="s">
        <v>2</v>
      </c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s="59" customFormat="1" ht="15.75" customHeight="1">
      <c r="A127" s="7">
        <f>IF(B127&lt;&gt;"",MONTH(B127),"")</f>
        <v>2</v>
      </c>
      <c r="B127" s="30">
        <f>D127</f>
        <v>40968</v>
      </c>
      <c r="C127" s="8"/>
      <c r="D127" s="8">
        <v>40968</v>
      </c>
      <c r="E127" s="31" t="s">
        <v>300</v>
      </c>
      <c r="F127" s="96" t="s">
        <v>297</v>
      </c>
      <c r="G127" s="1" t="s">
        <v>296</v>
      </c>
      <c r="H127" s="45">
        <v>22</v>
      </c>
      <c r="I127" s="45">
        <v>17626</v>
      </c>
      <c r="J127" s="9">
        <f>ROUND(H127*I127,0)</f>
        <v>387772</v>
      </c>
      <c r="K127" s="62" t="s">
        <v>89</v>
      </c>
      <c r="L127" s="62" t="s">
        <v>2</v>
      </c>
    </row>
    <row r="128" spans="1:26" s="41" customFormat="1" ht="15.75" customHeight="1">
      <c r="A128" s="7">
        <f>IF(B128&lt;&gt;"",MONTH(B128),"")</f>
        <v>2</v>
      </c>
      <c r="B128" s="30">
        <f>D128</f>
        <v>40968</v>
      </c>
      <c r="C128" s="8"/>
      <c r="D128" s="8">
        <v>40968</v>
      </c>
      <c r="E128" s="31" t="s">
        <v>301</v>
      </c>
      <c r="F128" s="96" t="s">
        <v>297</v>
      </c>
      <c r="G128" s="1" t="s">
        <v>296</v>
      </c>
      <c r="H128" s="48">
        <v>180</v>
      </c>
      <c r="I128" s="45">
        <v>23610</v>
      </c>
      <c r="J128" s="9">
        <f>ROUND(H128*I128,0)</f>
        <v>4249800</v>
      </c>
      <c r="K128" s="62" t="s">
        <v>89</v>
      </c>
      <c r="L128" s="62" t="s">
        <v>2</v>
      </c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s="41" customFormat="1" ht="15.75" customHeight="1">
      <c r="A129" s="7">
        <f>IF(B129&lt;&gt;"",MONTH(B129),"")</f>
        <v>2</v>
      </c>
      <c r="B129" s="30">
        <f>D129</f>
        <v>40968</v>
      </c>
      <c r="C129" s="30"/>
      <c r="D129" s="8">
        <v>40968</v>
      </c>
      <c r="E129" s="31" t="s">
        <v>302</v>
      </c>
      <c r="F129" s="96" t="s">
        <v>297</v>
      </c>
      <c r="G129" s="1" t="s">
        <v>296</v>
      </c>
      <c r="H129" s="45">
        <v>29</v>
      </c>
      <c r="I129" s="45">
        <v>23827</v>
      </c>
      <c r="J129" s="9">
        <f>ROUND(H129*I129,0)</f>
        <v>690983</v>
      </c>
      <c r="K129" s="62" t="s">
        <v>89</v>
      </c>
      <c r="L129" s="62" t="s">
        <v>2</v>
      </c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s="41" customFormat="1" ht="15.75" customHeight="1">
      <c r="A130" s="7">
        <f>IF(B130&lt;&gt;"",MONTH(B130),"")</f>
        <v>2</v>
      </c>
      <c r="B130" s="30">
        <f>D130</f>
        <v>40968</v>
      </c>
      <c r="C130" s="30"/>
      <c r="D130" s="8">
        <v>40968</v>
      </c>
      <c r="E130" s="31" t="s">
        <v>303</v>
      </c>
      <c r="F130" s="96" t="s">
        <v>297</v>
      </c>
      <c r="G130" s="1" t="s">
        <v>296</v>
      </c>
      <c r="H130" s="45">
        <v>230</v>
      </c>
      <c r="I130" s="45">
        <v>20213</v>
      </c>
      <c r="J130" s="9">
        <f>ROUND(H130*I130,0)</f>
        <v>4648990</v>
      </c>
      <c r="K130" s="62" t="s">
        <v>89</v>
      </c>
      <c r="L130" s="62" t="s">
        <v>2</v>
      </c>
    </row>
    <row r="131" spans="1:26" s="41" customFormat="1" ht="15.75" customHeight="1">
      <c r="A131" s="7">
        <f>IF(B131&lt;&gt;"",MONTH(B131),"")</f>
        <v>2</v>
      </c>
      <c r="B131" s="30">
        <f>D131</f>
        <v>40968</v>
      </c>
      <c r="C131" s="30"/>
      <c r="D131" s="8">
        <v>40968</v>
      </c>
      <c r="E131" s="31" t="s">
        <v>304</v>
      </c>
      <c r="F131" s="96" t="s">
        <v>297</v>
      </c>
      <c r="G131" s="1" t="s">
        <v>296</v>
      </c>
      <c r="H131" s="45">
        <v>85</v>
      </c>
      <c r="I131" s="45">
        <v>22185</v>
      </c>
      <c r="J131" s="9">
        <f>ROUND(H131*I131,0)</f>
        <v>1885725</v>
      </c>
      <c r="K131" s="62" t="s">
        <v>89</v>
      </c>
      <c r="L131" s="62" t="s">
        <v>2</v>
      </c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spans="1:26" s="41" customFormat="1" ht="15.75" customHeight="1">
      <c r="A132" s="7">
        <f>IF(B132&lt;&gt;"",MONTH(B132),"")</f>
        <v>2</v>
      </c>
      <c r="B132" s="30">
        <f>D132</f>
        <v>40968</v>
      </c>
      <c r="C132" s="30"/>
      <c r="D132" s="8">
        <v>40968</v>
      </c>
      <c r="E132" s="31" t="s">
        <v>305</v>
      </c>
      <c r="F132" s="96" t="s">
        <v>297</v>
      </c>
      <c r="G132" s="1" t="s">
        <v>296</v>
      </c>
      <c r="H132" s="45">
        <v>255</v>
      </c>
      <c r="I132" s="45">
        <v>19424</v>
      </c>
      <c r="J132" s="9">
        <f>ROUND(H132*I132,0)</f>
        <v>4953120</v>
      </c>
      <c r="K132" s="62" t="s">
        <v>89</v>
      </c>
      <c r="L132" s="62" t="s">
        <v>2</v>
      </c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s="41" customFormat="1" ht="15.75" customHeight="1">
      <c r="A133" s="7">
        <f>IF(B133&lt;&gt;"",MONTH(B133),"")</f>
        <v>2</v>
      </c>
      <c r="B133" s="30">
        <f>D133</f>
        <v>40968</v>
      </c>
      <c r="C133" s="30"/>
      <c r="D133" s="8">
        <v>40968</v>
      </c>
      <c r="E133" s="31" t="s">
        <v>306</v>
      </c>
      <c r="F133" s="96" t="s">
        <v>297</v>
      </c>
      <c r="G133" s="1" t="s">
        <v>296</v>
      </c>
      <c r="H133" s="45">
        <v>35</v>
      </c>
      <c r="I133" s="45">
        <v>21199</v>
      </c>
      <c r="J133" s="9">
        <f>ROUND(H133*I133,0)</f>
        <v>741965</v>
      </c>
      <c r="K133" s="62" t="s">
        <v>89</v>
      </c>
      <c r="L133" s="62" t="s">
        <v>2</v>
      </c>
    </row>
    <row r="134" spans="1:26" s="41" customFormat="1" ht="15.75" customHeight="1">
      <c r="A134" s="7">
        <f>IF(B134&lt;&gt;"",MONTH(B134),"")</f>
        <v>2</v>
      </c>
      <c r="B134" s="30">
        <f>D134</f>
        <v>40968</v>
      </c>
      <c r="C134" s="8"/>
      <c r="D134" s="8">
        <v>40968</v>
      </c>
      <c r="E134" s="31" t="s">
        <v>307</v>
      </c>
      <c r="F134" s="96" t="s">
        <v>297</v>
      </c>
      <c r="G134" s="1" t="s">
        <v>296</v>
      </c>
      <c r="H134" s="45">
        <v>30</v>
      </c>
      <c r="I134" s="45">
        <v>13641</v>
      </c>
      <c r="J134" s="9">
        <f>ROUND(H134*I134,0)</f>
        <v>409230</v>
      </c>
      <c r="K134" s="62" t="s">
        <v>89</v>
      </c>
      <c r="L134" s="62" t="s">
        <v>2</v>
      </c>
    </row>
    <row r="135" spans="1:26" s="41" customFormat="1" ht="15.75" customHeight="1">
      <c r="A135" s="7">
        <f>IF(B135&lt;&gt;"",MONTH(B135),"")</f>
        <v>2</v>
      </c>
      <c r="B135" s="30">
        <f>D135</f>
        <v>40968</v>
      </c>
      <c r="C135" s="8"/>
      <c r="D135" s="8">
        <v>40968</v>
      </c>
      <c r="E135" s="31" t="s">
        <v>308</v>
      </c>
      <c r="F135" s="96" t="s">
        <v>297</v>
      </c>
      <c r="G135" s="1" t="s">
        <v>296</v>
      </c>
      <c r="H135" s="45">
        <v>50</v>
      </c>
      <c r="I135" s="48">
        <v>14161</v>
      </c>
      <c r="J135" s="9">
        <f>ROUND(H135*I135,0)</f>
        <v>708050</v>
      </c>
      <c r="K135" s="62" t="s">
        <v>89</v>
      </c>
      <c r="L135" s="62" t="s">
        <v>2</v>
      </c>
    </row>
    <row r="136" spans="1:26" s="41" customFormat="1" ht="15.75" customHeight="1">
      <c r="A136" s="7">
        <f>IF(B136&lt;&gt;"",MONTH(B136),"")</f>
        <v>2</v>
      </c>
      <c r="B136" s="30">
        <f>D136</f>
        <v>40968</v>
      </c>
      <c r="C136" s="8"/>
      <c r="D136" s="8">
        <v>40968</v>
      </c>
      <c r="E136" s="31" t="s">
        <v>309</v>
      </c>
      <c r="F136" s="96" t="s">
        <v>297</v>
      </c>
      <c r="G136" s="1" t="s">
        <v>296</v>
      </c>
      <c r="H136" s="45">
        <v>70</v>
      </c>
      <c r="I136" s="45">
        <v>14875</v>
      </c>
      <c r="J136" s="9">
        <f>ROUND(H136*I136,0)</f>
        <v>1041250</v>
      </c>
      <c r="K136" s="62" t="s">
        <v>89</v>
      </c>
      <c r="L136" s="62" t="s">
        <v>2</v>
      </c>
    </row>
    <row r="137" spans="1:26" s="41" customFormat="1" ht="15.75" customHeight="1">
      <c r="A137" s="7">
        <f>IF(B137&lt;&gt;"",MONTH(B137),"")</f>
        <v>2</v>
      </c>
      <c r="B137" s="30">
        <f>D137</f>
        <v>40968</v>
      </c>
      <c r="C137" s="8"/>
      <c r="D137" s="8">
        <v>40968</v>
      </c>
      <c r="E137" s="31" t="s">
        <v>310</v>
      </c>
      <c r="F137" s="96" t="s">
        <v>297</v>
      </c>
      <c r="G137" s="1" t="s">
        <v>296</v>
      </c>
      <c r="H137" s="48">
        <v>30</v>
      </c>
      <c r="I137" s="45">
        <v>15385</v>
      </c>
      <c r="J137" s="9">
        <f>ROUND(H137*I137,0)</f>
        <v>461550</v>
      </c>
      <c r="K137" s="62" t="s">
        <v>89</v>
      </c>
      <c r="L137" s="62" t="s">
        <v>2</v>
      </c>
    </row>
    <row r="138" spans="1:26" s="41" customFormat="1" ht="15.75" customHeight="1">
      <c r="A138" s="7">
        <f>IF(B138&lt;&gt;"",MONTH(B138),"")</f>
        <v>2</v>
      </c>
      <c r="B138" s="30">
        <f>D138</f>
        <v>40968</v>
      </c>
      <c r="C138" s="8"/>
      <c r="D138" s="8">
        <v>40968</v>
      </c>
      <c r="E138" s="31" t="s">
        <v>311</v>
      </c>
      <c r="F138" s="96" t="s">
        <v>297</v>
      </c>
      <c r="G138" s="1" t="s">
        <v>296</v>
      </c>
      <c r="H138" s="45">
        <v>40</v>
      </c>
      <c r="I138" s="48">
        <v>13372</v>
      </c>
      <c r="J138" s="9">
        <f>ROUND(H138*I138,0)</f>
        <v>534880</v>
      </c>
      <c r="K138" s="62" t="s">
        <v>89</v>
      </c>
      <c r="L138" s="62" t="s">
        <v>2</v>
      </c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s="59" customFormat="1" ht="15.75" customHeight="1">
      <c r="A139" s="7">
        <f>IF(B139&lt;&gt;"",MONTH(B139),"")</f>
        <v>2</v>
      </c>
      <c r="B139" s="30">
        <f>D139</f>
        <v>40968</v>
      </c>
      <c r="C139" s="30"/>
      <c r="D139" s="8">
        <v>40968</v>
      </c>
      <c r="E139" s="11" t="s">
        <v>312</v>
      </c>
      <c r="F139" s="96" t="s">
        <v>297</v>
      </c>
      <c r="G139" s="1" t="s">
        <v>296</v>
      </c>
      <c r="H139" s="45">
        <v>50</v>
      </c>
      <c r="I139" s="45">
        <v>16176</v>
      </c>
      <c r="J139" s="9">
        <f>ROUND(H139*I139,0)</f>
        <v>808800</v>
      </c>
      <c r="K139" s="62" t="s">
        <v>89</v>
      </c>
      <c r="L139" s="62" t="s">
        <v>2</v>
      </c>
    </row>
    <row r="140" spans="1:26" s="59" customFormat="1" ht="15.75" customHeight="1">
      <c r="A140" s="7">
        <f>IF(B140&lt;&gt;"",MONTH(B140),"")</f>
        <v>2</v>
      </c>
      <c r="B140" s="30">
        <f>D140</f>
        <v>40968</v>
      </c>
      <c r="C140" s="30"/>
      <c r="D140" s="8">
        <v>40968</v>
      </c>
      <c r="E140" s="11" t="s">
        <v>298</v>
      </c>
      <c r="F140" s="96" t="s">
        <v>297</v>
      </c>
      <c r="G140" s="1" t="s">
        <v>296</v>
      </c>
      <c r="H140" s="48"/>
      <c r="I140" s="48"/>
      <c r="J140" s="27">
        <v>2419652</v>
      </c>
      <c r="K140" s="62" t="s">
        <v>3</v>
      </c>
      <c r="L140" s="62" t="s">
        <v>2</v>
      </c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s="59" customFormat="1" ht="15.75" customHeight="1">
      <c r="A141" s="7">
        <f>IF(B141&lt;&gt;"",MONTH(B141),"")</f>
        <v>3</v>
      </c>
      <c r="B141" s="30">
        <f>D141</f>
        <v>40970</v>
      </c>
      <c r="C141" s="30"/>
      <c r="D141" s="30">
        <v>40970</v>
      </c>
      <c r="E141" s="31" t="s">
        <v>226</v>
      </c>
      <c r="F141" s="96" t="s">
        <v>228</v>
      </c>
      <c r="G141" s="1" t="s">
        <v>229</v>
      </c>
      <c r="H141" s="45"/>
      <c r="I141" s="45"/>
      <c r="J141" s="61">
        <v>3800000</v>
      </c>
      <c r="K141" s="62" t="s">
        <v>60</v>
      </c>
      <c r="L141" s="62" t="s">
        <v>22</v>
      </c>
    </row>
    <row r="142" spans="1:26" s="59" customFormat="1" ht="15.75" customHeight="1">
      <c r="A142" s="7">
        <f>IF(B142&lt;&gt;"",MONTH(B142),"")</f>
        <v>3</v>
      </c>
      <c r="B142" s="30">
        <f>D142</f>
        <v>40970</v>
      </c>
      <c r="C142" s="30"/>
      <c r="D142" s="30">
        <v>40970</v>
      </c>
      <c r="E142" s="31" t="s">
        <v>227</v>
      </c>
      <c r="F142" s="96" t="s">
        <v>228</v>
      </c>
      <c r="G142" s="1" t="s">
        <v>229</v>
      </c>
      <c r="H142" s="45"/>
      <c r="I142" s="45"/>
      <c r="J142" s="61">
        <v>380000</v>
      </c>
      <c r="K142" s="62" t="s">
        <v>3</v>
      </c>
      <c r="L142" s="62" t="s">
        <v>22</v>
      </c>
    </row>
    <row r="143" spans="1:26" s="59" customFormat="1" ht="15.75" customHeight="1">
      <c r="A143" s="7">
        <f>IF(B143&lt;&gt;"",MONTH(B143),"")</f>
        <v>3</v>
      </c>
      <c r="B143" s="30">
        <f>D143</f>
        <v>40973</v>
      </c>
      <c r="C143" s="30" t="s">
        <v>156</v>
      </c>
      <c r="D143" s="30">
        <v>40973</v>
      </c>
      <c r="E143" s="31" t="s">
        <v>158</v>
      </c>
      <c r="F143" s="63" t="s">
        <v>155</v>
      </c>
      <c r="G143" s="1"/>
      <c r="H143" s="45"/>
      <c r="I143" s="45"/>
      <c r="J143" s="61">
        <v>13247000</v>
      </c>
      <c r="K143" s="62" t="s">
        <v>11</v>
      </c>
      <c r="L143" s="62" t="s">
        <v>118</v>
      </c>
    </row>
    <row r="144" spans="1:26" s="59" customFormat="1" ht="15.75" customHeight="1">
      <c r="A144" s="7">
        <f>IF(B144&lt;&gt;"",MONTH(B144),"")</f>
        <v>3</v>
      </c>
      <c r="B144" s="30">
        <f>D144</f>
        <v>40975</v>
      </c>
      <c r="C144" s="30" t="s">
        <v>156</v>
      </c>
      <c r="D144" s="8">
        <v>40975</v>
      </c>
      <c r="E144" s="31" t="s">
        <v>158</v>
      </c>
      <c r="F144" s="63" t="s">
        <v>155</v>
      </c>
      <c r="G144" s="16"/>
      <c r="H144" s="45"/>
      <c r="I144" s="45"/>
      <c r="J144" s="9">
        <v>77076011</v>
      </c>
      <c r="K144" s="62" t="s">
        <v>11</v>
      </c>
      <c r="L144" s="62" t="s">
        <v>118</v>
      </c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s="59" customFormat="1" ht="15.75" customHeight="1">
      <c r="A145" s="7">
        <f>IF(B145&lt;&gt;"",MONTH(B145),"")</f>
        <v>3</v>
      </c>
      <c r="B145" s="30">
        <f>D145</f>
        <v>40977</v>
      </c>
      <c r="C145" s="30" t="s">
        <v>156</v>
      </c>
      <c r="D145" s="8">
        <v>40977</v>
      </c>
      <c r="E145" s="31" t="s">
        <v>158</v>
      </c>
      <c r="F145" s="63" t="s">
        <v>155</v>
      </c>
      <c r="G145" s="16"/>
      <c r="H145" s="45"/>
      <c r="I145" s="45"/>
      <c r="J145" s="9">
        <v>10191500</v>
      </c>
      <c r="K145" s="62" t="s">
        <v>11</v>
      </c>
      <c r="L145" s="62" t="s">
        <v>118</v>
      </c>
    </row>
    <row r="146" spans="1:26" s="59" customFormat="1" ht="15.75" customHeight="1">
      <c r="A146" s="7">
        <f>IF(B146&lt;&gt;"",MONTH(B146),"")</f>
        <v>3</v>
      </c>
      <c r="B146" s="30">
        <f>D146</f>
        <v>40980</v>
      </c>
      <c r="C146" s="30" t="s">
        <v>157</v>
      </c>
      <c r="D146" s="8">
        <v>40980</v>
      </c>
      <c r="E146" s="31" t="s">
        <v>173</v>
      </c>
      <c r="F146" s="63" t="s">
        <v>155</v>
      </c>
      <c r="G146" s="1" t="s">
        <v>166</v>
      </c>
      <c r="H146" s="46"/>
      <c r="I146" s="47"/>
      <c r="J146" s="9">
        <v>23390000</v>
      </c>
      <c r="K146" s="62" t="s">
        <v>22</v>
      </c>
      <c r="L146" s="62" t="s">
        <v>11</v>
      </c>
    </row>
    <row r="147" spans="1:26" s="59" customFormat="1" ht="15.75" customHeight="1">
      <c r="A147" s="7">
        <f>IF(B147&lt;&gt;"",MONTH(B147),"")</f>
        <v>3</v>
      </c>
      <c r="B147" s="30">
        <f>D147</f>
        <v>40980</v>
      </c>
      <c r="C147" s="30" t="s">
        <v>157</v>
      </c>
      <c r="D147" s="8">
        <v>40980</v>
      </c>
      <c r="E147" s="31" t="s">
        <v>168</v>
      </c>
      <c r="F147" s="63" t="s">
        <v>155</v>
      </c>
      <c r="G147" s="1"/>
      <c r="H147" s="46"/>
      <c r="I147" s="47"/>
      <c r="J147" s="9">
        <v>50000000</v>
      </c>
      <c r="K147" s="62" t="s">
        <v>2</v>
      </c>
      <c r="L147" s="62" t="s">
        <v>11</v>
      </c>
    </row>
    <row r="148" spans="1:26" s="59" customFormat="1" ht="15.75" customHeight="1">
      <c r="A148" s="7">
        <f>IF(B148&lt;&gt;"",MONTH(B148),"")</f>
        <v>3</v>
      </c>
      <c r="B148" s="30">
        <f>D148</f>
        <v>40980</v>
      </c>
      <c r="C148" s="30" t="s">
        <v>157</v>
      </c>
      <c r="D148" s="8">
        <v>40980</v>
      </c>
      <c r="E148" s="31" t="s">
        <v>168</v>
      </c>
      <c r="F148" s="63" t="s">
        <v>155</v>
      </c>
      <c r="G148" s="1"/>
      <c r="H148" s="46"/>
      <c r="I148" s="47"/>
      <c r="J148" s="9">
        <v>26616000</v>
      </c>
      <c r="K148" s="62" t="s">
        <v>2</v>
      </c>
      <c r="L148" s="62" t="s">
        <v>11</v>
      </c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s="59" customFormat="1" ht="15.75" customHeight="1">
      <c r="A149" s="7">
        <f>IF(B149&lt;&gt;"",MONTH(B149),"")</f>
        <v>3</v>
      </c>
      <c r="B149" s="30">
        <f>D149</f>
        <v>40980</v>
      </c>
      <c r="C149" s="30" t="s">
        <v>157</v>
      </c>
      <c r="D149" s="8">
        <v>40980</v>
      </c>
      <c r="E149" s="31" t="s">
        <v>159</v>
      </c>
      <c r="F149" s="63" t="s">
        <v>155</v>
      </c>
      <c r="G149" s="1"/>
      <c r="H149" s="46"/>
      <c r="I149" s="47"/>
      <c r="J149" s="9">
        <v>10000</v>
      </c>
      <c r="K149" s="62" t="s">
        <v>60</v>
      </c>
      <c r="L149" s="62" t="s">
        <v>11</v>
      </c>
    </row>
    <row r="150" spans="1:26" s="41" customFormat="1" ht="15.75" customHeight="1">
      <c r="A150" s="7">
        <f>IF(B150&lt;&gt;"",MONTH(B150),"")</f>
        <v>3</v>
      </c>
      <c r="B150" s="30">
        <f>D150</f>
        <v>40980</v>
      </c>
      <c r="C150" s="30" t="s">
        <v>157</v>
      </c>
      <c r="D150" s="8">
        <v>40980</v>
      </c>
      <c r="E150" s="31" t="s">
        <v>159</v>
      </c>
      <c r="F150" s="63" t="s">
        <v>155</v>
      </c>
      <c r="G150" s="1"/>
      <c r="H150" s="46"/>
      <c r="I150" s="47"/>
      <c r="J150" s="9">
        <v>10000</v>
      </c>
      <c r="K150" s="62" t="s">
        <v>60</v>
      </c>
      <c r="L150" s="62" t="s">
        <v>11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s="41" customFormat="1" ht="15.75" customHeight="1">
      <c r="A151" s="7">
        <f>IF(B151&lt;&gt;"",MONTH(B151),"")</f>
        <v>3</v>
      </c>
      <c r="B151" s="30">
        <f>D151</f>
        <v>40981</v>
      </c>
      <c r="C151" s="30"/>
      <c r="D151" s="8">
        <v>40981</v>
      </c>
      <c r="E151" s="11" t="s">
        <v>282</v>
      </c>
      <c r="F151" s="52" t="s">
        <v>277</v>
      </c>
      <c r="G151" s="15" t="s">
        <v>276</v>
      </c>
      <c r="H151" s="46"/>
      <c r="I151" s="45"/>
      <c r="J151" s="9">
        <v>3600000</v>
      </c>
      <c r="K151" s="62" t="s">
        <v>97</v>
      </c>
      <c r="L151" s="62" t="s">
        <v>22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s="41" customFormat="1" ht="15.75" customHeight="1">
      <c r="A152" s="7">
        <f>IF(B152&lt;&gt;"",MONTH(B152),"")</f>
        <v>3</v>
      </c>
      <c r="B152" s="30">
        <f>D152</f>
        <v>40981</v>
      </c>
      <c r="C152" s="30"/>
      <c r="D152" s="8">
        <v>40981</v>
      </c>
      <c r="E152" s="11" t="s">
        <v>244</v>
      </c>
      <c r="F152" s="52" t="s">
        <v>277</v>
      </c>
      <c r="G152" s="15" t="s">
        <v>276</v>
      </c>
      <c r="H152" s="46"/>
      <c r="I152" s="45"/>
      <c r="J152" s="9">
        <v>360000</v>
      </c>
      <c r="K152" s="10" t="s">
        <v>3</v>
      </c>
      <c r="L152" s="10" t="s">
        <v>22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s="41" customFormat="1" ht="15.75" customHeight="1">
      <c r="A153" s="7">
        <f>IF(B153&lt;&gt;"",MONTH(B153),"")</f>
        <v>3</v>
      </c>
      <c r="B153" s="30">
        <f>D153</f>
        <v>40981</v>
      </c>
      <c r="C153" s="8"/>
      <c r="D153" s="8">
        <v>40981</v>
      </c>
      <c r="E153" s="11" t="s">
        <v>313</v>
      </c>
      <c r="F153" s="55" t="s">
        <v>314</v>
      </c>
      <c r="G153" s="1" t="s">
        <v>296</v>
      </c>
      <c r="H153" s="45">
        <v>140</v>
      </c>
      <c r="I153" s="45">
        <v>16128</v>
      </c>
      <c r="J153" s="9">
        <f>ROUND(H153*I153,0)</f>
        <v>2257920</v>
      </c>
      <c r="K153" s="62" t="s">
        <v>89</v>
      </c>
      <c r="L153" s="62" t="s">
        <v>2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s="41" customFormat="1" ht="15.75" customHeight="1">
      <c r="A154" s="7">
        <f>IF(B154&lt;&gt;"",MONTH(B154),"")</f>
        <v>3</v>
      </c>
      <c r="B154" s="30">
        <f>D154</f>
        <v>40981</v>
      </c>
      <c r="C154" s="8"/>
      <c r="D154" s="8">
        <v>40981</v>
      </c>
      <c r="E154" s="11" t="s">
        <v>315</v>
      </c>
      <c r="F154" s="55" t="s">
        <v>314</v>
      </c>
      <c r="G154" s="1" t="s">
        <v>296</v>
      </c>
      <c r="H154" s="45">
        <v>244</v>
      </c>
      <c r="I154" s="45">
        <v>30836</v>
      </c>
      <c r="J154" s="9">
        <f>ROUND(H154*I154,0)</f>
        <v>7523984</v>
      </c>
      <c r="K154" s="62" t="s">
        <v>89</v>
      </c>
      <c r="L154" s="62" t="s">
        <v>2</v>
      </c>
    </row>
    <row r="155" spans="1:26" s="41" customFormat="1" ht="15.75" customHeight="1">
      <c r="A155" s="7">
        <f>IF(B155&lt;&gt;"",MONTH(B155),"")</f>
        <v>3</v>
      </c>
      <c r="B155" s="30">
        <f>D155</f>
        <v>40981</v>
      </c>
      <c r="C155" s="30"/>
      <c r="D155" s="8">
        <v>40981</v>
      </c>
      <c r="E155" s="11" t="s">
        <v>316</v>
      </c>
      <c r="F155" s="55" t="s">
        <v>314</v>
      </c>
      <c r="G155" s="1" t="s">
        <v>296</v>
      </c>
      <c r="H155" s="45">
        <v>274</v>
      </c>
      <c r="I155" s="45">
        <v>26146</v>
      </c>
      <c r="J155" s="9">
        <f>ROUND(H155*I155,0)</f>
        <v>7164004</v>
      </c>
      <c r="K155" s="62" t="s">
        <v>89</v>
      </c>
      <c r="L155" s="62" t="s">
        <v>2</v>
      </c>
    </row>
    <row r="156" spans="1:26" s="41" customFormat="1" ht="15.75" customHeight="1">
      <c r="A156" s="7">
        <f>IF(B156&lt;&gt;"",MONTH(B156),"")</f>
        <v>3</v>
      </c>
      <c r="B156" s="30">
        <f>D156</f>
        <v>40981</v>
      </c>
      <c r="C156" s="30"/>
      <c r="D156" s="8">
        <v>40981</v>
      </c>
      <c r="E156" s="11" t="s">
        <v>298</v>
      </c>
      <c r="F156" s="55" t="s">
        <v>314</v>
      </c>
      <c r="G156" s="1" t="s">
        <v>296</v>
      </c>
      <c r="H156" s="45"/>
      <c r="I156" s="45"/>
      <c r="J156" s="27">
        <v>1694590</v>
      </c>
      <c r="K156" s="62" t="s">
        <v>3</v>
      </c>
      <c r="L156" s="62" t="s">
        <v>2</v>
      </c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s="41" customFormat="1" ht="15.75" customHeight="1">
      <c r="A157" s="7">
        <f>IF(B157&lt;&gt;"",MONTH(B157),"")</f>
        <v>3</v>
      </c>
      <c r="B157" s="30">
        <f>D157</f>
        <v>40984</v>
      </c>
      <c r="C157" s="30" t="s">
        <v>156</v>
      </c>
      <c r="D157" s="30">
        <v>40984</v>
      </c>
      <c r="E157" s="31" t="s">
        <v>158</v>
      </c>
      <c r="F157" s="63" t="s">
        <v>155</v>
      </c>
      <c r="G157" s="1"/>
      <c r="H157" s="45"/>
      <c r="I157" s="45"/>
      <c r="J157" s="61">
        <v>23725405</v>
      </c>
      <c r="K157" s="62" t="s">
        <v>11</v>
      </c>
      <c r="L157" s="62" t="s">
        <v>118</v>
      </c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s="41" customFormat="1" ht="15.75" customHeight="1">
      <c r="A158" s="7">
        <f>IF(B158&lt;&gt;"",MONTH(B158),"")</f>
        <v>3</v>
      </c>
      <c r="B158" s="30">
        <f>D158</f>
        <v>40987</v>
      </c>
      <c r="C158" s="30" t="s">
        <v>156</v>
      </c>
      <c r="D158" s="30">
        <v>40987</v>
      </c>
      <c r="E158" s="31" t="s">
        <v>158</v>
      </c>
      <c r="F158" s="63" t="s">
        <v>155</v>
      </c>
      <c r="G158" s="1"/>
      <c r="H158" s="45"/>
      <c r="I158" s="45"/>
      <c r="J158" s="61">
        <v>6325000</v>
      </c>
      <c r="K158" s="62" t="s">
        <v>11</v>
      </c>
      <c r="L158" s="62" t="s">
        <v>118</v>
      </c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s="41" customFormat="1" ht="15.75" customHeight="1">
      <c r="A159" s="7">
        <f>IF(B159&lt;&gt;"",MONTH(B159),"")</f>
        <v>3</v>
      </c>
      <c r="B159" s="30">
        <f>D159</f>
        <v>40988</v>
      </c>
      <c r="C159" s="8"/>
      <c r="D159" s="8">
        <v>40988</v>
      </c>
      <c r="E159" s="11" t="s">
        <v>318</v>
      </c>
      <c r="F159" s="55" t="s">
        <v>317</v>
      </c>
      <c r="G159" s="1" t="s">
        <v>296</v>
      </c>
      <c r="H159" s="46">
        <v>33</v>
      </c>
      <c r="I159" s="46">
        <v>19316</v>
      </c>
      <c r="J159" s="9">
        <f>ROUND(H159*I159,0)</f>
        <v>637428</v>
      </c>
      <c r="K159" s="62" t="s">
        <v>89</v>
      </c>
      <c r="L159" s="62" t="s">
        <v>2</v>
      </c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s="41" customFormat="1" ht="15.75" customHeight="1">
      <c r="A160" s="7">
        <f>IF(B160&lt;&gt;"",MONTH(B160),"")</f>
        <v>3</v>
      </c>
      <c r="B160" s="30">
        <f>D160</f>
        <v>40988</v>
      </c>
      <c r="C160" s="8"/>
      <c r="D160" s="8">
        <v>40988</v>
      </c>
      <c r="E160" s="11" t="s">
        <v>319</v>
      </c>
      <c r="F160" s="55" t="s">
        <v>317</v>
      </c>
      <c r="G160" s="1" t="s">
        <v>296</v>
      </c>
      <c r="H160" s="46">
        <v>503</v>
      </c>
      <c r="I160" s="46">
        <v>20511</v>
      </c>
      <c r="J160" s="9">
        <f>ROUND(H160*I160,0)</f>
        <v>10317033</v>
      </c>
      <c r="K160" s="62" t="s">
        <v>89</v>
      </c>
      <c r="L160" s="62" t="s">
        <v>2</v>
      </c>
    </row>
    <row r="161" spans="1:26" s="41" customFormat="1" ht="15.75" customHeight="1">
      <c r="A161" s="7">
        <f>IF(B161&lt;&gt;"",MONTH(B161),"")</f>
        <v>3</v>
      </c>
      <c r="B161" s="30">
        <f>D161</f>
        <v>40988</v>
      </c>
      <c r="C161" s="8"/>
      <c r="D161" s="8">
        <v>40988</v>
      </c>
      <c r="E161" s="11" t="s">
        <v>320</v>
      </c>
      <c r="F161" s="55" t="s">
        <v>317</v>
      </c>
      <c r="G161" s="1" t="s">
        <v>296</v>
      </c>
      <c r="H161" s="46">
        <v>240</v>
      </c>
      <c r="I161" s="46">
        <v>15665</v>
      </c>
      <c r="J161" s="9">
        <f>ROUND(H161*I161,0)</f>
        <v>3759600</v>
      </c>
      <c r="K161" s="62" t="s">
        <v>89</v>
      </c>
      <c r="L161" s="62" t="s">
        <v>2</v>
      </c>
    </row>
    <row r="162" spans="1:26" s="41" customFormat="1" ht="15.75" customHeight="1">
      <c r="A162" s="7">
        <f>IF(B162&lt;&gt;"",MONTH(B162),"")</f>
        <v>3</v>
      </c>
      <c r="B162" s="30">
        <f>D162</f>
        <v>40988</v>
      </c>
      <c r="C162" s="8"/>
      <c r="D162" s="8">
        <v>40988</v>
      </c>
      <c r="E162" s="11" t="s">
        <v>321</v>
      </c>
      <c r="F162" s="55" t="s">
        <v>317</v>
      </c>
      <c r="G162" s="1" t="s">
        <v>296</v>
      </c>
      <c r="H162" s="46">
        <v>20</v>
      </c>
      <c r="I162" s="46">
        <v>16346</v>
      </c>
      <c r="J162" s="9">
        <f>ROUND(H162*I162,0)</f>
        <v>326920</v>
      </c>
      <c r="K162" s="62" t="s">
        <v>89</v>
      </c>
      <c r="L162" s="62" t="s">
        <v>2</v>
      </c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s="41" customFormat="1" ht="15.75" customHeight="1">
      <c r="A163" s="7">
        <f>IF(B163&lt;&gt;"",MONTH(B163),"")</f>
        <v>3</v>
      </c>
      <c r="B163" s="30">
        <f>D163</f>
        <v>40988</v>
      </c>
      <c r="C163" s="30"/>
      <c r="D163" s="8">
        <v>40988</v>
      </c>
      <c r="E163" s="11" t="s">
        <v>322</v>
      </c>
      <c r="F163" s="55" t="s">
        <v>317</v>
      </c>
      <c r="G163" s="1" t="s">
        <v>296</v>
      </c>
      <c r="H163" s="46">
        <v>150</v>
      </c>
      <c r="I163" s="46">
        <v>11554</v>
      </c>
      <c r="J163" s="9">
        <f>ROUND(H163*I163,0)</f>
        <v>1733100</v>
      </c>
      <c r="K163" s="62" t="s">
        <v>89</v>
      </c>
      <c r="L163" s="62" t="s">
        <v>2</v>
      </c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s="59" customFormat="1" ht="15.75" customHeight="1">
      <c r="A164" s="7">
        <f>IF(B164&lt;&gt;"",MONTH(B164),"")</f>
        <v>3</v>
      </c>
      <c r="B164" s="30">
        <f>D164</f>
        <v>40988</v>
      </c>
      <c r="C164" s="30"/>
      <c r="D164" s="8">
        <v>40988</v>
      </c>
      <c r="E164" s="11" t="s">
        <v>323</v>
      </c>
      <c r="F164" s="55" t="s">
        <v>317</v>
      </c>
      <c r="G164" s="1" t="s">
        <v>296</v>
      </c>
      <c r="H164" s="46">
        <v>30</v>
      </c>
      <c r="I164" s="46">
        <v>14151</v>
      </c>
      <c r="J164" s="9">
        <f>ROUND(H164*I164,0)</f>
        <v>424530</v>
      </c>
      <c r="K164" s="62" t="s">
        <v>89</v>
      </c>
      <c r="L164" s="62" t="s">
        <v>2</v>
      </c>
    </row>
    <row r="165" spans="1:26" s="59" customFormat="1" ht="15.75" customHeight="1">
      <c r="A165" s="7">
        <f>IF(B165&lt;&gt;"",MONTH(B165),"")</f>
        <v>3</v>
      </c>
      <c r="B165" s="30">
        <f>D165</f>
        <v>40988</v>
      </c>
      <c r="C165" s="30"/>
      <c r="D165" s="8">
        <v>40988</v>
      </c>
      <c r="E165" s="11" t="s">
        <v>324</v>
      </c>
      <c r="F165" s="55" t="s">
        <v>317</v>
      </c>
      <c r="G165" s="1" t="s">
        <v>296</v>
      </c>
      <c r="H165" s="46">
        <v>248</v>
      </c>
      <c r="I165" s="46">
        <v>22315</v>
      </c>
      <c r="J165" s="9">
        <f>ROUND(H165*I165,0)</f>
        <v>5534120</v>
      </c>
      <c r="K165" s="62" t="s">
        <v>89</v>
      </c>
      <c r="L165" s="62" t="s">
        <v>2</v>
      </c>
    </row>
    <row r="166" spans="1:26" s="59" customFormat="1" ht="15.75" customHeight="1">
      <c r="A166" s="7">
        <f>IF(B166&lt;&gt;"",MONTH(B166),"")</f>
        <v>3</v>
      </c>
      <c r="B166" s="30">
        <f>D166</f>
        <v>40988</v>
      </c>
      <c r="C166" s="8"/>
      <c r="D166" s="8">
        <v>40988</v>
      </c>
      <c r="E166" s="11" t="s">
        <v>325</v>
      </c>
      <c r="F166" s="55" t="s">
        <v>317</v>
      </c>
      <c r="G166" s="1" t="s">
        <v>296</v>
      </c>
      <c r="H166" s="46">
        <v>350</v>
      </c>
      <c r="I166" s="46">
        <v>16660</v>
      </c>
      <c r="J166" s="9">
        <f>ROUND(H166*I166,0)</f>
        <v>5831000</v>
      </c>
      <c r="K166" s="62" t="s">
        <v>89</v>
      </c>
      <c r="L166" s="62" t="s">
        <v>2</v>
      </c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s="59" customFormat="1" ht="15.75" customHeight="1">
      <c r="A167" s="7">
        <f>IF(B167&lt;&gt;"",MONTH(B167),"")</f>
        <v>3</v>
      </c>
      <c r="B167" s="30">
        <f>D167</f>
        <v>40988</v>
      </c>
      <c r="C167" s="8"/>
      <c r="D167" s="8">
        <v>40988</v>
      </c>
      <c r="E167" s="11" t="s">
        <v>326</v>
      </c>
      <c r="F167" s="55" t="s">
        <v>317</v>
      </c>
      <c r="G167" s="1" t="s">
        <v>296</v>
      </c>
      <c r="H167" s="46">
        <v>100</v>
      </c>
      <c r="I167" s="46">
        <v>29155</v>
      </c>
      <c r="J167" s="9">
        <f>ROUND(H167*I167,0)</f>
        <v>2915500</v>
      </c>
      <c r="K167" s="62" t="s">
        <v>89</v>
      </c>
      <c r="L167" s="62" t="s">
        <v>2</v>
      </c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s="59" customFormat="1" ht="15.75" customHeight="1">
      <c r="A168" s="7">
        <f>IF(B168&lt;&gt;"",MONTH(B168),"")</f>
        <v>3</v>
      </c>
      <c r="B168" s="30">
        <f>D168</f>
        <v>40988</v>
      </c>
      <c r="C168" s="30"/>
      <c r="D168" s="8">
        <v>40988</v>
      </c>
      <c r="E168" s="11" t="s">
        <v>327</v>
      </c>
      <c r="F168" s="55" t="s">
        <v>317</v>
      </c>
      <c r="G168" s="1" t="s">
        <v>296</v>
      </c>
      <c r="H168" s="46">
        <v>100</v>
      </c>
      <c r="I168" s="46">
        <v>14166</v>
      </c>
      <c r="J168" s="9">
        <f>ROUND(H168*I168,0)</f>
        <v>1416600</v>
      </c>
      <c r="K168" s="62" t="s">
        <v>89</v>
      </c>
      <c r="L168" s="62" t="s">
        <v>2</v>
      </c>
    </row>
    <row r="169" spans="1:26" s="59" customFormat="1" ht="15.75" customHeight="1">
      <c r="A169" s="7">
        <f>IF(B169&lt;&gt;"",MONTH(B169),"")</f>
        <v>3</v>
      </c>
      <c r="B169" s="30">
        <f>D169</f>
        <v>40988</v>
      </c>
      <c r="C169" s="8"/>
      <c r="D169" s="8">
        <v>40988</v>
      </c>
      <c r="E169" s="11" t="s">
        <v>328</v>
      </c>
      <c r="F169" s="55" t="s">
        <v>317</v>
      </c>
      <c r="G169" s="1" t="s">
        <v>296</v>
      </c>
      <c r="H169" s="46">
        <v>80</v>
      </c>
      <c r="I169" s="46">
        <v>23748</v>
      </c>
      <c r="J169" s="9">
        <f>ROUND(H169*I169,0)</f>
        <v>1899840</v>
      </c>
      <c r="K169" s="62" t="s">
        <v>89</v>
      </c>
      <c r="L169" s="62" t="s">
        <v>2</v>
      </c>
    </row>
    <row r="170" spans="1:26" s="41" customFormat="1" ht="15.75" customHeight="1">
      <c r="A170" s="7">
        <f>IF(B170&lt;&gt;"",MONTH(B170),"")</f>
        <v>3</v>
      </c>
      <c r="B170" s="30">
        <f>D170</f>
        <v>40988</v>
      </c>
      <c r="C170" s="30"/>
      <c r="D170" s="8">
        <v>40988</v>
      </c>
      <c r="E170" s="11" t="s">
        <v>329</v>
      </c>
      <c r="F170" s="55" t="s">
        <v>317</v>
      </c>
      <c r="G170" s="1" t="s">
        <v>296</v>
      </c>
      <c r="H170" s="46">
        <v>300</v>
      </c>
      <c r="I170" s="46">
        <v>17763</v>
      </c>
      <c r="J170" s="9">
        <f>ROUND(H170*I170,0)</f>
        <v>5328900</v>
      </c>
      <c r="K170" s="62" t="s">
        <v>89</v>
      </c>
      <c r="L170" s="62" t="s">
        <v>2</v>
      </c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s="41" customFormat="1" ht="15.75" customHeight="1">
      <c r="A171" s="7">
        <f>IF(B171&lt;&gt;"",MONTH(B171),"")</f>
        <v>3</v>
      </c>
      <c r="B171" s="30">
        <f>D171</f>
        <v>40988</v>
      </c>
      <c r="C171" s="30"/>
      <c r="D171" s="8">
        <v>40988</v>
      </c>
      <c r="E171" s="11" t="s">
        <v>330</v>
      </c>
      <c r="F171" s="55" t="s">
        <v>317</v>
      </c>
      <c r="G171" s="1" t="s">
        <v>296</v>
      </c>
      <c r="H171" s="46">
        <v>50</v>
      </c>
      <c r="I171" s="46">
        <v>17443</v>
      </c>
      <c r="J171" s="9">
        <f>ROUND(H171*I171,0)</f>
        <v>872150</v>
      </c>
      <c r="K171" s="62" t="s">
        <v>89</v>
      </c>
      <c r="L171" s="62" t="s">
        <v>2</v>
      </c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spans="1:26" s="41" customFormat="1" ht="15.75" customHeight="1">
      <c r="A172" s="7">
        <f>IF(B172&lt;&gt;"",MONTH(B172),"")</f>
        <v>3</v>
      </c>
      <c r="B172" s="30">
        <f>D172</f>
        <v>40988</v>
      </c>
      <c r="C172" s="30"/>
      <c r="D172" s="8">
        <v>40988</v>
      </c>
      <c r="E172" s="11" t="s">
        <v>331</v>
      </c>
      <c r="F172" s="55" t="s">
        <v>317</v>
      </c>
      <c r="G172" s="1" t="s">
        <v>296</v>
      </c>
      <c r="H172" s="46">
        <v>50</v>
      </c>
      <c r="I172" s="46">
        <v>21130</v>
      </c>
      <c r="J172" s="9">
        <f>ROUND(H172*I172,0)</f>
        <v>1056500</v>
      </c>
      <c r="K172" s="62" t="s">
        <v>89</v>
      </c>
      <c r="L172" s="62" t="s">
        <v>2</v>
      </c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s="41" customFormat="1" ht="15.75" customHeight="1">
      <c r="A173" s="7">
        <f>IF(B173&lt;&gt;"",MONTH(B173),"")</f>
        <v>3</v>
      </c>
      <c r="B173" s="30">
        <f>D173</f>
        <v>40988</v>
      </c>
      <c r="C173" s="8"/>
      <c r="D173" s="8">
        <v>40988</v>
      </c>
      <c r="E173" s="11" t="s">
        <v>332</v>
      </c>
      <c r="F173" s="55" t="s">
        <v>317</v>
      </c>
      <c r="G173" s="1" t="s">
        <v>296</v>
      </c>
      <c r="H173" s="46">
        <v>169</v>
      </c>
      <c r="I173" s="46">
        <v>19080</v>
      </c>
      <c r="J173" s="9">
        <f>ROUND(H173*I173,0)</f>
        <v>3224520</v>
      </c>
      <c r="K173" s="62" t="s">
        <v>89</v>
      </c>
      <c r="L173" s="62" t="s">
        <v>2</v>
      </c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s="41" customFormat="1" ht="15.75" customHeight="1">
      <c r="A174" s="7">
        <f>IF(B174&lt;&gt;"",MONTH(B174),"")</f>
        <v>3</v>
      </c>
      <c r="B174" s="30">
        <f>D174</f>
        <v>40988</v>
      </c>
      <c r="C174" s="8"/>
      <c r="D174" s="8">
        <v>40988</v>
      </c>
      <c r="E174" s="11" t="s">
        <v>333</v>
      </c>
      <c r="F174" s="55" t="s">
        <v>317</v>
      </c>
      <c r="G174" s="1" t="s">
        <v>296</v>
      </c>
      <c r="H174" s="46">
        <v>195</v>
      </c>
      <c r="I174" s="46">
        <v>20842</v>
      </c>
      <c r="J174" s="9">
        <f>ROUND(H174*I174,0)</f>
        <v>4064190</v>
      </c>
      <c r="K174" s="62" t="s">
        <v>89</v>
      </c>
      <c r="L174" s="62" t="s">
        <v>2</v>
      </c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s="41" customFormat="1" ht="15.75" customHeight="1">
      <c r="A175" s="7">
        <f>IF(B175&lt;&gt;"",MONTH(B175),"")</f>
        <v>3</v>
      </c>
      <c r="B175" s="30">
        <f>D175</f>
        <v>40988</v>
      </c>
      <c r="C175" s="8"/>
      <c r="D175" s="8">
        <v>40988</v>
      </c>
      <c r="E175" s="11" t="s">
        <v>334</v>
      </c>
      <c r="F175" s="55" t="s">
        <v>317</v>
      </c>
      <c r="G175" s="1" t="s">
        <v>296</v>
      </c>
      <c r="H175" s="46">
        <v>105</v>
      </c>
      <c r="I175" s="46">
        <v>17530</v>
      </c>
      <c r="J175" s="9">
        <f>ROUND(H175*I175,0)</f>
        <v>1840650</v>
      </c>
      <c r="K175" s="62" t="s">
        <v>89</v>
      </c>
      <c r="L175" s="62" t="s">
        <v>2</v>
      </c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s="41" customFormat="1" ht="15.75" customHeight="1">
      <c r="A176" s="7">
        <f>IF(B176&lt;&gt;"",MONTH(B176),"")</f>
        <v>3</v>
      </c>
      <c r="B176" s="30">
        <f>D176</f>
        <v>40988</v>
      </c>
      <c r="C176" s="8"/>
      <c r="D176" s="8">
        <v>40988</v>
      </c>
      <c r="E176" s="11" t="s">
        <v>335</v>
      </c>
      <c r="F176" s="55" t="s">
        <v>317</v>
      </c>
      <c r="G176" s="1" t="s">
        <v>296</v>
      </c>
      <c r="H176" s="46">
        <v>98</v>
      </c>
      <c r="I176" s="46">
        <v>19086</v>
      </c>
      <c r="J176" s="9">
        <f>ROUND(H176*I176,0)</f>
        <v>1870428</v>
      </c>
      <c r="K176" s="62" t="s">
        <v>89</v>
      </c>
      <c r="L176" s="62" t="s">
        <v>2</v>
      </c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s="41" customFormat="1" ht="15.75" customHeight="1">
      <c r="A177" s="7">
        <f>IF(B177&lt;&gt;"",MONTH(B177),"")</f>
        <v>3</v>
      </c>
      <c r="B177" s="30">
        <f>D177</f>
        <v>40988</v>
      </c>
      <c r="C177" s="8"/>
      <c r="D177" s="8">
        <v>40988</v>
      </c>
      <c r="E177" s="11" t="s">
        <v>336</v>
      </c>
      <c r="F177" s="55" t="s">
        <v>317</v>
      </c>
      <c r="G177" s="1" t="s">
        <v>296</v>
      </c>
      <c r="H177" s="46">
        <v>1500</v>
      </c>
      <c r="I177" s="46">
        <v>571</v>
      </c>
      <c r="J177" s="9">
        <f>ROUND(H177*I177,0)</f>
        <v>856500</v>
      </c>
      <c r="K177" s="62" t="s">
        <v>89</v>
      </c>
      <c r="L177" s="62" t="s">
        <v>2</v>
      </c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s="41" customFormat="1" ht="15.75" customHeight="1">
      <c r="A178" s="7">
        <f>IF(B178&lt;&gt;"",MONTH(B178),"")</f>
        <v>3</v>
      </c>
      <c r="B178" s="30">
        <f>D178</f>
        <v>40988</v>
      </c>
      <c r="C178" s="8"/>
      <c r="D178" s="8">
        <v>40988</v>
      </c>
      <c r="E178" s="11" t="s">
        <v>337</v>
      </c>
      <c r="F178" s="55" t="s">
        <v>317</v>
      </c>
      <c r="G178" s="1" t="s">
        <v>296</v>
      </c>
      <c r="H178" s="46">
        <v>55</v>
      </c>
      <c r="I178" s="46">
        <v>10819</v>
      </c>
      <c r="J178" s="9">
        <f>ROUND(H178*I178,0)</f>
        <v>595045</v>
      </c>
      <c r="K178" s="62" t="s">
        <v>89</v>
      </c>
      <c r="L178" s="62" t="s">
        <v>2</v>
      </c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s="41" customFormat="1" ht="15.75" customHeight="1">
      <c r="A179" s="7">
        <f>IF(B179&lt;&gt;"",MONTH(B179),"")</f>
        <v>3</v>
      </c>
      <c r="B179" s="30">
        <f>D179</f>
        <v>40988</v>
      </c>
      <c r="C179" s="8"/>
      <c r="D179" s="8">
        <v>40988</v>
      </c>
      <c r="E179" s="11" t="s">
        <v>338</v>
      </c>
      <c r="F179" s="55" t="s">
        <v>317</v>
      </c>
      <c r="G179" s="1" t="s">
        <v>296</v>
      </c>
      <c r="H179" s="46">
        <v>102</v>
      </c>
      <c r="I179" s="46">
        <v>14573</v>
      </c>
      <c r="J179" s="9">
        <f>ROUND(H179*I179,0)</f>
        <v>1486446</v>
      </c>
      <c r="K179" s="62" t="s">
        <v>89</v>
      </c>
      <c r="L179" s="62" t="s">
        <v>2</v>
      </c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s="41" customFormat="1" ht="15.75" customHeight="1">
      <c r="A180" s="7">
        <f>IF(B180&lt;&gt;"",MONTH(B180),"")</f>
        <v>3</v>
      </c>
      <c r="B180" s="30">
        <f>D180</f>
        <v>40988</v>
      </c>
      <c r="C180" s="8"/>
      <c r="D180" s="8">
        <v>40988</v>
      </c>
      <c r="E180" s="11" t="s">
        <v>339</v>
      </c>
      <c r="F180" s="55" t="s">
        <v>317</v>
      </c>
      <c r="G180" s="1" t="s">
        <v>296</v>
      </c>
      <c r="H180" s="46">
        <v>195</v>
      </c>
      <c r="I180" s="46">
        <v>18008</v>
      </c>
      <c r="J180" s="9">
        <f>ROUND(H180*I180,0)</f>
        <v>3511560</v>
      </c>
      <c r="K180" s="62" t="s">
        <v>89</v>
      </c>
      <c r="L180" s="62" t="s">
        <v>2</v>
      </c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s="41" customFormat="1" ht="15.75" customHeight="1">
      <c r="A181" s="7">
        <f>IF(B181&lt;&gt;"",MONTH(B181),"")</f>
        <v>3</v>
      </c>
      <c r="B181" s="30">
        <f>D181</f>
        <v>40988</v>
      </c>
      <c r="C181" s="30"/>
      <c r="D181" s="8">
        <v>40988</v>
      </c>
      <c r="E181" s="11" t="s">
        <v>340</v>
      </c>
      <c r="F181" s="55" t="s">
        <v>317</v>
      </c>
      <c r="G181" s="1" t="s">
        <v>296</v>
      </c>
      <c r="H181" s="46">
        <v>105</v>
      </c>
      <c r="I181" s="46">
        <v>23373</v>
      </c>
      <c r="J181" s="9">
        <f>ROUND(H181*I181,0)</f>
        <v>2454165</v>
      </c>
      <c r="K181" s="62" t="s">
        <v>89</v>
      </c>
      <c r="L181" s="62" t="s">
        <v>2</v>
      </c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s="59" customFormat="1" ht="15.75" customHeight="1">
      <c r="A182" s="7">
        <f>IF(B182&lt;&gt;"",MONTH(B182),"")</f>
        <v>3</v>
      </c>
      <c r="B182" s="30">
        <f>D182</f>
        <v>40988</v>
      </c>
      <c r="C182" s="8"/>
      <c r="D182" s="8">
        <v>40988</v>
      </c>
      <c r="E182" s="11" t="s">
        <v>341</v>
      </c>
      <c r="F182" s="55" t="s">
        <v>317</v>
      </c>
      <c r="G182" s="1" t="s">
        <v>296</v>
      </c>
      <c r="H182" s="46">
        <v>139</v>
      </c>
      <c r="I182" s="46">
        <v>28381</v>
      </c>
      <c r="J182" s="9">
        <f>ROUND(H182*I182,0)</f>
        <v>3944959</v>
      </c>
      <c r="K182" s="62" t="s">
        <v>89</v>
      </c>
      <c r="L182" s="62" t="s">
        <v>2</v>
      </c>
    </row>
    <row r="183" spans="1:26" s="59" customFormat="1" ht="15.75" customHeight="1">
      <c r="A183" s="7">
        <f>IF(B183&lt;&gt;"",MONTH(B183),"")</f>
        <v>3</v>
      </c>
      <c r="B183" s="30">
        <f>D183</f>
        <v>40988</v>
      </c>
      <c r="C183" s="8"/>
      <c r="D183" s="8">
        <v>40988</v>
      </c>
      <c r="E183" s="11" t="s">
        <v>342</v>
      </c>
      <c r="F183" s="55" t="s">
        <v>317</v>
      </c>
      <c r="G183" s="1" t="s">
        <v>296</v>
      </c>
      <c r="H183" s="46">
        <v>78</v>
      </c>
      <c r="I183" s="46">
        <v>26573</v>
      </c>
      <c r="J183" s="9">
        <f>ROUND(H183*I183,0)</f>
        <v>2072694</v>
      </c>
      <c r="K183" s="62" t="s">
        <v>89</v>
      </c>
      <c r="L183" s="62" t="s">
        <v>2</v>
      </c>
    </row>
    <row r="184" spans="1:26" s="59" customFormat="1" ht="15.75" customHeight="1">
      <c r="A184" s="7">
        <f>IF(B184&lt;&gt;"",MONTH(B184),"")</f>
        <v>3</v>
      </c>
      <c r="B184" s="30">
        <f>D184</f>
        <v>40988</v>
      </c>
      <c r="C184" s="8"/>
      <c r="D184" s="8">
        <v>40988</v>
      </c>
      <c r="E184" s="11" t="s">
        <v>343</v>
      </c>
      <c r="F184" s="55" t="s">
        <v>317</v>
      </c>
      <c r="G184" s="1" t="s">
        <v>296</v>
      </c>
      <c r="H184" s="46">
        <v>263</v>
      </c>
      <c r="I184" s="46">
        <v>11886</v>
      </c>
      <c r="J184" s="9">
        <f>ROUND(H184*I184,0)</f>
        <v>3126018</v>
      </c>
      <c r="K184" s="62" t="s">
        <v>89</v>
      </c>
      <c r="L184" s="62" t="s">
        <v>2</v>
      </c>
    </row>
    <row r="185" spans="1:26" s="41" customFormat="1" ht="15.75" customHeight="1">
      <c r="A185" s="7">
        <f>IF(B185&lt;&gt;"",MONTH(B185),"")</f>
        <v>3</v>
      </c>
      <c r="B185" s="30">
        <f>D185</f>
        <v>40988</v>
      </c>
      <c r="C185" s="8"/>
      <c r="D185" s="8">
        <v>40988</v>
      </c>
      <c r="E185" s="11" t="s">
        <v>344</v>
      </c>
      <c r="F185" s="55" t="s">
        <v>317</v>
      </c>
      <c r="G185" s="1" t="s">
        <v>296</v>
      </c>
      <c r="H185" s="46">
        <v>225</v>
      </c>
      <c r="I185" s="46">
        <v>15974</v>
      </c>
      <c r="J185" s="9">
        <f>ROUND(H185*I185,0)</f>
        <v>3594150</v>
      </c>
      <c r="K185" s="62" t="s">
        <v>89</v>
      </c>
      <c r="L185" s="62" t="s">
        <v>2</v>
      </c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s="41" customFormat="1" ht="15.75" customHeight="1">
      <c r="A186" s="7">
        <f>IF(B186&lt;&gt;"",MONTH(B186),"")</f>
        <v>3</v>
      </c>
      <c r="B186" s="30">
        <f>D186</f>
        <v>40988</v>
      </c>
      <c r="C186" s="8"/>
      <c r="D186" s="8">
        <v>40988</v>
      </c>
      <c r="E186" s="11" t="s">
        <v>299</v>
      </c>
      <c r="F186" s="55" t="s">
        <v>317</v>
      </c>
      <c r="G186" s="1" t="s">
        <v>296</v>
      </c>
      <c r="H186" s="46">
        <v>309</v>
      </c>
      <c r="I186" s="46">
        <v>13372</v>
      </c>
      <c r="J186" s="9">
        <f>ROUND(H186*I186,0)</f>
        <v>4131948</v>
      </c>
      <c r="K186" s="62" t="s">
        <v>89</v>
      </c>
      <c r="L186" s="62" t="s">
        <v>2</v>
      </c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s="41" customFormat="1" ht="15.75" customHeight="1">
      <c r="A187" s="7">
        <f>IF(B187&lt;&gt;"",MONTH(B187),"")</f>
        <v>3</v>
      </c>
      <c r="B187" s="30">
        <f>D187</f>
        <v>40988</v>
      </c>
      <c r="C187" s="8"/>
      <c r="D187" s="8">
        <v>40988</v>
      </c>
      <c r="E187" s="11" t="s">
        <v>345</v>
      </c>
      <c r="F187" s="55" t="s">
        <v>317</v>
      </c>
      <c r="G187" s="1" t="s">
        <v>296</v>
      </c>
      <c r="H187" s="46">
        <v>520</v>
      </c>
      <c r="I187" s="46">
        <v>21434</v>
      </c>
      <c r="J187" s="9">
        <f>ROUND(H187*I187,0)</f>
        <v>11145680</v>
      </c>
      <c r="K187" s="62" t="s">
        <v>89</v>
      </c>
      <c r="L187" s="62" t="s">
        <v>2</v>
      </c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s="41" customFormat="1" ht="15.75" customHeight="1">
      <c r="A188" s="7">
        <f>IF(B188&lt;&gt;"",MONTH(B188),"")</f>
        <v>3</v>
      </c>
      <c r="B188" s="30">
        <f>D188</f>
        <v>40988</v>
      </c>
      <c r="C188" s="8"/>
      <c r="D188" s="8">
        <v>40988</v>
      </c>
      <c r="E188" s="11" t="s">
        <v>348</v>
      </c>
      <c r="F188" s="55" t="s">
        <v>317</v>
      </c>
      <c r="G188" s="1" t="s">
        <v>296</v>
      </c>
      <c r="H188" s="46">
        <v>336</v>
      </c>
      <c r="I188" s="46">
        <v>28538</v>
      </c>
      <c r="J188" s="9">
        <f>ROUND(H188*I188,0)</f>
        <v>9588768</v>
      </c>
      <c r="K188" s="62" t="s">
        <v>89</v>
      </c>
      <c r="L188" s="62" t="s">
        <v>2</v>
      </c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s="41" customFormat="1" ht="15.75" customHeight="1">
      <c r="A189" s="7">
        <f>IF(B189&lt;&gt;"",MONTH(B189),"")</f>
        <v>3</v>
      </c>
      <c r="B189" s="30">
        <f>D189</f>
        <v>40988</v>
      </c>
      <c r="C189" s="8"/>
      <c r="D189" s="8">
        <v>40988</v>
      </c>
      <c r="E189" s="11" t="s">
        <v>298</v>
      </c>
      <c r="F189" s="55" t="s">
        <v>317</v>
      </c>
      <c r="G189" s="1" t="s">
        <v>296</v>
      </c>
      <c r="H189" s="46"/>
      <c r="I189" s="46"/>
      <c r="J189" s="9">
        <v>9956094</v>
      </c>
      <c r="K189" s="62" t="s">
        <v>3</v>
      </c>
      <c r="L189" s="62" t="s">
        <v>2</v>
      </c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s="41" customFormat="1" ht="15.75" customHeight="1">
      <c r="A190" s="7">
        <f>IF(B190&lt;&gt;"",MONTH(B190),"")</f>
        <v>3</v>
      </c>
      <c r="B190" s="30">
        <f>D190</f>
        <v>40989</v>
      </c>
      <c r="C190" s="30" t="s">
        <v>157</v>
      </c>
      <c r="D190" s="8">
        <v>40989</v>
      </c>
      <c r="E190" s="31" t="s">
        <v>173</v>
      </c>
      <c r="F190" s="63" t="s">
        <v>155</v>
      </c>
      <c r="G190" s="1" t="s">
        <v>166</v>
      </c>
      <c r="H190" s="46"/>
      <c r="I190" s="47"/>
      <c r="J190" s="9">
        <v>31000000</v>
      </c>
      <c r="K190" s="62" t="s">
        <v>22</v>
      </c>
      <c r="L190" s="62" t="s">
        <v>11</v>
      </c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s="41" customFormat="1" ht="15.75" customHeight="1">
      <c r="A191" s="7">
        <f>IF(B191&lt;&gt;"",MONTH(B191),"")</f>
        <v>3</v>
      </c>
      <c r="B191" s="30">
        <f>D191</f>
        <v>40991</v>
      </c>
      <c r="C191" s="8"/>
      <c r="D191" s="8">
        <v>40991</v>
      </c>
      <c r="E191" s="11" t="s">
        <v>347</v>
      </c>
      <c r="F191" s="55" t="s">
        <v>349</v>
      </c>
      <c r="G191" s="1" t="s">
        <v>296</v>
      </c>
      <c r="H191" s="45">
        <v>436</v>
      </c>
      <c r="I191" s="45">
        <v>25225</v>
      </c>
      <c r="J191" s="9">
        <f>ROUND(H191*I191,0)</f>
        <v>10998100</v>
      </c>
      <c r="K191" s="62" t="s">
        <v>89</v>
      </c>
      <c r="L191" s="62" t="s">
        <v>2</v>
      </c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s="59" customFormat="1" ht="15.75" customHeight="1">
      <c r="A192" s="7">
        <f>IF(B192&lt;&gt;"",MONTH(B192),"")</f>
        <v>3</v>
      </c>
      <c r="B192" s="30">
        <f>D192</f>
        <v>40991</v>
      </c>
      <c r="C192" s="8"/>
      <c r="D192" s="8">
        <v>40991</v>
      </c>
      <c r="E192" s="11" t="s">
        <v>348</v>
      </c>
      <c r="F192" s="55" t="s">
        <v>349</v>
      </c>
      <c r="G192" s="1" t="s">
        <v>296</v>
      </c>
      <c r="H192" s="45">
        <v>342</v>
      </c>
      <c r="I192" s="45">
        <v>28538</v>
      </c>
      <c r="J192" s="9">
        <f>ROUND(H192*I192,0)</f>
        <v>9759996</v>
      </c>
      <c r="K192" s="62" t="s">
        <v>89</v>
      </c>
      <c r="L192" s="62" t="s">
        <v>2</v>
      </c>
    </row>
    <row r="193" spans="1:26" s="59" customFormat="1" ht="15.75" customHeight="1">
      <c r="A193" s="7">
        <f>IF(B193&lt;&gt;"",MONTH(B193),"")</f>
        <v>3</v>
      </c>
      <c r="B193" s="30">
        <f>D193</f>
        <v>40991</v>
      </c>
      <c r="C193" s="8"/>
      <c r="D193" s="8">
        <v>40991</v>
      </c>
      <c r="E193" s="11" t="s">
        <v>346</v>
      </c>
      <c r="F193" s="55" t="s">
        <v>349</v>
      </c>
      <c r="G193" s="1" t="s">
        <v>296</v>
      </c>
      <c r="H193" s="45">
        <v>130</v>
      </c>
      <c r="I193" s="45">
        <v>25480</v>
      </c>
      <c r="J193" s="9">
        <f>ROUND(H193*I193,0)</f>
        <v>3312400</v>
      </c>
      <c r="K193" s="62" t="s">
        <v>89</v>
      </c>
      <c r="L193" s="62" t="s">
        <v>2</v>
      </c>
    </row>
    <row r="194" spans="1:26" s="59" customFormat="1" ht="15.75" customHeight="1">
      <c r="A194" s="7">
        <f>IF(B194&lt;&gt;"",MONTH(B194),"")</f>
        <v>3</v>
      </c>
      <c r="B194" s="30">
        <f>D194</f>
        <v>40991</v>
      </c>
      <c r="C194" s="8"/>
      <c r="D194" s="8">
        <v>40991</v>
      </c>
      <c r="E194" s="11" t="s">
        <v>298</v>
      </c>
      <c r="F194" s="55" t="s">
        <v>349</v>
      </c>
      <c r="G194" s="1" t="s">
        <v>296</v>
      </c>
      <c r="H194" s="45"/>
      <c r="I194" s="45"/>
      <c r="J194" s="9">
        <v>2407050</v>
      </c>
      <c r="K194" s="62" t="s">
        <v>3</v>
      </c>
      <c r="L194" s="62" t="s">
        <v>2</v>
      </c>
    </row>
    <row r="195" spans="1:26" s="41" customFormat="1" ht="15.75" customHeight="1">
      <c r="A195" s="7">
        <f>IF(B195&lt;&gt;"",MONTH(B195),"")</f>
        <v>3</v>
      </c>
      <c r="B195" s="30">
        <f>D195</f>
        <v>40992</v>
      </c>
      <c r="C195" s="30" t="s">
        <v>156</v>
      </c>
      <c r="D195" s="30">
        <v>40992</v>
      </c>
      <c r="E195" s="31" t="s">
        <v>167</v>
      </c>
      <c r="F195" s="63" t="s">
        <v>155</v>
      </c>
      <c r="G195" s="1"/>
      <c r="H195" s="45"/>
      <c r="I195" s="45"/>
      <c r="J195" s="61">
        <v>54015</v>
      </c>
      <c r="K195" s="62" t="s">
        <v>11</v>
      </c>
      <c r="L195" s="62" t="s">
        <v>18</v>
      </c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s="41" customFormat="1" ht="15.75" customHeight="1">
      <c r="A196" s="7">
        <f>IF(B196&lt;&gt;"",MONTH(B196),"")</f>
        <v>3</v>
      </c>
      <c r="B196" s="30">
        <f>D196</f>
        <v>40992</v>
      </c>
      <c r="C196" s="8"/>
      <c r="D196" s="8">
        <v>40992</v>
      </c>
      <c r="E196" s="11" t="s">
        <v>351</v>
      </c>
      <c r="F196" s="55" t="s">
        <v>350</v>
      </c>
      <c r="G196" s="1" t="s">
        <v>296</v>
      </c>
      <c r="H196" s="45">
        <v>254</v>
      </c>
      <c r="I196" s="45">
        <v>16565</v>
      </c>
      <c r="J196" s="9">
        <f>ROUND(H196*I196,0)</f>
        <v>4207510</v>
      </c>
      <c r="K196" s="62" t="s">
        <v>89</v>
      </c>
      <c r="L196" s="62" t="s">
        <v>2</v>
      </c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s="41" customFormat="1" ht="15.75" customHeight="1">
      <c r="A197" s="7">
        <f>IF(B197&lt;&gt;"",MONTH(B197),"")</f>
        <v>3</v>
      </c>
      <c r="B197" s="30">
        <f>D197</f>
        <v>40992</v>
      </c>
      <c r="C197" s="8"/>
      <c r="D197" s="8">
        <v>40992</v>
      </c>
      <c r="E197" s="11" t="s">
        <v>352</v>
      </c>
      <c r="F197" s="55" t="s">
        <v>350</v>
      </c>
      <c r="G197" s="1" t="s">
        <v>296</v>
      </c>
      <c r="H197" s="45">
        <v>760</v>
      </c>
      <c r="I197" s="45">
        <v>12936</v>
      </c>
      <c r="J197" s="9">
        <f>ROUND(H197*I197,0)</f>
        <v>9831360</v>
      </c>
      <c r="K197" s="62" t="s">
        <v>89</v>
      </c>
      <c r="L197" s="62" t="s">
        <v>2</v>
      </c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s="41" customFormat="1" ht="15.75" customHeight="1">
      <c r="A198" s="7">
        <f>IF(B198&lt;&gt;"",MONTH(B198),"")</f>
        <v>3</v>
      </c>
      <c r="B198" s="30">
        <f>D198</f>
        <v>40992</v>
      </c>
      <c r="C198" s="8"/>
      <c r="D198" s="8">
        <v>40992</v>
      </c>
      <c r="E198" s="11" t="s">
        <v>353</v>
      </c>
      <c r="F198" s="55" t="s">
        <v>350</v>
      </c>
      <c r="G198" s="1" t="s">
        <v>296</v>
      </c>
      <c r="H198" s="45">
        <v>103</v>
      </c>
      <c r="I198" s="45">
        <v>8555</v>
      </c>
      <c r="J198" s="9">
        <f>ROUND(H198*I198,0)</f>
        <v>881165</v>
      </c>
      <c r="K198" s="62" t="s">
        <v>89</v>
      </c>
      <c r="L198" s="62" t="s">
        <v>2</v>
      </c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s="41" customFormat="1" ht="15.75" customHeight="1">
      <c r="A199" s="7">
        <f>IF(B199&lt;&gt;"",MONTH(B199),"")</f>
        <v>3</v>
      </c>
      <c r="B199" s="30">
        <f>D199</f>
        <v>40992</v>
      </c>
      <c r="C199" s="8"/>
      <c r="D199" s="8">
        <v>40992</v>
      </c>
      <c r="E199" s="11" t="s">
        <v>354</v>
      </c>
      <c r="F199" s="55" t="s">
        <v>350</v>
      </c>
      <c r="G199" s="1" t="s">
        <v>296</v>
      </c>
      <c r="H199" s="45">
        <v>118</v>
      </c>
      <c r="I199" s="45">
        <v>12260</v>
      </c>
      <c r="J199" s="9">
        <f>ROUND(H199*I199,0)</f>
        <v>1446680</v>
      </c>
      <c r="K199" s="62" t="s">
        <v>89</v>
      </c>
      <c r="L199" s="62" t="s">
        <v>2</v>
      </c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s="41" customFormat="1" ht="15.75" customHeight="1">
      <c r="A200" s="7">
        <f>IF(B200&lt;&gt;"",MONTH(B200),"")</f>
        <v>3</v>
      </c>
      <c r="B200" s="30">
        <f>D200</f>
        <v>40992</v>
      </c>
      <c r="C200" s="8"/>
      <c r="D200" s="8">
        <v>40992</v>
      </c>
      <c r="E200" s="11" t="s">
        <v>298</v>
      </c>
      <c r="F200" s="55" t="s">
        <v>350</v>
      </c>
      <c r="G200" s="1" t="s">
        <v>296</v>
      </c>
      <c r="H200" s="45"/>
      <c r="I200" s="45"/>
      <c r="J200" s="9">
        <v>1636672</v>
      </c>
      <c r="K200" s="62" t="s">
        <v>3</v>
      </c>
      <c r="L200" s="62" t="s">
        <v>2</v>
      </c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s="59" customFormat="1" ht="15.75" customHeight="1">
      <c r="A201" s="7">
        <f>IF(B201&lt;&gt;"",MONTH(B201),"")</f>
        <v>3</v>
      </c>
      <c r="B201" s="30">
        <f>D201</f>
        <v>40994</v>
      </c>
      <c r="C201" s="30" t="s">
        <v>156</v>
      </c>
      <c r="D201" s="30">
        <v>40994</v>
      </c>
      <c r="E201" s="31" t="s">
        <v>158</v>
      </c>
      <c r="F201" s="63" t="s">
        <v>155</v>
      </c>
      <c r="G201" s="1"/>
      <c r="H201" s="45"/>
      <c r="I201" s="45"/>
      <c r="J201" s="61">
        <v>21875651</v>
      </c>
      <c r="K201" s="62" t="s">
        <v>11</v>
      </c>
      <c r="L201" s="62" t="s">
        <v>118</v>
      </c>
    </row>
    <row r="202" spans="1:26" s="59" customFormat="1" ht="15.75" customHeight="1">
      <c r="A202" s="7">
        <f>IF(B202&lt;&gt;"",MONTH(B202),"")</f>
        <v>3</v>
      </c>
      <c r="B202" s="30">
        <f>D202</f>
        <v>40996</v>
      </c>
      <c r="C202" s="30"/>
      <c r="D202" s="32">
        <v>40996</v>
      </c>
      <c r="E202" s="11" t="s">
        <v>253</v>
      </c>
      <c r="F202" s="55" t="s">
        <v>252</v>
      </c>
      <c r="G202" s="15" t="s">
        <v>251</v>
      </c>
      <c r="H202" s="45">
        <v>250</v>
      </c>
      <c r="I202" s="45">
        <v>24720</v>
      </c>
      <c r="J202" s="9">
        <f>ROUND(H202*I202,0)</f>
        <v>6180000</v>
      </c>
      <c r="K202" s="62" t="s">
        <v>89</v>
      </c>
      <c r="L202" s="62" t="s">
        <v>2</v>
      </c>
    </row>
    <row r="203" spans="1:26" s="59" customFormat="1" ht="15.75" customHeight="1">
      <c r="A203" s="7">
        <f>IF(B203&lt;&gt;"",MONTH(B203),"")</f>
        <v>3</v>
      </c>
      <c r="B203" s="30">
        <f>D203</f>
        <v>40996</v>
      </c>
      <c r="C203" s="30"/>
      <c r="D203" s="32">
        <v>40996</v>
      </c>
      <c r="E203" s="11" t="s">
        <v>255</v>
      </c>
      <c r="F203" s="55" t="s">
        <v>252</v>
      </c>
      <c r="G203" s="15" t="s">
        <v>251</v>
      </c>
      <c r="H203" s="45">
        <v>100</v>
      </c>
      <c r="I203" s="45">
        <v>13370</v>
      </c>
      <c r="J203" s="9">
        <f>ROUND(H203*I203,0)</f>
        <v>1337000</v>
      </c>
      <c r="K203" s="62" t="s">
        <v>89</v>
      </c>
      <c r="L203" s="62" t="s">
        <v>2</v>
      </c>
    </row>
    <row r="204" spans="1:26" s="59" customFormat="1" ht="15.75" customHeight="1">
      <c r="A204" s="7">
        <f>IF(B204&lt;&gt;"",MONTH(B204),"")</f>
        <v>3</v>
      </c>
      <c r="B204" s="30">
        <f>D204</f>
        <v>40996</v>
      </c>
      <c r="C204" s="30"/>
      <c r="D204" s="32">
        <v>40996</v>
      </c>
      <c r="E204" s="11" t="s">
        <v>256</v>
      </c>
      <c r="F204" s="55" t="s">
        <v>252</v>
      </c>
      <c r="G204" s="15" t="s">
        <v>251</v>
      </c>
      <c r="H204" s="45">
        <v>1000</v>
      </c>
      <c r="I204" s="45">
        <v>10130</v>
      </c>
      <c r="J204" s="9">
        <f>ROUND(H204*I204,0)</f>
        <v>10130000</v>
      </c>
      <c r="K204" s="62" t="s">
        <v>89</v>
      </c>
      <c r="L204" s="62" t="s">
        <v>2</v>
      </c>
    </row>
    <row r="205" spans="1:26" s="59" customFormat="1" ht="15.75" customHeight="1">
      <c r="A205" s="7">
        <f>IF(B205&lt;&gt;"",MONTH(B205),"")</f>
        <v>3</v>
      </c>
      <c r="B205" s="30">
        <f>D205</f>
        <v>40996</v>
      </c>
      <c r="C205" s="30"/>
      <c r="D205" s="32">
        <v>40996</v>
      </c>
      <c r="E205" s="11" t="s">
        <v>254</v>
      </c>
      <c r="F205" s="55" t="s">
        <v>252</v>
      </c>
      <c r="G205" s="15" t="s">
        <v>251</v>
      </c>
      <c r="H205" s="45"/>
      <c r="I205" s="45"/>
      <c r="J205" s="9">
        <v>1764700</v>
      </c>
      <c r="K205" s="62" t="s">
        <v>3</v>
      </c>
      <c r="L205" s="62" t="s">
        <v>2</v>
      </c>
    </row>
    <row r="206" spans="1:26" s="59" customFormat="1" ht="15.75" customHeight="1">
      <c r="A206" s="7">
        <f>IF(B206&lt;&gt;"",MONTH(B206),"")</f>
        <v>3</v>
      </c>
      <c r="B206" s="30">
        <f>D206</f>
        <v>40996</v>
      </c>
      <c r="C206" s="30"/>
      <c r="D206" s="8">
        <v>40996</v>
      </c>
      <c r="E206" s="11" t="s">
        <v>283</v>
      </c>
      <c r="F206" s="52" t="s">
        <v>278</v>
      </c>
      <c r="G206" s="15" t="s">
        <v>276</v>
      </c>
      <c r="H206" s="46"/>
      <c r="I206" s="45"/>
      <c r="J206" s="9">
        <v>2280000</v>
      </c>
      <c r="K206" s="62" t="s">
        <v>97</v>
      </c>
      <c r="L206" s="62" t="s">
        <v>22</v>
      </c>
    </row>
    <row r="207" spans="1:26" s="59" customFormat="1" ht="15.75" customHeight="1">
      <c r="A207" s="7">
        <f>IF(B207&lt;&gt;"",MONTH(B207),"")</f>
        <v>3</v>
      </c>
      <c r="B207" s="30">
        <f>D207</f>
        <v>40996</v>
      </c>
      <c r="C207" s="30"/>
      <c r="D207" s="8">
        <v>40996</v>
      </c>
      <c r="E207" s="11" t="s">
        <v>244</v>
      </c>
      <c r="F207" s="52" t="s">
        <v>278</v>
      </c>
      <c r="G207" s="15" t="s">
        <v>276</v>
      </c>
      <c r="H207" s="46"/>
      <c r="I207" s="45"/>
      <c r="J207" s="9">
        <v>228000</v>
      </c>
      <c r="K207" s="10" t="s">
        <v>3</v>
      </c>
      <c r="L207" s="10" t="s">
        <v>22</v>
      </c>
    </row>
    <row r="208" spans="1:26" s="59" customFormat="1" ht="15.75" customHeight="1">
      <c r="A208" s="7">
        <f>IF(B208&lt;&gt;"",MONTH(B208),"")</f>
        <v>3</v>
      </c>
      <c r="B208" s="30">
        <f>D208</f>
        <v>40996</v>
      </c>
      <c r="C208" s="30"/>
      <c r="D208" s="8">
        <v>40996</v>
      </c>
      <c r="E208" s="11" t="s">
        <v>284</v>
      </c>
      <c r="F208" s="52" t="s">
        <v>279</v>
      </c>
      <c r="G208" s="15" t="s">
        <v>276</v>
      </c>
      <c r="H208" s="46"/>
      <c r="I208" s="45"/>
      <c r="J208" s="9">
        <v>7680000</v>
      </c>
      <c r="K208" s="62" t="s">
        <v>97</v>
      </c>
      <c r="L208" s="62" t="s">
        <v>22</v>
      </c>
    </row>
    <row r="209" spans="1:12" s="59" customFormat="1" ht="15.75" customHeight="1">
      <c r="A209" s="7">
        <f>IF(B209&lt;&gt;"",MONTH(B209),"")</f>
        <v>3</v>
      </c>
      <c r="B209" s="30">
        <f>D209</f>
        <v>40996</v>
      </c>
      <c r="C209" s="30"/>
      <c r="D209" s="8">
        <v>40996</v>
      </c>
      <c r="E209" s="11" t="s">
        <v>244</v>
      </c>
      <c r="F209" s="52" t="s">
        <v>279</v>
      </c>
      <c r="G209" s="15" t="s">
        <v>276</v>
      </c>
      <c r="H209" s="46"/>
      <c r="I209" s="45"/>
      <c r="J209" s="9">
        <v>768000</v>
      </c>
      <c r="K209" s="10" t="s">
        <v>3</v>
      </c>
      <c r="L209" s="10" t="s">
        <v>22</v>
      </c>
    </row>
    <row r="210" spans="1:12" s="59" customFormat="1" ht="15.75" customHeight="1">
      <c r="A210" s="7">
        <f>IF(B210&lt;&gt;"",MONTH(B210),"")</f>
        <v>3</v>
      </c>
      <c r="B210" s="30">
        <f>D210</f>
        <v>40998</v>
      </c>
      <c r="C210" s="30"/>
      <c r="D210" s="8">
        <v>40998</v>
      </c>
      <c r="E210" s="11" t="s">
        <v>285</v>
      </c>
      <c r="F210" s="52" t="s">
        <v>280</v>
      </c>
      <c r="G210" s="15" t="s">
        <v>276</v>
      </c>
      <c r="H210" s="46"/>
      <c r="I210" s="45"/>
      <c r="J210" s="9">
        <v>3150000</v>
      </c>
      <c r="K210" s="62" t="s">
        <v>97</v>
      </c>
      <c r="L210" s="62" t="s">
        <v>22</v>
      </c>
    </row>
    <row r="211" spans="1:12" s="59" customFormat="1" ht="15.75" customHeight="1">
      <c r="A211" s="7">
        <f>IF(B211&lt;&gt;"",MONTH(B211),"")</f>
        <v>3</v>
      </c>
      <c r="B211" s="30">
        <f>D211</f>
        <v>40998</v>
      </c>
      <c r="C211" s="30"/>
      <c r="D211" s="8">
        <v>40998</v>
      </c>
      <c r="E211" s="11" t="s">
        <v>244</v>
      </c>
      <c r="F211" s="52" t="s">
        <v>280</v>
      </c>
      <c r="G211" s="15" t="s">
        <v>276</v>
      </c>
      <c r="H211" s="46"/>
      <c r="I211" s="45"/>
      <c r="J211" s="9">
        <v>315000</v>
      </c>
      <c r="K211" s="10" t="s">
        <v>3</v>
      </c>
      <c r="L211" s="10" t="s">
        <v>22</v>
      </c>
    </row>
    <row r="212" spans="1:12" s="59" customFormat="1" ht="15.75" customHeight="1">
      <c r="A212" s="7">
        <f>IF(B212&lt;&gt;"",MONTH(B212),"")</f>
        <v>4</v>
      </c>
      <c r="B212" s="30">
        <f>D212</f>
        <v>41002</v>
      </c>
      <c r="C212" s="30" t="s">
        <v>156</v>
      </c>
      <c r="D212" s="30">
        <v>41002</v>
      </c>
      <c r="E212" s="31" t="s">
        <v>158</v>
      </c>
      <c r="F212" s="63" t="s">
        <v>155</v>
      </c>
      <c r="G212" s="1"/>
      <c r="H212" s="45"/>
      <c r="I212" s="45"/>
      <c r="J212" s="61">
        <v>37537610</v>
      </c>
      <c r="K212" s="62" t="s">
        <v>11</v>
      </c>
      <c r="L212" s="62" t="s">
        <v>118</v>
      </c>
    </row>
    <row r="213" spans="1:12" s="59" customFormat="1" ht="15.75" customHeight="1">
      <c r="A213" s="7">
        <f>IF(B213&lt;&gt;"",MONTH(B213),"")</f>
        <v>4</v>
      </c>
      <c r="B213" s="30">
        <f>D213</f>
        <v>41002</v>
      </c>
      <c r="C213" s="30" t="s">
        <v>157</v>
      </c>
      <c r="D213" s="8">
        <v>41002</v>
      </c>
      <c r="E213" s="31" t="s">
        <v>173</v>
      </c>
      <c r="F213" s="63" t="s">
        <v>155</v>
      </c>
      <c r="G213" s="1" t="s">
        <v>171</v>
      </c>
      <c r="H213" s="46"/>
      <c r="I213" s="47"/>
      <c r="J213" s="9">
        <v>21500000</v>
      </c>
      <c r="K213" s="62" t="s">
        <v>22</v>
      </c>
      <c r="L213" s="62" t="s">
        <v>11</v>
      </c>
    </row>
    <row r="214" spans="1:12" s="59" customFormat="1" ht="15.75" customHeight="1">
      <c r="A214" s="7">
        <f>IF(B214&lt;&gt;"",MONTH(B214),"")</f>
        <v>4</v>
      </c>
      <c r="B214" s="30">
        <f>D214</f>
        <v>41004</v>
      </c>
      <c r="C214" s="30" t="s">
        <v>156</v>
      </c>
      <c r="D214" s="30">
        <v>41004</v>
      </c>
      <c r="E214" s="31" t="s">
        <v>158</v>
      </c>
      <c r="F214" s="63" t="s">
        <v>155</v>
      </c>
      <c r="G214" s="1"/>
      <c r="H214" s="45"/>
      <c r="I214" s="45"/>
      <c r="J214" s="9">
        <v>57158000</v>
      </c>
      <c r="K214" s="62" t="s">
        <v>11</v>
      </c>
      <c r="L214" s="62" t="s">
        <v>118</v>
      </c>
    </row>
    <row r="215" spans="1:12" s="59" customFormat="1" ht="15.75" customHeight="1">
      <c r="A215" s="7">
        <f>IF(B215&lt;&gt;"",MONTH(B215),"")</f>
        <v>4</v>
      </c>
      <c r="B215" s="30">
        <f>D215</f>
        <v>41004</v>
      </c>
      <c r="C215" s="30" t="s">
        <v>157</v>
      </c>
      <c r="D215" s="8">
        <v>41004</v>
      </c>
      <c r="E215" s="31" t="s">
        <v>173</v>
      </c>
      <c r="F215" s="63" t="s">
        <v>155</v>
      </c>
      <c r="G215" s="1" t="s">
        <v>171</v>
      </c>
      <c r="H215" s="46"/>
      <c r="I215" s="47"/>
      <c r="J215" s="9">
        <v>37500000</v>
      </c>
      <c r="K215" s="62" t="s">
        <v>22</v>
      </c>
      <c r="L215" s="62" t="s">
        <v>11</v>
      </c>
    </row>
    <row r="216" spans="1:12" s="59" customFormat="1" ht="15.75" customHeight="1">
      <c r="A216" s="7">
        <f>IF(B216&lt;&gt;"",MONTH(B216),"")</f>
        <v>4</v>
      </c>
      <c r="B216" s="30">
        <f>D216</f>
        <v>41008</v>
      </c>
      <c r="C216" s="30" t="s">
        <v>156</v>
      </c>
      <c r="D216" s="30">
        <v>41008</v>
      </c>
      <c r="E216" s="31" t="s">
        <v>158</v>
      </c>
      <c r="F216" s="63" t="s">
        <v>155</v>
      </c>
      <c r="G216" s="15"/>
      <c r="H216" s="45"/>
      <c r="I216" s="45"/>
      <c r="J216" s="61">
        <v>9004336</v>
      </c>
      <c r="K216" s="62" t="s">
        <v>11</v>
      </c>
      <c r="L216" s="62" t="s">
        <v>118</v>
      </c>
    </row>
    <row r="217" spans="1:12" s="59" customFormat="1" ht="15.75" customHeight="1">
      <c r="A217" s="7">
        <f>IF(B217&lt;&gt;"",MONTH(B217),"")</f>
        <v>4</v>
      </c>
      <c r="B217" s="30">
        <f>D217</f>
        <v>41009</v>
      </c>
      <c r="C217" s="30" t="s">
        <v>157</v>
      </c>
      <c r="D217" s="8">
        <v>41009</v>
      </c>
      <c r="E217" s="31" t="s">
        <v>173</v>
      </c>
      <c r="F217" s="63" t="s">
        <v>155</v>
      </c>
      <c r="G217" s="1" t="s">
        <v>171</v>
      </c>
      <c r="H217" s="46"/>
      <c r="I217" s="47"/>
      <c r="J217" s="9">
        <v>30000000</v>
      </c>
      <c r="K217" s="62" t="s">
        <v>22</v>
      </c>
      <c r="L217" s="62" t="s">
        <v>11</v>
      </c>
    </row>
    <row r="218" spans="1:12" s="59" customFormat="1" ht="15.75" customHeight="1">
      <c r="A218" s="7">
        <f>IF(B218&lt;&gt;"",MONTH(B218),"")</f>
        <v>4</v>
      </c>
      <c r="B218" s="30">
        <f>D218</f>
        <v>41009</v>
      </c>
      <c r="C218" s="30" t="s">
        <v>157</v>
      </c>
      <c r="D218" s="8">
        <v>41009</v>
      </c>
      <c r="E218" s="31" t="s">
        <v>168</v>
      </c>
      <c r="F218" s="63" t="s">
        <v>155</v>
      </c>
      <c r="G218" s="1"/>
      <c r="H218" s="46"/>
      <c r="I218" s="47"/>
      <c r="J218" s="9">
        <v>35000000</v>
      </c>
      <c r="K218" s="62" t="s">
        <v>2</v>
      </c>
      <c r="L218" s="62" t="s">
        <v>11</v>
      </c>
    </row>
    <row r="219" spans="1:12" s="59" customFormat="1" ht="15.75" customHeight="1">
      <c r="A219" s="7">
        <f>IF(B219&lt;&gt;"",MONTH(B219),"")</f>
        <v>4</v>
      </c>
      <c r="B219" s="30">
        <f>D219</f>
        <v>41009</v>
      </c>
      <c r="C219" s="30" t="s">
        <v>157</v>
      </c>
      <c r="D219" s="8">
        <v>41009</v>
      </c>
      <c r="E219" s="31" t="s">
        <v>159</v>
      </c>
      <c r="F219" s="63" t="s">
        <v>155</v>
      </c>
      <c r="G219" s="1"/>
      <c r="H219" s="46"/>
      <c r="I219" s="47"/>
      <c r="J219" s="9">
        <v>10000</v>
      </c>
      <c r="K219" s="62" t="s">
        <v>60</v>
      </c>
      <c r="L219" s="62" t="s">
        <v>11</v>
      </c>
    </row>
    <row r="220" spans="1:12" s="59" customFormat="1" ht="15.75" customHeight="1">
      <c r="A220" s="7">
        <f>IF(B220&lt;&gt;"",MONTH(B220),"")</f>
        <v>4</v>
      </c>
      <c r="B220" s="30">
        <f>D220</f>
        <v>41010</v>
      </c>
      <c r="C220" s="30" t="s">
        <v>156</v>
      </c>
      <c r="D220" s="30">
        <v>41010</v>
      </c>
      <c r="E220" s="31" t="s">
        <v>158</v>
      </c>
      <c r="F220" s="63" t="s">
        <v>155</v>
      </c>
      <c r="G220" s="1"/>
      <c r="H220" s="45"/>
      <c r="I220" s="45"/>
      <c r="J220" s="61">
        <v>25000000</v>
      </c>
      <c r="K220" s="62" t="s">
        <v>11</v>
      </c>
      <c r="L220" s="62" t="s">
        <v>118</v>
      </c>
    </row>
    <row r="221" spans="1:12" s="59" customFormat="1" ht="15.75" customHeight="1">
      <c r="A221" s="7">
        <f>IF(B221&lt;&gt;"",MONTH(B221),"")</f>
        <v>4</v>
      </c>
      <c r="B221" s="30">
        <f>D221</f>
        <v>41012</v>
      </c>
      <c r="C221" s="30" t="s">
        <v>157</v>
      </c>
      <c r="D221" s="8">
        <v>41012</v>
      </c>
      <c r="E221" s="31" t="s">
        <v>168</v>
      </c>
      <c r="F221" s="63" t="s">
        <v>155</v>
      </c>
      <c r="G221" s="1"/>
      <c r="H221" s="46"/>
      <c r="I221" s="47"/>
      <c r="J221" s="9">
        <v>26477546</v>
      </c>
      <c r="K221" s="62" t="s">
        <v>2</v>
      </c>
      <c r="L221" s="62" t="s">
        <v>11</v>
      </c>
    </row>
    <row r="222" spans="1:12" s="59" customFormat="1" ht="15.75" customHeight="1">
      <c r="A222" s="7">
        <f>IF(B222&lt;&gt;"",MONTH(B222),"")</f>
        <v>4</v>
      </c>
      <c r="B222" s="30">
        <f>D222</f>
        <v>41012</v>
      </c>
      <c r="C222" s="30" t="s">
        <v>157</v>
      </c>
      <c r="D222" s="8">
        <v>41012</v>
      </c>
      <c r="E222" s="31" t="s">
        <v>159</v>
      </c>
      <c r="F222" s="63" t="s">
        <v>155</v>
      </c>
      <c r="G222" s="1"/>
      <c r="H222" s="46"/>
      <c r="I222" s="47"/>
      <c r="J222" s="9">
        <v>20000</v>
      </c>
      <c r="K222" s="62" t="s">
        <v>60</v>
      </c>
      <c r="L222" s="62" t="s">
        <v>11</v>
      </c>
    </row>
    <row r="223" spans="1:12" s="59" customFormat="1" ht="15.75" customHeight="1">
      <c r="A223" s="7">
        <f>IF(B223&lt;&gt;"",MONTH(B223),"")</f>
        <v>4</v>
      </c>
      <c r="B223" s="30">
        <f>D223</f>
        <v>41012</v>
      </c>
      <c r="C223" s="32"/>
      <c r="D223" s="32">
        <v>41012</v>
      </c>
      <c r="E223" s="11" t="s">
        <v>439</v>
      </c>
      <c r="F223" s="56" t="s">
        <v>468</v>
      </c>
      <c r="G223" s="15" t="s">
        <v>169</v>
      </c>
      <c r="H223" s="45">
        <v>260</v>
      </c>
      <c r="I223" s="45">
        <v>11939</v>
      </c>
      <c r="J223" s="9">
        <f>ROUND(H223*I223,0)</f>
        <v>3104140</v>
      </c>
      <c r="K223" s="62" t="s">
        <v>89</v>
      </c>
      <c r="L223" s="62" t="s">
        <v>2</v>
      </c>
    </row>
    <row r="224" spans="1:12" s="59" customFormat="1" ht="15.75" customHeight="1">
      <c r="A224" s="7">
        <f>IF(B224&lt;&gt;"",MONTH(B224),"")</f>
        <v>4</v>
      </c>
      <c r="B224" s="30">
        <f>D224</f>
        <v>41012</v>
      </c>
      <c r="C224" s="32"/>
      <c r="D224" s="32">
        <v>41012</v>
      </c>
      <c r="E224" s="11" t="s">
        <v>440</v>
      </c>
      <c r="F224" s="56" t="s">
        <v>468</v>
      </c>
      <c r="G224" s="15" t="s">
        <v>169</v>
      </c>
      <c r="H224" s="45">
        <v>340</v>
      </c>
      <c r="I224" s="45">
        <v>13176</v>
      </c>
      <c r="J224" s="9">
        <f>ROUND(H224*I224,0)</f>
        <v>4479840</v>
      </c>
      <c r="K224" s="62" t="s">
        <v>89</v>
      </c>
      <c r="L224" s="62" t="s">
        <v>2</v>
      </c>
    </row>
    <row r="225" spans="1:12" s="59" customFormat="1" ht="15.75" customHeight="1">
      <c r="A225" s="7">
        <f>IF(B225&lt;&gt;"",MONTH(B225),"")</f>
        <v>4</v>
      </c>
      <c r="B225" s="30">
        <f>D225</f>
        <v>41012</v>
      </c>
      <c r="C225" s="32"/>
      <c r="D225" s="32">
        <v>41012</v>
      </c>
      <c r="E225" s="11" t="s">
        <v>445</v>
      </c>
      <c r="F225" s="56" t="s">
        <v>468</v>
      </c>
      <c r="G225" s="15" t="s">
        <v>169</v>
      </c>
      <c r="H225" s="45">
        <v>520</v>
      </c>
      <c r="I225" s="45">
        <v>14656</v>
      </c>
      <c r="J225" s="9">
        <f>ROUND(H225*I225,0)</f>
        <v>7621120</v>
      </c>
      <c r="K225" s="62" t="s">
        <v>89</v>
      </c>
      <c r="L225" s="62" t="s">
        <v>2</v>
      </c>
    </row>
    <row r="226" spans="1:12" s="59" customFormat="1" ht="15.75" customHeight="1">
      <c r="A226" s="7">
        <f>IF(B226&lt;&gt;"",MONTH(B226),"")</f>
        <v>4</v>
      </c>
      <c r="B226" s="30">
        <f>D226</f>
        <v>41012</v>
      </c>
      <c r="C226" s="32"/>
      <c r="D226" s="32">
        <v>41012</v>
      </c>
      <c r="E226" s="11" t="s">
        <v>470</v>
      </c>
      <c r="F226" s="56" t="s">
        <v>468</v>
      </c>
      <c r="G226" s="15" t="s">
        <v>169</v>
      </c>
      <c r="H226" s="45">
        <v>100</v>
      </c>
      <c r="I226" s="45">
        <v>15159</v>
      </c>
      <c r="J226" s="9">
        <f>ROUND(H226*I226,0)</f>
        <v>1515900</v>
      </c>
      <c r="K226" s="62" t="s">
        <v>89</v>
      </c>
      <c r="L226" s="62" t="s">
        <v>2</v>
      </c>
    </row>
    <row r="227" spans="1:12" s="59" customFormat="1" ht="15.75" customHeight="1">
      <c r="A227" s="7">
        <f>IF(B227&lt;&gt;"",MONTH(B227),"")</f>
        <v>4</v>
      </c>
      <c r="B227" s="30">
        <f>D227</f>
        <v>41012</v>
      </c>
      <c r="C227" s="32"/>
      <c r="D227" s="32">
        <v>41012</v>
      </c>
      <c r="E227" s="11" t="s">
        <v>446</v>
      </c>
      <c r="F227" s="56" t="s">
        <v>468</v>
      </c>
      <c r="G227" s="15" t="s">
        <v>169</v>
      </c>
      <c r="H227" s="45">
        <v>1256</v>
      </c>
      <c r="I227" s="45">
        <v>19916</v>
      </c>
      <c r="J227" s="9">
        <f>ROUND(H227*I227,0)</f>
        <v>25014496</v>
      </c>
      <c r="K227" s="62" t="s">
        <v>89</v>
      </c>
      <c r="L227" s="62" t="s">
        <v>2</v>
      </c>
    </row>
    <row r="228" spans="1:12" s="59" customFormat="1" ht="15.75" customHeight="1">
      <c r="A228" s="7">
        <f>IF(B228&lt;&gt;"",MONTH(B228),"")</f>
        <v>4</v>
      </c>
      <c r="B228" s="30">
        <f>D228</f>
        <v>41012</v>
      </c>
      <c r="C228" s="32"/>
      <c r="D228" s="32">
        <v>41012</v>
      </c>
      <c r="E228" s="11" t="s">
        <v>447</v>
      </c>
      <c r="F228" s="56" t="s">
        <v>468</v>
      </c>
      <c r="G228" s="15" t="s">
        <v>169</v>
      </c>
      <c r="H228" s="45">
        <v>160</v>
      </c>
      <c r="I228" s="45">
        <v>21859</v>
      </c>
      <c r="J228" s="9">
        <f>ROUND(H228*I228,0)</f>
        <v>3497440</v>
      </c>
      <c r="K228" s="62" t="s">
        <v>89</v>
      </c>
      <c r="L228" s="62" t="s">
        <v>2</v>
      </c>
    </row>
    <row r="229" spans="1:12" s="59" customFormat="1" ht="15.75" customHeight="1">
      <c r="A229" s="7">
        <f>IF(B229&lt;&gt;"",MONTH(B229),"")</f>
        <v>4</v>
      </c>
      <c r="B229" s="30">
        <f>D229</f>
        <v>41012</v>
      </c>
      <c r="C229" s="32"/>
      <c r="D229" s="32">
        <v>41012</v>
      </c>
      <c r="E229" s="11" t="s">
        <v>448</v>
      </c>
      <c r="F229" s="56" t="s">
        <v>468</v>
      </c>
      <c r="G229" s="15" t="s">
        <v>169</v>
      </c>
      <c r="H229" s="45">
        <v>1200</v>
      </c>
      <c r="I229" s="45">
        <v>19139</v>
      </c>
      <c r="J229" s="9">
        <f>ROUND(H229*I229,0)</f>
        <v>22966800</v>
      </c>
      <c r="K229" s="62" t="s">
        <v>89</v>
      </c>
      <c r="L229" s="62" t="s">
        <v>2</v>
      </c>
    </row>
    <row r="230" spans="1:12" s="59" customFormat="1" ht="15.75" customHeight="1">
      <c r="A230" s="7">
        <f>IF(B230&lt;&gt;"",MONTH(B230),"")</f>
        <v>4</v>
      </c>
      <c r="B230" s="30">
        <f>D230</f>
        <v>41012</v>
      </c>
      <c r="C230" s="32"/>
      <c r="D230" s="32">
        <v>41012</v>
      </c>
      <c r="E230" s="11" t="s">
        <v>449</v>
      </c>
      <c r="F230" s="56" t="s">
        <v>468</v>
      </c>
      <c r="G230" s="15" t="s">
        <v>169</v>
      </c>
      <c r="H230" s="45">
        <v>120</v>
      </c>
      <c r="I230" s="45">
        <v>23262</v>
      </c>
      <c r="J230" s="9">
        <f>ROUND(H230*I230,0)</f>
        <v>2791440</v>
      </c>
      <c r="K230" s="62" t="s">
        <v>89</v>
      </c>
      <c r="L230" s="62" t="s">
        <v>2</v>
      </c>
    </row>
    <row r="231" spans="1:12" s="59" customFormat="1" ht="15.75" customHeight="1">
      <c r="A231" s="7">
        <f>IF(B231&lt;&gt;"",MONTH(B231),"")</f>
        <v>4</v>
      </c>
      <c r="B231" s="30">
        <f>D231</f>
        <v>41012</v>
      </c>
      <c r="C231" s="32"/>
      <c r="D231" s="32">
        <v>41012</v>
      </c>
      <c r="E231" s="11" t="s">
        <v>471</v>
      </c>
      <c r="F231" s="56" t="s">
        <v>468</v>
      </c>
      <c r="G231" s="15" t="s">
        <v>169</v>
      </c>
      <c r="H231" s="45">
        <v>130</v>
      </c>
      <c r="I231" s="45">
        <v>23477</v>
      </c>
      <c r="J231" s="9">
        <f>ROUND(H231*I231,0)</f>
        <v>3052010</v>
      </c>
      <c r="K231" s="62" t="s">
        <v>89</v>
      </c>
      <c r="L231" s="62" t="s">
        <v>2</v>
      </c>
    </row>
    <row r="232" spans="1:12" s="59" customFormat="1" ht="15.75" customHeight="1">
      <c r="A232" s="7">
        <f>IF(B232&lt;&gt;"",MONTH(B232),"")</f>
        <v>4</v>
      </c>
      <c r="B232" s="30">
        <f>D232</f>
        <v>41012</v>
      </c>
      <c r="C232" s="32"/>
      <c r="D232" s="32">
        <v>41012</v>
      </c>
      <c r="E232" s="11" t="s">
        <v>435</v>
      </c>
      <c r="F232" s="56" t="s">
        <v>468</v>
      </c>
      <c r="G232" s="15" t="s">
        <v>169</v>
      </c>
      <c r="H232" s="45"/>
      <c r="I232" s="45"/>
      <c r="J232" s="9">
        <v>7404319</v>
      </c>
      <c r="K232" s="62" t="s">
        <v>3</v>
      </c>
      <c r="L232" s="62" t="s">
        <v>2</v>
      </c>
    </row>
    <row r="233" spans="1:12" s="59" customFormat="1" ht="15.75" customHeight="1">
      <c r="A233" s="7">
        <f>IF(B233&lt;&gt;"",MONTH(B233),"")</f>
        <v>4</v>
      </c>
      <c r="B233" s="30">
        <f>D233</f>
        <v>41012</v>
      </c>
      <c r="C233" s="32"/>
      <c r="D233" s="32">
        <v>41012</v>
      </c>
      <c r="E233" s="11" t="s">
        <v>472</v>
      </c>
      <c r="F233" s="56" t="s">
        <v>469</v>
      </c>
      <c r="G233" s="15" t="s">
        <v>169</v>
      </c>
      <c r="H233" s="45">
        <v>100</v>
      </c>
      <c r="I233" s="45">
        <v>12814</v>
      </c>
      <c r="J233" s="9">
        <f>ROUND(H233*I233,0)</f>
        <v>1281400</v>
      </c>
      <c r="K233" s="62" t="s">
        <v>89</v>
      </c>
      <c r="L233" s="62" t="s">
        <v>2</v>
      </c>
    </row>
    <row r="234" spans="1:12" s="59" customFormat="1" ht="15.75" customHeight="1">
      <c r="A234" s="7">
        <f>IF(B234&lt;&gt;"",MONTH(B234),"")</f>
        <v>4</v>
      </c>
      <c r="B234" s="30">
        <f>D234</f>
        <v>41012</v>
      </c>
      <c r="C234" s="32"/>
      <c r="D234" s="32">
        <v>41012</v>
      </c>
      <c r="E234" s="11" t="s">
        <v>473</v>
      </c>
      <c r="F234" s="56" t="s">
        <v>469</v>
      </c>
      <c r="G234" s="15" t="s">
        <v>169</v>
      </c>
      <c r="H234" s="45">
        <v>100</v>
      </c>
      <c r="I234" s="45">
        <v>13782</v>
      </c>
      <c r="J234" s="9">
        <f>ROUND(H234*I234,0)</f>
        <v>1378200</v>
      </c>
      <c r="K234" s="62" t="s">
        <v>89</v>
      </c>
      <c r="L234" s="62" t="s">
        <v>2</v>
      </c>
    </row>
    <row r="235" spans="1:12" s="59" customFormat="1" ht="15.75" customHeight="1">
      <c r="A235" s="7">
        <f>IF(B235&lt;&gt;"",MONTH(B235),"")</f>
        <v>4</v>
      </c>
      <c r="B235" s="30">
        <f>D235</f>
        <v>41012</v>
      </c>
      <c r="C235" s="32"/>
      <c r="D235" s="32">
        <v>41012</v>
      </c>
      <c r="E235" s="11" t="s">
        <v>474</v>
      </c>
      <c r="F235" s="56" t="s">
        <v>469</v>
      </c>
      <c r="G235" s="15" t="s">
        <v>169</v>
      </c>
      <c r="H235" s="45">
        <v>250</v>
      </c>
      <c r="I235" s="45">
        <v>11480</v>
      </c>
      <c r="J235" s="9">
        <f>ROUND(H235*I235,0)</f>
        <v>2870000</v>
      </c>
      <c r="K235" s="62" t="s">
        <v>89</v>
      </c>
      <c r="L235" s="62" t="s">
        <v>2</v>
      </c>
    </row>
    <row r="236" spans="1:12" s="59" customFormat="1" ht="15.75" customHeight="1">
      <c r="A236" s="7">
        <f>IF(B236&lt;&gt;"",MONTH(B236),"")</f>
        <v>4</v>
      </c>
      <c r="B236" s="30">
        <f>D236</f>
        <v>41012</v>
      </c>
      <c r="C236" s="32"/>
      <c r="D236" s="32">
        <v>41012</v>
      </c>
      <c r="E236" s="11" t="s">
        <v>475</v>
      </c>
      <c r="F236" s="56" t="s">
        <v>469</v>
      </c>
      <c r="G236" s="15" t="s">
        <v>169</v>
      </c>
      <c r="H236" s="45">
        <v>76</v>
      </c>
      <c r="I236" s="45">
        <v>28987</v>
      </c>
      <c r="J236" s="9">
        <f>ROUND(H236*I236,0)</f>
        <v>2203012</v>
      </c>
      <c r="K236" s="62" t="s">
        <v>89</v>
      </c>
      <c r="L236" s="62" t="s">
        <v>2</v>
      </c>
    </row>
    <row r="237" spans="1:12" s="59" customFormat="1" ht="15.75" customHeight="1">
      <c r="A237" s="7">
        <f>IF(B237&lt;&gt;"",MONTH(B237),"")</f>
        <v>4</v>
      </c>
      <c r="B237" s="30">
        <f>D237</f>
        <v>41012</v>
      </c>
      <c r="C237" s="32"/>
      <c r="D237" s="32">
        <v>41012</v>
      </c>
      <c r="E237" s="11" t="s">
        <v>476</v>
      </c>
      <c r="F237" s="56" t="s">
        <v>469</v>
      </c>
      <c r="G237" s="15" t="s">
        <v>169</v>
      </c>
      <c r="H237" s="45">
        <v>320</v>
      </c>
      <c r="I237" s="45">
        <v>11635</v>
      </c>
      <c r="J237" s="9">
        <f>ROUND(H237*I237,0)</f>
        <v>3723200</v>
      </c>
      <c r="K237" s="62" t="s">
        <v>89</v>
      </c>
      <c r="L237" s="62" t="s">
        <v>2</v>
      </c>
    </row>
    <row r="238" spans="1:12" s="59" customFormat="1" ht="15.75" customHeight="1">
      <c r="A238" s="7">
        <f>IF(B238&lt;&gt;"",MONTH(B238),"")</f>
        <v>4</v>
      </c>
      <c r="B238" s="30">
        <f>D238</f>
        <v>41012</v>
      </c>
      <c r="C238" s="32"/>
      <c r="D238" s="32">
        <v>41012</v>
      </c>
      <c r="E238" s="11" t="s">
        <v>477</v>
      </c>
      <c r="F238" s="56" t="s">
        <v>469</v>
      </c>
      <c r="G238" s="15" t="s">
        <v>169</v>
      </c>
      <c r="H238" s="45">
        <v>500</v>
      </c>
      <c r="I238" s="45">
        <v>15913</v>
      </c>
      <c r="J238" s="9">
        <f>ROUND(H238*I238,0)</f>
        <v>7956500</v>
      </c>
      <c r="K238" s="62" t="s">
        <v>89</v>
      </c>
      <c r="L238" s="62" t="s">
        <v>2</v>
      </c>
    </row>
    <row r="239" spans="1:12" s="59" customFormat="1" ht="15.75" customHeight="1">
      <c r="A239" s="7">
        <f>IF(B239&lt;&gt;"",MONTH(B239),"")</f>
        <v>4</v>
      </c>
      <c r="B239" s="30">
        <f>D239</f>
        <v>41012</v>
      </c>
      <c r="C239" s="32"/>
      <c r="D239" s="32">
        <v>41012</v>
      </c>
      <c r="E239" s="11" t="s">
        <v>478</v>
      </c>
      <c r="F239" s="56" t="s">
        <v>469</v>
      </c>
      <c r="G239" s="15" t="s">
        <v>169</v>
      </c>
      <c r="H239" s="45">
        <v>50</v>
      </c>
      <c r="I239" s="45">
        <v>17306</v>
      </c>
      <c r="J239" s="9">
        <f>ROUND(H239*I239,0)</f>
        <v>865300</v>
      </c>
      <c r="K239" s="62" t="s">
        <v>89</v>
      </c>
      <c r="L239" s="62" t="s">
        <v>2</v>
      </c>
    </row>
    <row r="240" spans="1:12" s="59" customFormat="1" ht="15.75" customHeight="1">
      <c r="A240" s="7">
        <f>IF(B240&lt;&gt;"",MONTH(B240),"")</f>
        <v>4</v>
      </c>
      <c r="B240" s="30">
        <f>D240</f>
        <v>41012</v>
      </c>
      <c r="C240" s="32"/>
      <c r="D240" s="32">
        <v>41012</v>
      </c>
      <c r="E240" s="11" t="s">
        <v>479</v>
      </c>
      <c r="F240" s="56" t="s">
        <v>469</v>
      </c>
      <c r="G240" s="15" t="s">
        <v>169</v>
      </c>
      <c r="H240" s="45">
        <v>350</v>
      </c>
      <c r="I240" s="45">
        <v>18559</v>
      </c>
      <c r="J240" s="9">
        <f>ROUND(H240*I240,0)</f>
        <v>6495650</v>
      </c>
      <c r="K240" s="62" t="s">
        <v>89</v>
      </c>
      <c r="L240" s="62" t="s">
        <v>2</v>
      </c>
    </row>
    <row r="241" spans="1:12" s="59" customFormat="1" ht="15.75" customHeight="1">
      <c r="A241" s="7">
        <f>IF(B241&lt;&gt;"",MONTH(B241),"")</f>
        <v>4</v>
      </c>
      <c r="B241" s="30">
        <f>D241</f>
        <v>41012</v>
      </c>
      <c r="C241" s="32"/>
      <c r="D241" s="32">
        <v>41012</v>
      </c>
      <c r="E241" s="11" t="s">
        <v>435</v>
      </c>
      <c r="F241" s="56" t="s">
        <v>469</v>
      </c>
      <c r="G241" s="15" t="s">
        <v>169</v>
      </c>
      <c r="H241" s="45"/>
      <c r="I241" s="45"/>
      <c r="J241" s="9">
        <v>2677326</v>
      </c>
      <c r="K241" s="62" t="s">
        <v>3</v>
      </c>
      <c r="L241" s="62" t="s">
        <v>2</v>
      </c>
    </row>
    <row r="242" spans="1:12" s="59" customFormat="1" ht="15.75" customHeight="1">
      <c r="A242" s="7">
        <f>IF(B242&lt;&gt;"",MONTH(B242),"")</f>
        <v>4</v>
      </c>
      <c r="B242" s="30">
        <f>D242</f>
        <v>41013</v>
      </c>
      <c r="C242" s="32"/>
      <c r="D242" s="32">
        <v>41013</v>
      </c>
      <c r="E242" s="11" t="s">
        <v>482</v>
      </c>
      <c r="F242" s="56" t="s">
        <v>480</v>
      </c>
      <c r="G242" s="15" t="s">
        <v>169</v>
      </c>
      <c r="H242" s="45">
        <v>350</v>
      </c>
      <c r="I242" s="45">
        <v>9353</v>
      </c>
      <c r="J242" s="9">
        <f>ROUND(H242*I242,0)</f>
        <v>3273550</v>
      </c>
      <c r="K242" s="62" t="s">
        <v>89</v>
      </c>
      <c r="L242" s="62" t="s">
        <v>2</v>
      </c>
    </row>
    <row r="243" spans="1:12" s="59" customFormat="1" ht="15.75" customHeight="1">
      <c r="A243" s="7">
        <f>IF(B243&lt;&gt;"",MONTH(B243),"")</f>
        <v>4</v>
      </c>
      <c r="B243" s="30">
        <f>D243</f>
        <v>41013</v>
      </c>
      <c r="C243" s="32"/>
      <c r="D243" s="32">
        <v>41013</v>
      </c>
      <c r="E243" s="11" t="s">
        <v>482</v>
      </c>
      <c r="F243" s="56" t="s">
        <v>480</v>
      </c>
      <c r="G243" s="15" t="s">
        <v>169</v>
      </c>
      <c r="H243" s="45">
        <v>170</v>
      </c>
      <c r="I243" s="45">
        <v>8355</v>
      </c>
      <c r="J243" s="9">
        <f>ROUND(H243*I243,0)</f>
        <v>1420350</v>
      </c>
      <c r="K243" s="62" t="s">
        <v>89</v>
      </c>
      <c r="L243" s="62" t="s">
        <v>2</v>
      </c>
    </row>
    <row r="244" spans="1:12" s="59" customFormat="1" ht="15.75" customHeight="1">
      <c r="A244" s="7">
        <f>IF(B244&lt;&gt;"",MONTH(B244),"")</f>
        <v>4</v>
      </c>
      <c r="B244" s="30">
        <f>D244</f>
        <v>41013</v>
      </c>
      <c r="C244" s="32"/>
      <c r="D244" s="32">
        <v>41013</v>
      </c>
      <c r="E244" s="11" t="s">
        <v>483</v>
      </c>
      <c r="F244" s="56" t="s">
        <v>480</v>
      </c>
      <c r="G244" s="15" t="s">
        <v>169</v>
      </c>
      <c r="H244" s="45">
        <v>150</v>
      </c>
      <c r="I244" s="45">
        <v>11176</v>
      </c>
      <c r="J244" s="9">
        <f>ROUND(H244*I244,0)</f>
        <v>1676400</v>
      </c>
      <c r="K244" s="62" t="s">
        <v>89</v>
      </c>
      <c r="L244" s="62" t="s">
        <v>2</v>
      </c>
    </row>
    <row r="245" spans="1:12" s="59" customFormat="1" ht="15.75" customHeight="1">
      <c r="A245" s="7">
        <f>IF(B245&lt;&gt;"",MONTH(B245),"")</f>
        <v>4</v>
      </c>
      <c r="B245" s="30">
        <f>D245</f>
        <v>41013</v>
      </c>
      <c r="C245" s="32"/>
      <c r="D245" s="32">
        <v>41013</v>
      </c>
      <c r="E245" s="11" t="s">
        <v>484</v>
      </c>
      <c r="F245" s="56" t="s">
        <v>480</v>
      </c>
      <c r="G245" s="15" t="s">
        <v>169</v>
      </c>
      <c r="H245" s="45">
        <v>200</v>
      </c>
      <c r="I245" s="45">
        <v>12563</v>
      </c>
      <c r="J245" s="9">
        <f>ROUND(H245*I245,0)</f>
        <v>2512600</v>
      </c>
      <c r="K245" s="62" t="s">
        <v>89</v>
      </c>
      <c r="L245" s="62" t="s">
        <v>2</v>
      </c>
    </row>
    <row r="246" spans="1:12" s="59" customFormat="1" ht="15.75" customHeight="1">
      <c r="A246" s="7">
        <f>IF(B246&lt;&gt;"",MONTH(B246),"")</f>
        <v>4</v>
      </c>
      <c r="B246" s="30">
        <f>D246</f>
        <v>41013</v>
      </c>
      <c r="C246" s="32"/>
      <c r="D246" s="32">
        <v>41013</v>
      </c>
      <c r="E246" s="11" t="s">
        <v>485</v>
      </c>
      <c r="F246" s="56" t="s">
        <v>480</v>
      </c>
      <c r="G246" s="15" t="s">
        <v>169</v>
      </c>
      <c r="H246" s="45">
        <v>100</v>
      </c>
      <c r="I246" s="45">
        <v>15544</v>
      </c>
      <c r="J246" s="9">
        <f>ROUND(H246*I246,0)</f>
        <v>1554400</v>
      </c>
      <c r="K246" s="62" t="s">
        <v>89</v>
      </c>
      <c r="L246" s="62" t="s">
        <v>2</v>
      </c>
    </row>
    <row r="247" spans="1:12" s="59" customFormat="1" ht="15.75" customHeight="1">
      <c r="A247" s="7">
        <f>IF(B247&lt;&gt;"",MONTH(B247),"")</f>
        <v>4</v>
      </c>
      <c r="B247" s="30">
        <f>D247</f>
        <v>41013</v>
      </c>
      <c r="C247" s="32"/>
      <c r="D247" s="32">
        <v>41013</v>
      </c>
      <c r="E247" s="11" t="s">
        <v>486</v>
      </c>
      <c r="F247" s="56" t="s">
        <v>480</v>
      </c>
      <c r="G247" s="15" t="s">
        <v>169</v>
      </c>
      <c r="H247" s="45">
        <v>300</v>
      </c>
      <c r="I247" s="45">
        <v>14375</v>
      </c>
      <c r="J247" s="9">
        <f>ROUND(H247*I247,0)</f>
        <v>4312500</v>
      </c>
      <c r="K247" s="62" t="s">
        <v>89</v>
      </c>
      <c r="L247" s="62" t="s">
        <v>2</v>
      </c>
    </row>
    <row r="248" spans="1:12" s="59" customFormat="1" ht="15.75" customHeight="1">
      <c r="A248" s="7">
        <f>IF(B248&lt;&gt;"",MONTH(B248),"")</f>
        <v>4</v>
      </c>
      <c r="B248" s="30">
        <f>D248</f>
        <v>41013</v>
      </c>
      <c r="C248" s="32"/>
      <c r="D248" s="32">
        <v>41013</v>
      </c>
      <c r="E248" s="11" t="s">
        <v>487</v>
      </c>
      <c r="F248" s="56" t="s">
        <v>480</v>
      </c>
      <c r="G248" s="15" t="s">
        <v>169</v>
      </c>
      <c r="H248" s="45">
        <v>500</v>
      </c>
      <c r="I248" s="45">
        <v>19513</v>
      </c>
      <c r="J248" s="9">
        <f>ROUND(H248*I248,0)</f>
        <v>9756500</v>
      </c>
      <c r="K248" s="62" t="s">
        <v>89</v>
      </c>
      <c r="L248" s="62" t="s">
        <v>2</v>
      </c>
    </row>
    <row r="249" spans="1:12" s="59" customFormat="1" ht="15.75" customHeight="1">
      <c r="A249" s="7">
        <f>IF(B249&lt;&gt;"",MONTH(B249),"")</f>
        <v>4</v>
      </c>
      <c r="B249" s="30">
        <f>D249</f>
        <v>41013</v>
      </c>
      <c r="C249" s="32"/>
      <c r="D249" s="32">
        <v>41013</v>
      </c>
      <c r="E249" s="11" t="s">
        <v>488</v>
      </c>
      <c r="F249" s="56" t="s">
        <v>480</v>
      </c>
      <c r="G249" s="15" t="s">
        <v>169</v>
      </c>
      <c r="H249" s="45">
        <v>1000</v>
      </c>
      <c r="I249" s="45">
        <v>22846</v>
      </c>
      <c r="J249" s="9">
        <f>ROUND(H249*I249,0)</f>
        <v>22846000</v>
      </c>
      <c r="K249" s="62" t="s">
        <v>89</v>
      </c>
      <c r="L249" s="62" t="s">
        <v>2</v>
      </c>
    </row>
    <row r="250" spans="1:12" s="59" customFormat="1" ht="15.75" customHeight="1">
      <c r="A250" s="7">
        <f>IF(B250&lt;&gt;"",MONTH(B250),"")</f>
        <v>4</v>
      </c>
      <c r="B250" s="30">
        <f>D250</f>
        <v>41013</v>
      </c>
      <c r="C250" s="32"/>
      <c r="D250" s="32">
        <v>41013</v>
      </c>
      <c r="E250" s="11" t="s">
        <v>435</v>
      </c>
      <c r="F250" s="56" t="s">
        <v>480</v>
      </c>
      <c r="G250" s="15" t="s">
        <v>169</v>
      </c>
      <c r="H250" s="45"/>
      <c r="I250" s="45"/>
      <c r="J250" s="9">
        <v>4735230</v>
      </c>
      <c r="K250" s="62" t="s">
        <v>3</v>
      </c>
      <c r="L250" s="62" t="s">
        <v>2</v>
      </c>
    </row>
    <row r="251" spans="1:12" s="59" customFormat="1" ht="15.75" customHeight="1">
      <c r="A251" s="7">
        <f>IF(B251&lt;&gt;"",MONTH(B251),"")</f>
        <v>4</v>
      </c>
      <c r="B251" s="30">
        <f>D251</f>
        <v>41016</v>
      </c>
      <c r="C251" s="30" t="s">
        <v>156</v>
      </c>
      <c r="D251" s="30">
        <v>41016</v>
      </c>
      <c r="E251" s="31" t="s">
        <v>158</v>
      </c>
      <c r="F251" s="63" t="s">
        <v>155</v>
      </c>
      <c r="G251" s="1"/>
      <c r="H251" s="45"/>
      <c r="I251" s="45"/>
      <c r="J251" s="61">
        <v>4347750</v>
      </c>
      <c r="K251" s="62" t="s">
        <v>11</v>
      </c>
      <c r="L251" s="62" t="s">
        <v>118</v>
      </c>
    </row>
    <row r="252" spans="1:12" s="59" customFormat="1" ht="15.75" customHeight="1">
      <c r="A252" s="7">
        <f>IF(B252&lt;&gt;"",MONTH(B252),"")</f>
        <v>4</v>
      </c>
      <c r="B252" s="30">
        <f>D252</f>
        <v>41016</v>
      </c>
      <c r="C252" s="32"/>
      <c r="D252" s="8">
        <v>41016</v>
      </c>
      <c r="E252" s="11" t="s">
        <v>405</v>
      </c>
      <c r="F252" s="55" t="s">
        <v>379</v>
      </c>
      <c r="G252" s="15" t="s">
        <v>376</v>
      </c>
      <c r="H252" s="45"/>
      <c r="I252" s="45"/>
      <c r="J252" s="9">
        <v>2680000</v>
      </c>
      <c r="K252" s="10" t="s">
        <v>97</v>
      </c>
      <c r="L252" s="10" t="s">
        <v>22</v>
      </c>
    </row>
    <row r="253" spans="1:12" s="59" customFormat="1" ht="15.75" customHeight="1">
      <c r="A253" s="7">
        <f>IF(B253&lt;&gt;"",MONTH(B253),"")</f>
        <v>4</v>
      </c>
      <c r="B253" s="30">
        <f>D253</f>
        <v>41016</v>
      </c>
      <c r="C253" s="32"/>
      <c r="D253" s="8">
        <v>41016</v>
      </c>
      <c r="E253" s="11" t="s">
        <v>244</v>
      </c>
      <c r="F253" s="55" t="s">
        <v>379</v>
      </c>
      <c r="G253" s="15" t="s">
        <v>376</v>
      </c>
      <c r="H253" s="46"/>
      <c r="I253" s="46"/>
      <c r="J253" s="9">
        <v>268000</v>
      </c>
      <c r="K253" s="10" t="s">
        <v>3</v>
      </c>
      <c r="L253" s="10" t="s">
        <v>22</v>
      </c>
    </row>
    <row r="254" spans="1:12" s="59" customFormat="1" ht="15.75" customHeight="1">
      <c r="A254" s="7">
        <f>IF(B254&lt;&gt;"",MONTH(B254),"")</f>
        <v>4</v>
      </c>
      <c r="B254" s="30">
        <f>D254</f>
        <v>41017</v>
      </c>
      <c r="C254" s="32"/>
      <c r="D254" s="8">
        <v>41017</v>
      </c>
      <c r="E254" s="11" t="s">
        <v>403</v>
      </c>
      <c r="F254" s="55" t="s">
        <v>380</v>
      </c>
      <c r="G254" s="15" t="s">
        <v>376</v>
      </c>
      <c r="H254" s="45"/>
      <c r="I254" s="45"/>
      <c r="J254" s="9">
        <v>1560000</v>
      </c>
      <c r="K254" s="10" t="s">
        <v>97</v>
      </c>
      <c r="L254" s="10" t="s">
        <v>22</v>
      </c>
    </row>
    <row r="255" spans="1:12" s="59" customFormat="1" ht="15.75" customHeight="1">
      <c r="A255" s="7">
        <f>IF(B255&lt;&gt;"",MONTH(B255),"")</f>
        <v>4</v>
      </c>
      <c r="B255" s="30">
        <f>D255</f>
        <v>41017</v>
      </c>
      <c r="C255" s="8"/>
      <c r="D255" s="8">
        <v>41017</v>
      </c>
      <c r="E255" s="11" t="s">
        <v>244</v>
      </c>
      <c r="F255" s="55" t="s">
        <v>380</v>
      </c>
      <c r="G255" s="15" t="s">
        <v>376</v>
      </c>
      <c r="H255" s="46"/>
      <c r="I255" s="46"/>
      <c r="J255" s="9">
        <v>156000</v>
      </c>
      <c r="K255" s="10" t="s">
        <v>3</v>
      </c>
      <c r="L255" s="10" t="s">
        <v>22</v>
      </c>
    </row>
    <row r="256" spans="1:12" s="59" customFormat="1" ht="15.75" customHeight="1">
      <c r="A256" s="7">
        <f>IF(B256&lt;&gt;"",MONTH(B256),"")</f>
        <v>4</v>
      </c>
      <c r="B256" s="30">
        <f>D256</f>
        <v>41022</v>
      </c>
      <c r="C256" s="30"/>
      <c r="D256" s="8">
        <v>41022</v>
      </c>
      <c r="E256" s="11" t="s">
        <v>286</v>
      </c>
      <c r="F256" s="52" t="s">
        <v>281</v>
      </c>
      <c r="G256" s="15" t="s">
        <v>276</v>
      </c>
      <c r="H256" s="46"/>
      <c r="I256" s="45"/>
      <c r="J256" s="9">
        <v>1040000</v>
      </c>
      <c r="K256" s="62" t="s">
        <v>97</v>
      </c>
      <c r="L256" s="62" t="s">
        <v>22</v>
      </c>
    </row>
    <row r="257" spans="1:12" s="59" customFormat="1" ht="15.75" customHeight="1">
      <c r="A257" s="7">
        <f>IF(B257&lt;&gt;"",MONTH(B257),"")</f>
        <v>4</v>
      </c>
      <c r="B257" s="30">
        <f>D257</f>
        <v>41022</v>
      </c>
      <c r="C257" s="30"/>
      <c r="D257" s="8">
        <v>41022</v>
      </c>
      <c r="E257" s="11" t="s">
        <v>244</v>
      </c>
      <c r="F257" s="52" t="s">
        <v>281</v>
      </c>
      <c r="G257" s="15" t="s">
        <v>276</v>
      </c>
      <c r="H257" s="46"/>
      <c r="I257" s="45"/>
      <c r="J257" s="9">
        <v>104000</v>
      </c>
      <c r="K257" s="10" t="s">
        <v>3</v>
      </c>
      <c r="L257" s="10" t="s">
        <v>22</v>
      </c>
    </row>
    <row r="258" spans="1:12" s="59" customFormat="1" ht="15.75" customHeight="1">
      <c r="A258" s="7">
        <f>IF(B258&lt;&gt;"",MONTH(B258),"")</f>
        <v>4</v>
      </c>
      <c r="B258" s="30">
        <f>D258</f>
        <v>41024</v>
      </c>
      <c r="C258" s="30" t="s">
        <v>156</v>
      </c>
      <c r="D258" s="30">
        <v>41024</v>
      </c>
      <c r="E258" s="31" t="s">
        <v>167</v>
      </c>
      <c r="F258" s="63" t="s">
        <v>155</v>
      </c>
      <c r="G258" s="1"/>
      <c r="H258" s="45"/>
      <c r="I258" s="45"/>
      <c r="J258" s="61">
        <v>53677</v>
      </c>
      <c r="K258" s="62" t="s">
        <v>11</v>
      </c>
      <c r="L258" s="62" t="s">
        <v>18</v>
      </c>
    </row>
    <row r="259" spans="1:12" s="59" customFormat="1" ht="15.75" customHeight="1">
      <c r="A259" s="7">
        <f>IF(B259&lt;&gt;"",MONTH(B259),"")</f>
        <v>4</v>
      </c>
      <c r="B259" s="30">
        <f>D259</f>
        <v>41024</v>
      </c>
      <c r="C259" s="32"/>
      <c r="D259" s="32">
        <v>41024</v>
      </c>
      <c r="E259" s="11" t="s">
        <v>489</v>
      </c>
      <c r="F259" s="56" t="s">
        <v>481</v>
      </c>
      <c r="G259" s="15" t="s">
        <v>169</v>
      </c>
      <c r="H259" s="45">
        <v>100</v>
      </c>
      <c r="I259" s="45">
        <v>8807</v>
      </c>
      <c r="J259" s="9">
        <f>ROUND(H259*I259,0)</f>
        <v>880700</v>
      </c>
      <c r="K259" s="62" t="s">
        <v>89</v>
      </c>
      <c r="L259" s="62" t="s">
        <v>2</v>
      </c>
    </row>
    <row r="260" spans="1:12" s="59" customFormat="1" ht="15.75" customHeight="1">
      <c r="A260" s="7">
        <f>IF(B260&lt;&gt;"",MONTH(B260),"")</f>
        <v>4</v>
      </c>
      <c r="B260" s="30">
        <f>D260</f>
        <v>41024</v>
      </c>
      <c r="C260" s="32"/>
      <c r="D260" s="32">
        <v>41024</v>
      </c>
      <c r="E260" s="11" t="s">
        <v>490</v>
      </c>
      <c r="F260" s="56" t="s">
        <v>481</v>
      </c>
      <c r="G260" s="15" t="s">
        <v>169</v>
      </c>
      <c r="H260" s="45">
        <v>100</v>
      </c>
      <c r="I260" s="45">
        <v>22809</v>
      </c>
      <c r="J260" s="9">
        <f>ROUND(H260*I260,0)</f>
        <v>2280900</v>
      </c>
      <c r="K260" s="62" t="s">
        <v>89</v>
      </c>
      <c r="L260" s="62" t="s">
        <v>2</v>
      </c>
    </row>
    <row r="261" spans="1:12" s="41" customFormat="1" ht="15.75" customHeight="1">
      <c r="A261" s="7">
        <f>IF(B261&lt;&gt;"",MONTH(B261),"")</f>
        <v>4</v>
      </c>
      <c r="B261" s="30">
        <f>D261</f>
        <v>41024</v>
      </c>
      <c r="C261" s="32"/>
      <c r="D261" s="32">
        <v>41024</v>
      </c>
      <c r="E261" s="11" t="s">
        <v>491</v>
      </c>
      <c r="F261" s="56" t="s">
        <v>481</v>
      </c>
      <c r="G261" s="15" t="s">
        <v>169</v>
      </c>
      <c r="H261" s="45">
        <v>100</v>
      </c>
      <c r="I261" s="45">
        <v>23210</v>
      </c>
      <c r="J261" s="9">
        <f>ROUND(H261*I261,0)</f>
        <v>2321000</v>
      </c>
      <c r="K261" s="62" t="s">
        <v>89</v>
      </c>
      <c r="L261" s="62" t="s">
        <v>2</v>
      </c>
    </row>
    <row r="262" spans="1:12" s="41" customFormat="1" ht="15.75" customHeight="1">
      <c r="A262" s="7">
        <f>IF(B262&lt;&gt;"",MONTH(B262),"")</f>
        <v>4</v>
      </c>
      <c r="B262" s="30">
        <f>D262</f>
        <v>41024</v>
      </c>
      <c r="C262" s="32"/>
      <c r="D262" s="32">
        <v>41024</v>
      </c>
      <c r="E262" s="11" t="s">
        <v>492</v>
      </c>
      <c r="F262" s="56" t="s">
        <v>481</v>
      </c>
      <c r="G262" s="15" t="s">
        <v>169</v>
      </c>
      <c r="H262" s="45">
        <v>200</v>
      </c>
      <c r="I262" s="45">
        <v>17067</v>
      </c>
      <c r="J262" s="9">
        <f>ROUND(H262*I262,0)</f>
        <v>3413400</v>
      </c>
      <c r="K262" s="62" t="s">
        <v>89</v>
      </c>
      <c r="L262" s="62" t="s">
        <v>2</v>
      </c>
    </row>
    <row r="263" spans="1:12" s="41" customFormat="1" ht="15.75" customHeight="1">
      <c r="A263" s="7">
        <f>IF(B263&lt;&gt;"",MONTH(B263),"")</f>
        <v>4</v>
      </c>
      <c r="B263" s="30">
        <f>D263</f>
        <v>41024</v>
      </c>
      <c r="C263" s="32"/>
      <c r="D263" s="32">
        <v>41024</v>
      </c>
      <c r="E263" s="11" t="s">
        <v>493</v>
      </c>
      <c r="F263" s="56" t="s">
        <v>481</v>
      </c>
      <c r="G263" s="15" t="s">
        <v>169</v>
      </c>
      <c r="H263" s="45">
        <v>104</v>
      </c>
      <c r="I263" s="45">
        <v>22853</v>
      </c>
      <c r="J263" s="9">
        <f>ROUND(H263*I263,0)</f>
        <v>2376712</v>
      </c>
      <c r="K263" s="62" t="s">
        <v>89</v>
      </c>
      <c r="L263" s="62" t="s">
        <v>2</v>
      </c>
    </row>
    <row r="264" spans="1:12" s="59" customFormat="1" ht="15.75" customHeight="1">
      <c r="A264" s="7">
        <f>IF(B264&lt;&gt;"",MONTH(B264),"")</f>
        <v>4</v>
      </c>
      <c r="B264" s="30">
        <f>D264</f>
        <v>41024</v>
      </c>
      <c r="C264" s="32"/>
      <c r="D264" s="32">
        <v>41024</v>
      </c>
      <c r="E264" s="11" t="s">
        <v>494</v>
      </c>
      <c r="F264" s="56" t="s">
        <v>481</v>
      </c>
      <c r="G264" s="15" t="s">
        <v>169</v>
      </c>
      <c r="H264" s="45">
        <v>66</v>
      </c>
      <c r="I264" s="45">
        <v>20933</v>
      </c>
      <c r="J264" s="9">
        <f>ROUND(H264*I264,0)</f>
        <v>1381578</v>
      </c>
      <c r="K264" s="62" t="s">
        <v>89</v>
      </c>
      <c r="L264" s="62" t="s">
        <v>2</v>
      </c>
    </row>
    <row r="265" spans="1:12" s="59" customFormat="1" ht="15.75" customHeight="1">
      <c r="A265" s="7">
        <f>IF(B265&lt;&gt;"",MONTH(B265),"")</f>
        <v>4</v>
      </c>
      <c r="B265" s="30">
        <f>D265</f>
        <v>41024</v>
      </c>
      <c r="C265" s="32"/>
      <c r="D265" s="32">
        <v>41024</v>
      </c>
      <c r="E265" s="11" t="s">
        <v>495</v>
      </c>
      <c r="F265" s="56" t="s">
        <v>481</v>
      </c>
      <c r="G265" s="15" t="s">
        <v>169</v>
      </c>
      <c r="H265" s="45">
        <v>66</v>
      </c>
      <c r="I265" s="45">
        <v>17926</v>
      </c>
      <c r="J265" s="9">
        <f>ROUND(H265*I265,0)</f>
        <v>1183116</v>
      </c>
      <c r="K265" s="62" t="s">
        <v>89</v>
      </c>
      <c r="L265" s="62" t="s">
        <v>2</v>
      </c>
    </row>
    <row r="266" spans="1:12" s="59" customFormat="1" ht="15.75" customHeight="1">
      <c r="A266" s="7">
        <f>IF(B266&lt;&gt;"",MONTH(B266),"")</f>
        <v>4</v>
      </c>
      <c r="B266" s="30">
        <f>D266</f>
        <v>41024</v>
      </c>
      <c r="C266" s="32"/>
      <c r="D266" s="32">
        <v>41024</v>
      </c>
      <c r="E266" s="11" t="s">
        <v>496</v>
      </c>
      <c r="F266" s="56" t="s">
        <v>481</v>
      </c>
      <c r="G266" s="15" t="s">
        <v>169</v>
      </c>
      <c r="H266" s="45">
        <v>112</v>
      </c>
      <c r="I266" s="45">
        <v>18818</v>
      </c>
      <c r="J266" s="9">
        <f>ROUND(H266*I266,0)</f>
        <v>2107616</v>
      </c>
      <c r="K266" s="62" t="s">
        <v>89</v>
      </c>
      <c r="L266" s="62" t="s">
        <v>2</v>
      </c>
    </row>
    <row r="267" spans="1:12" s="59" customFormat="1" ht="15.75" customHeight="1">
      <c r="A267" s="7">
        <f>IF(B267&lt;&gt;"",MONTH(B267),"")</f>
        <v>4</v>
      </c>
      <c r="B267" s="30">
        <f>D267</f>
        <v>41024</v>
      </c>
      <c r="C267" s="32"/>
      <c r="D267" s="32">
        <v>41024</v>
      </c>
      <c r="E267" s="11" t="s">
        <v>435</v>
      </c>
      <c r="F267" s="56" t="s">
        <v>481</v>
      </c>
      <c r="G267" s="15" t="s">
        <v>169</v>
      </c>
      <c r="H267" s="45"/>
      <c r="I267" s="45"/>
      <c r="J267" s="9">
        <v>1594502</v>
      </c>
      <c r="K267" s="62" t="s">
        <v>3</v>
      </c>
      <c r="L267" s="62" t="s">
        <v>2</v>
      </c>
    </row>
    <row r="268" spans="1:12" s="59" customFormat="1" ht="15.75" customHeight="1">
      <c r="A268" s="7">
        <f>IF(B268&lt;&gt;"",MONTH(B268),"")</f>
        <v>4</v>
      </c>
      <c r="B268" s="30">
        <f>D268</f>
        <v>41024</v>
      </c>
      <c r="C268" s="32"/>
      <c r="D268" s="32">
        <v>41024</v>
      </c>
      <c r="E268" s="11" t="s">
        <v>498</v>
      </c>
      <c r="F268" s="56" t="s">
        <v>497</v>
      </c>
      <c r="G268" s="15" t="s">
        <v>169</v>
      </c>
      <c r="H268" s="45">
        <v>100</v>
      </c>
      <c r="I268" s="45">
        <v>11866</v>
      </c>
      <c r="J268" s="9">
        <f>ROUND(H268*I268,0)</f>
        <v>1186600</v>
      </c>
      <c r="K268" s="62" t="s">
        <v>89</v>
      </c>
      <c r="L268" s="62" t="s">
        <v>2</v>
      </c>
    </row>
    <row r="269" spans="1:12" s="59" customFormat="1" ht="15.75" customHeight="1">
      <c r="A269" s="7">
        <f>IF(B269&lt;&gt;"",MONTH(B269),"")</f>
        <v>4</v>
      </c>
      <c r="B269" s="30">
        <f>D269</f>
        <v>41024</v>
      </c>
      <c r="C269" s="32"/>
      <c r="D269" s="32">
        <v>41024</v>
      </c>
      <c r="E269" s="11" t="s">
        <v>499</v>
      </c>
      <c r="F269" s="56" t="s">
        <v>497</v>
      </c>
      <c r="G269" s="15" t="s">
        <v>169</v>
      </c>
      <c r="H269" s="45">
        <v>134</v>
      </c>
      <c r="I269" s="45">
        <v>13099</v>
      </c>
      <c r="J269" s="9">
        <f>ROUND(H269*I269,0)</f>
        <v>1755266</v>
      </c>
      <c r="K269" s="62" t="s">
        <v>89</v>
      </c>
      <c r="L269" s="62" t="s">
        <v>2</v>
      </c>
    </row>
    <row r="270" spans="1:12" s="59" customFormat="1" ht="15.75" customHeight="1">
      <c r="A270" s="7">
        <f>IF(B270&lt;&gt;"",MONTH(B270),"")</f>
        <v>4</v>
      </c>
      <c r="B270" s="30">
        <f>D270</f>
        <v>41024</v>
      </c>
      <c r="C270" s="32"/>
      <c r="D270" s="32">
        <v>41024</v>
      </c>
      <c r="E270" s="11" t="s">
        <v>500</v>
      </c>
      <c r="F270" s="56" t="s">
        <v>497</v>
      </c>
      <c r="G270" s="15" t="s">
        <v>169</v>
      </c>
      <c r="H270" s="45">
        <v>170</v>
      </c>
      <c r="I270" s="45">
        <v>14573</v>
      </c>
      <c r="J270" s="9">
        <f>ROUND(H270*I270,0)</f>
        <v>2477410</v>
      </c>
      <c r="K270" s="62" t="s">
        <v>89</v>
      </c>
      <c r="L270" s="62" t="s">
        <v>2</v>
      </c>
    </row>
    <row r="271" spans="1:12" s="59" customFormat="1" ht="15.75" customHeight="1">
      <c r="A271" s="7">
        <f>IF(B271&lt;&gt;"",MONTH(B271),"")</f>
        <v>4</v>
      </c>
      <c r="B271" s="30">
        <f>D271</f>
        <v>41024</v>
      </c>
      <c r="C271" s="32"/>
      <c r="D271" s="32">
        <v>41024</v>
      </c>
      <c r="E271" s="11" t="s">
        <v>501</v>
      </c>
      <c r="F271" s="56" t="s">
        <v>497</v>
      </c>
      <c r="G271" s="15" t="s">
        <v>169</v>
      </c>
      <c r="H271" s="45">
        <v>50</v>
      </c>
      <c r="I271" s="45">
        <v>15578</v>
      </c>
      <c r="J271" s="9">
        <f>ROUND(H271*I271,0)</f>
        <v>778900</v>
      </c>
      <c r="K271" s="62" t="s">
        <v>89</v>
      </c>
      <c r="L271" s="62" t="s">
        <v>2</v>
      </c>
    </row>
    <row r="272" spans="1:12" s="59" customFormat="1" ht="15.75" customHeight="1">
      <c r="A272" s="7">
        <f>IF(B272&lt;&gt;"",MONTH(B272),"")</f>
        <v>4</v>
      </c>
      <c r="B272" s="30">
        <f>D272</f>
        <v>41024</v>
      </c>
      <c r="C272" s="32"/>
      <c r="D272" s="32">
        <v>41024</v>
      </c>
      <c r="E272" s="11" t="s">
        <v>502</v>
      </c>
      <c r="F272" s="56" t="s">
        <v>497</v>
      </c>
      <c r="G272" s="15" t="s">
        <v>169</v>
      </c>
      <c r="H272" s="45">
        <v>240</v>
      </c>
      <c r="I272" s="45">
        <v>17072</v>
      </c>
      <c r="J272" s="9">
        <f>ROUND(H272*I272,0)</f>
        <v>4097280</v>
      </c>
      <c r="K272" s="62" t="s">
        <v>89</v>
      </c>
      <c r="L272" s="62" t="s">
        <v>2</v>
      </c>
    </row>
    <row r="273" spans="1:12" s="41" customFormat="1" ht="15.75" customHeight="1">
      <c r="A273" s="7">
        <f>IF(B273&lt;&gt;"",MONTH(B273),"")</f>
        <v>4</v>
      </c>
      <c r="B273" s="30">
        <f>D273</f>
        <v>41024</v>
      </c>
      <c r="C273" s="32"/>
      <c r="D273" s="32">
        <v>41024</v>
      </c>
      <c r="E273" s="11" t="s">
        <v>503</v>
      </c>
      <c r="F273" s="56" t="s">
        <v>497</v>
      </c>
      <c r="G273" s="15" t="s">
        <v>169</v>
      </c>
      <c r="H273" s="45">
        <v>65</v>
      </c>
      <c r="I273" s="45">
        <v>16878</v>
      </c>
      <c r="J273" s="9">
        <f>ROUND(H273*I273,0)</f>
        <v>1097070</v>
      </c>
      <c r="K273" s="62" t="s">
        <v>89</v>
      </c>
      <c r="L273" s="62" t="s">
        <v>2</v>
      </c>
    </row>
    <row r="274" spans="1:12" s="41" customFormat="1" ht="15.75" customHeight="1">
      <c r="A274" s="7">
        <f>IF(B274&lt;&gt;"",MONTH(B274),"")</f>
        <v>4</v>
      </c>
      <c r="B274" s="30">
        <f>D274</f>
        <v>41024</v>
      </c>
      <c r="C274" s="32"/>
      <c r="D274" s="32">
        <v>41024</v>
      </c>
      <c r="E274" s="11" t="s">
        <v>504</v>
      </c>
      <c r="F274" s="56" t="s">
        <v>497</v>
      </c>
      <c r="G274" s="15" t="s">
        <v>169</v>
      </c>
      <c r="H274" s="45">
        <v>104</v>
      </c>
      <c r="I274" s="45">
        <v>19759</v>
      </c>
      <c r="J274" s="9">
        <f>ROUND(H274*I274,0)</f>
        <v>2054936</v>
      </c>
      <c r="K274" s="62" t="s">
        <v>89</v>
      </c>
      <c r="L274" s="62" t="s">
        <v>2</v>
      </c>
    </row>
    <row r="275" spans="1:12" s="41" customFormat="1" ht="15.75" customHeight="1">
      <c r="A275" s="7">
        <f>IF(B275&lt;&gt;"",MONTH(B275),"")</f>
        <v>4</v>
      </c>
      <c r="B275" s="30">
        <f>D275</f>
        <v>41024</v>
      </c>
      <c r="C275" s="32"/>
      <c r="D275" s="32">
        <v>41024</v>
      </c>
      <c r="E275" s="11" t="s">
        <v>505</v>
      </c>
      <c r="F275" s="56" t="s">
        <v>497</v>
      </c>
      <c r="G275" s="15" t="s">
        <v>169</v>
      </c>
      <c r="H275" s="45">
        <v>214</v>
      </c>
      <c r="I275" s="45">
        <v>24095</v>
      </c>
      <c r="J275" s="9">
        <f>ROUND(H275*I275,0)</f>
        <v>5156330</v>
      </c>
      <c r="K275" s="62" t="s">
        <v>89</v>
      </c>
      <c r="L275" s="62" t="s">
        <v>2</v>
      </c>
    </row>
    <row r="276" spans="1:12" s="41" customFormat="1" ht="15.75" customHeight="1">
      <c r="A276" s="7">
        <f>IF(B276&lt;&gt;"",MONTH(B276),"")</f>
        <v>4</v>
      </c>
      <c r="B276" s="30">
        <f>D276</f>
        <v>41024</v>
      </c>
      <c r="C276" s="32"/>
      <c r="D276" s="32">
        <v>41024</v>
      </c>
      <c r="E276" s="11" t="s">
        <v>435</v>
      </c>
      <c r="F276" s="56" t="s">
        <v>497</v>
      </c>
      <c r="G276" s="15" t="s">
        <v>169</v>
      </c>
      <c r="H276" s="45"/>
      <c r="I276" s="45"/>
      <c r="J276" s="9">
        <v>1860379</v>
      </c>
      <c r="K276" s="62" t="s">
        <v>3</v>
      </c>
      <c r="L276" s="62" t="s">
        <v>2</v>
      </c>
    </row>
    <row r="277" spans="1:12" s="41" customFormat="1" ht="15.75" customHeight="1">
      <c r="A277" s="7">
        <f>IF(B277&lt;&gt;"",MONTH(B277),"")</f>
        <v>4</v>
      </c>
      <c r="B277" s="30">
        <f>D277</f>
        <v>41027</v>
      </c>
      <c r="C277" s="32"/>
      <c r="D277" s="8">
        <v>41027</v>
      </c>
      <c r="E277" s="11" t="s">
        <v>507</v>
      </c>
      <c r="F277" s="56" t="s">
        <v>506</v>
      </c>
      <c r="G277" s="15" t="s">
        <v>169</v>
      </c>
      <c r="H277" s="45">
        <v>350</v>
      </c>
      <c r="I277" s="45">
        <v>19819</v>
      </c>
      <c r="J277" s="9">
        <f>ROUND(H277*I277,0)</f>
        <v>6936650</v>
      </c>
      <c r="K277" s="62" t="s">
        <v>89</v>
      </c>
      <c r="L277" s="62" t="s">
        <v>2</v>
      </c>
    </row>
    <row r="278" spans="1:12" s="41" customFormat="1" ht="15.75" customHeight="1">
      <c r="A278" s="7">
        <f>IF(B278&lt;&gt;"",MONTH(B278),"")</f>
        <v>4</v>
      </c>
      <c r="B278" s="30">
        <f>D278</f>
        <v>41027</v>
      </c>
      <c r="C278" s="32"/>
      <c r="D278" s="8">
        <v>41027</v>
      </c>
      <c r="E278" s="11" t="s">
        <v>508</v>
      </c>
      <c r="F278" s="56" t="s">
        <v>506</v>
      </c>
      <c r="G278" s="15" t="s">
        <v>169</v>
      </c>
      <c r="H278" s="45">
        <v>50</v>
      </c>
      <c r="I278" s="45">
        <v>21762</v>
      </c>
      <c r="J278" s="9">
        <f>ROUND(H278*I278,0)</f>
        <v>1088100</v>
      </c>
      <c r="K278" s="62" t="s">
        <v>89</v>
      </c>
      <c r="L278" s="62" t="s">
        <v>2</v>
      </c>
    </row>
    <row r="279" spans="1:12" s="41" customFormat="1" ht="15.75" customHeight="1">
      <c r="A279" s="7">
        <f>IF(B279&lt;&gt;"",MONTH(B279),"")</f>
        <v>4</v>
      </c>
      <c r="B279" s="30">
        <f>D279</f>
        <v>41027</v>
      </c>
      <c r="C279" s="32"/>
      <c r="D279" s="8">
        <v>41027</v>
      </c>
      <c r="E279" s="11" t="s">
        <v>509</v>
      </c>
      <c r="F279" s="56" t="s">
        <v>506</v>
      </c>
      <c r="G279" s="15" t="s">
        <v>169</v>
      </c>
      <c r="H279" s="45">
        <v>290</v>
      </c>
      <c r="I279" s="45">
        <v>19041</v>
      </c>
      <c r="J279" s="9">
        <f>ROUND(H279*I279,0)</f>
        <v>5521890</v>
      </c>
      <c r="K279" s="62" t="s">
        <v>89</v>
      </c>
      <c r="L279" s="62" t="s">
        <v>2</v>
      </c>
    </row>
    <row r="280" spans="1:12" s="41" customFormat="1" ht="15.75" customHeight="1">
      <c r="A280" s="7">
        <f>IF(B280&lt;&gt;"",MONTH(B280),"")</f>
        <v>4</v>
      </c>
      <c r="B280" s="30">
        <f>D280</f>
        <v>41027</v>
      </c>
      <c r="C280" s="32"/>
      <c r="D280" s="8">
        <v>41027</v>
      </c>
      <c r="E280" s="11" t="s">
        <v>510</v>
      </c>
      <c r="F280" s="56" t="s">
        <v>506</v>
      </c>
      <c r="G280" s="15" t="s">
        <v>169</v>
      </c>
      <c r="H280" s="45">
        <v>50</v>
      </c>
      <c r="I280" s="45">
        <v>23155</v>
      </c>
      <c r="J280" s="9">
        <f>ROUND(H280*I280,0)</f>
        <v>1157750</v>
      </c>
      <c r="K280" s="62" t="s">
        <v>89</v>
      </c>
      <c r="L280" s="62" t="s">
        <v>2</v>
      </c>
    </row>
    <row r="281" spans="1:12" s="41" customFormat="1" ht="15.75" customHeight="1">
      <c r="A281" s="7">
        <f>IF(B281&lt;&gt;"",MONTH(B281),"")</f>
        <v>4</v>
      </c>
      <c r="B281" s="30">
        <f>D281</f>
        <v>41027</v>
      </c>
      <c r="C281" s="32"/>
      <c r="D281" s="8">
        <v>41027</v>
      </c>
      <c r="E281" s="11" t="s">
        <v>511</v>
      </c>
      <c r="F281" s="56" t="s">
        <v>506</v>
      </c>
      <c r="G281" s="15" t="s">
        <v>169</v>
      </c>
      <c r="H281" s="45">
        <v>100</v>
      </c>
      <c r="I281" s="45">
        <v>12757</v>
      </c>
      <c r="J281" s="9">
        <f>ROUND(H281*I281,0)</f>
        <v>1275700</v>
      </c>
      <c r="K281" s="62" t="s">
        <v>89</v>
      </c>
      <c r="L281" s="62" t="s">
        <v>2</v>
      </c>
    </row>
    <row r="282" spans="1:12" s="41" customFormat="1" ht="15.75" customHeight="1">
      <c r="A282" s="7">
        <f>IF(B282&lt;&gt;"",MONTH(B282),"")</f>
        <v>4</v>
      </c>
      <c r="B282" s="30">
        <f>D282</f>
        <v>41027</v>
      </c>
      <c r="C282" s="32"/>
      <c r="D282" s="8">
        <v>41027</v>
      </c>
      <c r="E282" s="11" t="s">
        <v>512</v>
      </c>
      <c r="F282" s="56" t="s">
        <v>506</v>
      </c>
      <c r="G282" s="15" t="s">
        <v>169</v>
      </c>
      <c r="H282" s="45">
        <v>100</v>
      </c>
      <c r="I282" s="45">
        <v>15976</v>
      </c>
      <c r="J282" s="9">
        <f>ROUND(H282*I282,0)</f>
        <v>1597600</v>
      </c>
      <c r="K282" s="62" t="s">
        <v>89</v>
      </c>
      <c r="L282" s="62" t="s">
        <v>2</v>
      </c>
    </row>
    <row r="283" spans="1:12" s="41" customFormat="1" ht="15.75" customHeight="1">
      <c r="A283" s="7">
        <f>IF(B283&lt;&gt;"",MONTH(B283),"")</f>
        <v>4</v>
      </c>
      <c r="B283" s="30">
        <f>D283</f>
        <v>41027</v>
      </c>
      <c r="C283" s="32"/>
      <c r="D283" s="8">
        <v>41027</v>
      </c>
      <c r="E283" s="11" t="s">
        <v>513</v>
      </c>
      <c r="F283" s="56" t="s">
        <v>506</v>
      </c>
      <c r="G283" s="15" t="s">
        <v>169</v>
      </c>
      <c r="H283" s="45">
        <v>129</v>
      </c>
      <c r="I283" s="45">
        <v>11873</v>
      </c>
      <c r="J283" s="9">
        <f>ROUND(H283*I283,0)</f>
        <v>1531617</v>
      </c>
      <c r="K283" s="62" t="s">
        <v>89</v>
      </c>
      <c r="L283" s="62" t="s">
        <v>2</v>
      </c>
    </row>
    <row r="284" spans="1:12" s="41" customFormat="1" ht="15.75" customHeight="1">
      <c r="A284" s="7">
        <f>IF(B284&lt;&gt;"",MONTH(B284),"")</f>
        <v>4</v>
      </c>
      <c r="B284" s="30">
        <f>D284</f>
        <v>41027</v>
      </c>
      <c r="C284" s="32"/>
      <c r="D284" s="8">
        <v>41027</v>
      </c>
      <c r="E284" s="11" t="s">
        <v>505</v>
      </c>
      <c r="F284" s="56" t="s">
        <v>506</v>
      </c>
      <c r="G284" s="15" t="s">
        <v>169</v>
      </c>
      <c r="H284" s="45">
        <v>110</v>
      </c>
      <c r="I284" s="45">
        <v>24095</v>
      </c>
      <c r="J284" s="9">
        <f>ROUND(H284*I284,0)</f>
        <v>2650450</v>
      </c>
      <c r="K284" s="62" t="s">
        <v>89</v>
      </c>
      <c r="L284" s="62" t="s">
        <v>2</v>
      </c>
    </row>
    <row r="285" spans="1:12" s="41" customFormat="1" ht="15.75" customHeight="1">
      <c r="A285" s="7">
        <f>IF(B285&lt;&gt;"",MONTH(B285),"")</f>
        <v>4</v>
      </c>
      <c r="B285" s="30">
        <f>D285</f>
        <v>41027</v>
      </c>
      <c r="C285" s="32"/>
      <c r="D285" s="8">
        <v>41027</v>
      </c>
      <c r="E285" s="11" t="s">
        <v>435</v>
      </c>
      <c r="F285" s="56" t="s">
        <v>506</v>
      </c>
      <c r="G285" s="15" t="s">
        <v>169</v>
      </c>
      <c r="H285" s="45"/>
      <c r="I285" s="45"/>
      <c r="J285" s="9">
        <v>2175976</v>
      </c>
      <c r="K285" s="62" t="s">
        <v>3</v>
      </c>
      <c r="L285" s="62" t="s">
        <v>2</v>
      </c>
    </row>
    <row r="286" spans="1:12" s="41" customFormat="1" ht="15.75" customHeight="1">
      <c r="A286" s="7">
        <f>IF(B286&lt;&gt;"",MONTH(B286),"")</f>
        <v>4</v>
      </c>
      <c r="B286" s="30">
        <f>D286</f>
        <v>41027</v>
      </c>
      <c r="C286" s="32"/>
      <c r="D286" s="8">
        <v>41027</v>
      </c>
      <c r="E286" s="11" t="s">
        <v>515</v>
      </c>
      <c r="F286" s="56" t="s">
        <v>514</v>
      </c>
      <c r="G286" s="15" t="s">
        <v>169</v>
      </c>
      <c r="H286" s="45">
        <v>250</v>
      </c>
      <c r="I286" s="45">
        <v>8465</v>
      </c>
      <c r="J286" s="9">
        <f>ROUND(H286*I286,0)</f>
        <v>2116250</v>
      </c>
      <c r="K286" s="62" t="s">
        <v>89</v>
      </c>
      <c r="L286" s="62" t="s">
        <v>2</v>
      </c>
    </row>
    <row r="287" spans="1:12" s="41" customFormat="1" ht="15.75" customHeight="1">
      <c r="A287" s="7">
        <f>IF(B287&lt;&gt;"",MONTH(B287),"")</f>
        <v>4</v>
      </c>
      <c r="B287" s="30">
        <f>D287</f>
        <v>41027</v>
      </c>
      <c r="C287" s="32"/>
      <c r="D287" s="8">
        <v>41027</v>
      </c>
      <c r="E287" s="11" t="s">
        <v>516</v>
      </c>
      <c r="F287" s="56" t="s">
        <v>514</v>
      </c>
      <c r="G287" s="15" t="s">
        <v>169</v>
      </c>
      <c r="H287" s="45">
        <v>350</v>
      </c>
      <c r="I287" s="45">
        <v>16321</v>
      </c>
      <c r="J287" s="9">
        <f>ROUND(H287*I287,0)</f>
        <v>5712350</v>
      </c>
      <c r="K287" s="62" t="s">
        <v>89</v>
      </c>
      <c r="L287" s="62" t="s">
        <v>2</v>
      </c>
    </row>
    <row r="288" spans="1:12" s="41" customFormat="1" ht="15.75" customHeight="1">
      <c r="A288" s="7">
        <f>IF(B288&lt;&gt;"",MONTH(B288),"")</f>
        <v>4</v>
      </c>
      <c r="B288" s="30">
        <f>D288</f>
        <v>41027</v>
      </c>
      <c r="C288" s="32"/>
      <c r="D288" s="8">
        <v>41027</v>
      </c>
      <c r="E288" s="11" t="s">
        <v>517</v>
      </c>
      <c r="F288" s="56" t="s">
        <v>514</v>
      </c>
      <c r="G288" s="15" t="s">
        <v>169</v>
      </c>
      <c r="H288" s="45">
        <v>410</v>
      </c>
      <c r="I288" s="45">
        <v>9828</v>
      </c>
      <c r="J288" s="9">
        <f>ROUND(H288*I288,0)</f>
        <v>4029480</v>
      </c>
      <c r="K288" s="62" t="s">
        <v>89</v>
      </c>
      <c r="L288" s="62" t="s">
        <v>2</v>
      </c>
    </row>
    <row r="289" spans="1:12" s="41" customFormat="1" ht="15.75" customHeight="1">
      <c r="A289" s="7">
        <f>IF(B289&lt;&gt;"",MONTH(B289),"")</f>
        <v>4</v>
      </c>
      <c r="B289" s="30">
        <f>D289</f>
        <v>41027</v>
      </c>
      <c r="C289" s="32"/>
      <c r="D289" s="8">
        <v>41027</v>
      </c>
      <c r="E289" s="11" t="s">
        <v>518</v>
      </c>
      <c r="F289" s="56" t="s">
        <v>514</v>
      </c>
      <c r="G289" s="15" t="s">
        <v>169</v>
      </c>
      <c r="H289" s="45">
        <v>470</v>
      </c>
      <c r="I289" s="45">
        <v>11157</v>
      </c>
      <c r="J289" s="9">
        <f>ROUND(H289*I289,0)</f>
        <v>5243790</v>
      </c>
      <c r="K289" s="62" t="s">
        <v>89</v>
      </c>
      <c r="L289" s="62" t="s">
        <v>2</v>
      </c>
    </row>
    <row r="290" spans="1:12" s="41" customFormat="1" ht="15.75" customHeight="1">
      <c r="A290" s="7">
        <f>IF(B290&lt;&gt;"",MONTH(B290),"")</f>
        <v>4</v>
      </c>
      <c r="B290" s="30">
        <f>D290</f>
        <v>41027</v>
      </c>
      <c r="C290" s="32"/>
      <c r="D290" s="8">
        <v>41027</v>
      </c>
      <c r="E290" s="11" t="s">
        <v>519</v>
      </c>
      <c r="F290" s="56" t="s">
        <v>514</v>
      </c>
      <c r="G290" s="15" t="s">
        <v>169</v>
      </c>
      <c r="H290" s="45">
        <v>150</v>
      </c>
      <c r="I290" s="45">
        <v>10811</v>
      </c>
      <c r="J290" s="9">
        <f>ROUND(H290*I290,0)</f>
        <v>1621650</v>
      </c>
      <c r="K290" s="62" t="s">
        <v>89</v>
      </c>
      <c r="L290" s="62" t="s">
        <v>2</v>
      </c>
    </row>
    <row r="291" spans="1:12" s="41" customFormat="1" ht="15.75" customHeight="1">
      <c r="A291" s="7">
        <f>IF(B291&lt;&gt;"",MONTH(B291),"")</f>
        <v>4</v>
      </c>
      <c r="B291" s="30">
        <f>D291</f>
        <v>41027</v>
      </c>
      <c r="C291" s="32"/>
      <c r="D291" s="8">
        <v>41027</v>
      </c>
      <c r="E291" s="11" t="s">
        <v>520</v>
      </c>
      <c r="F291" s="56" t="s">
        <v>514</v>
      </c>
      <c r="G291" s="15" t="s">
        <v>169</v>
      </c>
      <c r="H291" s="45">
        <v>460</v>
      </c>
      <c r="I291" s="45">
        <v>11150</v>
      </c>
      <c r="J291" s="9">
        <f>ROUND(H291*I291,0)</f>
        <v>5129000</v>
      </c>
      <c r="K291" s="62" t="s">
        <v>89</v>
      </c>
      <c r="L291" s="62" t="s">
        <v>2</v>
      </c>
    </row>
    <row r="292" spans="1:12" s="41" customFormat="1" ht="15.75" customHeight="1">
      <c r="A292" s="7">
        <f>IF(B292&lt;&gt;"",MONTH(B292),"")</f>
        <v>4</v>
      </c>
      <c r="B292" s="30">
        <f>D292</f>
        <v>41027</v>
      </c>
      <c r="C292" s="32"/>
      <c r="D292" s="8">
        <v>41027</v>
      </c>
      <c r="E292" s="11" t="s">
        <v>521</v>
      </c>
      <c r="F292" s="56" t="s">
        <v>514</v>
      </c>
      <c r="G292" s="15" t="s">
        <v>169</v>
      </c>
      <c r="H292" s="45">
        <v>66</v>
      </c>
      <c r="I292" s="45">
        <v>19846</v>
      </c>
      <c r="J292" s="9">
        <f>ROUND(H292*I292,0)</f>
        <v>1309836</v>
      </c>
      <c r="K292" s="62" t="s">
        <v>89</v>
      </c>
      <c r="L292" s="62" t="s">
        <v>2</v>
      </c>
    </row>
    <row r="293" spans="1:12" s="41" customFormat="1" ht="15.75" customHeight="1">
      <c r="A293" s="7">
        <f>IF(B293&lt;&gt;"",MONTH(B293),"")</f>
        <v>4</v>
      </c>
      <c r="B293" s="30">
        <f>D293</f>
        <v>41027</v>
      </c>
      <c r="C293" s="32"/>
      <c r="D293" s="8">
        <v>41027</v>
      </c>
      <c r="E293" s="11" t="s">
        <v>522</v>
      </c>
      <c r="F293" s="56" t="s">
        <v>514</v>
      </c>
      <c r="G293" s="15" t="s">
        <v>169</v>
      </c>
      <c r="H293" s="45">
        <v>240</v>
      </c>
      <c r="I293" s="45">
        <v>21089</v>
      </c>
      <c r="J293" s="9">
        <f>ROUND(H293*I293,0)</f>
        <v>5061360</v>
      </c>
      <c r="K293" s="62" t="s">
        <v>89</v>
      </c>
      <c r="L293" s="62" t="s">
        <v>2</v>
      </c>
    </row>
    <row r="294" spans="1:12" s="41" customFormat="1" ht="15.75" customHeight="1">
      <c r="A294" s="7">
        <f>IF(B294&lt;&gt;"",MONTH(B294),"")</f>
        <v>4</v>
      </c>
      <c r="B294" s="30">
        <f>D294</f>
        <v>41027</v>
      </c>
      <c r="C294" s="32"/>
      <c r="D294" s="8">
        <v>41027</v>
      </c>
      <c r="E294" s="11" t="s">
        <v>435</v>
      </c>
      <c r="F294" s="56" t="s">
        <v>514</v>
      </c>
      <c r="G294" s="15" t="s">
        <v>169</v>
      </c>
      <c r="H294" s="45"/>
      <c r="I294" s="45"/>
      <c r="J294" s="9">
        <v>3022372</v>
      </c>
      <c r="K294" s="62" t="s">
        <v>3</v>
      </c>
      <c r="L294" s="62" t="s">
        <v>2</v>
      </c>
    </row>
    <row r="295" spans="1:12" s="41" customFormat="1" ht="15.75" customHeight="1">
      <c r="A295" s="7">
        <f>IF(B295&lt;&gt;"",MONTH(B295),"")</f>
        <v>4</v>
      </c>
      <c r="B295" s="30">
        <f>D295</f>
        <v>41027</v>
      </c>
      <c r="C295" s="32"/>
      <c r="D295" s="8">
        <v>41027</v>
      </c>
      <c r="E295" s="11" t="s">
        <v>524</v>
      </c>
      <c r="F295" s="56" t="s">
        <v>523</v>
      </c>
      <c r="G295" s="15" t="s">
        <v>169</v>
      </c>
      <c r="H295" s="45">
        <v>100</v>
      </c>
      <c r="I295" s="45">
        <v>5928</v>
      </c>
      <c r="J295" s="9">
        <f>ROUND(H295*I295,0)</f>
        <v>592800</v>
      </c>
      <c r="K295" s="62" t="s">
        <v>89</v>
      </c>
      <c r="L295" s="62" t="s">
        <v>2</v>
      </c>
    </row>
    <row r="296" spans="1:12" s="41" customFormat="1" ht="15.75" customHeight="1">
      <c r="A296" s="7">
        <f>IF(B296&lt;&gt;"",MONTH(B296),"")</f>
        <v>4</v>
      </c>
      <c r="B296" s="30">
        <f>D296</f>
        <v>41027</v>
      </c>
      <c r="C296" s="32"/>
      <c r="D296" s="8">
        <v>41027</v>
      </c>
      <c r="E296" s="11" t="s">
        <v>525</v>
      </c>
      <c r="F296" s="56" t="s">
        <v>523</v>
      </c>
      <c r="G296" s="15" t="s">
        <v>169</v>
      </c>
      <c r="H296" s="45">
        <v>100</v>
      </c>
      <c r="I296" s="45">
        <v>6413</v>
      </c>
      <c r="J296" s="9">
        <f>ROUND(H296*I296,0)</f>
        <v>641300</v>
      </c>
      <c r="K296" s="62" t="s">
        <v>89</v>
      </c>
      <c r="L296" s="62" t="s">
        <v>2</v>
      </c>
    </row>
    <row r="297" spans="1:12" s="41" customFormat="1" ht="15.75" customHeight="1">
      <c r="A297" s="7">
        <f>IF(B297&lt;&gt;"",MONTH(B297),"")</f>
        <v>4</v>
      </c>
      <c r="B297" s="30">
        <f>D297</f>
        <v>41027</v>
      </c>
      <c r="C297" s="32"/>
      <c r="D297" s="8">
        <v>41027</v>
      </c>
      <c r="E297" s="11" t="s">
        <v>526</v>
      </c>
      <c r="F297" s="56" t="s">
        <v>523</v>
      </c>
      <c r="G297" s="15" t="s">
        <v>169</v>
      </c>
      <c r="H297" s="45">
        <v>100</v>
      </c>
      <c r="I297" s="45">
        <v>6783</v>
      </c>
      <c r="J297" s="9">
        <f>ROUND(H297*I297,0)</f>
        <v>678300</v>
      </c>
      <c r="K297" s="62" t="s">
        <v>89</v>
      </c>
      <c r="L297" s="62" t="s">
        <v>2</v>
      </c>
    </row>
    <row r="298" spans="1:12" s="41" customFormat="1" ht="15.75" customHeight="1">
      <c r="A298" s="7">
        <f>IF(B298&lt;&gt;"",MONTH(B298),"")</f>
        <v>4</v>
      </c>
      <c r="B298" s="30">
        <f>D298</f>
        <v>41027</v>
      </c>
      <c r="C298" s="32"/>
      <c r="D298" s="8">
        <v>41027</v>
      </c>
      <c r="E298" s="11" t="s">
        <v>527</v>
      </c>
      <c r="F298" s="56" t="s">
        <v>523</v>
      </c>
      <c r="G298" s="15" t="s">
        <v>169</v>
      </c>
      <c r="H298" s="45">
        <v>50</v>
      </c>
      <c r="I298" s="45">
        <v>10613</v>
      </c>
      <c r="J298" s="9">
        <f>ROUND(H298*I298,0)</f>
        <v>530650</v>
      </c>
      <c r="K298" s="62" t="s">
        <v>89</v>
      </c>
      <c r="L298" s="62" t="s">
        <v>2</v>
      </c>
    </row>
    <row r="299" spans="1:12" s="41" customFormat="1" ht="15.75" customHeight="1">
      <c r="A299" s="7">
        <f>IF(B299&lt;&gt;"",MONTH(B299),"")</f>
        <v>4</v>
      </c>
      <c r="B299" s="30">
        <f>D299</f>
        <v>41027</v>
      </c>
      <c r="C299" s="32"/>
      <c r="D299" s="8">
        <v>41027</v>
      </c>
      <c r="E299" s="11" t="s">
        <v>528</v>
      </c>
      <c r="F299" s="56" t="s">
        <v>523</v>
      </c>
      <c r="G299" s="15" t="s">
        <v>169</v>
      </c>
      <c r="H299" s="45">
        <v>486</v>
      </c>
      <c r="I299" s="45">
        <v>9286</v>
      </c>
      <c r="J299" s="9">
        <f>ROUND(H299*I299,0)</f>
        <v>4512996</v>
      </c>
      <c r="K299" s="62" t="s">
        <v>89</v>
      </c>
      <c r="L299" s="62" t="s">
        <v>2</v>
      </c>
    </row>
    <row r="300" spans="1:12" s="41" customFormat="1" ht="15.75" customHeight="1">
      <c r="A300" s="7">
        <f>IF(B300&lt;&gt;"",MONTH(B300),"")</f>
        <v>4</v>
      </c>
      <c r="B300" s="30">
        <f>D300</f>
        <v>41027</v>
      </c>
      <c r="C300" s="32"/>
      <c r="D300" s="8">
        <v>41027</v>
      </c>
      <c r="E300" s="11" t="s">
        <v>529</v>
      </c>
      <c r="F300" s="56" t="s">
        <v>523</v>
      </c>
      <c r="G300" s="15" t="s">
        <v>169</v>
      </c>
      <c r="H300" s="45">
        <v>250</v>
      </c>
      <c r="I300" s="45">
        <v>8505</v>
      </c>
      <c r="J300" s="9">
        <f>ROUND(H300*I300,0)</f>
        <v>2126250</v>
      </c>
      <c r="K300" s="62" t="s">
        <v>89</v>
      </c>
      <c r="L300" s="62" t="s">
        <v>2</v>
      </c>
    </row>
    <row r="301" spans="1:12" s="41" customFormat="1" ht="15.75" customHeight="1">
      <c r="A301" s="7">
        <f>IF(B301&lt;&gt;"",MONTH(B301),"")</f>
        <v>4</v>
      </c>
      <c r="B301" s="30">
        <f>D301</f>
        <v>41027</v>
      </c>
      <c r="C301" s="32"/>
      <c r="D301" s="8">
        <v>41027</v>
      </c>
      <c r="E301" s="11" t="s">
        <v>530</v>
      </c>
      <c r="F301" s="56" t="s">
        <v>523</v>
      </c>
      <c r="G301" s="15" t="s">
        <v>169</v>
      </c>
      <c r="H301" s="45">
        <v>195</v>
      </c>
      <c r="I301" s="45">
        <v>12241</v>
      </c>
      <c r="J301" s="9">
        <f>ROUND(H301*I301,0)</f>
        <v>2386995</v>
      </c>
      <c r="K301" s="62" t="s">
        <v>89</v>
      </c>
      <c r="L301" s="62" t="s">
        <v>2</v>
      </c>
    </row>
    <row r="302" spans="1:12" s="41" customFormat="1" ht="15.75" customHeight="1">
      <c r="A302" s="7">
        <f>IF(B302&lt;&gt;"",MONTH(B302),"")</f>
        <v>4</v>
      </c>
      <c r="B302" s="30">
        <f>D302</f>
        <v>41027</v>
      </c>
      <c r="C302" s="32"/>
      <c r="D302" s="8">
        <v>41027</v>
      </c>
      <c r="E302" s="11" t="s">
        <v>531</v>
      </c>
      <c r="F302" s="56" t="s">
        <v>523</v>
      </c>
      <c r="G302" s="15" t="s">
        <v>169</v>
      </c>
      <c r="H302" s="45">
        <v>100</v>
      </c>
      <c r="I302" s="45">
        <v>22361</v>
      </c>
      <c r="J302" s="9">
        <f>ROUND(H302*I302,0)</f>
        <v>2236100</v>
      </c>
      <c r="K302" s="62" t="s">
        <v>89</v>
      </c>
      <c r="L302" s="62" t="s">
        <v>2</v>
      </c>
    </row>
    <row r="303" spans="1:12" s="41" customFormat="1" ht="15.75" customHeight="1">
      <c r="A303" s="7">
        <f>IF(B303&lt;&gt;"",MONTH(B303),"")</f>
        <v>4</v>
      </c>
      <c r="B303" s="30">
        <f>D303</f>
        <v>41027</v>
      </c>
      <c r="C303" s="32"/>
      <c r="D303" s="8">
        <v>41027</v>
      </c>
      <c r="E303" s="11" t="s">
        <v>435</v>
      </c>
      <c r="F303" s="56" t="s">
        <v>523</v>
      </c>
      <c r="G303" s="15" t="s">
        <v>169</v>
      </c>
      <c r="H303" s="45"/>
      <c r="I303" s="45"/>
      <c r="J303" s="9">
        <v>1370539</v>
      </c>
      <c r="K303" s="62" t="s">
        <v>3</v>
      </c>
      <c r="L303" s="62" t="s">
        <v>2</v>
      </c>
    </row>
    <row r="304" spans="1:12" s="41" customFormat="1" ht="15.75" customHeight="1">
      <c r="A304" s="7">
        <f>IF(B304&lt;&gt;"",MONTH(B304),"")</f>
        <v>4</v>
      </c>
      <c r="B304" s="30">
        <f>D304</f>
        <v>41027</v>
      </c>
      <c r="C304" s="32"/>
      <c r="D304" s="8">
        <v>41027</v>
      </c>
      <c r="E304" s="11" t="s">
        <v>483</v>
      </c>
      <c r="F304" s="56" t="s">
        <v>532</v>
      </c>
      <c r="G304" s="15" t="s">
        <v>169</v>
      </c>
      <c r="H304" s="45">
        <v>150</v>
      </c>
      <c r="I304" s="45">
        <v>11176</v>
      </c>
      <c r="J304" s="9">
        <f>ROUND(H304*I304,0)</f>
        <v>1676400</v>
      </c>
      <c r="K304" s="62" t="s">
        <v>89</v>
      </c>
      <c r="L304" s="62" t="s">
        <v>2</v>
      </c>
    </row>
    <row r="305" spans="1:12" s="41" customFormat="1" ht="15.75" customHeight="1">
      <c r="A305" s="7">
        <f>IF(B305&lt;&gt;"",MONTH(B305),"")</f>
        <v>4</v>
      </c>
      <c r="B305" s="30">
        <f>D305</f>
        <v>41027</v>
      </c>
      <c r="C305" s="32"/>
      <c r="D305" s="8">
        <v>41027</v>
      </c>
      <c r="E305" s="11" t="s">
        <v>533</v>
      </c>
      <c r="F305" s="56" t="s">
        <v>532</v>
      </c>
      <c r="G305" s="15" t="s">
        <v>169</v>
      </c>
      <c r="H305" s="45">
        <v>300</v>
      </c>
      <c r="I305" s="45">
        <v>13112</v>
      </c>
      <c r="J305" s="9">
        <f>ROUND(H305*I305,0)</f>
        <v>3933600</v>
      </c>
      <c r="K305" s="62" t="s">
        <v>89</v>
      </c>
      <c r="L305" s="62" t="s">
        <v>2</v>
      </c>
    </row>
    <row r="306" spans="1:12" s="41" customFormat="1" ht="15.75" customHeight="1">
      <c r="A306" s="7">
        <f>IF(B306&lt;&gt;"",MONTH(B306),"")</f>
        <v>4</v>
      </c>
      <c r="B306" s="30">
        <f>D306</f>
        <v>41027</v>
      </c>
      <c r="C306" s="32"/>
      <c r="D306" s="8">
        <v>41027</v>
      </c>
      <c r="E306" s="11" t="s">
        <v>534</v>
      </c>
      <c r="F306" s="56" t="s">
        <v>532</v>
      </c>
      <c r="G306" s="15" t="s">
        <v>169</v>
      </c>
      <c r="H306" s="45">
        <v>200</v>
      </c>
      <c r="I306" s="45">
        <v>23543</v>
      </c>
      <c r="J306" s="9">
        <f>ROUND(H306*I306,0)</f>
        <v>4708600</v>
      </c>
      <c r="K306" s="62" t="s">
        <v>89</v>
      </c>
      <c r="L306" s="62" t="s">
        <v>2</v>
      </c>
    </row>
    <row r="307" spans="1:12" s="41" customFormat="1" ht="15.75" customHeight="1">
      <c r="A307" s="7">
        <f>IF(B307&lt;&gt;"",MONTH(B307),"")</f>
        <v>4</v>
      </c>
      <c r="B307" s="30">
        <f>D307</f>
        <v>41027</v>
      </c>
      <c r="C307" s="32"/>
      <c r="D307" s="8">
        <v>41027</v>
      </c>
      <c r="E307" s="11" t="s">
        <v>535</v>
      </c>
      <c r="F307" s="56" t="s">
        <v>532</v>
      </c>
      <c r="G307" s="15" t="s">
        <v>169</v>
      </c>
      <c r="H307" s="45">
        <v>150</v>
      </c>
      <c r="I307" s="45">
        <v>11706</v>
      </c>
      <c r="J307" s="9">
        <f>ROUND(H307*I307,0)</f>
        <v>1755900</v>
      </c>
      <c r="K307" s="62" t="s">
        <v>89</v>
      </c>
      <c r="L307" s="62" t="s">
        <v>2</v>
      </c>
    </row>
    <row r="308" spans="1:12" s="41" customFormat="1" ht="15.75" customHeight="1">
      <c r="A308" s="7">
        <f>IF(B308&lt;&gt;"",MONTH(B308),"")</f>
        <v>4</v>
      </c>
      <c r="B308" s="30">
        <f>D308</f>
        <v>41027</v>
      </c>
      <c r="C308" s="32"/>
      <c r="D308" s="8">
        <v>41027</v>
      </c>
      <c r="E308" s="11" t="s">
        <v>536</v>
      </c>
      <c r="F308" s="56" t="s">
        <v>532</v>
      </c>
      <c r="G308" s="15" t="s">
        <v>169</v>
      </c>
      <c r="H308" s="45">
        <v>500</v>
      </c>
      <c r="I308" s="45">
        <v>23149</v>
      </c>
      <c r="J308" s="9">
        <f>ROUND(H308*I308,0)</f>
        <v>11574500</v>
      </c>
      <c r="K308" s="62" t="s">
        <v>89</v>
      </c>
      <c r="L308" s="62" t="s">
        <v>2</v>
      </c>
    </row>
    <row r="309" spans="1:12" s="41" customFormat="1" ht="15.75" customHeight="1">
      <c r="A309" s="7">
        <f>IF(B309&lt;&gt;"",MONTH(B309),"")</f>
        <v>4</v>
      </c>
      <c r="B309" s="30">
        <f>D309</f>
        <v>41027</v>
      </c>
      <c r="C309" s="32"/>
      <c r="D309" s="8">
        <v>41027</v>
      </c>
      <c r="E309" s="11" t="s">
        <v>537</v>
      </c>
      <c r="F309" s="56" t="s">
        <v>532</v>
      </c>
      <c r="G309" s="15" t="s">
        <v>169</v>
      </c>
      <c r="H309" s="45">
        <v>100</v>
      </c>
      <c r="I309" s="45">
        <v>40996</v>
      </c>
      <c r="J309" s="9">
        <f>ROUND(H309*I309,0)</f>
        <v>4099600</v>
      </c>
      <c r="K309" s="62" t="s">
        <v>89</v>
      </c>
      <c r="L309" s="62" t="s">
        <v>2</v>
      </c>
    </row>
    <row r="310" spans="1:12" s="41" customFormat="1" ht="15.75" customHeight="1">
      <c r="A310" s="7">
        <f>IF(B310&lt;&gt;"",MONTH(B310),"")</f>
        <v>4</v>
      </c>
      <c r="B310" s="30">
        <f>D310</f>
        <v>41027</v>
      </c>
      <c r="C310" s="32"/>
      <c r="D310" s="8">
        <v>41027</v>
      </c>
      <c r="E310" s="11" t="s">
        <v>435</v>
      </c>
      <c r="F310" s="56" t="s">
        <v>532</v>
      </c>
      <c r="G310" s="15" t="s">
        <v>169</v>
      </c>
      <c r="H310" s="45"/>
      <c r="I310" s="45"/>
      <c r="J310" s="9">
        <v>2774860</v>
      </c>
      <c r="K310" s="62" t="s">
        <v>3</v>
      </c>
      <c r="L310" s="62" t="s">
        <v>2</v>
      </c>
    </row>
    <row r="311" spans="1:12" s="41" customFormat="1" ht="15.75" customHeight="1">
      <c r="A311" s="7">
        <f>IF(B311&lt;&gt;"",MONTH(B311),"")</f>
        <v>5</v>
      </c>
      <c r="B311" s="30">
        <f>D311</f>
        <v>41032</v>
      </c>
      <c r="C311" s="30" t="s">
        <v>156</v>
      </c>
      <c r="D311" s="30">
        <v>41032</v>
      </c>
      <c r="E311" s="31" t="s">
        <v>158</v>
      </c>
      <c r="F311" s="63" t="s">
        <v>155</v>
      </c>
      <c r="G311" s="1"/>
      <c r="H311" s="45"/>
      <c r="I311" s="45"/>
      <c r="J311" s="61">
        <v>13717688</v>
      </c>
      <c r="K311" s="62" t="s">
        <v>11</v>
      </c>
      <c r="L311" s="62" t="s">
        <v>118</v>
      </c>
    </row>
    <row r="312" spans="1:12" s="41" customFormat="1" ht="15.75" customHeight="1">
      <c r="A312" s="7">
        <f>IF(B312&lt;&gt;"",MONTH(B312),"")</f>
        <v>5</v>
      </c>
      <c r="B312" s="30">
        <f>D312</f>
        <v>41032</v>
      </c>
      <c r="C312" s="30" t="s">
        <v>156</v>
      </c>
      <c r="D312" s="30">
        <v>41032</v>
      </c>
      <c r="E312" s="31" t="s">
        <v>158</v>
      </c>
      <c r="F312" s="63" t="s">
        <v>155</v>
      </c>
      <c r="G312" s="1"/>
      <c r="H312" s="45"/>
      <c r="I312" s="45"/>
      <c r="J312" s="61">
        <v>17841120</v>
      </c>
      <c r="K312" s="62" t="s">
        <v>11</v>
      </c>
      <c r="L312" s="62" t="s">
        <v>118</v>
      </c>
    </row>
    <row r="313" spans="1:12" s="41" customFormat="1" ht="15.75" customHeight="1">
      <c r="A313" s="7">
        <f>IF(B313&lt;&gt;"",MONTH(B313),"")</f>
        <v>5</v>
      </c>
      <c r="B313" s="30">
        <f>D313</f>
        <v>41034</v>
      </c>
      <c r="C313" s="30" t="s">
        <v>157</v>
      </c>
      <c r="D313" s="8">
        <v>41034</v>
      </c>
      <c r="E313" s="31" t="s">
        <v>173</v>
      </c>
      <c r="F313" s="63" t="s">
        <v>155</v>
      </c>
      <c r="G313" s="1" t="s">
        <v>171</v>
      </c>
      <c r="H313" s="46"/>
      <c r="I313" s="47"/>
      <c r="J313" s="9">
        <v>36000000</v>
      </c>
      <c r="K313" s="62" t="s">
        <v>22</v>
      </c>
      <c r="L313" s="62" t="s">
        <v>11</v>
      </c>
    </row>
    <row r="314" spans="1:12" s="41" customFormat="1" ht="15.75" customHeight="1">
      <c r="A314" s="7">
        <f>IF(B314&lt;&gt;"",MONTH(B314),"")</f>
        <v>5</v>
      </c>
      <c r="B314" s="30">
        <f>D314</f>
        <v>41038</v>
      </c>
      <c r="C314" s="30" t="s">
        <v>156</v>
      </c>
      <c r="D314" s="30">
        <v>41038</v>
      </c>
      <c r="E314" s="31" t="s">
        <v>158</v>
      </c>
      <c r="F314" s="63" t="s">
        <v>155</v>
      </c>
      <c r="G314" s="1"/>
      <c r="H314" s="45"/>
      <c r="I314" s="45"/>
      <c r="J314" s="61">
        <v>167687351</v>
      </c>
      <c r="K314" s="62" t="s">
        <v>11</v>
      </c>
      <c r="L314" s="62" t="s">
        <v>118</v>
      </c>
    </row>
    <row r="315" spans="1:12" s="41" customFormat="1" ht="15.75" customHeight="1">
      <c r="A315" s="7">
        <f>IF(B315&lt;&gt;"",MONTH(B315),"")</f>
        <v>5</v>
      </c>
      <c r="B315" s="30">
        <f>D315</f>
        <v>41039</v>
      </c>
      <c r="C315" s="32"/>
      <c r="D315" s="8">
        <v>41039</v>
      </c>
      <c r="E315" s="11" t="s">
        <v>556</v>
      </c>
      <c r="F315" s="55" t="s">
        <v>538</v>
      </c>
      <c r="G315" s="15" t="s">
        <v>169</v>
      </c>
      <c r="H315" s="45">
        <v>350</v>
      </c>
      <c r="I315" s="45">
        <v>15429</v>
      </c>
      <c r="J315" s="9">
        <f>ROUND(H315*I315,0)</f>
        <v>5400150</v>
      </c>
      <c r="K315" s="62" t="s">
        <v>89</v>
      </c>
      <c r="L315" s="62" t="s">
        <v>2</v>
      </c>
    </row>
    <row r="316" spans="1:12" s="41" customFormat="1" ht="15.75" customHeight="1">
      <c r="A316" s="7">
        <f>IF(B316&lt;&gt;"",MONTH(B316),"")</f>
        <v>5</v>
      </c>
      <c r="B316" s="30">
        <f>D316</f>
        <v>41039</v>
      </c>
      <c r="C316" s="32"/>
      <c r="D316" s="8">
        <v>41039</v>
      </c>
      <c r="E316" s="11" t="s">
        <v>557</v>
      </c>
      <c r="F316" s="55" t="s">
        <v>538</v>
      </c>
      <c r="G316" s="15" t="s">
        <v>169</v>
      </c>
      <c r="H316" s="45">
        <v>250</v>
      </c>
      <c r="I316" s="45">
        <v>17722</v>
      </c>
      <c r="J316" s="9">
        <f>ROUND(H316*I316,0)</f>
        <v>4430500</v>
      </c>
      <c r="K316" s="62" t="s">
        <v>89</v>
      </c>
      <c r="L316" s="62" t="s">
        <v>2</v>
      </c>
    </row>
    <row r="317" spans="1:12" s="41" customFormat="1" ht="15.75" customHeight="1">
      <c r="A317" s="7">
        <f>IF(B317&lt;&gt;"",MONTH(B317),"")</f>
        <v>5</v>
      </c>
      <c r="B317" s="30">
        <f>D317</f>
        <v>41039</v>
      </c>
      <c r="C317" s="32"/>
      <c r="D317" s="8">
        <v>41039</v>
      </c>
      <c r="E317" s="11" t="s">
        <v>558</v>
      </c>
      <c r="F317" s="55" t="s">
        <v>538</v>
      </c>
      <c r="G317" s="15" t="s">
        <v>169</v>
      </c>
      <c r="H317" s="45">
        <v>150</v>
      </c>
      <c r="I317" s="45">
        <v>27900</v>
      </c>
      <c r="J317" s="9">
        <f>ROUND(H317*I317,0)</f>
        <v>4185000</v>
      </c>
      <c r="K317" s="62" t="s">
        <v>89</v>
      </c>
      <c r="L317" s="62" t="s">
        <v>2</v>
      </c>
    </row>
    <row r="318" spans="1:12" s="41" customFormat="1" ht="15.75" customHeight="1">
      <c r="A318" s="7">
        <f>IF(B318&lt;&gt;"",MONTH(B318),"")</f>
        <v>5</v>
      </c>
      <c r="B318" s="30">
        <f>D318</f>
        <v>41039</v>
      </c>
      <c r="C318" s="32"/>
      <c r="D318" s="8">
        <v>41039</v>
      </c>
      <c r="E318" s="11" t="s">
        <v>559</v>
      </c>
      <c r="F318" s="55" t="s">
        <v>538</v>
      </c>
      <c r="G318" s="15" t="s">
        <v>169</v>
      </c>
      <c r="H318" s="45">
        <v>100</v>
      </c>
      <c r="I318" s="45">
        <v>23250</v>
      </c>
      <c r="J318" s="9">
        <f>ROUND(H318*I318,0)</f>
        <v>2325000</v>
      </c>
      <c r="K318" s="62" t="s">
        <v>89</v>
      </c>
      <c r="L318" s="62" t="s">
        <v>2</v>
      </c>
    </row>
    <row r="319" spans="1:12" s="41" customFormat="1" ht="15.75" customHeight="1">
      <c r="A319" s="7">
        <f>IF(B319&lt;&gt;"",MONTH(B319),"")</f>
        <v>5</v>
      </c>
      <c r="B319" s="30">
        <f>D319</f>
        <v>41039</v>
      </c>
      <c r="C319" s="32"/>
      <c r="D319" s="8">
        <v>41039</v>
      </c>
      <c r="E319" s="11" t="s">
        <v>560</v>
      </c>
      <c r="F319" s="55" t="s">
        <v>538</v>
      </c>
      <c r="G319" s="15" t="s">
        <v>169</v>
      </c>
      <c r="H319" s="45">
        <v>100</v>
      </c>
      <c r="I319" s="45">
        <v>9332</v>
      </c>
      <c r="J319" s="9">
        <f>ROUND(H319*I319,0)</f>
        <v>933200</v>
      </c>
      <c r="K319" s="62" t="s">
        <v>89</v>
      </c>
      <c r="L319" s="62" t="s">
        <v>2</v>
      </c>
    </row>
    <row r="320" spans="1:12" s="41" customFormat="1" ht="15.75" customHeight="1">
      <c r="A320" s="7">
        <f>IF(B320&lt;&gt;"",MONTH(B320),"")</f>
        <v>5</v>
      </c>
      <c r="B320" s="30">
        <f>D320</f>
        <v>41039</v>
      </c>
      <c r="C320" s="32"/>
      <c r="D320" s="8">
        <v>41039</v>
      </c>
      <c r="E320" s="11" t="s">
        <v>561</v>
      </c>
      <c r="F320" s="55" t="s">
        <v>538</v>
      </c>
      <c r="G320" s="15" t="s">
        <v>169</v>
      </c>
      <c r="H320" s="45">
        <v>500</v>
      </c>
      <c r="I320" s="45">
        <v>15825</v>
      </c>
      <c r="J320" s="9">
        <f>ROUND(H320*I320,0)</f>
        <v>7912500</v>
      </c>
      <c r="K320" s="62" t="s">
        <v>89</v>
      </c>
      <c r="L320" s="62" t="s">
        <v>2</v>
      </c>
    </row>
    <row r="321" spans="1:12" s="41" customFormat="1" ht="15.75" customHeight="1">
      <c r="A321" s="7">
        <f>IF(B321&lt;&gt;"",MONTH(B321),"")</f>
        <v>5</v>
      </c>
      <c r="B321" s="30">
        <f>D321</f>
        <v>41039</v>
      </c>
      <c r="C321" s="32"/>
      <c r="D321" s="8">
        <v>41039</v>
      </c>
      <c r="E321" s="11" t="s">
        <v>435</v>
      </c>
      <c r="F321" s="55" t="s">
        <v>538</v>
      </c>
      <c r="G321" s="15" t="s">
        <v>169</v>
      </c>
      <c r="H321" s="45"/>
      <c r="I321" s="45"/>
      <c r="J321" s="9">
        <v>2518635</v>
      </c>
      <c r="K321" s="62" t="s">
        <v>3</v>
      </c>
      <c r="L321" s="62" t="s">
        <v>2</v>
      </c>
    </row>
    <row r="322" spans="1:12" s="41" customFormat="1" ht="15.75" customHeight="1">
      <c r="A322" s="7">
        <f>IF(B322&lt;&gt;"",MONTH(B322),"")</f>
        <v>5</v>
      </c>
      <c r="B322" s="30">
        <f>D322</f>
        <v>41039</v>
      </c>
      <c r="C322" s="32"/>
      <c r="D322" s="8">
        <v>41039</v>
      </c>
      <c r="E322" s="11" t="s">
        <v>562</v>
      </c>
      <c r="F322" s="55" t="s">
        <v>539</v>
      </c>
      <c r="G322" s="15" t="s">
        <v>169</v>
      </c>
      <c r="H322" s="45">
        <v>250</v>
      </c>
      <c r="I322" s="45">
        <v>22887</v>
      </c>
      <c r="J322" s="9">
        <f>ROUND(H322*I322,0)</f>
        <v>5721750</v>
      </c>
      <c r="K322" s="62" t="s">
        <v>89</v>
      </c>
      <c r="L322" s="62" t="s">
        <v>2</v>
      </c>
    </row>
    <row r="323" spans="1:12" s="41" customFormat="1" ht="15.75" customHeight="1">
      <c r="A323" s="7">
        <f>IF(B323&lt;&gt;"",MONTH(B323),"")</f>
        <v>5</v>
      </c>
      <c r="B323" s="30">
        <f>D323</f>
        <v>41039</v>
      </c>
      <c r="C323" s="32"/>
      <c r="D323" s="8">
        <v>41039</v>
      </c>
      <c r="E323" s="11" t="s">
        <v>563</v>
      </c>
      <c r="F323" s="55" t="s">
        <v>539</v>
      </c>
      <c r="G323" s="15" t="s">
        <v>169</v>
      </c>
      <c r="H323" s="45">
        <v>100</v>
      </c>
      <c r="I323" s="45">
        <v>17625</v>
      </c>
      <c r="J323" s="9">
        <f>ROUND(H323*I323,0)</f>
        <v>1762500</v>
      </c>
      <c r="K323" s="62" t="s">
        <v>89</v>
      </c>
      <c r="L323" s="62" t="s">
        <v>2</v>
      </c>
    </row>
    <row r="324" spans="1:12" s="41" customFormat="1" ht="15.75" customHeight="1">
      <c r="A324" s="7">
        <f>IF(B324&lt;&gt;"",MONTH(B324),"")</f>
        <v>5</v>
      </c>
      <c r="B324" s="30">
        <f>D324</f>
        <v>41039</v>
      </c>
      <c r="C324" s="32"/>
      <c r="D324" s="8">
        <v>41039</v>
      </c>
      <c r="E324" s="11" t="s">
        <v>564</v>
      </c>
      <c r="F324" s="55" t="s">
        <v>539</v>
      </c>
      <c r="G324" s="15" t="s">
        <v>169</v>
      </c>
      <c r="H324" s="45">
        <v>100</v>
      </c>
      <c r="I324" s="45">
        <v>14463</v>
      </c>
      <c r="J324" s="9">
        <f>ROUND(H324*I324,0)</f>
        <v>1446300</v>
      </c>
      <c r="K324" s="62" t="s">
        <v>89</v>
      </c>
      <c r="L324" s="62" t="s">
        <v>2</v>
      </c>
    </row>
    <row r="325" spans="1:12" s="41" customFormat="1" ht="15.75" customHeight="1">
      <c r="A325" s="7">
        <f>IF(B325&lt;&gt;"",MONTH(B325),"")</f>
        <v>5</v>
      </c>
      <c r="B325" s="30">
        <f>D325</f>
        <v>41039</v>
      </c>
      <c r="C325" s="32"/>
      <c r="D325" s="8">
        <v>41039</v>
      </c>
      <c r="E325" s="11" t="s">
        <v>565</v>
      </c>
      <c r="F325" s="55" t="s">
        <v>539</v>
      </c>
      <c r="G325" s="15" t="s">
        <v>169</v>
      </c>
      <c r="H325" s="45">
        <v>500</v>
      </c>
      <c r="I325" s="45">
        <v>18306</v>
      </c>
      <c r="J325" s="9">
        <f>ROUND(H325*I325,0)</f>
        <v>9153000</v>
      </c>
      <c r="K325" s="62" t="s">
        <v>89</v>
      </c>
      <c r="L325" s="62" t="s">
        <v>2</v>
      </c>
    </row>
    <row r="326" spans="1:12" s="41" customFormat="1" ht="15.75" customHeight="1">
      <c r="A326" s="7">
        <f>IF(B326&lt;&gt;"",MONTH(B326),"")</f>
        <v>5</v>
      </c>
      <c r="B326" s="30">
        <f>D326</f>
        <v>41039</v>
      </c>
      <c r="C326" s="32"/>
      <c r="D326" s="8">
        <v>41039</v>
      </c>
      <c r="E326" s="11" t="s">
        <v>563</v>
      </c>
      <c r="F326" s="55" t="s">
        <v>539</v>
      </c>
      <c r="G326" s="15" t="s">
        <v>169</v>
      </c>
      <c r="H326" s="45">
        <v>250</v>
      </c>
      <c r="I326" s="45">
        <v>18352</v>
      </c>
      <c r="J326" s="9">
        <f>ROUND(H326*I326,0)</f>
        <v>4588000</v>
      </c>
      <c r="K326" s="62" t="s">
        <v>89</v>
      </c>
      <c r="L326" s="62" t="s">
        <v>2</v>
      </c>
    </row>
    <row r="327" spans="1:12" s="41" customFormat="1" ht="15.75" customHeight="1">
      <c r="A327" s="7">
        <f>IF(B327&lt;&gt;"",MONTH(B327),"")</f>
        <v>5</v>
      </c>
      <c r="B327" s="30">
        <f>D327</f>
        <v>41039</v>
      </c>
      <c r="C327" s="32"/>
      <c r="D327" s="8">
        <v>41039</v>
      </c>
      <c r="E327" s="11" t="s">
        <v>435</v>
      </c>
      <c r="F327" s="55" t="s">
        <v>539</v>
      </c>
      <c r="G327" s="15" t="s">
        <v>169</v>
      </c>
      <c r="H327" s="45"/>
      <c r="I327" s="45"/>
      <c r="J327" s="9">
        <v>2267155</v>
      </c>
      <c r="K327" s="62" t="s">
        <v>3</v>
      </c>
      <c r="L327" s="62" t="s">
        <v>2</v>
      </c>
    </row>
    <row r="328" spans="1:12" s="41" customFormat="1" ht="15.75" customHeight="1">
      <c r="A328" s="7">
        <f>IF(B328&lt;&gt;"",MONTH(B328),"")</f>
        <v>5</v>
      </c>
      <c r="B328" s="30">
        <f>D328</f>
        <v>41040</v>
      </c>
      <c r="C328" s="30" t="s">
        <v>157</v>
      </c>
      <c r="D328" s="8">
        <v>41040</v>
      </c>
      <c r="E328" s="31" t="s">
        <v>168</v>
      </c>
      <c r="F328" s="63" t="s">
        <v>155</v>
      </c>
      <c r="G328" s="1"/>
      <c r="H328" s="46"/>
      <c r="I328" s="47"/>
      <c r="J328" s="9">
        <v>167598000</v>
      </c>
      <c r="K328" s="62" t="s">
        <v>2</v>
      </c>
      <c r="L328" s="62" t="s">
        <v>11</v>
      </c>
    </row>
    <row r="329" spans="1:12" s="41" customFormat="1" ht="15.75" customHeight="1">
      <c r="A329" s="7">
        <f>IF(B329&lt;&gt;"",MONTH(B329),"")</f>
        <v>5</v>
      </c>
      <c r="B329" s="30">
        <f>D329</f>
        <v>41040</v>
      </c>
      <c r="C329" s="30" t="s">
        <v>157</v>
      </c>
      <c r="D329" s="8">
        <v>41040</v>
      </c>
      <c r="E329" s="31" t="s">
        <v>159</v>
      </c>
      <c r="F329" s="63" t="s">
        <v>155</v>
      </c>
      <c r="G329" s="1"/>
      <c r="H329" s="46"/>
      <c r="I329" s="47"/>
      <c r="J329" s="9">
        <v>83799</v>
      </c>
      <c r="K329" s="62" t="s">
        <v>60</v>
      </c>
      <c r="L329" s="62" t="s">
        <v>11</v>
      </c>
    </row>
    <row r="330" spans="1:12" s="41" customFormat="1" ht="15.75" customHeight="1">
      <c r="A330" s="7">
        <f>IF(B330&lt;&gt;"",MONTH(B330),"")</f>
        <v>5</v>
      </c>
      <c r="B330" s="30">
        <f>D330</f>
        <v>41040</v>
      </c>
      <c r="C330" s="8"/>
      <c r="D330" s="8">
        <v>41040</v>
      </c>
      <c r="E330" s="11" t="s">
        <v>406</v>
      </c>
      <c r="F330" s="55" t="s">
        <v>381</v>
      </c>
      <c r="G330" s="15" t="s">
        <v>376</v>
      </c>
      <c r="H330" s="45"/>
      <c r="I330" s="45"/>
      <c r="J330" s="9">
        <v>2580000</v>
      </c>
      <c r="K330" s="10" t="s">
        <v>97</v>
      </c>
      <c r="L330" s="10" t="s">
        <v>22</v>
      </c>
    </row>
    <row r="331" spans="1:12" s="41" customFormat="1" ht="15.75" customHeight="1">
      <c r="A331" s="7">
        <f>IF(B331&lt;&gt;"",MONTH(B331),"")</f>
        <v>5</v>
      </c>
      <c r="B331" s="30">
        <f>D331</f>
        <v>41040</v>
      </c>
      <c r="C331" s="8"/>
      <c r="D331" s="8">
        <v>41040</v>
      </c>
      <c r="E331" s="11" t="s">
        <v>244</v>
      </c>
      <c r="F331" s="55" t="s">
        <v>381</v>
      </c>
      <c r="G331" s="15" t="s">
        <v>376</v>
      </c>
      <c r="H331" s="46"/>
      <c r="I331" s="46"/>
      <c r="J331" s="9">
        <v>258000</v>
      </c>
      <c r="K331" s="10" t="s">
        <v>3</v>
      </c>
      <c r="L331" s="10" t="s">
        <v>22</v>
      </c>
    </row>
    <row r="332" spans="1:12" s="41" customFormat="1" ht="15.75" customHeight="1">
      <c r="A332" s="7">
        <f>IF(B332&lt;&gt;"",MONTH(B332),"")</f>
        <v>5</v>
      </c>
      <c r="B332" s="30">
        <f>D332</f>
        <v>41040</v>
      </c>
      <c r="C332" s="32"/>
      <c r="D332" s="8">
        <v>41040</v>
      </c>
      <c r="E332" s="11" t="s">
        <v>566</v>
      </c>
      <c r="F332" s="55" t="s">
        <v>540</v>
      </c>
      <c r="G332" s="15" t="s">
        <v>169</v>
      </c>
      <c r="H332" s="45">
        <v>500</v>
      </c>
      <c r="I332" s="45">
        <v>7510</v>
      </c>
      <c r="J332" s="9">
        <f>ROUND(H332*I332,0)</f>
        <v>3755000</v>
      </c>
      <c r="K332" s="62" t="s">
        <v>89</v>
      </c>
      <c r="L332" s="62" t="s">
        <v>2</v>
      </c>
    </row>
    <row r="333" spans="1:12" s="41" customFormat="1" ht="15.75" customHeight="1">
      <c r="A333" s="7">
        <f>IF(B333&lt;&gt;"",MONTH(B333),"")</f>
        <v>5</v>
      </c>
      <c r="B333" s="30">
        <f>D333</f>
        <v>41040</v>
      </c>
      <c r="C333" s="32"/>
      <c r="D333" s="8">
        <v>41040</v>
      </c>
      <c r="E333" s="11" t="s">
        <v>567</v>
      </c>
      <c r="F333" s="55" t="s">
        <v>540</v>
      </c>
      <c r="G333" s="15" t="s">
        <v>169</v>
      </c>
      <c r="H333" s="45">
        <v>500</v>
      </c>
      <c r="I333" s="45">
        <v>8316</v>
      </c>
      <c r="J333" s="9">
        <f>ROUND(H333*I333,0)</f>
        <v>4158000</v>
      </c>
      <c r="K333" s="62" t="s">
        <v>89</v>
      </c>
      <c r="L333" s="62" t="s">
        <v>2</v>
      </c>
    </row>
    <row r="334" spans="1:12" s="41" customFormat="1" ht="15.75" customHeight="1">
      <c r="A334" s="7">
        <f>IF(B334&lt;&gt;"",MONTH(B334),"")</f>
        <v>5</v>
      </c>
      <c r="B334" s="30">
        <f>D334</f>
        <v>41040</v>
      </c>
      <c r="C334" s="32"/>
      <c r="D334" s="8">
        <v>41040</v>
      </c>
      <c r="E334" s="11" t="s">
        <v>568</v>
      </c>
      <c r="F334" s="55" t="s">
        <v>540</v>
      </c>
      <c r="G334" s="15" t="s">
        <v>169</v>
      </c>
      <c r="H334" s="45">
        <v>150</v>
      </c>
      <c r="I334" s="45">
        <v>4864</v>
      </c>
      <c r="J334" s="9">
        <f>ROUND(H334*I334,0)</f>
        <v>729600</v>
      </c>
      <c r="K334" s="62" t="s">
        <v>89</v>
      </c>
      <c r="L334" s="62" t="s">
        <v>2</v>
      </c>
    </row>
    <row r="335" spans="1:12" s="41" customFormat="1" ht="15.75" customHeight="1">
      <c r="A335" s="7">
        <f>IF(B335&lt;&gt;"",MONTH(B335),"")</f>
        <v>5</v>
      </c>
      <c r="B335" s="30">
        <f>D335</f>
        <v>41040</v>
      </c>
      <c r="C335" s="32"/>
      <c r="D335" s="8">
        <v>41040</v>
      </c>
      <c r="E335" s="11" t="s">
        <v>569</v>
      </c>
      <c r="F335" s="55" t="s">
        <v>540</v>
      </c>
      <c r="G335" s="15" t="s">
        <v>169</v>
      </c>
      <c r="H335" s="45">
        <v>500</v>
      </c>
      <c r="I335" s="45">
        <v>10775</v>
      </c>
      <c r="J335" s="9">
        <f>ROUND(H335*I335,0)</f>
        <v>5387500</v>
      </c>
      <c r="K335" s="62" t="s">
        <v>89</v>
      </c>
      <c r="L335" s="62" t="s">
        <v>2</v>
      </c>
    </row>
    <row r="336" spans="1:12" s="41" customFormat="1" ht="15.75" customHeight="1">
      <c r="A336" s="7">
        <f>IF(B336&lt;&gt;"",MONTH(B336),"")</f>
        <v>5</v>
      </c>
      <c r="B336" s="30">
        <f>D336</f>
        <v>41040</v>
      </c>
      <c r="C336" s="32"/>
      <c r="D336" s="8">
        <v>41040</v>
      </c>
      <c r="E336" s="11" t="s">
        <v>520</v>
      </c>
      <c r="F336" s="55" t="s">
        <v>540</v>
      </c>
      <c r="G336" s="15" t="s">
        <v>169</v>
      </c>
      <c r="H336" s="45">
        <v>100</v>
      </c>
      <c r="I336" s="45">
        <v>11150</v>
      </c>
      <c r="J336" s="9">
        <f>ROUND(H336*I336,0)</f>
        <v>1115000</v>
      </c>
      <c r="K336" s="62" t="s">
        <v>89</v>
      </c>
      <c r="L336" s="62" t="s">
        <v>2</v>
      </c>
    </row>
    <row r="337" spans="1:12" s="41" customFormat="1" ht="15.75" customHeight="1">
      <c r="A337" s="7">
        <f>IF(B337&lt;&gt;"",MONTH(B337),"")</f>
        <v>5</v>
      </c>
      <c r="B337" s="30">
        <f>D337</f>
        <v>41040</v>
      </c>
      <c r="C337" s="32"/>
      <c r="D337" s="8">
        <v>41040</v>
      </c>
      <c r="E337" s="11" t="s">
        <v>435</v>
      </c>
      <c r="F337" s="55" t="s">
        <v>540</v>
      </c>
      <c r="G337" s="15" t="s">
        <v>169</v>
      </c>
      <c r="H337" s="45"/>
      <c r="I337" s="45"/>
      <c r="J337" s="9">
        <v>1514510</v>
      </c>
      <c r="K337" s="62" t="s">
        <v>3</v>
      </c>
      <c r="L337" s="62" t="s">
        <v>2</v>
      </c>
    </row>
    <row r="338" spans="1:12" s="41" customFormat="1" ht="15.75" customHeight="1">
      <c r="A338" s="7">
        <f>IF(B338&lt;&gt;"",MONTH(B338),"")</f>
        <v>5</v>
      </c>
      <c r="B338" s="30">
        <f>D338</f>
        <v>41040</v>
      </c>
      <c r="C338" s="32"/>
      <c r="D338" s="8">
        <v>41040</v>
      </c>
      <c r="E338" s="11" t="s">
        <v>507</v>
      </c>
      <c r="F338" s="55" t="s">
        <v>541</v>
      </c>
      <c r="G338" s="15" t="s">
        <v>169</v>
      </c>
      <c r="H338" s="45">
        <v>100</v>
      </c>
      <c r="I338" s="45">
        <v>19819</v>
      </c>
      <c r="J338" s="9">
        <f>ROUND(H338*I338,0)</f>
        <v>1981900</v>
      </c>
      <c r="K338" s="62" t="s">
        <v>89</v>
      </c>
      <c r="L338" s="62" t="s">
        <v>2</v>
      </c>
    </row>
    <row r="339" spans="1:12" s="41" customFormat="1" ht="15.75" customHeight="1">
      <c r="A339" s="7">
        <f>IF(B339&lt;&gt;"",MONTH(B339),"")</f>
        <v>5</v>
      </c>
      <c r="B339" s="30">
        <f>D339</f>
        <v>41040</v>
      </c>
      <c r="C339" s="32"/>
      <c r="D339" s="8">
        <v>41040</v>
      </c>
      <c r="E339" s="11" t="s">
        <v>570</v>
      </c>
      <c r="F339" s="55" t="s">
        <v>541</v>
      </c>
      <c r="G339" s="15" t="s">
        <v>169</v>
      </c>
      <c r="H339" s="45">
        <v>50</v>
      </c>
      <c r="I339" s="45">
        <v>22224</v>
      </c>
      <c r="J339" s="9">
        <f>ROUND(H339*I339,0)</f>
        <v>1111200</v>
      </c>
      <c r="K339" s="62" t="s">
        <v>89</v>
      </c>
      <c r="L339" s="62" t="s">
        <v>2</v>
      </c>
    </row>
    <row r="340" spans="1:12" s="41" customFormat="1" ht="15.75" customHeight="1">
      <c r="A340" s="7">
        <f>IF(B340&lt;&gt;"",MONTH(B340),"")</f>
        <v>5</v>
      </c>
      <c r="B340" s="30">
        <f>D340</f>
        <v>41040</v>
      </c>
      <c r="C340" s="32"/>
      <c r="D340" s="8">
        <v>41040</v>
      </c>
      <c r="E340" s="11" t="s">
        <v>530</v>
      </c>
      <c r="F340" s="55" t="s">
        <v>541</v>
      </c>
      <c r="G340" s="15" t="s">
        <v>169</v>
      </c>
      <c r="H340" s="45">
        <v>200</v>
      </c>
      <c r="I340" s="45">
        <v>12241</v>
      </c>
      <c r="J340" s="9">
        <f>ROUND(H340*I340,0)</f>
        <v>2448200</v>
      </c>
      <c r="K340" s="62" t="s">
        <v>89</v>
      </c>
      <c r="L340" s="62" t="s">
        <v>2</v>
      </c>
    </row>
    <row r="341" spans="1:12" s="41" customFormat="1" ht="15.75" customHeight="1">
      <c r="A341" s="7">
        <f>IF(B341&lt;&gt;"",MONTH(B341),"")</f>
        <v>5</v>
      </c>
      <c r="B341" s="30">
        <f>D341</f>
        <v>41040</v>
      </c>
      <c r="C341" s="32"/>
      <c r="D341" s="8">
        <v>41040</v>
      </c>
      <c r="E341" s="11" t="s">
        <v>571</v>
      </c>
      <c r="F341" s="55" t="s">
        <v>541</v>
      </c>
      <c r="G341" s="15" t="s">
        <v>169</v>
      </c>
      <c r="H341" s="45">
        <v>200</v>
      </c>
      <c r="I341" s="45">
        <v>14000</v>
      </c>
      <c r="J341" s="9">
        <f>ROUND(H341*I341,0)</f>
        <v>2800000</v>
      </c>
      <c r="K341" s="62" t="s">
        <v>89</v>
      </c>
      <c r="L341" s="62" t="s">
        <v>2</v>
      </c>
    </row>
    <row r="342" spans="1:12" s="59" customFormat="1" ht="15.75" customHeight="1">
      <c r="A342" s="7">
        <f>IF(B342&lt;&gt;"",MONTH(B342),"")</f>
        <v>5</v>
      </c>
      <c r="B342" s="30">
        <f>D342</f>
        <v>41040</v>
      </c>
      <c r="C342" s="32"/>
      <c r="D342" s="8">
        <v>41040</v>
      </c>
      <c r="E342" s="11" t="s">
        <v>572</v>
      </c>
      <c r="F342" s="55" t="s">
        <v>541</v>
      </c>
      <c r="G342" s="15" t="s">
        <v>169</v>
      </c>
      <c r="H342" s="45">
        <v>100</v>
      </c>
      <c r="I342" s="45">
        <v>14562</v>
      </c>
      <c r="J342" s="9">
        <f>ROUND(H342*I342,0)</f>
        <v>1456200</v>
      </c>
      <c r="K342" s="62" t="s">
        <v>89</v>
      </c>
      <c r="L342" s="62" t="s">
        <v>2</v>
      </c>
    </row>
    <row r="343" spans="1:12" s="59" customFormat="1" ht="15.75" customHeight="1">
      <c r="A343" s="7">
        <f>IF(B343&lt;&gt;"",MONTH(B343),"")</f>
        <v>5</v>
      </c>
      <c r="B343" s="30">
        <f>D343</f>
        <v>41040</v>
      </c>
      <c r="C343" s="32"/>
      <c r="D343" s="8">
        <v>41040</v>
      </c>
      <c r="E343" s="11" t="s">
        <v>573</v>
      </c>
      <c r="F343" s="55" t="s">
        <v>541</v>
      </c>
      <c r="G343" s="15" t="s">
        <v>169</v>
      </c>
      <c r="H343" s="45">
        <v>200</v>
      </c>
      <c r="I343" s="45">
        <v>15618</v>
      </c>
      <c r="J343" s="9">
        <f>ROUND(H343*I343,0)</f>
        <v>3123600</v>
      </c>
      <c r="K343" s="62" t="s">
        <v>89</v>
      </c>
      <c r="L343" s="62" t="s">
        <v>2</v>
      </c>
    </row>
    <row r="344" spans="1:12" s="41" customFormat="1" ht="15.75" customHeight="1">
      <c r="A344" s="7">
        <f>IF(B344&lt;&gt;"",MONTH(B344),"")</f>
        <v>5</v>
      </c>
      <c r="B344" s="30">
        <f>D344</f>
        <v>41040</v>
      </c>
      <c r="C344" s="32"/>
      <c r="D344" s="8">
        <v>41040</v>
      </c>
      <c r="E344" s="11" t="s">
        <v>435</v>
      </c>
      <c r="F344" s="55" t="s">
        <v>541</v>
      </c>
      <c r="G344" s="15" t="s">
        <v>169</v>
      </c>
      <c r="H344" s="45"/>
      <c r="I344" s="45"/>
      <c r="J344" s="9">
        <v>1292110</v>
      </c>
      <c r="K344" s="62" t="s">
        <v>3</v>
      </c>
      <c r="L344" s="62" t="s">
        <v>2</v>
      </c>
    </row>
    <row r="345" spans="1:12" s="41" customFormat="1" ht="15.75" customHeight="1">
      <c r="A345" s="7">
        <f>IF(B345&lt;&gt;"",MONTH(B345),"")</f>
        <v>5</v>
      </c>
      <c r="B345" s="30">
        <f>D345</f>
        <v>41041</v>
      </c>
      <c r="C345" s="32"/>
      <c r="D345" s="8">
        <v>41041</v>
      </c>
      <c r="E345" s="11" t="s">
        <v>574</v>
      </c>
      <c r="F345" s="55" t="s">
        <v>542</v>
      </c>
      <c r="G345" s="15" t="s">
        <v>169</v>
      </c>
      <c r="H345" s="45">
        <v>50</v>
      </c>
      <c r="I345" s="45">
        <v>17408</v>
      </c>
      <c r="J345" s="9">
        <f>ROUND(H345*I345,0)</f>
        <v>870400</v>
      </c>
      <c r="K345" s="62" t="s">
        <v>89</v>
      </c>
      <c r="L345" s="62" t="s">
        <v>2</v>
      </c>
    </row>
    <row r="346" spans="1:12" s="41" customFormat="1" ht="15.75" customHeight="1">
      <c r="A346" s="7">
        <f>IF(B346&lt;&gt;"",MONTH(B346),"")</f>
        <v>5</v>
      </c>
      <c r="B346" s="30">
        <f>D346</f>
        <v>41041</v>
      </c>
      <c r="C346" s="32"/>
      <c r="D346" s="8">
        <v>41041</v>
      </c>
      <c r="E346" s="11" t="s">
        <v>439</v>
      </c>
      <c r="F346" s="55" t="s">
        <v>542</v>
      </c>
      <c r="G346" s="15" t="s">
        <v>169</v>
      </c>
      <c r="H346" s="45">
        <v>500</v>
      </c>
      <c r="I346" s="45">
        <v>11227</v>
      </c>
      <c r="J346" s="9">
        <f>ROUND(H346*I346,0)</f>
        <v>5613500</v>
      </c>
      <c r="K346" s="62" t="s">
        <v>89</v>
      </c>
      <c r="L346" s="62" t="s">
        <v>2</v>
      </c>
    </row>
    <row r="347" spans="1:12" s="41" customFormat="1" ht="15.75" customHeight="1">
      <c r="A347" s="7">
        <f>IF(B347&lt;&gt;"",MONTH(B347),"")</f>
        <v>5</v>
      </c>
      <c r="B347" s="30">
        <f>D347</f>
        <v>41041</v>
      </c>
      <c r="C347" s="32"/>
      <c r="D347" s="8">
        <v>41041</v>
      </c>
      <c r="E347" s="11" t="s">
        <v>575</v>
      </c>
      <c r="F347" s="55" t="s">
        <v>542</v>
      </c>
      <c r="G347" s="15" t="s">
        <v>169</v>
      </c>
      <c r="H347" s="45">
        <v>730</v>
      </c>
      <c r="I347" s="45">
        <v>9122</v>
      </c>
      <c r="J347" s="9">
        <f>ROUND(H347*I347,0)</f>
        <v>6659060</v>
      </c>
      <c r="K347" s="62" t="s">
        <v>89</v>
      </c>
      <c r="L347" s="62" t="s">
        <v>2</v>
      </c>
    </row>
    <row r="348" spans="1:12" s="41" customFormat="1" ht="15.75" customHeight="1">
      <c r="A348" s="7">
        <f>IF(B348&lt;&gt;"",MONTH(B348),"")</f>
        <v>5</v>
      </c>
      <c r="B348" s="30">
        <f>D348</f>
        <v>41041</v>
      </c>
      <c r="C348" s="32"/>
      <c r="D348" s="8">
        <v>41041</v>
      </c>
      <c r="E348" s="11" t="s">
        <v>576</v>
      </c>
      <c r="F348" s="55" t="s">
        <v>542</v>
      </c>
      <c r="G348" s="15" t="s">
        <v>169</v>
      </c>
      <c r="H348" s="45">
        <v>100</v>
      </c>
      <c r="I348" s="45">
        <v>18559</v>
      </c>
      <c r="J348" s="9">
        <f>ROUND(H348*I348,0)</f>
        <v>1855900</v>
      </c>
      <c r="K348" s="62" t="s">
        <v>89</v>
      </c>
      <c r="L348" s="62" t="s">
        <v>2</v>
      </c>
    </row>
    <row r="349" spans="1:12" s="41" customFormat="1" ht="15.75" customHeight="1">
      <c r="A349" s="7">
        <f>IF(B349&lt;&gt;"",MONTH(B349),"")</f>
        <v>5</v>
      </c>
      <c r="B349" s="30">
        <f>D349</f>
        <v>41041</v>
      </c>
      <c r="C349" s="32"/>
      <c r="D349" s="8">
        <v>41041</v>
      </c>
      <c r="E349" s="11" t="s">
        <v>577</v>
      </c>
      <c r="F349" s="55" t="s">
        <v>542</v>
      </c>
      <c r="G349" s="15" t="s">
        <v>169</v>
      </c>
      <c r="H349" s="45">
        <v>100</v>
      </c>
      <c r="I349" s="45">
        <v>25240</v>
      </c>
      <c r="J349" s="9">
        <f>ROUND(H349*I349,0)</f>
        <v>2524000</v>
      </c>
      <c r="K349" s="62" t="s">
        <v>89</v>
      </c>
      <c r="L349" s="62" t="s">
        <v>2</v>
      </c>
    </row>
    <row r="350" spans="1:12" s="59" customFormat="1" ht="15.75" customHeight="1">
      <c r="A350" s="7">
        <f>IF(B350&lt;&gt;"",MONTH(B350),"")</f>
        <v>5</v>
      </c>
      <c r="B350" s="30">
        <f>D350</f>
        <v>41041</v>
      </c>
      <c r="C350" s="32"/>
      <c r="D350" s="8">
        <v>41041</v>
      </c>
      <c r="E350" s="11" t="s">
        <v>578</v>
      </c>
      <c r="F350" s="55" t="s">
        <v>542</v>
      </c>
      <c r="G350" s="15" t="s">
        <v>169</v>
      </c>
      <c r="H350" s="45">
        <v>100</v>
      </c>
      <c r="I350" s="45">
        <v>30012</v>
      </c>
      <c r="J350" s="9">
        <f>ROUND(H350*I350,0)</f>
        <v>3001200</v>
      </c>
      <c r="K350" s="62" t="s">
        <v>89</v>
      </c>
      <c r="L350" s="62" t="s">
        <v>2</v>
      </c>
    </row>
    <row r="351" spans="1:12" s="59" customFormat="1" ht="15.75" customHeight="1">
      <c r="A351" s="7">
        <f>IF(B351&lt;&gt;"",MONTH(B351),"")</f>
        <v>5</v>
      </c>
      <c r="B351" s="30">
        <f>D351</f>
        <v>41041</v>
      </c>
      <c r="C351" s="32"/>
      <c r="D351" s="8">
        <v>41041</v>
      </c>
      <c r="E351" s="11" t="s">
        <v>435</v>
      </c>
      <c r="F351" s="55" t="s">
        <v>542</v>
      </c>
      <c r="G351" s="15" t="s">
        <v>169</v>
      </c>
      <c r="H351" s="45"/>
      <c r="I351" s="45"/>
      <c r="J351" s="9">
        <v>2052406</v>
      </c>
      <c r="K351" s="62" t="s">
        <v>3</v>
      </c>
      <c r="L351" s="62" t="s">
        <v>2</v>
      </c>
    </row>
    <row r="352" spans="1:12" s="41" customFormat="1" ht="15.75" customHeight="1">
      <c r="A352" s="7">
        <f>IF(B352&lt;&gt;"",MONTH(B352),"")</f>
        <v>5</v>
      </c>
      <c r="B352" s="30">
        <f>D352</f>
        <v>41043</v>
      </c>
      <c r="C352" s="32"/>
      <c r="D352" s="8">
        <v>41043</v>
      </c>
      <c r="E352" s="11" t="s">
        <v>575</v>
      </c>
      <c r="F352" s="55" t="s">
        <v>543</v>
      </c>
      <c r="G352" s="15" t="s">
        <v>169</v>
      </c>
      <c r="H352" s="45">
        <v>270</v>
      </c>
      <c r="I352" s="45">
        <v>9122</v>
      </c>
      <c r="J352" s="9">
        <f>ROUND(H352*I352,0)</f>
        <v>2462940</v>
      </c>
      <c r="K352" s="62" t="s">
        <v>89</v>
      </c>
      <c r="L352" s="62" t="s">
        <v>2</v>
      </c>
    </row>
    <row r="353" spans="1:12" s="41" customFormat="1" ht="15.75" customHeight="1">
      <c r="A353" s="7">
        <f>IF(B353&lt;&gt;"",MONTH(B353),"")</f>
        <v>5</v>
      </c>
      <c r="B353" s="30">
        <f>D353</f>
        <v>41043</v>
      </c>
      <c r="C353" s="32"/>
      <c r="D353" s="8">
        <v>41043</v>
      </c>
      <c r="E353" s="11" t="s">
        <v>535</v>
      </c>
      <c r="F353" s="55" t="s">
        <v>543</v>
      </c>
      <c r="G353" s="15" t="s">
        <v>169</v>
      </c>
      <c r="H353" s="45">
        <v>500</v>
      </c>
      <c r="I353" s="45">
        <v>12227</v>
      </c>
      <c r="J353" s="9">
        <f>ROUND(H353*I353,0)</f>
        <v>6113500</v>
      </c>
      <c r="K353" s="62" t="s">
        <v>89</v>
      </c>
      <c r="L353" s="62" t="s">
        <v>2</v>
      </c>
    </row>
    <row r="354" spans="1:12" s="41" customFormat="1" ht="15.75" customHeight="1">
      <c r="A354" s="7">
        <f>IF(B354&lt;&gt;"",MONTH(B354),"")</f>
        <v>5</v>
      </c>
      <c r="B354" s="30">
        <f>D354</f>
        <v>41043</v>
      </c>
      <c r="C354" s="32"/>
      <c r="D354" s="8">
        <v>41043</v>
      </c>
      <c r="E354" s="11" t="s">
        <v>579</v>
      </c>
      <c r="F354" s="55" t="s">
        <v>543</v>
      </c>
      <c r="G354" s="15" t="s">
        <v>169</v>
      </c>
      <c r="H354" s="45">
        <v>200</v>
      </c>
      <c r="I354" s="45">
        <v>23102</v>
      </c>
      <c r="J354" s="9">
        <f>ROUND(H354*I354,0)</f>
        <v>4620400</v>
      </c>
      <c r="K354" s="62" t="s">
        <v>89</v>
      </c>
      <c r="L354" s="62" t="s">
        <v>2</v>
      </c>
    </row>
    <row r="355" spans="1:12" s="41" customFormat="1" ht="15.75" customHeight="1">
      <c r="A355" s="7">
        <f>IF(B355&lt;&gt;"",MONTH(B355),"")</f>
        <v>5</v>
      </c>
      <c r="B355" s="30">
        <f>D355</f>
        <v>41043</v>
      </c>
      <c r="C355" s="32"/>
      <c r="D355" s="8">
        <v>41043</v>
      </c>
      <c r="E355" s="11" t="s">
        <v>580</v>
      </c>
      <c r="F355" s="55" t="s">
        <v>543</v>
      </c>
      <c r="G355" s="15" t="s">
        <v>169</v>
      </c>
      <c r="H355" s="45">
        <v>410</v>
      </c>
      <c r="I355" s="45">
        <v>12620</v>
      </c>
      <c r="J355" s="9">
        <f>ROUND(H355*I355,0)</f>
        <v>5174200</v>
      </c>
      <c r="K355" s="62" t="s">
        <v>89</v>
      </c>
      <c r="L355" s="62" t="s">
        <v>2</v>
      </c>
    </row>
    <row r="356" spans="1:12" s="41" customFormat="1" ht="15.75" customHeight="1">
      <c r="A356" s="7">
        <f>IF(B356&lt;&gt;"",MONTH(B356),"")</f>
        <v>5</v>
      </c>
      <c r="B356" s="30">
        <f>D356</f>
        <v>41043</v>
      </c>
      <c r="C356" s="32"/>
      <c r="D356" s="8">
        <v>41043</v>
      </c>
      <c r="E356" s="11" t="s">
        <v>581</v>
      </c>
      <c r="F356" s="55" t="s">
        <v>543</v>
      </c>
      <c r="G356" s="15" t="s">
        <v>169</v>
      </c>
      <c r="H356" s="45">
        <v>1232</v>
      </c>
      <c r="I356" s="45">
        <v>17539</v>
      </c>
      <c r="J356" s="9">
        <f>ROUND(H356*I356,0)</f>
        <v>21608048</v>
      </c>
      <c r="K356" s="62" t="s">
        <v>89</v>
      </c>
      <c r="L356" s="62" t="s">
        <v>2</v>
      </c>
    </row>
    <row r="357" spans="1:12" s="41" customFormat="1" ht="15.75" customHeight="1">
      <c r="A357" s="7">
        <f>IF(B357&lt;&gt;"",MONTH(B357),"")</f>
        <v>5</v>
      </c>
      <c r="B357" s="30">
        <f>D357</f>
        <v>41043</v>
      </c>
      <c r="C357" s="32"/>
      <c r="D357" s="8">
        <v>41043</v>
      </c>
      <c r="E357" s="11" t="s">
        <v>582</v>
      </c>
      <c r="F357" s="55" t="s">
        <v>543</v>
      </c>
      <c r="G357" s="15" t="s">
        <v>169</v>
      </c>
      <c r="H357" s="45">
        <v>250</v>
      </c>
      <c r="I357" s="45">
        <v>15680</v>
      </c>
      <c r="J357" s="9">
        <f>ROUND(H357*I357,0)</f>
        <v>3920000</v>
      </c>
      <c r="K357" s="62" t="s">
        <v>89</v>
      </c>
      <c r="L357" s="62" t="s">
        <v>2</v>
      </c>
    </row>
    <row r="358" spans="1:12" s="41" customFormat="1" ht="15.75" customHeight="1">
      <c r="A358" s="7">
        <f>IF(B358&lt;&gt;"",MONTH(B358),"")</f>
        <v>5</v>
      </c>
      <c r="B358" s="30">
        <f>D358</f>
        <v>41043</v>
      </c>
      <c r="C358" s="32"/>
      <c r="D358" s="8">
        <v>41043</v>
      </c>
      <c r="E358" s="11" t="s">
        <v>580</v>
      </c>
      <c r="F358" s="55" t="s">
        <v>543</v>
      </c>
      <c r="G358" s="15" t="s">
        <v>169</v>
      </c>
      <c r="H358" s="45">
        <v>90</v>
      </c>
      <c r="I358" s="45">
        <v>12620</v>
      </c>
      <c r="J358" s="9">
        <f>ROUND(H358*I358,0)</f>
        <v>1135800</v>
      </c>
      <c r="K358" s="62" t="s">
        <v>89</v>
      </c>
      <c r="L358" s="62" t="s">
        <v>2</v>
      </c>
    </row>
    <row r="359" spans="1:12" s="41" customFormat="1" ht="15.75" customHeight="1">
      <c r="A359" s="7">
        <f>IF(B359&lt;&gt;"",MONTH(B359),"")</f>
        <v>5</v>
      </c>
      <c r="B359" s="30">
        <f>D359</f>
        <v>41043</v>
      </c>
      <c r="C359" s="32"/>
      <c r="D359" s="8">
        <v>41043</v>
      </c>
      <c r="E359" s="11" t="s">
        <v>520</v>
      </c>
      <c r="F359" s="55" t="s">
        <v>543</v>
      </c>
      <c r="G359" s="15" t="s">
        <v>169</v>
      </c>
      <c r="H359" s="45">
        <v>250</v>
      </c>
      <c r="I359" s="45">
        <v>11150</v>
      </c>
      <c r="J359" s="9">
        <f>ROUND(H359*I359,0)</f>
        <v>2787500</v>
      </c>
      <c r="K359" s="62" t="s">
        <v>89</v>
      </c>
      <c r="L359" s="62" t="s">
        <v>2</v>
      </c>
    </row>
    <row r="360" spans="1:12" s="41" customFormat="1" ht="15.75" customHeight="1">
      <c r="A360" s="7">
        <f>IF(B360&lt;&gt;"",MONTH(B360),"")</f>
        <v>5</v>
      </c>
      <c r="B360" s="30">
        <f>D360</f>
        <v>41043</v>
      </c>
      <c r="C360" s="32"/>
      <c r="D360" s="8">
        <v>41043</v>
      </c>
      <c r="E360" s="11" t="s">
        <v>435</v>
      </c>
      <c r="F360" s="55" t="s">
        <v>543</v>
      </c>
      <c r="G360" s="15" t="s">
        <v>169</v>
      </c>
      <c r="H360" s="45"/>
      <c r="I360" s="45"/>
      <c r="J360" s="9">
        <v>4782239</v>
      </c>
      <c r="K360" s="62" t="s">
        <v>3</v>
      </c>
      <c r="L360" s="62" t="s">
        <v>2</v>
      </c>
    </row>
    <row r="361" spans="1:12" s="41" customFormat="1" ht="15.75" customHeight="1">
      <c r="A361" s="7">
        <f>IF(B361&lt;&gt;"",MONTH(B361),"")</f>
        <v>5</v>
      </c>
      <c r="B361" s="30">
        <f>D361</f>
        <v>41044</v>
      </c>
      <c r="C361" s="32"/>
      <c r="D361" s="8">
        <v>41044</v>
      </c>
      <c r="E361" s="11" t="s">
        <v>483</v>
      </c>
      <c r="F361" s="55" t="s">
        <v>544</v>
      </c>
      <c r="G361" s="15" t="s">
        <v>169</v>
      </c>
      <c r="H361" s="45">
        <v>300</v>
      </c>
      <c r="I361" s="45">
        <v>11176</v>
      </c>
      <c r="J361" s="9">
        <f>ROUND(H361*I361,0)</f>
        <v>3352800</v>
      </c>
      <c r="K361" s="62" t="s">
        <v>89</v>
      </c>
      <c r="L361" s="62" t="s">
        <v>2</v>
      </c>
    </row>
    <row r="362" spans="1:12" s="41" customFormat="1" ht="15.75" customHeight="1">
      <c r="A362" s="7">
        <f>IF(B362&lt;&gt;"",MONTH(B362),"")</f>
        <v>5</v>
      </c>
      <c r="B362" s="30">
        <f>D362</f>
        <v>41044</v>
      </c>
      <c r="C362" s="32"/>
      <c r="D362" s="8">
        <v>41044</v>
      </c>
      <c r="E362" s="11" t="s">
        <v>583</v>
      </c>
      <c r="F362" s="55" t="s">
        <v>544</v>
      </c>
      <c r="G362" s="15" t="s">
        <v>169</v>
      </c>
      <c r="H362" s="45">
        <v>150</v>
      </c>
      <c r="I362" s="45">
        <v>6912</v>
      </c>
      <c r="J362" s="9">
        <f>ROUND(H362*I362,0)</f>
        <v>1036800</v>
      </c>
      <c r="K362" s="62" t="s">
        <v>89</v>
      </c>
      <c r="L362" s="62" t="s">
        <v>2</v>
      </c>
    </row>
    <row r="363" spans="1:12" s="41" customFormat="1" ht="15.75" customHeight="1">
      <c r="A363" s="7">
        <f>IF(B363&lt;&gt;"",MONTH(B363),"")</f>
        <v>5</v>
      </c>
      <c r="B363" s="30">
        <f>D363</f>
        <v>41044</v>
      </c>
      <c r="C363" s="32"/>
      <c r="D363" s="8">
        <v>41044</v>
      </c>
      <c r="E363" s="11" t="s">
        <v>574</v>
      </c>
      <c r="F363" s="55" t="s">
        <v>544</v>
      </c>
      <c r="G363" s="15" t="s">
        <v>169</v>
      </c>
      <c r="H363" s="45">
        <v>100</v>
      </c>
      <c r="I363" s="45">
        <v>13200</v>
      </c>
      <c r="J363" s="9">
        <f>ROUND(H363*I363,0)</f>
        <v>1320000</v>
      </c>
      <c r="K363" s="62" t="s">
        <v>89</v>
      </c>
      <c r="L363" s="62" t="s">
        <v>2</v>
      </c>
    </row>
    <row r="364" spans="1:12" s="41" customFormat="1" ht="15.75" customHeight="1">
      <c r="A364" s="7">
        <f>IF(B364&lt;&gt;"",MONTH(B364),"")</f>
        <v>5</v>
      </c>
      <c r="B364" s="30">
        <f>D364</f>
        <v>41044</v>
      </c>
      <c r="C364" s="32"/>
      <c r="D364" s="8">
        <v>41044</v>
      </c>
      <c r="E364" s="11" t="s">
        <v>584</v>
      </c>
      <c r="F364" s="55" t="s">
        <v>544</v>
      </c>
      <c r="G364" s="15" t="s">
        <v>169</v>
      </c>
      <c r="H364" s="45">
        <v>300</v>
      </c>
      <c r="I364" s="45">
        <v>9272</v>
      </c>
      <c r="J364" s="9">
        <f>ROUND(H364*I364,0)</f>
        <v>2781600</v>
      </c>
      <c r="K364" s="62" t="s">
        <v>89</v>
      </c>
      <c r="L364" s="62" t="s">
        <v>2</v>
      </c>
    </row>
    <row r="365" spans="1:12" s="41" customFormat="1" ht="15.75" customHeight="1">
      <c r="A365" s="7">
        <f>IF(B365&lt;&gt;"",MONTH(B365),"")</f>
        <v>5</v>
      </c>
      <c r="B365" s="30">
        <f>D365</f>
        <v>41044</v>
      </c>
      <c r="C365" s="32"/>
      <c r="D365" s="8">
        <v>41044</v>
      </c>
      <c r="E365" s="11" t="s">
        <v>585</v>
      </c>
      <c r="F365" s="55" t="s">
        <v>544</v>
      </c>
      <c r="G365" s="15" t="s">
        <v>169</v>
      </c>
      <c r="H365" s="45">
        <v>134</v>
      </c>
      <c r="I365" s="45">
        <v>12985</v>
      </c>
      <c r="J365" s="9">
        <f>ROUND(H365*I365,0)</f>
        <v>1739990</v>
      </c>
      <c r="K365" s="62" t="s">
        <v>89</v>
      </c>
      <c r="L365" s="62" t="s">
        <v>2</v>
      </c>
    </row>
    <row r="366" spans="1:12" s="41" customFormat="1" ht="15.75" customHeight="1">
      <c r="A366" s="7">
        <f>IF(B366&lt;&gt;"",MONTH(B366),"")</f>
        <v>5</v>
      </c>
      <c r="B366" s="30">
        <f>D366</f>
        <v>41044</v>
      </c>
      <c r="C366" s="32"/>
      <c r="D366" s="8">
        <v>41044</v>
      </c>
      <c r="E366" s="11" t="s">
        <v>586</v>
      </c>
      <c r="F366" s="55" t="s">
        <v>544</v>
      </c>
      <c r="G366" s="15" t="s">
        <v>169</v>
      </c>
      <c r="H366" s="45">
        <v>134</v>
      </c>
      <c r="I366" s="45">
        <v>17376</v>
      </c>
      <c r="J366" s="9">
        <f>ROUND(H366*I366,0)</f>
        <v>2328384</v>
      </c>
      <c r="K366" s="62" t="s">
        <v>89</v>
      </c>
      <c r="L366" s="62" t="s">
        <v>2</v>
      </c>
    </row>
    <row r="367" spans="1:12" s="41" customFormat="1" ht="15.75" customHeight="1">
      <c r="A367" s="7">
        <f>IF(B367&lt;&gt;"",MONTH(B367),"")</f>
        <v>5</v>
      </c>
      <c r="B367" s="30">
        <f>D367</f>
        <v>41044</v>
      </c>
      <c r="C367" s="32"/>
      <c r="D367" s="8">
        <v>41044</v>
      </c>
      <c r="E367" s="11" t="s">
        <v>435</v>
      </c>
      <c r="F367" s="55" t="s">
        <v>544</v>
      </c>
      <c r="G367" s="15" t="s">
        <v>169</v>
      </c>
      <c r="H367" s="45"/>
      <c r="I367" s="45"/>
      <c r="J367" s="9">
        <v>1255957</v>
      </c>
      <c r="K367" s="62" t="s">
        <v>3</v>
      </c>
      <c r="L367" s="62" t="s">
        <v>2</v>
      </c>
    </row>
    <row r="368" spans="1:12" s="41" customFormat="1" ht="15.75" customHeight="1">
      <c r="A368" s="7">
        <f>IF(B368&lt;&gt;"",MONTH(B368),"")</f>
        <v>5</v>
      </c>
      <c r="B368" s="30">
        <f>D368</f>
        <v>41045</v>
      </c>
      <c r="C368" s="32"/>
      <c r="D368" s="8">
        <v>41045</v>
      </c>
      <c r="E368" s="11" t="s">
        <v>587</v>
      </c>
      <c r="F368" s="55" t="s">
        <v>545</v>
      </c>
      <c r="G368" s="15" t="s">
        <v>169</v>
      </c>
      <c r="H368" s="45">
        <v>425</v>
      </c>
      <c r="I368" s="45">
        <v>29100</v>
      </c>
      <c r="J368" s="9">
        <f>ROUND(H368*I368,0)</f>
        <v>12367500</v>
      </c>
      <c r="K368" s="62" t="s">
        <v>89</v>
      </c>
      <c r="L368" s="62" t="s">
        <v>2</v>
      </c>
    </row>
    <row r="369" spans="1:12" s="41" customFormat="1" ht="15.75" customHeight="1">
      <c r="A369" s="7">
        <f>IF(B369&lt;&gt;"",MONTH(B369),"")</f>
        <v>5</v>
      </c>
      <c r="B369" s="30">
        <f>D369</f>
        <v>41045</v>
      </c>
      <c r="C369" s="32"/>
      <c r="D369" s="8">
        <v>41045</v>
      </c>
      <c r="E369" s="11" t="s">
        <v>435</v>
      </c>
      <c r="F369" s="55" t="s">
        <v>545</v>
      </c>
      <c r="G369" s="15" t="s">
        <v>169</v>
      </c>
      <c r="H369" s="45"/>
      <c r="I369" s="45"/>
      <c r="J369" s="9">
        <v>1236750</v>
      </c>
      <c r="K369" s="62" t="s">
        <v>3</v>
      </c>
      <c r="L369" s="62" t="s">
        <v>2</v>
      </c>
    </row>
    <row r="370" spans="1:12" s="41" customFormat="1" ht="15.75" customHeight="1">
      <c r="A370" s="7">
        <f>IF(B370&lt;&gt;"",MONTH(B370),"")</f>
        <v>5</v>
      </c>
      <c r="B370" s="30">
        <f>D370</f>
        <v>41047</v>
      </c>
      <c r="C370" s="30" t="s">
        <v>156</v>
      </c>
      <c r="D370" s="30">
        <v>41047</v>
      </c>
      <c r="E370" s="31" t="s">
        <v>158</v>
      </c>
      <c r="F370" s="63" t="s">
        <v>155</v>
      </c>
      <c r="G370" s="1"/>
      <c r="H370" s="45"/>
      <c r="I370" s="45"/>
      <c r="J370" s="61">
        <v>20157000</v>
      </c>
      <c r="K370" s="62" t="s">
        <v>11</v>
      </c>
      <c r="L370" s="62" t="s">
        <v>118</v>
      </c>
    </row>
    <row r="371" spans="1:12" s="41" customFormat="1" ht="15.75" customHeight="1">
      <c r="A371" s="7">
        <f>IF(B371&lt;&gt;"",MONTH(B371),"")</f>
        <v>5</v>
      </c>
      <c r="B371" s="30">
        <f>D371</f>
        <v>41047</v>
      </c>
      <c r="C371" s="32"/>
      <c r="D371" s="8">
        <v>41047</v>
      </c>
      <c r="E371" s="11" t="s">
        <v>588</v>
      </c>
      <c r="F371" s="55" t="s">
        <v>546</v>
      </c>
      <c r="G371" s="15" t="s">
        <v>169</v>
      </c>
      <c r="H371" s="45">
        <v>100</v>
      </c>
      <c r="I371" s="45">
        <v>21728</v>
      </c>
      <c r="J371" s="9">
        <f>ROUND(H371*I371,0)</f>
        <v>2172800</v>
      </c>
      <c r="K371" s="62" t="s">
        <v>89</v>
      </c>
      <c r="L371" s="62" t="s">
        <v>2</v>
      </c>
    </row>
    <row r="372" spans="1:12" s="41" customFormat="1" ht="15.75" customHeight="1">
      <c r="A372" s="7">
        <f>IF(B372&lt;&gt;"",MONTH(B372),"")</f>
        <v>5</v>
      </c>
      <c r="B372" s="30">
        <f>D372</f>
        <v>41047</v>
      </c>
      <c r="C372" s="32"/>
      <c r="D372" s="8">
        <v>41047</v>
      </c>
      <c r="E372" s="11" t="s">
        <v>589</v>
      </c>
      <c r="F372" s="55" t="s">
        <v>546</v>
      </c>
      <c r="G372" s="15" t="s">
        <v>169</v>
      </c>
      <c r="H372" s="45">
        <v>340</v>
      </c>
      <c r="I372" s="45">
        <v>22301</v>
      </c>
      <c r="J372" s="9">
        <f>ROUND(H372*I372,0)</f>
        <v>7582340</v>
      </c>
      <c r="K372" s="62" t="s">
        <v>89</v>
      </c>
      <c r="L372" s="62" t="s">
        <v>2</v>
      </c>
    </row>
    <row r="373" spans="1:12" s="41" customFormat="1" ht="15.75" customHeight="1">
      <c r="A373" s="7">
        <f>IF(B373&lt;&gt;"",MONTH(B373),"")</f>
        <v>5</v>
      </c>
      <c r="B373" s="30">
        <f>D373</f>
        <v>41047</v>
      </c>
      <c r="C373" s="32"/>
      <c r="D373" s="8">
        <v>41047</v>
      </c>
      <c r="E373" s="11" t="s">
        <v>569</v>
      </c>
      <c r="F373" s="55" t="s">
        <v>546</v>
      </c>
      <c r="G373" s="15" t="s">
        <v>169</v>
      </c>
      <c r="H373" s="45">
        <v>1000</v>
      </c>
      <c r="I373" s="45">
        <v>10775</v>
      </c>
      <c r="J373" s="9">
        <f>ROUND(H373*I373,0)</f>
        <v>10775000</v>
      </c>
      <c r="K373" s="62" t="s">
        <v>89</v>
      </c>
      <c r="L373" s="62" t="s">
        <v>2</v>
      </c>
    </row>
    <row r="374" spans="1:12" s="41" customFormat="1" ht="15.75" customHeight="1">
      <c r="A374" s="7">
        <f>IF(B374&lt;&gt;"",MONTH(B374),"")</f>
        <v>5</v>
      </c>
      <c r="B374" s="30">
        <f>D374</f>
        <v>41047</v>
      </c>
      <c r="C374" s="32"/>
      <c r="D374" s="8">
        <v>41047</v>
      </c>
      <c r="E374" s="11" t="s">
        <v>435</v>
      </c>
      <c r="F374" s="55" t="s">
        <v>546</v>
      </c>
      <c r="G374" s="15" t="s">
        <v>169</v>
      </c>
      <c r="H374" s="45"/>
      <c r="I374" s="45"/>
      <c r="J374" s="9">
        <v>2053014</v>
      </c>
      <c r="K374" s="62" t="s">
        <v>3</v>
      </c>
      <c r="L374" s="62" t="s">
        <v>2</v>
      </c>
    </row>
    <row r="375" spans="1:12" s="41" customFormat="1" ht="15.75" customHeight="1">
      <c r="A375" s="7">
        <f>IF(B375&lt;&gt;"",MONTH(B375),"")</f>
        <v>5</v>
      </c>
      <c r="B375" s="30">
        <f>D375</f>
        <v>41048</v>
      </c>
      <c r="C375" s="8"/>
      <c r="D375" s="8">
        <v>41048</v>
      </c>
      <c r="E375" s="11" t="s">
        <v>407</v>
      </c>
      <c r="F375" s="55" t="s">
        <v>382</v>
      </c>
      <c r="G375" s="15" t="s">
        <v>376</v>
      </c>
      <c r="H375" s="45"/>
      <c r="I375" s="45"/>
      <c r="J375" s="9">
        <v>6200000</v>
      </c>
      <c r="K375" s="10" t="s">
        <v>97</v>
      </c>
      <c r="L375" s="10" t="s">
        <v>22</v>
      </c>
    </row>
    <row r="376" spans="1:12" s="41" customFormat="1" ht="15.75" customHeight="1">
      <c r="A376" s="7">
        <f>IF(B376&lt;&gt;"",MONTH(B376),"")</f>
        <v>5</v>
      </c>
      <c r="B376" s="30">
        <f>D376</f>
        <v>41048</v>
      </c>
      <c r="C376" s="8"/>
      <c r="D376" s="8">
        <v>41048</v>
      </c>
      <c r="E376" s="102" t="s">
        <v>244</v>
      </c>
      <c r="F376" s="55" t="s">
        <v>382</v>
      </c>
      <c r="G376" s="15" t="s">
        <v>376</v>
      </c>
      <c r="H376" s="46"/>
      <c r="I376" s="46"/>
      <c r="J376" s="9">
        <v>620000</v>
      </c>
      <c r="K376" s="10" t="s">
        <v>3</v>
      </c>
      <c r="L376" s="10" t="s">
        <v>22</v>
      </c>
    </row>
    <row r="377" spans="1:12" s="41" customFormat="1" ht="15.75" customHeight="1">
      <c r="A377" s="7">
        <f>IF(B377&lt;&gt;"",MONTH(B377),"")</f>
        <v>5</v>
      </c>
      <c r="B377" s="30">
        <f>D377</f>
        <v>41048</v>
      </c>
      <c r="C377" s="32"/>
      <c r="D377" s="8">
        <v>41048</v>
      </c>
      <c r="E377" s="11" t="s">
        <v>590</v>
      </c>
      <c r="F377" s="55" t="s">
        <v>547</v>
      </c>
      <c r="G377" s="15" t="s">
        <v>169</v>
      </c>
      <c r="H377" s="45">
        <v>1000</v>
      </c>
      <c r="I377" s="45">
        <v>10752</v>
      </c>
      <c r="J377" s="9">
        <f>ROUND(H377*I377,0)</f>
        <v>10752000</v>
      </c>
      <c r="K377" s="62" t="s">
        <v>89</v>
      </c>
      <c r="L377" s="62" t="s">
        <v>2</v>
      </c>
    </row>
    <row r="378" spans="1:12" s="41" customFormat="1" ht="15.75" customHeight="1">
      <c r="A378" s="7">
        <f>IF(B378&lt;&gt;"",MONTH(B378),"")</f>
        <v>5</v>
      </c>
      <c r="B378" s="30">
        <f>D378</f>
        <v>41048</v>
      </c>
      <c r="C378" s="32"/>
      <c r="D378" s="8">
        <v>41048</v>
      </c>
      <c r="E378" s="11" t="s">
        <v>591</v>
      </c>
      <c r="F378" s="55" t="s">
        <v>547</v>
      </c>
      <c r="G378" s="15" t="s">
        <v>169</v>
      </c>
      <c r="H378" s="45">
        <v>300</v>
      </c>
      <c r="I378" s="45">
        <v>14553</v>
      </c>
      <c r="J378" s="9">
        <f>ROUND(H378*I378,0)</f>
        <v>4365900</v>
      </c>
      <c r="K378" s="62" t="s">
        <v>89</v>
      </c>
      <c r="L378" s="62" t="s">
        <v>2</v>
      </c>
    </row>
    <row r="379" spans="1:12" s="41" customFormat="1" ht="15.75" customHeight="1">
      <c r="A379" s="7">
        <f>IF(B379&lt;&gt;"",MONTH(B379),"")</f>
        <v>5</v>
      </c>
      <c r="B379" s="30">
        <f>D379</f>
        <v>41048</v>
      </c>
      <c r="C379" s="32"/>
      <c r="D379" s="8">
        <v>41048</v>
      </c>
      <c r="E379" s="11" t="s">
        <v>592</v>
      </c>
      <c r="F379" s="55" t="s">
        <v>547</v>
      </c>
      <c r="G379" s="15" t="s">
        <v>169</v>
      </c>
      <c r="H379" s="45">
        <v>250</v>
      </c>
      <c r="I379" s="45">
        <v>12211</v>
      </c>
      <c r="J379" s="9">
        <f>ROUND(H379*I379,0)</f>
        <v>3052750</v>
      </c>
      <c r="K379" s="62" t="s">
        <v>89</v>
      </c>
      <c r="L379" s="62" t="s">
        <v>2</v>
      </c>
    </row>
    <row r="380" spans="1:12" s="41" customFormat="1" ht="15.75" customHeight="1">
      <c r="A380" s="7">
        <f>IF(B380&lt;&gt;"",MONTH(B380),"")</f>
        <v>5</v>
      </c>
      <c r="B380" s="30">
        <f>D380</f>
        <v>41048</v>
      </c>
      <c r="C380" s="32"/>
      <c r="D380" s="8">
        <v>41048</v>
      </c>
      <c r="E380" s="102" t="s">
        <v>593</v>
      </c>
      <c r="F380" s="55" t="s">
        <v>547</v>
      </c>
      <c r="G380" s="15" t="s">
        <v>169</v>
      </c>
      <c r="H380" s="45">
        <v>225</v>
      </c>
      <c r="I380" s="45">
        <v>19584</v>
      </c>
      <c r="J380" s="9">
        <f>ROUND(H380*I380,0)</f>
        <v>4406400</v>
      </c>
      <c r="K380" s="62" t="s">
        <v>89</v>
      </c>
      <c r="L380" s="62" t="s">
        <v>2</v>
      </c>
    </row>
    <row r="381" spans="1:12" s="41" customFormat="1" ht="15.75" customHeight="1">
      <c r="A381" s="7">
        <f>IF(B381&lt;&gt;"",MONTH(B381),"")</f>
        <v>5</v>
      </c>
      <c r="B381" s="30">
        <f>D381</f>
        <v>41048</v>
      </c>
      <c r="C381" s="32"/>
      <c r="D381" s="8">
        <v>41048</v>
      </c>
      <c r="E381" s="102" t="s">
        <v>594</v>
      </c>
      <c r="F381" s="55" t="s">
        <v>547</v>
      </c>
      <c r="G381" s="15" t="s">
        <v>169</v>
      </c>
      <c r="H381" s="45">
        <v>225</v>
      </c>
      <c r="I381" s="45">
        <v>29232</v>
      </c>
      <c r="J381" s="9">
        <f>ROUND(H381*I381,0)</f>
        <v>6577200</v>
      </c>
      <c r="K381" s="62" t="s">
        <v>89</v>
      </c>
      <c r="L381" s="62" t="s">
        <v>2</v>
      </c>
    </row>
    <row r="382" spans="1:12" s="41" customFormat="1" ht="15.75" customHeight="1">
      <c r="A382" s="7">
        <f>IF(B382&lt;&gt;"",MONTH(B382),"")</f>
        <v>5</v>
      </c>
      <c r="B382" s="30">
        <f>D382</f>
        <v>41048</v>
      </c>
      <c r="C382" s="32"/>
      <c r="D382" s="8">
        <v>41048</v>
      </c>
      <c r="E382" s="102" t="s">
        <v>595</v>
      </c>
      <c r="F382" s="55" t="s">
        <v>547</v>
      </c>
      <c r="G382" s="15" t="s">
        <v>169</v>
      </c>
      <c r="H382" s="45">
        <v>150</v>
      </c>
      <c r="I382" s="45">
        <v>19924</v>
      </c>
      <c r="J382" s="9">
        <f>ROUND(H382*I382,0)</f>
        <v>2988600</v>
      </c>
      <c r="K382" s="62" t="s">
        <v>89</v>
      </c>
      <c r="L382" s="62" t="s">
        <v>2</v>
      </c>
    </row>
    <row r="383" spans="1:12" s="41" customFormat="1" ht="15.75" customHeight="1">
      <c r="A383" s="7">
        <f>IF(B383&lt;&gt;"",MONTH(B383),"")</f>
        <v>5</v>
      </c>
      <c r="B383" s="30">
        <f>D383</f>
        <v>41048</v>
      </c>
      <c r="C383" s="32"/>
      <c r="D383" s="8">
        <v>41048</v>
      </c>
      <c r="E383" s="102" t="s">
        <v>435</v>
      </c>
      <c r="F383" s="55" t="s">
        <v>547</v>
      </c>
      <c r="G383" s="15" t="s">
        <v>169</v>
      </c>
      <c r="H383" s="45"/>
      <c r="I383" s="45"/>
      <c r="J383" s="9">
        <v>3214285</v>
      </c>
      <c r="K383" s="62" t="s">
        <v>3</v>
      </c>
      <c r="L383" s="62" t="s">
        <v>2</v>
      </c>
    </row>
    <row r="384" spans="1:12" s="41" customFormat="1" ht="15.75" customHeight="1">
      <c r="A384" s="7">
        <f>IF(B384&lt;&gt;"",MONTH(B384),"")</f>
        <v>5</v>
      </c>
      <c r="B384" s="30">
        <f>D384</f>
        <v>41050</v>
      </c>
      <c r="C384" s="30" t="s">
        <v>157</v>
      </c>
      <c r="D384" s="8">
        <v>41050</v>
      </c>
      <c r="E384" s="128" t="s">
        <v>168</v>
      </c>
      <c r="F384" s="63" t="s">
        <v>155</v>
      </c>
      <c r="G384" s="1"/>
      <c r="H384" s="46"/>
      <c r="I384" s="47"/>
      <c r="J384" s="9">
        <v>15000000</v>
      </c>
      <c r="K384" s="62" t="s">
        <v>2</v>
      </c>
      <c r="L384" s="62" t="s">
        <v>11</v>
      </c>
    </row>
    <row r="385" spans="1:12" s="41" customFormat="1" ht="15.75" customHeight="1">
      <c r="A385" s="7">
        <f>IF(B385&lt;&gt;"",MONTH(B385),"")</f>
        <v>5</v>
      </c>
      <c r="B385" s="30">
        <f>D385</f>
        <v>41050</v>
      </c>
      <c r="C385" s="30" t="s">
        <v>157</v>
      </c>
      <c r="D385" s="8">
        <v>41050</v>
      </c>
      <c r="E385" s="128" t="s">
        <v>159</v>
      </c>
      <c r="F385" s="63" t="s">
        <v>155</v>
      </c>
      <c r="G385" s="1"/>
      <c r="H385" s="46"/>
      <c r="I385" s="47"/>
      <c r="J385" s="9">
        <v>20000</v>
      </c>
      <c r="K385" s="62" t="s">
        <v>60</v>
      </c>
      <c r="L385" s="62" t="s">
        <v>11</v>
      </c>
    </row>
    <row r="386" spans="1:12" s="41" customFormat="1" ht="15.75" customHeight="1">
      <c r="A386" s="7">
        <f>IF(B386&lt;&gt;"",MONTH(B386),"")</f>
        <v>5</v>
      </c>
      <c r="B386" s="30">
        <f>D386</f>
        <v>41050</v>
      </c>
      <c r="C386" s="30" t="s">
        <v>157</v>
      </c>
      <c r="D386" s="8">
        <v>41050</v>
      </c>
      <c r="E386" s="128" t="s">
        <v>168</v>
      </c>
      <c r="F386" s="63" t="s">
        <v>155</v>
      </c>
      <c r="G386" s="1"/>
      <c r="H386" s="46"/>
      <c r="I386" s="47"/>
      <c r="J386" s="9">
        <v>4664000</v>
      </c>
      <c r="K386" s="62" t="s">
        <v>2</v>
      </c>
      <c r="L386" s="62" t="s">
        <v>11</v>
      </c>
    </row>
    <row r="387" spans="1:12" s="41" customFormat="1" ht="15.75" customHeight="1">
      <c r="A387" s="7">
        <f>IF(B387&lt;&gt;"",MONTH(B387),"")</f>
        <v>5</v>
      </c>
      <c r="B387" s="30">
        <f>D387</f>
        <v>41050</v>
      </c>
      <c r="C387" s="30" t="s">
        <v>157</v>
      </c>
      <c r="D387" s="8">
        <v>41050</v>
      </c>
      <c r="E387" s="128" t="s">
        <v>159</v>
      </c>
      <c r="F387" s="63" t="s">
        <v>155</v>
      </c>
      <c r="G387" s="1"/>
      <c r="H387" s="46"/>
      <c r="I387" s="47"/>
      <c r="J387" s="9">
        <v>10000</v>
      </c>
      <c r="K387" s="62" t="s">
        <v>60</v>
      </c>
      <c r="L387" s="62" t="s">
        <v>11</v>
      </c>
    </row>
    <row r="388" spans="1:12" s="41" customFormat="1" ht="15.75" customHeight="1">
      <c r="A388" s="7">
        <f>IF(B388&lt;&gt;"",MONTH(B388),"")</f>
        <v>5</v>
      </c>
      <c r="B388" s="30">
        <f>D388</f>
        <v>41051</v>
      </c>
      <c r="C388" s="32"/>
      <c r="D388" s="8">
        <v>41051</v>
      </c>
      <c r="E388" s="102" t="s">
        <v>596</v>
      </c>
      <c r="F388" s="55" t="s">
        <v>548</v>
      </c>
      <c r="G388" s="15" t="s">
        <v>169</v>
      </c>
      <c r="H388" s="45">
        <v>250</v>
      </c>
      <c r="I388" s="45">
        <v>14726</v>
      </c>
      <c r="J388" s="9">
        <f>ROUND(H388*I388,0)</f>
        <v>3681500</v>
      </c>
      <c r="K388" s="62" t="s">
        <v>89</v>
      </c>
      <c r="L388" s="62" t="s">
        <v>2</v>
      </c>
    </row>
    <row r="389" spans="1:12" s="41" customFormat="1" ht="15.75" customHeight="1">
      <c r="A389" s="7">
        <f>IF(B389&lt;&gt;"",MONTH(B389),"")</f>
        <v>5</v>
      </c>
      <c r="B389" s="30">
        <f>D389</f>
        <v>41051</v>
      </c>
      <c r="C389" s="32"/>
      <c r="D389" s="8">
        <v>41051</v>
      </c>
      <c r="E389" s="102" t="s">
        <v>597</v>
      </c>
      <c r="F389" s="55" t="s">
        <v>548</v>
      </c>
      <c r="G389" s="15" t="s">
        <v>169</v>
      </c>
      <c r="H389" s="45">
        <v>215</v>
      </c>
      <c r="I389" s="45">
        <v>22361</v>
      </c>
      <c r="J389" s="9">
        <f>ROUND(H389*I389,0)</f>
        <v>4807615</v>
      </c>
      <c r="K389" s="62" t="s">
        <v>89</v>
      </c>
      <c r="L389" s="62" t="s">
        <v>2</v>
      </c>
    </row>
    <row r="390" spans="1:12" s="41" customFormat="1" ht="15.75" customHeight="1">
      <c r="A390" s="7">
        <f>IF(B390&lt;&gt;"",MONTH(B390),"")</f>
        <v>5</v>
      </c>
      <c r="B390" s="30">
        <f>D390</f>
        <v>41051</v>
      </c>
      <c r="C390" s="32"/>
      <c r="D390" s="8">
        <v>41051</v>
      </c>
      <c r="E390" s="102" t="s">
        <v>435</v>
      </c>
      <c r="F390" s="55" t="s">
        <v>548</v>
      </c>
      <c r="G390" s="15" t="s">
        <v>169</v>
      </c>
      <c r="H390" s="45"/>
      <c r="I390" s="45"/>
      <c r="J390" s="9">
        <v>848912</v>
      </c>
      <c r="K390" s="62" t="s">
        <v>3</v>
      </c>
      <c r="L390" s="62" t="s">
        <v>2</v>
      </c>
    </row>
    <row r="391" spans="1:12" s="41" customFormat="1" ht="15.75" customHeight="1">
      <c r="A391" s="7">
        <f>IF(B391&lt;&gt;"",MONTH(B391),"")</f>
        <v>5</v>
      </c>
      <c r="B391" s="30">
        <f>D391</f>
        <v>41052</v>
      </c>
      <c r="C391" s="30"/>
      <c r="D391" s="30">
        <v>41052</v>
      </c>
      <c r="E391" s="128" t="s">
        <v>231</v>
      </c>
      <c r="F391" s="96" t="s">
        <v>234</v>
      </c>
      <c r="G391" s="1" t="s">
        <v>230</v>
      </c>
      <c r="H391" s="45">
        <v>100</v>
      </c>
      <c r="I391" s="45">
        <v>25000</v>
      </c>
      <c r="J391" s="9">
        <f>ROUND(H391*I391,0)</f>
        <v>2500000</v>
      </c>
      <c r="K391" s="62" t="s">
        <v>91</v>
      </c>
      <c r="L391" s="62" t="s">
        <v>2</v>
      </c>
    </row>
    <row r="392" spans="1:12" s="41" customFormat="1" ht="15.75" customHeight="1">
      <c r="A392" s="7">
        <f>IF(B392&lt;&gt;"",MONTH(B392),"")</f>
        <v>5</v>
      </c>
      <c r="B392" s="30">
        <f>D392</f>
        <v>41052</v>
      </c>
      <c r="C392" s="30"/>
      <c r="D392" s="8">
        <v>41052</v>
      </c>
      <c r="E392" s="128" t="s">
        <v>232</v>
      </c>
      <c r="F392" s="96" t="s">
        <v>234</v>
      </c>
      <c r="G392" s="1" t="s">
        <v>230</v>
      </c>
      <c r="H392" s="45"/>
      <c r="I392" s="45"/>
      <c r="J392" s="61">
        <v>250000</v>
      </c>
      <c r="K392" s="62" t="s">
        <v>3</v>
      </c>
      <c r="L392" s="62" t="s">
        <v>2</v>
      </c>
    </row>
    <row r="393" spans="1:12" s="41" customFormat="1" ht="15.75" customHeight="1">
      <c r="A393" s="7">
        <f>IF(B393&lt;&gt;"",MONTH(B393),"")</f>
        <v>5</v>
      </c>
      <c r="B393" s="30">
        <f>D393</f>
        <v>41052</v>
      </c>
      <c r="C393" s="30"/>
      <c r="D393" s="8">
        <v>41052</v>
      </c>
      <c r="E393" s="128" t="s">
        <v>168</v>
      </c>
      <c r="F393" s="96" t="s">
        <v>234</v>
      </c>
      <c r="G393" s="1" t="s">
        <v>230</v>
      </c>
      <c r="H393" s="45"/>
      <c r="I393" s="45"/>
      <c r="J393" s="61">
        <v>2750000</v>
      </c>
      <c r="K393" s="62" t="s">
        <v>2</v>
      </c>
      <c r="L393" s="62" t="s">
        <v>22</v>
      </c>
    </row>
    <row r="394" spans="1:12" s="41" customFormat="1" ht="15.75" customHeight="1">
      <c r="A394" s="7">
        <f>IF(B394&lt;&gt;"",MONTH(B394),"")</f>
        <v>5</v>
      </c>
      <c r="B394" s="30">
        <f>D394</f>
        <v>41052</v>
      </c>
      <c r="C394" s="8"/>
      <c r="D394" s="8">
        <v>41052</v>
      </c>
      <c r="E394" s="102" t="s">
        <v>405</v>
      </c>
      <c r="F394" s="55" t="s">
        <v>383</v>
      </c>
      <c r="G394" s="15" t="s">
        <v>376</v>
      </c>
      <c r="H394" s="45"/>
      <c r="I394" s="45"/>
      <c r="J394" s="9">
        <v>2600000</v>
      </c>
      <c r="K394" s="10" t="s">
        <v>97</v>
      </c>
      <c r="L394" s="10" t="s">
        <v>22</v>
      </c>
    </row>
    <row r="395" spans="1:12" s="41" customFormat="1" ht="15.75" customHeight="1">
      <c r="A395" s="7">
        <f>IF(B395&lt;&gt;"",MONTH(B395),"")</f>
        <v>5</v>
      </c>
      <c r="B395" s="30">
        <f>D395</f>
        <v>41052</v>
      </c>
      <c r="C395" s="8"/>
      <c r="D395" s="8">
        <v>41052</v>
      </c>
      <c r="E395" s="102" t="s">
        <v>244</v>
      </c>
      <c r="F395" s="55" t="s">
        <v>383</v>
      </c>
      <c r="G395" s="15" t="s">
        <v>376</v>
      </c>
      <c r="H395" s="46"/>
      <c r="I395" s="46"/>
      <c r="J395" s="9">
        <v>260000</v>
      </c>
      <c r="K395" s="10" t="s">
        <v>3</v>
      </c>
      <c r="L395" s="10" t="s">
        <v>22</v>
      </c>
    </row>
    <row r="396" spans="1:12" s="41" customFormat="1" ht="15.75" customHeight="1">
      <c r="A396" s="7">
        <f>IF(B396&lt;&gt;"",MONTH(B396),"")</f>
        <v>5</v>
      </c>
      <c r="B396" s="30">
        <f>D396</f>
        <v>41052</v>
      </c>
      <c r="C396" s="32"/>
      <c r="D396" s="8">
        <v>41052</v>
      </c>
      <c r="E396" s="102" t="s">
        <v>598</v>
      </c>
      <c r="F396" s="55" t="s">
        <v>549</v>
      </c>
      <c r="G396" s="15" t="s">
        <v>169</v>
      </c>
      <c r="H396" s="45">
        <v>500</v>
      </c>
      <c r="I396" s="45">
        <v>10584</v>
      </c>
      <c r="J396" s="9">
        <f>ROUND(H396*I396,0)</f>
        <v>5292000</v>
      </c>
      <c r="K396" s="62" t="s">
        <v>89</v>
      </c>
      <c r="L396" s="62" t="s">
        <v>2</v>
      </c>
    </row>
    <row r="397" spans="1:12" s="41" customFormat="1" ht="15.75" customHeight="1">
      <c r="A397" s="7">
        <f>IF(B397&lt;&gt;"",MONTH(B397),"")</f>
        <v>5</v>
      </c>
      <c r="B397" s="30">
        <f>D397</f>
        <v>41052</v>
      </c>
      <c r="C397" s="32"/>
      <c r="D397" s="8">
        <v>41052</v>
      </c>
      <c r="E397" s="102" t="s">
        <v>599</v>
      </c>
      <c r="F397" s="55" t="s">
        <v>549</v>
      </c>
      <c r="G397" s="15" t="s">
        <v>169</v>
      </c>
      <c r="H397" s="45">
        <v>200</v>
      </c>
      <c r="I397" s="45">
        <v>11882</v>
      </c>
      <c r="J397" s="9">
        <f>ROUND(H397*I397,0)</f>
        <v>2376400</v>
      </c>
      <c r="K397" s="62" t="s">
        <v>89</v>
      </c>
      <c r="L397" s="62" t="s">
        <v>2</v>
      </c>
    </row>
    <row r="398" spans="1:12" s="41" customFormat="1" ht="15.75" customHeight="1">
      <c r="A398" s="7">
        <f>IF(B398&lt;&gt;"",MONTH(B398),"")</f>
        <v>5</v>
      </c>
      <c r="B398" s="30">
        <f>D398</f>
        <v>41052</v>
      </c>
      <c r="C398" s="32"/>
      <c r="D398" s="8">
        <v>41052</v>
      </c>
      <c r="E398" s="102" t="s">
        <v>600</v>
      </c>
      <c r="F398" s="55" t="s">
        <v>549</v>
      </c>
      <c r="G398" s="15" t="s">
        <v>169</v>
      </c>
      <c r="H398" s="45">
        <v>150</v>
      </c>
      <c r="I398" s="45">
        <v>10653</v>
      </c>
      <c r="J398" s="9">
        <f>ROUND(H398*I398,0)</f>
        <v>1597950</v>
      </c>
      <c r="K398" s="62" t="s">
        <v>89</v>
      </c>
      <c r="L398" s="62" t="s">
        <v>2</v>
      </c>
    </row>
    <row r="399" spans="1:12" s="41" customFormat="1" ht="15.75" customHeight="1">
      <c r="A399" s="7">
        <f>IF(B399&lt;&gt;"",MONTH(B399),"")</f>
        <v>5</v>
      </c>
      <c r="B399" s="30">
        <f>D399</f>
        <v>41052</v>
      </c>
      <c r="C399" s="32"/>
      <c r="D399" s="8">
        <v>41052</v>
      </c>
      <c r="E399" s="102" t="s">
        <v>601</v>
      </c>
      <c r="F399" s="55" t="s">
        <v>549</v>
      </c>
      <c r="G399" s="15" t="s">
        <v>169</v>
      </c>
      <c r="H399" s="45">
        <v>150</v>
      </c>
      <c r="I399" s="45">
        <v>12606</v>
      </c>
      <c r="J399" s="9">
        <f>ROUND(H399*I399,0)</f>
        <v>1890900</v>
      </c>
      <c r="K399" s="62" t="s">
        <v>89</v>
      </c>
      <c r="L399" s="62" t="s">
        <v>2</v>
      </c>
    </row>
    <row r="400" spans="1:12" s="41" customFormat="1" ht="15.75" customHeight="1">
      <c r="A400" s="7">
        <f>IF(B400&lt;&gt;"",MONTH(B400),"")</f>
        <v>5</v>
      </c>
      <c r="B400" s="30">
        <f>D400</f>
        <v>41052</v>
      </c>
      <c r="C400" s="32"/>
      <c r="D400" s="8">
        <v>41052</v>
      </c>
      <c r="E400" s="102" t="s">
        <v>435</v>
      </c>
      <c r="F400" s="55" t="s">
        <v>549</v>
      </c>
      <c r="G400" s="15" t="s">
        <v>169</v>
      </c>
      <c r="H400" s="45"/>
      <c r="I400" s="45"/>
      <c r="J400" s="9">
        <v>1115725</v>
      </c>
      <c r="K400" s="62" t="s">
        <v>3</v>
      </c>
      <c r="L400" s="62" t="s">
        <v>2</v>
      </c>
    </row>
    <row r="401" spans="1:12" s="41" customFormat="1" ht="15.75" customHeight="1">
      <c r="A401" s="7">
        <f>IF(B401&lt;&gt;"",MONTH(B401),"")</f>
        <v>5</v>
      </c>
      <c r="B401" s="30">
        <f>D401</f>
        <v>41053</v>
      </c>
      <c r="C401" s="32"/>
      <c r="D401" s="8">
        <v>41053</v>
      </c>
      <c r="E401" s="102" t="s">
        <v>602</v>
      </c>
      <c r="F401" s="55" t="s">
        <v>550</v>
      </c>
      <c r="G401" s="15" t="s">
        <v>169</v>
      </c>
      <c r="H401" s="45">
        <v>670</v>
      </c>
      <c r="I401" s="45">
        <v>4931</v>
      </c>
      <c r="J401" s="9">
        <f>ROUND(H401*I401,0)</f>
        <v>3303770</v>
      </c>
      <c r="K401" s="62" t="s">
        <v>89</v>
      </c>
      <c r="L401" s="62" t="s">
        <v>2</v>
      </c>
    </row>
    <row r="402" spans="1:12" s="41" customFormat="1" ht="15.75" customHeight="1">
      <c r="A402" s="7">
        <f>IF(B402&lt;&gt;"",MONTH(B402),"")</f>
        <v>5</v>
      </c>
      <c r="B402" s="30">
        <f>D402</f>
        <v>41053</v>
      </c>
      <c r="C402" s="32"/>
      <c r="D402" s="8">
        <v>41053</v>
      </c>
      <c r="E402" s="102" t="s">
        <v>599</v>
      </c>
      <c r="F402" s="55" t="s">
        <v>550</v>
      </c>
      <c r="G402" s="15" t="s">
        <v>169</v>
      </c>
      <c r="H402" s="45">
        <v>300</v>
      </c>
      <c r="I402" s="45">
        <v>11882</v>
      </c>
      <c r="J402" s="9">
        <f>ROUND(H402*I402,0)</f>
        <v>3564600</v>
      </c>
      <c r="K402" s="62" t="s">
        <v>89</v>
      </c>
      <c r="L402" s="62" t="s">
        <v>2</v>
      </c>
    </row>
    <row r="403" spans="1:12" s="41" customFormat="1" ht="15.75" customHeight="1">
      <c r="A403" s="7">
        <f>IF(B403&lt;&gt;"",MONTH(B403),"")</f>
        <v>5</v>
      </c>
      <c r="B403" s="30">
        <f>D403</f>
        <v>41053</v>
      </c>
      <c r="C403" s="32"/>
      <c r="D403" s="8">
        <v>41053</v>
      </c>
      <c r="E403" s="102" t="s">
        <v>603</v>
      </c>
      <c r="F403" s="55" t="s">
        <v>550</v>
      </c>
      <c r="G403" s="15" t="s">
        <v>169</v>
      </c>
      <c r="H403" s="45">
        <v>300</v>
      </c>
      <c r="I403" s="45">
        <v>20341</v>
      </c>
      <c r="J403" s="9">
        <f>ROUND(H403*I403,0)</f>
        <v>6102300</v>
      </c>
      <c r="K403" s="62" t="s">
        <v>89</v>
      </c>
      <c r="L403" s="62" t="s">
        <v>2</v>
      </c>
    </row>
    <row r="404" spans="1:12" s="41" customFormat="1" ht="15.75" customHeight="1">
      <c r="A404" s="7">
        <f>IF(B404&lt;&gt;"",MONTH(B404),"")</f>
        <v>5</v>
      </c>
      <c r="B404" s="30">
        <f>D404</f>
        <v>41053</v>
      </c>
      <c r="C404" s="32"/>
      <c r="D404" s="8">
        <v>41053</v>
      </c>
      <c r="E404" s="102" t="s">
        <v>604</v>
      </c>
      <c r="F404" s="55" t="s">
        <v>550</v>
      </c>
      <c r="G404" s="15" t="s">
        <v>169</v>
      </c>
      <c r="H404" s="45">
        <v>200</v>
      </c>
      <c r="I404" s="45">
        <v>11712</v>
      </c>
      <c r="J404" s="9">
        <f>ROUND(H404*I404,0)</f>
        <v>2342400</v>
      </c>
      <c r="K404" s="62" t="s">
        <v>89</v>
      </c>
      <c r="L404" s="62" t="s">
        <v>2</v>
      </c>
    </row>
    <row r="405" spans="1:12" s="41" customFormat="1" ht="15.75" customHeight="1">
      <c r="A405" s="7">
        <f>IF(B405&lt;&gt;"",MONTH(B405),"")</f>
        <v>5</v>
      </c>
      <c r="B405" s="30">
        <f>D405</f>
        <v>41053</v>
      </c>
      <c r="C405" s="32"/>
      <c r="D405" s="8">
        <v>41053</v>
      </c>
      <c r="E405" s="102" t="s">
        <v>605</v>
      </c>
      <c r="F405" s="55" t="s">
        <v>550</v>
      </c>
      <c r="G405" s="15" t="s">
        <v>169</v>
      </c>
      <c r="H405" s="45">
        <v>250</v>
      </c>
      <c r="I405" s="45">
        <v>15377</v>
      </c>
      <c r="J405" s="9">
        <f>ROUND(H405*I405,0)</f>
        <v>3844250</v>
      </c>
      <c r="K405" s="62" t="s">
        <v>89</v>
      </c>
      <c r="L405" s="62" t="s">
        <v>2</v>
      </c>
    </row>
    <row r="406" spans="1:12" s="41" customFormat="1" ht="15.75" customHeight="1">
      <c r="A406" s="7">
        <f>IF(B406&lt;&gt;"",MONTH(B406),"")</f>
        <v>5</v>
      </c>
      <c r="B406" s="30">
        <f>D406</f>
        <v>41053</v>
      </c>
      <c r="C406" s="32"/>
      <c r="D406" s="8">
        <v>41053</v>
      </c>
      <c r="E406" s="102" t="s">
        <v>435</v>
      </c>
      <c r="F406" s="55" t="s">
        <v>550</v>
      </c>
      <c r="G406" s="15" t="s">
        <v>169</v>
      </c>
      <c r="H406" s="45"/>
      <c r="I406" s="45"/>
      <c r="J406" s="9">
        <v>1915732</v>
      </c>
      <c r="K406" s="62" t="s">
        <v>3</v>
      </c>
      <c r="L406" s="62" t="s">
        <v>2</v>
      </c>
    </row>
    <row r="407" spans="1:12" s="41" customFormat="1" ht="15.75" customHeight="1">
      <c r="A407" s="7">
        <f>IF(B407&lt;&gt;"",MONTH(B407),"")</f>
        <v>5</v>
      </c>
      <c r="B407" s="30">
        <f>D407</f>
        <v>41054</v>
      </c>
      <c r="C407" s="30" t="s">
        <v>156</v>
      </c>
      <c r="D407" s="30">
        <v>41054</v>
      </c>
      <c r="E407" s="128" t="s">
        <v>158</v>
      </c>
      <c r="F407" s="63" t="s">
        <v>155</v>
      </c>
      <c r="G407" s="1"/>
      <c r="H407" s="45"/>
      <c r="I407" s="45"/>
      <c r="J407" s="9">
        <v>28280776</v>
      </c>
      <c r="K407" s="62" t="s">
        <v>11</v>
      </c>
      <c r="L407" s="62" t="s">
        <v>118</v>
      </c>
    </row>
    <row r="408" spans="1:12" s="41" customFormat="1" ht="15.75" customHeight="1">
      <c r="A408" s="7">
        <f>IF(B408&lt;&gt;"",MONTH(B408),"")</f>
        <v>5</v>
      </c>
      <c r="B408" s="30">
        <f>D408</f>
        <v>41054</v>
      </c>
      <c r="C408" s="30" t="s">
        <v>156</v>
      </c>
      <c r="D408" s="30">
        <v>41054</v>
      </c>
      <c r="E408" s="128" t="s">
        <v>167</v>
      </c>
      <c r="F408" s="63" t="s">
        <v>155</v>
      </c>
      <c r="G408" s="1"/>
      <c r="H408" s="45"/>
      <c r="I408" s="45"/>
      <c r="J408" s="61">
        <v>44102</v>
      </c>
      <c r="K408" s="62" t="s">
        <v>11</v>
      </c>
      <c r="L408" s="10" t="s">
        <v>18</v>
      </c>
    </row>
    <row r="409" spans="1:12" s="41" customFormat="1" ht="15.75" customHeight="1">
      <c r="A409" s="7">
        <f>IF(B409&lt;&gt;"",MONTH(B409),"")</f>
        <v>5</v>
      </c>
      <c r="B409" s="30">
        <f>D409</f>
        <v>41054</v>
      </c>
      <c r="C409" s="30"/>
      <c r="D409" s="26">
        <v>41054</v>
      </c>
      <c r="E409" s="102" t="s">
        <v>238</v>
      </c>
      <c r="F409" s="55" t="s">
        <v>241</v>
      </c>
      <c r="G409" s="16" t="s">
        <v>237</v>
      </c>
      <c r="H409" s="45">
        <v>72</v>
      </c>
      <c r="I409" s="45">
        <v>42000</v>
      </c>
      <c r="J409" s="9">
        <f>ROUND(H409*I409,0)</f>
        <v>3024000</v>
      </c>
      <c r="K409" s="62" t="s">
        <v>91</v>
      </c>
      <c r="L409" s="62" t="s">
        <v>2</v>
      </c>
    </row>
    <row r="410" spans="1:12" s="41" customFormat="1" ht="15.75" customHeight="1">
      <c r="A410" s="7">
        <f>IF(B410&lt;&gt;"",MONTH(B410),"")</f>
        <v>5</v>
      </c>
      <c r="B410" s="30">
        <f>D410</f>
        <v>41054</v>
      </c>
      <c r="C410" s="30"/>
      <c r="D410" s="26">
        <v>41054</v>
      </c>
      <c r="E410" s="102" t="s">
        <v>239</v>
      </c>
      <c r="F410" s="55" t="s">
        <v>241</v>
      </c>
      <c r="G410" s="16" t="s">
        <v>237</v>
      </c>
      <c r="H410" s="45"/>
      <c r="I410" s="45"/>
      <c r="J410" s="61">
        <v>302400</v>
      </c>
      <c r="K410" s="62" t="s">
        <v>3</v>
      </c>
      <c r="L410" s="62" t="s">
        <v>2</v>
      </c>
    </row>
    <row r="411" spans="1:12" s="41" customFormat="1" ht="15.75" customHeight="1">
      <c r="A411" s="7">
        <f>IF(B411&lt;&gt;"",MONTH(B411),"")</f>
        <v>5</v>
      </c>
      <c r="B411" s="30">
        <f>D411</f>
        <v>41054</v>
      </c>
      <c r="C411" s="30"/>
      <c r="D411" s="26">
        <v>41054</v>
      </c>
      <c r="E411" s="128" t="s">
        <v>168</v>
      </c>
      <c r="F411" s="55" t="s">
        <v>241</v>
      </c>
      <c r="G411" s="16" t="s">
        <v>237</v>
      </c>
      <c r="H411" s="45"/>
      <c r="I411" s="45"/>
      <c r="J411" s="61">
        <v>3326400</v>
      </c>
      <c r="K411" s="62" t="s">
        <v>2</v>
      </c>
      <c r="L411" s="62" t="s">
        <v>22</v>
      </c>
    </row>
    <row r="412" spans="1:12" s="41" customFormat="1" ht="15.75" customHeight="1">
      <c r="A412" s="7">
        <f>IF(B412&lt;&gt;"",MONTH(B412),"")</f>
        <v>5</v>
      </c>
      <c r="B412" s="30">
        <f>D412</f>
        <v>41054</v>
      </c>
      <c r="C412" s="32"/>
      <c r="D412" s="8">
        <v>41054</v>
      </c>
      <c r="E412" s="102" t="s">
        <v>606</v>
      </c>
      <c r="F412" s="55" t="s">
        <v>551</v>
      </c>
      <c r="G412" s="15" t="s">
        <v>169</v>
      </c>
      <c r="H412" s="45">
        <v>205</v>
      </c>
      <c r="I412" s="45">
        <v>21119</v>
      </c>
      <c r="J412" s="9">
        <f>ROUND(H412*I412,0)</f>
        <v>4329395</v>
      </c>
      <c r="K412" s="62" t="s">
        <v>89</v>
      </c>
      <c r="L412" s="62" t="s">
        <v>2</v>
      </c>
    </row>
    <row r="413" spans="1:12" s="41" customFormat="1" ht="15.75" customHeight="1">
      <c r="A413" s="7">
        <f>IF(B413&lt;&gt;"",MONTH(B413),"")</f>
        <v>5</v>
      </c>
      <c r="B413" s="30">
        <f>D413</f>
        <v>41054</v>
      </c>
      <c r="C413" s="32"/>
      <c r="D413" s="8">
        <v>41054</v>
      </c>
      <c r="E413" s="102" t="s">
        <v>607</v>
      </c>
      <c r="F413" s="55" t="s">
        <v>551</v>
      </c>
      <c r="G413" s="15" t="s">
        <v>169</v>
      </c>
      <c r="H413" s="45">
        <v>500</v>
      </c>
      <c r="I413" s="45">
        <v>17219</v>
      </c>
      <c r="J413" s="9">
        <f>ROUND(H413*I413,0)</f>
        <v>8609500</v>
      </c>
      <c r="K413" s="62" t="s">
        <v>89</v>
      </c>
      <c r="L413" s="62" t="s">
        <v>2</v>
      </c>
    </row>
    <row r="414" spans="1:12" s="41" customFormat="1" ht="15.75" customHeight="1">
      <c r="A414" s="7">
        <f>IF(B414&lt;&gt;"",MONTH(B414),"")</f>
        <v>5</v>
      </c>
      <c r="B414" s="30">
        <f>D414</f>
        <v>41054</v>
      </c>
      <c r="C414" s="32"/>
      <c r="D414" s="8">
        <v>41054</v>
      </c>
      <c r="E414" s="102" t="s">
        <v>608</v>
      </c>
      <c r="F414" s="55" t="s">
        <v>551</v>
      </c>
      <c r="G414" s="15" t="s">
        <v>169</v>
      </c>
      <c r="H414" s="45">
        <v>300</v>
      </c>
      <c r="I414" s="45">
        <v>26644</v>
      </c>
      <c r="J414" s="9">
        <f>ROUND(H414*I414,0)</f>
        <v>7993200</v>
      </c>
      <c r="K414" s="62" t="s">
        <v>89</v>
      </c>
      <c r="L414" s="62" t="s">
        <v>2</v>
      </c>
    </row>
    <row r="415" spans="1:12" s="41" customFormat="1" ht="15.75" customHeight="1">
      <c r="A415" s="7">
        <f>IF(B415&lt;&gt;"",MONTH(B415),"")</f>
        <v>5</v>
      </c>
      <c r="B415" s="30">
        <f>D415</f>
        <v>41054</v>
      </c>
      <c r="C415" s="32"/>
      <c r="D415" s="8">
        <v>41054</v>
      </c>
      <c r="E415" s="102" t="s">
        <v>609</v>
      </c>
      <c r="F415" s="55" t="s">
        <v>551</v>
      </c>
      <c r="G415" s="15" t="s">
        <v>169</v>
      </c>
      <c r="H415" s="45">
        <v>500</v>
      </c>
      <c r="I415" s="45">
        <v>18923</v>
      </c>
      <c r="J415" s="9">
        <f>ROUND(H415*I415,0)</f>
        <v>9461500</v>
      </c>
      <c r="K415" s="62" t="s">
        <v>89</v>
      </c>
      <c r="L415" s="62" t="s">
        <v>2</v>
      </c>
    </row>
    <row r="416" spans="1:12" s="41" customFormat="1" ht="15.75" customHeight="1">
      <c r="A416" s="7">
        <f>IF(B416&lt;&gt;"",MONTH(B416),"")</f>
        <v>5</v>
      </c>
      <c r="B416" s="30">
        <f>D416</f>
        <v>41054</v>
      </c>
      <c r="C416" s="32"/>
      <c r="D416" s="8">
        <v>41054</v>
      </c>
      <c r="E416" s="102" t="s">
        <v>610</v>
      </c>
      <c r="F416" s="55" t="s">
        <v>551</v>
      </c>
      <c r="G416" s="15" t="s">
        <v>169</v>
      </c>
      <c r="H416" s="45">
        <v>500</v>
      </c>
      <c r="I416" s="45">
        <v>19974</v>
      </c>
      <c r="J416" s="9">
        <f>ROUND(H416*I416,0)</f>
        <v>9987000</v>
      </c>
      <c r="K416" s="62" t="s">
        <v>89</v>
      </c>
      <c r="L416" s="62" t="s">
        <v>2</v>
      </c>
    </row>
    <row r="417" spans="1:12" s="41" customFormat="1" ht="15.75" customHeight="1">
      <c r="A417" s="7">
        <f>IF(B417&lt;&gt;"",MONTH(B417),"")</f>
        <v>5</v>
      </c>
      <c r="B417" s="30">
        <f>D417</f>
        <v>41054</v>
      </c>
      <c r="C417" s="32"/>
      <c r="D417" s="8">
        <v>41054</v>
      </c>
      <c r="E417" s="102" t="s">
        <v>611</v>
      </c>
      <c r="F417" s="55" t="s">
        <v>551</v>
      </c>
      <c r="G417" s="15" t="s">
        <v>169</v>
      </c>
      <c r="H417" s="45">
        <v>500</v>
      </c>
      <c r="I417" s="45">
        <v>14500</v>
      </c>
      <c r="J417" s="9">
        <f>ROUND(H417*I417,0)</f>
        <v>7250000</v>
      </c>
      <c r="K417" s="62" t="s">
        <v>89</v>
      </c>
      <c r="L417" s="62" t="s">
        <v>2</v>
      </c>
    </row>
    <row r="418" spans="1:12" s="41" customFormat="1" ht="15.75" customHeight="1">
      <c r="A418" s="7">
        <f>IF(B418&lt;&gt;"",MONTH(B418),"")</f>
        <v>5</v>
      </c>
      <c r="B418" s="30">
        <f>D418</f>
        <v>41054</v>
      </c>
      <c r="C418" s="32"/>
      <c r="D418" s="8">
        <v>41054</v>
      </c>
      <c r="E418" s="102" t="s">
        <v>612</v>
      </c>
      <c r="F418" s="55" t="s">
        <v>551</v>
      </c>
      <c r="G418" s="15" t="s">
        <v>169</v>
      </c>
      <c r="H418" s="45">
        <v>300</v>
      </c>
      <c r="I418" s="45">
        <v>31103</v>
      </c>
      <c r="J418" s="9">
        <f>ROUND(H418*I418,0)</f>
        <v>9330900</v>
      </c>
      <c r="K418" s="62" t="s">
        <v>89</v>
      </c>
      <c r="L418" s="62" t="s">
        <v>2</v>
      </c>
    </row>
    <row r="419" spans="1:12" s="41" customFormat="1" ht="15.75" customHeight="1">
      <c r="A419" s="7">
        <f>IF(B419&lt;&gt;"",MONTH(B419),"")</f>
        <v>5</v>
      </c>
      <c r="B419" s="30">
        <f>D419</f>
        <v>41054</v>
      </c>
      <c r="C419" s="32"/>
      <c r="D419" s="8">
        <v>41054</v>
      </c>
      <c r="E419" s="102" t="s">
        <v>435</v>
      </c>
      <c r="F419" s="55" t="s">
        <v>551</v>
      </c>
      <c r="G419" s="15" t="s">
        <v>169</v>
      </c>
      <c r="H419" s="45"/>
      <c r="I419" s="45"/>
      <c r="J419" s="9">
        <v>5696150</v>
      </c>
      <c r="K419" s="62" t="s">
        <v>3</v>
      </c>
      <c r="L419" s="62" t="s">
        <v>2</v>
      </c>
    </row>
    <row r="420" spans="1:12" s="41" customFormat="1" ht="15.75" customHeight="1">
      <c r="A420" s="7">
        <f>IF(B420&lt;&gt;"",MONTH(B420),"")</f>
        <v>5</v>
      </c>
      <c r="B420" s="30">
        <f>D420</f>
        <v>41055</v>
      </c>
      <c r="C420" s="32"/>
      <c r="D420" s="8">
        <v>41055</v>
      </c>
      <c r="E420" s="102" t="s">
        <v>483</v>
      </c>
      <c r="F420" s="55" t="s">
        <v>552</v>
      </c>
      <c r="G420" s="15" t="s">
        <v>169</v>
      </c>
      <c r="H420" s="45">
        <v>340</v>
      </c>
      <c r="I420" s="45">
        <v>11176</v>
      </c>
      <c r="J420" s="9">
        <f>ROUND(H420*I420,0)</f>
        <v>3799840</v>
      </c>
      <c r="K420" s="62" t="s">
        <v>89</v>
      </c>
      <c r="L420" s="62" t="s">
        <v>2</v>
      </c>
    </row>
    <row r="421" spans="1:12" s="41" customFormat="1" ht="15.75" customHeight="1">
      <c r="A421" s="7">
        <f>IF(B421&lt;&gt;"",MONTH(B421),"")</f>
        <v>5</v>
      </c>
      <c r="B421" s="30">
        <f>D421</f>
        <v>41055</v>
      </c>
      <c r="C421" s="32"/>
      <c r="D421" s="8">
        <v>41055</v>
      </c>
      <c r="E421" s="102" t="s">
        <v>613</v>
      </c>
      <c r="F421" s="55" t="s">
        <v>552</v>
      </c>
      <c r="G421" s="15" t="s">
        <v>169</v>
      </c>
      <c r="H421" s="45">
        <v>120</v>
      </c>
      <c r="I421" s="45">
        <v>11578</v>
      </c>
      <c r="J421" s="9">
        <f>ROUND(H421*I421,0)</f>
        <v>1389360</v>
      </c>
      <c r="K421" s="62" t="s">
        <v>89</v>
      </c>
      <c r="L421" s="62" t="s">
        <v>2</v>
      </c>
    </row>
    <row r="422" spans="1:12" s="41" customFormat="1" ht="15.75" customHeight="1">
      <c r="A422" s="7">
        <f>IF(B422&lt;&gt;"",MONTH(B422),"")</f>
        <v>5</v>
      </c>
      <c r="B422" s="30">
        <f>D422</f>
        <v>41055</v>
      </c>
      <c r="C422" s="32"/>
      <c r="D422" s="8">
        <v>41055</v>
      </c>
      <c r="E422" s="102" t="s">
        <v>581</v>
      </c>
      <c r="F422" s="55" t="s">
        <v>552</v>
      </c>
      <c r="G422" s="15" t="s">
        <v>169</v>
      </c>
      <c r="H422" s="45">
        <v>750</v>
      </c>
      <c r="I422" s="45">
        <v>10940</v>
      </c>
      <c r="J422" s="9">
        <f>ROUND(H422*I422,0)</f>
        <v>8205000</v>
      </c>
      <c r="K422" s="62" t="s">
        <v>89</v>
      </c>
      <c r="L422" s="62" t="s">
        <v>2</v>
      </c>
    </row>
    <row r="423" spans="1:12" s="64" customFormat="1" ht="15.75" customHeight="1">
      <c r="A423" s="7">
        <f>IF(B423&lt;&gt;"",MONTH(B423),"")</f>
        <v>5</v>
      </c>
      <c r="B423" s="30">
        <f>D423</f>
        <v>41055</v>
      </c>
      <c r="C423" s="32"/>
      <c r="D423" s="8">
        <v>41055</v>
      </c>
      <c r="E423" s="102" t="s">
        <v>435</v>
      </c>
      <c r="F423" s="55" t="s">
        <v>552</v>
      </c>
      <c r="G423" s="15" t="s">
        <v>169</v>
      </c>
      <c r="H423" s="45"/>
      <c r="I423" s="45"/>
      <c r="J423" s="9">
        <v>1339420</v>
      </c>
      <c r="K423" s="62" t="s">
        <v>3</v>
      </c>
      <c r="L423" s="62" t="s">
        <v>2</v>
      </c>
    </row>
    <row r="424" spans="1:12" s="41" customFormat="1" ht="15.75" customHeight="1">
      <c r="A424" s="7">
        <f>IF(B424&lt;&gt;"",MONTH(B424),"")</f>
        <v>5</v>
      </c>
      <c r="B424" s="30">
        <f>D424</f>
        <v>41057</v>
      </c>
      <c r="C424" s="32"/>
      <c r="D424" s="8">
        <v>41057</v>
      </c>
      <c r="E424" s="102" t="s">
        <v>614</v>
      </c>
      <c r="F424" s="55" t="s">
        <v>553</v>
      </c>
      <c r="G424" s="15" t="s">
        <v>169</v>
      </c>
      <c r="H424" s="45">
        <v>100</v>
      </c>
      <c r="I424" s="45">
        <v>17876</v>
      </c>
      <c r="J424" s="9">
        <f>ROUND(H424*I424,0)</f>
        <v>1787600</v>
      </c>
      <c r="K424" s="62" t="s">
        <v>89</v>
      </c>
      <c r="L424" s="62" t="s">
        <v>2</v>
      </c>
    </row>
    <row r="425" spans="1:12" s="41" customFormat="1" ht="15.75" customHeight="1">
      <c r="A425" s="7">
        <f>IF(B425&lt;&gt;"",MONTH(B425),"")</f>
        <v>5</v>
      </c>
      <c r="B425" s="30">
        <f>D425</f>
        <v>41057</v>
      </c>
      <c r="C425" s="32"/>
      <c r="D425" s="8">
        <v>41057</v>
      </c>
      <c r="E425" s="102" t="s">
        <v>615</v>
      </c>
      <c r="F425" s="55" t="s">
        <v>553</v>
      </c>
      <c r="G425" s="15" t="s">
        <v>169</v>
      </c>
      <c r="H425" s="45">
        <v>300</v>
      </c>
      <c r="I425" s="45">
        <v>11817</v>
      </c>
      <c r="J425" s="9">
        <f>ROUND(H425*I425,0)</f>
        <v>3545100</v>
      </c>
      <c r="K425" s="62" t="s">
        <v>89</v>
      </c>
      <c r="L425" s="62" t="s">
        <v>2</v>
      </c>
    </row>
    <row r="426" spans="1:12" s="41" customFormat="1" ht="15.75" customHeight="1">
      <c r="A426" s="7">
        <f>IF(B426&lt;&gt;"",MONTH(B426),"")</f>
        <v>5</v>
      </c>
      <c r="B426" s="30">
        <f>D426</f>
        <v>41057</v>
      </c>
      <c r="C426" s="32"/>
      <c r="D426" s="8">
        <v>41057</v>
      </c>
      <c r="E426" s="102" t="s">
        <v>435</v>
      </c>
      <c r="F426" s="55" t="s">
        <v>553</v>
      </c>
      <c r="G426" s="15" t="s">
        <v>169</v>
      </c>
      <c r="H426" s="45"/>
      <c r="I426" s="45"/>
      <c r="J426" s="9">
        <v>533270</v>
      </c>
      <c r="K426" s="62" t="s">
        <v>3</v>
      </c>
      <c r="L426" s="62" t="s">
        <v>2</v>
      </c>
    </row>
    <row r="427" spans="1:12" s="41" customFormat="1" ht="15.75" customHeight="1">
      <c r="A427" s="7">
        <f>IF(B427&lt;&gt;"",MONTH(B427),"")</f>
        <v>5</v>
      </c>
      <c r="B427" s="30">
        <f>D427</f>
        <v>41059</v>
      </c>
      <c r="C427" s="30" t="s">
        <v>156</v>
      </c>
      <c r="D427" s="30">
        <v>41059</v>
      </c>
      <c r="E427" s="128" t="s">
        <v>165</v>
      </c>
      <c r="F427" s="63" t="s">
        <v>155</v>
      </c>
      <c r="G427" s="1" t="s">
        <v>171</v>
      </c>
      <c r="H427" s="45"/>
      <c r="I427" s="45"/>
      <c r="J427" s="61">
        <v>77500000</v>
      </c>
      <c r="K427" s="62" t="s">
        <v>11</v>
      </c>
      <c r="L427" s="62" t="s">
        <v>22</v>
      </c>
    </row>
    <row r="428" spans="1:12" s="41" customFormat="1" ht="15.75" customHeight="1">
      <c r="A428" s="7">
        <f>IF(B428&lt;&gt;"",MONTH(B428),"")</f>
        <v>5</v>
      </c>
      <c r="B428" s="30">
        <f>D428</f>
        <v>41059</v>
      </c>
      <c r="C428" s="30" t="s">
        <v>157</v>
      </c>
      <c r="D428" s="8">
        <v>41059</v>
      </c>
      <c r="E428" s="128" t="s">
        <v>168</v>
      </c>
      <c r="F428" s="63" t="s">
        <v>155</v>
      </c>
      <c r="G428" s="1"/>
      <c r="H428" s="46"/>
      <c r="I428" s="47"/>
      <c r="J428" s="9">
        <v>9933000</v>
      </c>
      <c r="K428" s="62" t="s">
        <v>2</v>
      </c>
      <c r="L428" s="62" t="s">
        <v>11</v>
      </c>
    </row>
    <row r="429" spans="1:12" s="41" customFormat="1" ht="15.75" customHeight="1">
      <c r="A429" s="7">
        <f>IF(B429&lt;&gt;"",MONTH(B429),"")</f>
        <v>5</v>
      </c>
      <c r="B429" s="30">
        <f>D429</f>
        <v>41059</v>
      </c>
      <c r="C429" s="30" t="s">
        <v>157</v>
      </c>
      <c r="D429" s="8">
        <v>41059</v>
      </c>
      <c r="E429" s="128" t="s">
        <v>168</v>
      </c>
      <c r="F429" s="63" t="s">
        <v>155</v>
      </c>
      <c r="G429" s="1"/>
      <c r="H429" s="46"/>
      <c r="I429" s="47"/>
      <c r="J429" s="9">
        <v>15000000</v>
      </c>
      <c r="K429" s="62" t="s">
        <v>2</v>
      </c>
      <c r="L429" s="62" t="s">
        <v>11</v>
      </c>
    </row>
    <row r="430" spans="1:12" s="41" customFormat="1" ht="15.75" customHeight="1">
      <c r="A430" s="7">
        <f>IF(B430&lt;&gt;"",MONTH(B430),"")</f>
        <v>5</v>
      </c>
      <c r="B430" s="30">
        <f>D430</f>
        <v>41059</v>
      </c>
      <c r="C430" s="30" t="s">
        <v>157</v>
      </c>
      <c r="D430" s="8">
        <v>41059</v>
      </c>
      <c r="E430" s="128" t="s">
        <v>159</v>
      </c>
      <c r="F430" s="63" t="s">
        <v>155</v>
      </c>
      <c r="G430" s="1"/>
      <c r="H430" s="46"/>
      <c r="I430" s="47"/>
      <c r="J430" s="9">
        <v>20000</v>
      </c>
      <c r="K430" s="62" t="s">
        <v>60</v>
      </c>
      <c r="L430" s="62" t="s">
        <v>11</v>
      </c>
    </row>
    <row r="431" spans="1:12" s="41" customFormat="1" ht="15.75" customHeight="1">
      <c r="A431" s="7">
        <f>IF(B431&lt;&gt;"",MONTH(B431),"")</f>
        <v>5</v>
      </c>
      <c r="B431" s="30">
        <f>D431</f>
        <v>41059</v>
      </c>
      <c r="C431" s="30" t="s">
        <v>157</v>
      </c>
      <c r="D431" s="8">
        <v>41059</v>
      </c>
      <c r="E431" s="31" t="s">
        <v>168</v>
      </c>
      <c r="F431" s="63" t="s">
        <v>155</v>
      </c>
      <c r="G431" s="1"/>
      <c r="H431" s="46"/>
      <c r="I431" s="47"/>
      <c r="J431" s="9">
        <v>80000000</v>
      </c>
      <c r="K431" s="62" t="s">
        <v>2</v>
      </c>
      <c r="L431" s="62" t="s">
        <v>11</v>
      </c>
    </row>
    <row r="432" spans="1:12" s="41" customFormat="1" ht="15.75" customHeight="1">
      <c r="A432" s="7">
        <f>IF(B432&lt;&gt;"",MONTH(B432),"")</f>
        <v>5</v>
      </c>
      <c r="B432" s="30">
        <f>D432</f>
        <v>41059</v>
      </c>
      <c r="C432" s="30" t="s">
        <v>157</v>
      </c>
      <c r="D432" s="8">
        <v>41059</v>
      </c>
      <c r="E432" s="31" t="s">
        <v>159</v>
      </c>
      <c r="F432" s="63" t="s">
        <v>155</v>
      </c>
      <c r="G432" s="1"/>
      <c r="H432" s="46"/>
      <c r="I432" s="47"/>
      <c r="J432" s="9">
        <v>40000</v>
      </c>
      <c r="K432" s="62" t="s">
        <v>60</v>
      </c>
      <c r="L432" s="62" t="s">
        <v>11</v>
      </c>
    </row>
    <row r="433" spans="1:12" s="41" customFormat="1" ht="15.75" customHeight="1">
      <c r="A433" s="7">
        <f>IF(B433&lt;&gt;"",MONTH(B433),"")</f>
        <v>5</v>
      </c>
      <c r="B433" s="30">
        <f>D433</f>
        <v>41059</v>
      </c>
      <c r="C433" s="30" t="s">
        <v>157</v>
      </c>
      <c r="D433" s="8">
        <v>41059</v>
      </c>
      <c r="E433" s="31" t="s">
        <v>174</v>
      </c>
      <c r="F433" s="63" t="s">
        <v>155</v>
      </c>
      <c r="G433" s="1"/>
      <c r="H433" s="46"/>
      <c r="I433" s="47"/>
      <c r="J433" s="9">
        <v>22830</v>
      </c>
      <c r="K433" s="62" t="s">
        <v>60</v>
      </c>
      <c r="L433" s="62" t="s">
        <v>11</v>
      </c>
    </row>
    <row r="434" spans="1:12" s="41" customFormat="1" ht="15.75" customHeight="1">
      <c r="A434" s="7">
        <f>IF(B434&lt;&gt;"",MONTH(B434),"")</f>
        <v>5</v>
      </c>
      <c r="B434" s="30">
        <f>D434</f>
        <v>41059</v>
      </c>
      <c r="C434" s="30"/>
      <c r="D434" s="30">
        <v>41059</v>
      </c>
      <c r="E434" s="11" t="s">
        <v>258</v>
      </c>
      <c r="F434" s="96" t="s">
        <v>257</v>
      </c>
      <c r="G434" s="15" t="s">
        <v>251</v>
      </c>
      <c r="H434" s="45">
        <v>300</v>
      </c>
      <c r="I434" s="45">
        <v>10302</v>
      </c>
      <c r="J434" s="9">
        <f>ROUND(H434*I434,0)</f>
        <v>3090600</v>
      </c>
      <c r="K434" s="62" t="s">
        <v>89</v>
      </c>
      <c r="L434" s="62" t="s">
        <v>2</v>
      </c>
    </row>
    <row r="435" spans="1:12" s="41" customFormat="1" ht="15.75" customHeight="1">
      <c r="A435" s="7">
        <f>IF(B435&lt;&gt;"",MONTH(B435),"")</f>
        <v>5</v>
      </c>
      <c r="B435" s="30">
        <f>D435</f>
        <v>41059</v>
      </c>
      <c r="C435" s="30"/>
      <c r="D435" s="30">
        <v>41059</v>
      </c>
      <c r="E435" s="11" t="s">
        <v>259</v>
      </c>
      <c r="F435" s="96" t="s">
        <v>257</v>
      </c>
      <c r="G435" s="15" t="s">
        <v>251</v>
      </c>
      <c r="H435" s="45">
        <v>300</v>
      </c>
      <c r="I435" s="45">
        <v>8640</v>
      </c>
      <c r="J435" s="9">
        <f>ROUND(H435*I435,0)</f>
        <v>2592000</v>
      </c>
      <c r="K435" s="62" t="s">
        <v>89</v>
      </c>
      <c r="L435" s="62" t="s">
        <v>2</v>
      </c>
    </row>
    <row r="436" spans="1:12" s="41" customFormat="1" ht="15.75" customHeight="1">
      <c r="A436" s="7">
        <f>IF(B436&lt;&gt;"",MONTH(B436),"")</f>
        <v>5</v>
      </c>
      <c r="B436" s="30">
        <f>D436</f>
        <v>41059</v>
      </c>
      <c r="C436" s="30"/>
      <c r="D436" s="30">
        <v>41059</v>
      </c>
      <c r="E436" s="11" t="s">
        <v>260</v>
      </c>
      <c r="F436" s="96" t="s">
        <v>257</v>
      </c>
      <c r="G436" s="15" t="s">
        <v>251</v>
      </c>
      <c r="H436" s="45">
        <v>450</v>
      </c>
      <c r="I436" s="45">
        <v>10626</v>
      </c>
      <c r="J436" s="9">
        <f>ROUND(H436*I436,0)</f>
        <v>4781700</v>
      </c>
      <c r="K436" s="62" t="s">
        <v>89</v>
      </c>
      <c r="L436" s="62" t="s">
        <v>2</v>
      </c>
    </row>
    <row r="437" spans="1:12" s="41" customFormat="1" ht="15.75" customHeight="1">
      <c r="A437" s="7">
        <f>IF(B437&lt;&gt;"",MONTH(B437),"")</f>
        <v>5</v>
      </c>
      <c r="B437" s="30">
        <f>D437</f>
        <v>41059</v>
      </c>
      <c r="C437" s="30"/>
      <c r="D437" s="30">
        <v>41059</v>
      </c>
      <c r="E437" s="11" t="s">
        <v>261</v>
      </c>
      <c r="F437" s="96" t="s">
        <v>257</v>
      </c>
      <c r="G437" s="15" t="s">
        <v>251</v>
      </c>
      <c r="H437" s="45">
        <v>150</v>
      </c>
      <c r="I437" s="45">
        <v>14094</v>
      </c>
      <c r="J437" s="9">
        <f>ROUND(H437*I437,0)</f>
        <v>2114100</v>
      </c>
      <c r="K437" s="62" t="s">
        <v>89</v>
      </c>
      <c r="L437" s="62" t="s">
        <v>2</v>
      </c>
    </row>
    <row r="438" spans="1:12" s="41" customFormat="1" ht="15.75" customHeight="1">
      <c r="A438" s="7">
        <f>IF(B438&lt;&gt;"",MONTH(B438),"")</f>
        <v>5</v>
      </c>
      <c r="B438" s="30">
        <f>D438</f>
        <v>41059</v>
      </c>
      <c r="C438" s="30"/>
      <c r="D438" s="30">
        <v>41059</v>
      </c>
      <c r="E438" s="11" t="s">
        <v>262</v>
      </c>
      <c r="F438" s="96" t="s">
        <v>257</v>
      </c>
      <c r="G438" s="15" t="s">
        <v>251</v>
      </c>
      <c r="H438" s="45">
        <v>570</v>
      </c>
      <c r="I438" s="45">
        <v>9420</v>
      </c>
      <c r="J438" s="9">
        <f>ROUND(H438*I438,0)</f>
        <v>5369400</v>
      </c>
      <c r="K438" s="62" t="s">
        <v>89</v>
      </c>
      <c r="L438" s="62" t="s">
        <v>2</v>
      </c>
    </row>
    <row r="439" spans="1:12" s="41" customFormat="1" ht="15.75" customHeight="1">
      <c r="A439" s="7">
        <f>IF(B439&lt;&gt;"",MONTH(B439),"")</f>
        <v>5</v>
      </c>
      <c r="B439" s="30">
        <f>D439</f>
        <v>41059</v>
      </c>
      <c r="C439" s="30"/>
      <c r="D439" s="30">
        <v>41059</v>
      </c>
      <c r="E439" s="11" t="s">
        <v>254</v>
      </c>
      <c r="F439" s="96" t="s">
        <v>257</v>
      </c>
      <c r="G439" s="15" t="s">
        <v>251</v>
      </c>
      <c r="H439" s="45"/>
      <c r="I439" s="45"/>
      <c r="J439" s="61">
        <v>1794780</v>
      </c>
      <c r="K439" s="62" t="s">
        <v>3</v>
      </c>
      <c r="L439" s="62" t="s">
        <v>2</v>
      </c>
    </row>
    <row r="440" spans="1:12" s="41" customFormat="1" ht="15.75" customHeight="1">
      <c r="A440" s="7">
        <f>IF(B440&lt;&gt;"",MONTH(B440),"")</f>
        <v>5</v>
      </c>
      <c r="B440" s="30">
        <f>D440</f>
        <v>41059</v>
      </c>
      <c r="C440" s="32"/>
      <c r="D440" s="8">
        <v>41059</v>
      </c>
      <c r="E440" s="11" t="s">
        <v>616</v>
      </c>
      <c r="F440" s="55" t="s">
        <v>554</v>
      </c>
      <c r="G440" s="15" t="s">
        <v>169</v>
      </c>
      <c r="H440" s="45">
        <v>2150</v>
      </c>
      <c r="I440" s="45">
        <v>17357</v>
      </c>
      <c r="J440" s="9">
        <f>ROUND(H440*I440,0)</f>
        <v>37317550</v>
      </c>
      <c r="K440" s="62" t="s">
        <v>89</v>
      </c>
      <c r="L440" s="62" t="s">
        <v>2</v>
      </c>
    </row>
    <row r="441" spans="1:12" s="64" customFormat="1" ht="15.75" customHeight="1">
      <c r="A441" s="7">
        <f>IF(B441&lt;&gt;"",MONTH(B441),"")</f>
        <v>5</v>
      </c>
      <c r="B441" s="30">
        <f>D441</f>
        <v>41059</v>
      </c>
      <c r="C441" s="32"/>
      <c r="D441" s="8">
        <v>41059</v>
      </c>
      <c r="E441" s="11" t="s">
        <v>617</v>
      </c>
      <c r="F441" s="55" t="s">
        <v>554</v>
      </c>
      <c r="G441" s="15" t="s">
        <v>169</v>
      </c>
      <c r="H441" s="45">
        <v>270</v>
      </c>
      <c r="I441" s="45">
        <v>18321</v>
      </c>
      <c r="J441" s="9">
        <f>ROUND(H441*I441,0)</f>
        <v>4946670</v>
      </c>
      <c r="K441" s="62" t="s">
        <v>89</v>
      </c>
      <c r="L441" s="62" t="s">
        <v>2</v>
      </c>
    </row>
    <row r="442" spans="1:12" s="64" customFormat="1" ht="15.75" customHeight="1">
      <c r="A442" s="7">
        <f>IF(B442&lt;&gt;"",MONTH(B442),"")</f>
        <v>5</v>
      </c>
      <c r="B442" s="30">
        <f>D442</f>
        <v>41059</v>
      </c>
      <c r="C442" s="32"/>
      <c r="D442" s="8">
        <v>41059</v>
      </c>
      <c r="E442" s="11" t="s">
        <v>435</v>
      </c>
      <c r="F442" s="55" t="s">
        <v>554</v>
      </c>
      <c r="G442" s="15" t="s">
        <v>169</v>
      </c>
      <c r="H442" s="45"/>
      <c r="I442" s="45"/>
      <c r="J442" s="9">
        <v>4226422</v>
      </c>
      <c r="K442" s="62" t="s">
        <v>3</v>
      </c>
      <c r="L442" s="62" t="s">
        <v>2</v>
      </c>
    </row>
    <row r="443" spans="1:12" s="64" customFormat="1" ht="15.75" customHeight="1">
      <c r="A443" s="7">
        <f>IF(B443&lt;&gt;"",MONTH(B443),"")</f>
        <v>5</v>
      </c>
      <c r="B443" s="30">
        <f>D443</f>
        <v>41059</v>
      </c>
      <c r="C443" s="32"/>
      <c r="D443" s="8">
        <v>41059</v>
      </c>
      <c r="E443" s="11" t="s">
        <v>618</v>
      </c>
      <c r="F443" s="55" t="s">
        <v>555</v>
      </c>
      <c r="G443" s="15" t="s">
        <v>169</v>
      </c>
      <c r="H443" s="45">
        <v>292</v>
      </c>
      <c r="I443" s="45">
        <v>20261</v>
      </c>
      <c r="J443" s="9">
        <f>ROUND(H443*I443,0)</f>
        <v>5916212</v>
      </c>
      <c r="K443" s="62" t="s">
        <v>89</v>
      </c>
      <c r="L443" s="62" t="s">
        <v>2</v>
      </c>
    </row>
    <row r="444" spans="1:12" s="41" customFormat="1" ht="15.75" customHeight="1">
      <c r="A444" s="7">
        <f>IF(B444&lt;&gt;"",MONTH(B444),"")</f>
        <v>5</v>
      </c>
      <c r="B444" s="30">
        <f>D444</f>
        <v>41059</v>
      </c>
      <c r="C444" s="32"/>
      <c r="D444" s="8">
        <v>41059</v>
      </c>
      <c r="E444" s="11" t="s">
        <v>535</v>
      </c>
      <c r="F444" s="55" t="s">
        <v>555</v>
      </c>
      <c r="G444" s="15" t="s">
        <v>169</v>
      </c>
      <c r="H444" s="45">
        <v>250</v>
      </c>
      <c r="I444" s="45">
        <v>11706</v>
      </c>
      <c r="J444" s="9">
        <f>ROUND(H444*I444,0)</f>
        <v>2926500</v>
      </c>
      <c r="K444" s="62" t="s">
        <v>89</v>
      </c>
      <c r="L444" s="62" t="s">
        <v>2</v>
      </c>
    </row>
    <row r="445" spans="1:12" s="41" customFormat="1" ht="15.75" customHeight="1">
      <c r="A445" s="7">
        <f>IF(B445&lt;&gt;"",MONTH(B445),"")</f>
        <v>5</v>
      </c>
      <c r="B445" s="30">
        <f>D445</f>
        <v>41059</v>
      </c>
      <c r="C445" s="32"/>
      <c r="D445" s="8">
        <v>41059</v>
      </c>
      <c r="E445" s="11" t="s">
        <v>619</v>
      </c>
      <c r="F445" s="55" t="s">
        <v>555</v>
      </c>
      <c r="G445" s="15" t="s">
        <v>169</v>
      </c>
      <c r="H445" s="45">
        <v>360</v>
      </c>
      <c r="I445" s="45">
        <v>28775</v>
      </c>
      <c r="J445" s="9">
        <f>ROUND(H445*I445,0)</f>
        <v>10359000</v>
      </c>
      <c r="K445" s="62" t="s">
        <v>89</v>
      </c>
      <c r="L445" s="62" t="s">
        <v>2</v>
      </c>
    </row>
    <row r="446" spans="1:12" s="41" customFormat="1" ht="15.75" customHeight="1">
      <c r="A446" s="7">
        <f>IF(B446&lt;&gt;"",MONTH(B446),"")</f>
        <v>5</v>
      </c>
      <c r="B446" s="30">
        <f>D446</f>
        <v>41059</v>
      </c>
      <c r="C446" s="32"/>
      <c r="D446" s="8">
        <v>41059</v>
      </c>
      <c r="E446" s="11" t="s">
        <v>435</v>
      </c>
      <c r="F446" s="55" t="s">
        <v>555</v>
      </c>
      <c r="G446" s="15" t="s">
        <v>169</v>
      </c>
      <c r="H446" s="45"/>
      <c r="I446" s="45"/>
      <c r="J446" s="9">
        <v>1920171</v>
      </c>
      <c r="K446" s="62" t="s">
        <v>3</v>
      </c>
      <c r="L446" s="62" t="s">
        <v>2</v>
      </c>
    </row>
    <row r="447" spans="1:12" s="41" customFormat="1" ht="15.75" customHeight="1">
      <c r="A447" s="7">
        <f>IF(B447&lt;&gt;"",MONTH(B447),"")</f>
        <v>5</v>
      </c>
      <c r="B447" s="30">
        <f>D447</f>
        <v>41060</v>
      </c>
      <c r="C447" s="30"/>
      <c r="D447" s="30">
        <v>41060</v>
      </c>
      <c r="E447" s="31" t="s">
        <v>224</v>
      </c>
      <c r="F447" s="96" t="s">
        <v>223</v>
      </c>
      <c r="G447" s="33" t="s">
        <v>222</v>
      </c>
      <c r="H447" s="45">
        <v>104121</v>
      </c>
      <c r="I447" s="45">
        <v>250</v>
      </c>
      <c r="J447" s="9">
        <f>ROUND(H447*I447,0)</f>
        <v>26030250</v>
      </c>
      <c r="K447" s="62" t="s">
        <v>91</v>
      </c>
      <c r="L447" s="62" t="s">
        <v>2</v>
      </c>
    </row>
    <row r="448" spans="1:12" s="41" customFormat="1" ht="15.75" customHeight="1">
      <c r="A448" s="7">
        <f>IF(B448&lt;&gt;"",MONTH(B448),"")</f>
        <v>5</v>
      </c>
      <c r="B448" s="30">
        <f>D448</f>
        <v>41060</v>
      </c>
      <c r="C448" s="30"/>
      <c r="D448" s="30">
        <v>41060</v>
      </c>
      <c r="E448" s="31" t="s">
        <v>225</v>
      </c>
      <c r="F448" s="96" t="s">
        <v>223</v>
      </c>
      <c r="G448" s="33" t="s">
        <v>222</v>
      </c>
      <c r="H448" s="45"/>
      <c r="I448" s="45"/>
      <c r="J448" s="61">
        <v>2603025</v>
      </c>
      <c r="K448" s="62" t="s">
        <v>3</v>
      </c>
      <c r="L448" s="62" t="s">
        <v>2</v>
      </c>
    </row>
    <row r="449" spans="1:12" s="41" customFormat="1" ht="15.75" customHeight="1">
      <c r="A449" s="7">
        <f>IF(B449&lt;&gt;"",MONTH(B449),"")</f>
        <v>5</v>
      </c>
      <c r="B449" s="30">
        <f>D449</f>
        <v>41060</v>
      </c>
      <c r="C449" s="30"/>
      <c r="D449" s="30">
        <v>41060</v>
      </c>
      <c r="E449" s="11" t="s">
        <v>262</v>
      </c>
      <c r="F449" s="96" t="s">
        <v>264</v>
      </c>
      <c r="G449" s="15" t="s">
        <v>251</v>
      </c>
      <c r="H449" s="45">
        <v>80</v>
      </c>
      <c r="I449" s="45">
        <v>9420</v>
      </c>
      <c r="J449" s="9">
        <f>ROUND(H449*I449,0)</f>
        <v>753600</v>
      </c>
      <c r="K449" s="62" t="s">
        <v>89</v>
      </c>
      <c r="L449" s="62" t="s">
        <v>2</v>
      </c>
    </row>
    <row r="450" spans="1:12" s="41" customFormat="1" ht="15.75" customHeight="1">
      <c r="A450" s="7">
        <f>IF(B450&lt;&gt;"",MONTH(B450),"")</f>
        <v>5</v>
      </c>
      <c r="B450" s="30">
        <f>D450</f>
        <v>41060</v>
      </c>
      <c r="C450" s="30"/>
      <c r="D450" s="30">
        <v>41060</v>
      </c>
      <c r="E450" s="11" t="s">
        <v>265</v>
      </c>
      <c r="F450" s="96" t="s">
        <v>264</v>
      </c>
      <c r="G450" s="15" t="s">
        <v>251</v>
      </c>
      <c r="H450" s="45">
        <v>180</v>
      </c>
      <c r="I450" s="45">
        <v>15120</v>
      </c>
      <c r="J450" s="9">
        <f>ROUND(H450*I450,0)</f>
        <v>2721600</v>
      </c>
      <c r="K450" s="62" t="s">
        <v>89</v>
      </c>
      <c r="L450" s="62" t="s">
        <v>2</v>
      </c>
    </row>
    <row r="451" spans="1:12" s="41" customFormat="1" ht="15.75" customHeight="1">
      <c r="A451" s="7">
        <f>IF(B451&lt;&gt;"",MONTH(B451),"")</f>
        <v>5</v>
      </c>
      <c r="B451" s="30">
        <f>D451</f>
        <v>41060</v>
      </c>
      <c r="C451" s="30"/>
      <c r="D451" s="30">
        <v>41060</v>
      </c>
      <c r="E451" s="11" t="s">
        <v>266</v>
      </c>
      <c r="F451" s="96" t="s">
        <v>264</v>
      </c>
      <c r="G451" s="15" t="s">
        <v>251</v>
      </c>
      <c r="H451" s="45">
        <v>100</v>
      </c>
      <c r="I451" s="45">
        <v>11730</v>
      </c>
      <c r="J451" s="9">
        <f>ROUND(H451*I451,0)</f>
        <v>1173000</v>
      </c>
      <c r="K451" s="62" t="s">
        <v>89</v>
      </c>
      <c r="L451" s="62" t="s">
        <v>2</v>
      </c>
    </row>
    <row r="452" spans="1:12" s="41" customFormat="1" ht="15.75" customHeight="1">
      <c r="A452" s="7">
        <f>IF(B452&lt;&gt;"",MONTH(B452),"")</f>
        <v>5</v>
      </c>
      <c r="B452" s="30">
        <f>D452</f>
        <v>41060</v>
      </c>
      <c r="C452" s="30"/>
      <c r="D452" s="30">
        <v>41060</v>
      </c>
      <c r="E452" s="11" t="s">
        <v>267</v>
      </c>
      <c r="F452" s="96" t="s">
        <v>264</v>
      </c>
      <c r="G452" s="15" t="s">
        <v>251</v>
      </c>
      <c r="H452" s="45">
        <v>500</v>
      </c>
      <c r="I452" s="45">
        <v>13487.1</v>
      </c>
      <c r="J452" s="9">
        <f>ROUND(H452*I452,0)</f>
        <v>6743550</v>
      </c>
      <c r="K452" s="62" t="s">
        <v>89</v>
      </c>
      <c r="L452" s="62" t="s">
        <v>2</v>
      </c>
    </row>
    <row r="453" spans="1:12" s="41" customFormat="1" ht="15.75" customHeight="1">
      <c r="A453" s="7">
        <f>IF(B453&lt;&gt;"",MONTH(B453),"")</f>
        <v>5</v>
      </c>
      <c r="B453" s="30">
        <f>D453</f>
        <v>41060</v>
      </c>
      <c r="C453" s="30"/>
      <c r="D453" s="30">
        <v>41060</v>
      </c>
      <c r="E453" s="11" t="s">
        <v>268</v>
      </c>
      <c r="F453" s="96" t="s">
        <v>264</v>
      </c>
      <c r="G453" s="15" t="s">
        <v>251</v>
      </c>
      <c r="H453" s="45">
        <v>500</v>
      </c>
      <c r="I453" s="45">
        <v>6220.8</v>
      </c>
      <c r="J453" s="9">
        <f>ROUND(H453*I453,0)</f>
        <v>3110400</v>
      </c>
      <c r="K453" s="62" t="s">
        <v>89</v>
      </c>
      <c r="L453" s="62" t="s">
        <v>2</v>
      </c>
    </row>
    <row r="454" spans="1:12" s="41" customFormat="1" ht="15.75" customHeight="1">
      <c r="A454" s="7">
        <f>IF(B454&lt;&gt;"",MONTH(B454),"")</f>
        <v>5</v>
      </c>
      <c r="B454" s="30">
        <f>D454</f>
        <v>41060</v>
      </c>
      <c r="C454" s="30"/>
      <c r="D454" s="30">
        <v>41060</v>
      </c>
      <c r="E454" s="11" t="s">
        <v>269</v>
      </c>
      <c r="F454" s="96" t="s">
        <v>264</v>
      </c>
      <c r="G454" s="15" t="s">
        <v>251</v>
      </c>
      <c r="H454" s="45">
        <v>200</v>
      </c>
      <c r="I454" s="45">
        <v>11059.2</v>
      </c>
      <c r="J454" s="9">
        <f>ROUND(H454*I454,0)</f>
        <v>2211840</v>
      </c>
      <c r="K454" s="62" t="s">
        <v>89</v>
      </c>
      <c r="L454" s="62" t="s">
        <v>2</v>
      </c>
    </row>
    <row r="455" spans="1:12" s="41" customFormat="1" ht="15.75" customHeight="1">
      <c r="A455" s="7">
        <f>IF(B455&lt;&gt;"",MONTH(B455),"")</f>
        <v>5</v>
      </c>
      <c r="B455" s="30">
        <f>D455</f>
        <v>41060</v>
      </c>
      <c r="C455" s="30"/>
      <c r="D455" s="30">
        <v>41060</v>
      </c>
      <c r="E455" s="11" t="s">
        <v>270</v>
      </c>
      <c r="F455" s="96" t="s">
        <v>264</v>
      </c>
      <c r="G455" s="15" t="s">
        <v>251</v>
      </c>
      <c r="H455" s="45">
        <v>150</v>
      </c>
      <c r="I455" s="45">
        <v>9523.2000000000007</v>
      </c>
      <c r="J455" s="9">
        <f>ROUND(H455*I455,0)</f>
        <v>1428480</v>
      </c>
      <c r="K455" s="62" t="s">
        <v>89</v>
      </c>
      <c r="L455" s="62" t="s">
        <v>2</v>
      </c>
    </row>
    <row r="456" spans="1:12" s="41" customFormat="1" ht="15.75" customHeight="1">
      <c r="A456" s="7">
        <f>IF(B456&lt;&gt;"",MONTH(B456),"")</f>
        <v>5</v>
      </c>
      <c r="B456" s="30">
        <f>D456</f>
        <v>41060</v>
      </c>
      <c r="C456" s="30"/>
      <c r="D456" s="30">
        <v>41060</v>
      </c>
      <c r="E456" s="11" t="s">
        <v>263</v>
      </c>
      <c r="F456" s="96" t="s">
        <v>264</v>
      </c>
      <c r="G456" s="15" t="s">
        <v>251</v>
      </c>
      <c r="H456" s="45"/>
      <c r="I456" s="45"/>
      <c r="J456" s="9">
        <v>1814247</v>
      </c>
      <c r="K456" s="62" t="s">
        <v>3</v>
      </c>
      <c r="L456" s="62" t="s">
        <v>2</v>
      </c>
    </row>
    <row r="457" spans="1:12" s="41" customFormat="1" ht="15.75" customHeight="1">
      <c r="A457" s="7">
        <f>IF(B457&lt;&gt;"",MONTH(B457),"")</f>
        <v>6</v>
      </c>
      <c r="B457" s="30">
        <f>D457</f>
        <v>41064</v>
      </c>
      <c r="C457" s="32"/>
      <c r="D457" s="8">
        <v>41064</v>
      </c>
      <c r="E457" s="11" t="s">
        <v>557</v>
      </c>
      <c r="F457" s="55" t="s">
        <v>620</v>
      </c>
      <c r="G457" s="15" t="s">
        <v>169</v>
      </c>
      <c r="H457" s="45">
        <v>250</v>
      </c>
      <c r="I457" s="45">
        <v>17722</v>
      </c>
      <c r="J457" s="9">
        <f>ROUND(H457*I457,0)</f>
        <v>4430500</v>
      </c>
      <c r="K457" s="62" t="s">
        <v>89</v>
      </c>
      <c r="L457" s="62" t="s">
        <v>2</v>
      </c>
    </row>
    <row r="458" spans="1:12" s="41" customFormat="1" ht="15.75" customHeight="1">
      <c r="A458" s="7">
        <f>IF(B458&lt;&gt;"",MONTH(B458),"")</f>
        <v>6</v>
      </c>
      <c r="B458" s="30">
        <f>D458</f>
        <v>41064</v>
      </c>
      <c r="C458" s="32"/>
      <c r="D458" s="8">
        <v>41064</v>
      </c>
      <c r="E458" s="11" t="s">
        <v>435</v>
      </c>
      <c r="F458" s="55" t="s">
        <v>620</v>
      </c>
      <c r="G458" s="15" t="s">
        <v>169</v>
      </c>
      <c r="H458" s="45"/>
      <c r="I458" s="45"/>
      <c r="J458" s="9">
        <v>443050</v>
      </c>
      <c r="K458" s="62" t="s">
        <v>3</v>
      </c>
      <c r="L458" s="62" t="s">
        <v>2</v>
      </c>
    </row>
    <row r="459" spans="1:12" s="41" customFormat="1" ht="15.75" customHeight="1">
      <c r="A459" s="7">
        <f>IF(B459&lt;&gt;"",MONTH(B459),"")</f>
        <v>6</v>
      </c>
      <c r="B459" s="30">
        <f>D459</f>
        <v>41066</v>
      </c>
      <c r="C459" s="30"/>
      <c r="D459" s="8">
        <v>41066</v>
      </c>
      <c r="E459" s="31" t="s">
        <v>219</v>
      </c>
      <c r="F459" s="96" t="s">
        <v>218</v>
      </c>
      <c r="G459" s="1" t="s">
        <v>217</v>
      </c>
      <c r="H459" s="46">
        <v>600</v>
      </c>
      <c r="I459" s="47">
        <v>8930</v>
      </c>
      <c r="J459" s="9">
        <f>ROUND(H459*I459,0)</f>
        <v>5358000</v>
      </c>
      <c r="K459" s="62" t="s">
        <v>89</v>
      </c>
      <c r="L459" s="62" t="s">
        <v>2</v>
      </c>
    </row>
    <row r="460" spans="1:12" s="41" customFormat="1" ht="15.75" customHeight="1">
      <c r="A460" s="7">
        <f>IF(B460&lt;&gt;"",MONTH(B460),"")</f>
        <v>6</v>
      </c>
      <c r="B460" s="30">
        <f>D460</f>
        <v>41066</v>
      </c>
      <c r="C460" s="30"/>
      <c r="D460" s="8">
        <v>41066</v>
      </c>
      <c r="E460" s="31" t="s">
        <v>221</v>
      </c>
      <c r="F460" s="96" t="s">
        <v>218</v>
      </c>
      <c r="G460" s="1" t="s">
        <v>217</v>
      </c>
      <c r="H460" s="46">
        <v>600</v>
      </c>
      <c r="I460" s="47">
        <v>12066</v>
      </c>
      <c r="J460" s="9">
        <f>ROUND(H460*I460,0)</f>
        <v>7239600</v>
      </c>
      <c r="K460" s="62" t="s">
        <v>89</v>
      </c>
      <c r="L460" s="62" t="s">
        <v>2</v>
      </c>
    </row>
    <row r="461" spans="1:12" s="41" customFormat="1" ht="15.75" customHeight="1">
      <c r="A461" s="7">
        <f>IF(B461&lt;&gt;"",MONTH(B461),"")</f>
        <v>6</v>
      </c>
      <c r="B461" s="30">
        <f>D461</f>
        <v>41066</v>
      </c>
      <c r="C461" s="30"/>
      <c r="D461" s="8">
        <v>41066</v>
      </c>
      <c r="E461" s="31" t="s">
        <v>220</v>
      </c>
      <c r="F461" s="96" t="s">
        <v>218</v>
      </c>
      <c r="G461" s="1" t="s">
        <v>217</v>
      </c>
      <c r="H461" s="46"/>
      <c r="I461" s="45"/>
      <c r="J461" s="9">
        <v>1259760</v>
      </c>
      <c r="K461" s="62" t="s">
        <v>3</v>
      </c>
      <c r="L461" s="62" t="s">
        <v>2</v>
      </c>
    </row>
    <row r="462" spans="1:12" s="41" customFormat="1" ht="15.75" customHeight="1">
      <c r="A462" s="7">
        <f>IF(B462&lt;&gt;"",MONTH(B462),"")</f>
        <v>6</v>
      </c>
      <c r="B462" s="30">
        <f>D462</f>
        <v>41066</v>
      </c>
      <c r="C462" s="30"/>
      <c r="D462" s="8">
        <v>41066</v>
      </c>
      <c r="E462" s="31" t="s">
        <v>168</v>
      </c>
      <c r="F462" s="96" t="s">
        <v>218</v>
      </c>
      <c r="G462" s="1" t="s">
        <v>217</v>
      </c>
      <c r="H462" s="46"/>
      <c r="I462" s="45"/>
      <c r="J462" s="9">
        <v>13857360</v>
      </c>
      <c r="K462" s="62" t="s">
        <v>2</v>
      </c>
      <c r="L462" s="62" t="s">
        <v>22</v>
      </c>
    </row>
    <row r="463" spans="1:12" s="41" customFormat="1" ht="15.75" customHeight="1">
      <c r="A463" s="7">
        <f>IF(B463&lt;&gt;"",MONTH(B463),"")</f>
        <v>6</v>
      </c>
      <c r="B463" s="30">
        <f>D463</f>
        <v>41066</v>
      </c>
      <c r="C463" s="32"/>
      <c r="D463" s="8">
        <v>41066</v>
      </c>
      <c r="E463" s="11" t="s">
        <v>672</v>
      </c>
      <c r="F463" s="55" t="s">
        <v>621</v>
      </c>
      <c r="G463" s="15" t="s">
        <v>169</v>
      </c>
      <c r="H463" s="45">
        <v>200</v>
      </c>
      <c r="I463" s="45">
        <v>13789</v>
      </c>
      <c r="J463" s="9">
        <f>ROUND(H463*I463,0)</f>
        <v>2757800</v>
      </c>
      <c r="K463" s="62" t="s">
        <v>89</v>
      </c>
      <c r="L463" s="62" t="s">
        <v>2</v>
      </c>
    </row>
    <row r="464" spans="1:12" s="41" customFormat="1" ht="15.75" customHeight="1">
      <c r="A464" s="7">
        <f>IF(B464&lt;&gt;"",MONTH(B464),"")</f>
        <v>6</v>
      </c>
      <c r="B464" s="30">
        <f>D464</f>
        <v>41066</v>
      </c>
      <c r="C464" s="32"/>
      <c r="D464" s="8">
        <v>41066</v>
      </c>
      <c r="E464" s="11" t="s">
        <v>673</v>
      </c>
      <c r="F464" s="55" t="s">
        <v>621</v>
      </c>
      <c r="G464" s="15" t="s">
        <v>169</v>
      </c>
      <c r="H464" s="45">
        <v>200</v>
      </c>
      <c r="I464" s="45">
        <v>9324</v>
      </c>
      <c r="J464" s="9">
        <f>ROUND(H464*I464,0)</f>
        <v>1864800</v>
      </c>
      <c r="K464" s="62" t="s">
        <v>89</v>
      </c>
      <c r="L464" s="62" t="s">
        <v>2</v>
      </c>
    </row>
    <row r="465" spans="1:12" s="41" customFormat="1" ht="15.75" customHeight="1">
      <c r="A465" s="7">
        <f>IF(B465&lt;&gt;"",MONTH(B465),"")</f>
        <v>6</v>
      </c>
      <c r="B465" s="30">
        <f>D465</f>
        <v>41066</v>
      </c>
      <c r="C465" s="32"/>
      <c r="D465" s="8">
        <v>41066</v>
      </c>
      <c r="E465" s="11" t="s">
        <v>606</v>
      </c>
      <c r="F465" s="55" t="s">
        <v>621</v>
      </c>
      <c r="G465" s="15" t="s">
        <v>169</v>
      </c>
      <c r="H465" s="45">
        <v>200</v>
      </c>
      <c r="I465" s="45">
        <v>21119</v>
      </c>
      <c r="J465" s="9">
        <f>ROUND(H465*I465,0)</f>
        <v>4223800</v>
      </c>
      <c r="K465" s="62" t="s">
        <v>89</v>
      </c>
      <c r="L465" s="62" t="s">
        <v>2</v>
      </c>
    </row>
    <row r="466" spans="1:12" s="41" customFormat="1" ht="15.75" customHeight="1">
      <c r="A466" s="7">
        <f>IF(B466&lt;&gt;"",MONTH(B466),"")</f>
        <v>6</v>
      </c>
      <c r="B466" s="30">
        <f>D466</f>
        <v>41066</v>
      </c>
      <c r="C466" s="32"/>
      <c r="D466" s="8">
        <v>41066</v>
      </c>
      <c r="E466" s="11" t="s">
        <v>569</v>
      </c>
      <c r="F466" s="55" t="s">
        <v>621</v>
      </c>
      <c r="G466" s="15" t="s">
        <v>169</v>
      </c>
      <c r="H466" s="45">
        <v>1600</v>
      </c>
      <c r="I466" s="45">
        <v>10775</v>
      </c>
      <c r="J466" s="9">
        <f>ROUND(H466*I466,0)</f>
        <v>17240000</v>
      </c>
      <c r="K466" s="62" t="s">
        <v>89</v>
      </c>
      <c r="L466" s="62" t="s">
        <v>2</v>
      </c>
    </row>
    <row r="467" spans="1:12" s="41" customFormat="1" ht="15.75" customHeight="1">
      <c r="A467" s="7">
        <f>IF(B467&lt;&gt;"",MONTH(B467),"")</f>
        <v>6</v>
      </c>
      <c r="B467" s="30">
        <f>D467</f>
        <v>41066</v>
      </c>
      <c r="C467" s="32"/>
      <c r="D467" s="8">
        <v>41066</v>
      </c>
      <c r="E467" s="11" t="s">
        <v>435</v>
      </c>
      <c r="F467" s="55" t="s">
        <v>621</v>
      </c>
      <c r="G467" s="15" t="s">
        <v>169</v>
      </c>
      <c r="H467" s="45"/>
      <c r="I467" s="45"/>
      <c r="J467" s="9">
        <v>2608640</v>
      </c>
      <c r="K467" s="62" t="s">
        <v>3</v>
      </c>
      <c r="L467" s="62" t="s">
        <v>2</v>
      </c>
    </row>
    <row r="468" spans="1:12" s="41" customFormat="1" ht="15.75" customHeight="1">
      <c r="A468" s="7">
        <f>IF(B468&lt;&gt;"",MONTH(B468),"")</f>
        <v>6</v>
      </c>
      <c r="B468" s="30">
        <f>D468</f>
        <v>41068</v>
      </c>
      <c r="C468" s="30" t="s">
        <v>156</v>
      </c>
      <c r="D468" s="30">
        <v>41068</v>
      </c>
      <c r="E468" s="31" t="s">
        <v>158</v>
      </c>
      <c r="F468" s="63" t="s">
        <v>155</v>
      </c>
      <c r="G468" s="1"/>
      <c r="H468" s="45"/>
      <c r="I468" s="45"/>
      <c r="J468" s="9">
        <v>60240213</v>
      </c>
      <c r="K468" s="62" t="s">
        <v>11</v>
      </c>
      <c r="L468" s="10" t="s">
        <v>118</v>
      </c>
    </row>
    <row r="469" spans="1:12" s="41" customFormat="1" ht="15.75" customHeight="1">
      <c r="A469" s="7">
        <f>IF(B469&lt;&gt;"",MONTH(B469),"")</f>
        <v>6</v>
      </c>
      <c r="B469" s="30">
        <f>D469</f>
        <v>41068</v>
      </c>
      <c r="C469" s="30" t="s">
        <v>156</v>
      </c>
      <c r="D469" s="30">
        <v>41068</v>
      </c>
      <c r="E469" s="31" t="s">
        <v>158</v>
      </c>
      <c r="F469" s="63" t="s">
        <v>155</v>
      </c>
      <c r="G469" s="1"/>
      <c r="H469" s="45"/>
      <c r="I469" s="45"/>
      <c r="J469" s="61">
        <v>18522867</v>
      </c>
      <c r="K469" s="62" t="s">
        <v>11</v>
      </c>
      <c r="L469" s="10" t="s">
        <v>118</v>
      </c>
    </row>
    <row r="470" spans="1:12" s="41" customFormat="1" ht="15.75" customHeight="1">
      <c r="A470" s="7">
        <f>IF(B470&lt;&gt;"",MONTH(B470),"")</f>
        <v>6</v>
      </c>
      <c r="B470" s="30">
        <f>D470</f>
        <v>41068</v>
      </c>
      <c r="C470" s="30" t="s">
        <v>156</v>
      </c>
      <c r="D470" s="30">
        <v>41068</v>
      </c>
      <c r="E470" s="31" t="s">
        <v>158</v>
      </c>
      <c r="F470" s="63" t="s">
        <v>155</v>
      </c>
      <c r="G470" s="1"/>
      <c r="H470" s="45"/>
      <c r="I470" s="45"/>
      <c r="J470" s="61">
        <v>8479130</v>
      </c>
      <c r="K470" s="62" t="s">
        <v>11</v>
      </c>
      <c r="L470" s="10" t="s">
        <v>118</v>
      </c>
    </row>
    <row r="471" spans="1:12" s="41" customFormat="1" ht="15.75" customHeight="1">
      <c r="A471" s="7">
        <f>IF(B471&lt;&gt;"",MONTH(B471),"")</f>
        <v>6</v>
      </c>
      <c r="B471" s="30">
        <f>D471</f>
        <v>41068</v>
      </c>
      <c r="C471" s="30" t="s">
        <v>157</v>
      </c>
      <c r="D471" s="8">
        <v>41068</v>
      </c>
      <c r="E471" s="31" t="s">
        <v>168</v>
      </c>
      <c r="F471" s="63" t="s">
        <v>155</v>
      </c>
      <c r="G471" s="1"/>
      <c r="H471" s="46"/>
      <c r="I471" s="47"/>
      <c r="J471" s="9">
        <v>13857360</v>
      </c>
      <c r="K471" s="62" t="s">
        <v>2</v>
      </c>
      <c r="L471" s="62" t="s">
        <v>11</v>
      </c>
    </row>
    <row r="472" spans="1:12" s="41" customFormat="1" ht="15.75" customHeight="1">
      <c r="A472" s="7">
        <f>IF(B472&lt;&gt;"",MONTH(B472),"")</f>
        <v>6</v>
      </c>
      <c r="B472" s="30">
        <f>D472</f>
        <v>41068</v>
      </c>
      <c r="C472" s="30" t="s">
        <v>157</v>
      </c>
      <c r="D472" s="8">
        <v>41068</v>
      </c>
      <c r="E472" s="31" t="s">
        <v>159</v>
      </c>
      <c r="F472" s="63" t="s">
        <v>155</v>
      </c>
      <c r="G472" s="1"/>
      <c r="H472" s="46"/>
      <c r="I472" s="47"/>
      <c r="J472" s="9">
        <v>20000</v>
      </c>
      <c r="K472" s="62" t="s">
        <v>60</v>
      </c>
      <c r="L472" s="62" t="s">
        <v>11</v>
      </c>
    </row>
    <row r="473" spans="1:12" s="41" customFormat="1" ht="15.75" customHeight="1">
      <c r="A473" s="7">
        <f>IF(B473&lt;&gt;"",MONTH(B473),"")</f>
        <v>6</v>
      </c>
      <c r="B473" s="30">
        <f>D473</f>
        <v>41068</v>
      </c>
      <c r="C473" s="32"/>
      <c r="D473" s="8">
        <v>41068</v>
      </c>
      <c r="E473" s="11" t="s">
        <v>674</v>
      </c>
      <c r="F473" s="55" t="s">
        <v>622</v>
      </c>
      <c r="G473" s="15" t="s">
        <v>169</v>
      </c>
      <c r="H473" s="45">
        <v>103</v>
      </c>
      <c r="I473" s="45">
        <v>23725</v>
      </c>
      <c r="J473" s="9">
        <f>ROUND(H473*I473,0)</f>
        <v>2443675</v>
      </c>
      <c r="K473" s="62" t="s">
        <v>89</v>
      </c>
      <c r="L473" s="62" t="s">
        <v>2</v>
      </c>
    </row>
    <row r="474" spans="1:12" s="41" customFormat="1" ht="15.75" customHeight="1">
      <c r="A474" s="7">
        <f>IF(B474&lt;&gt;"",MONTH(B474),"")</f>
        <v>6</v>
      </c>
      <c r="B474" s="30">
        <f>D474</f>
        <v>41068</v>
      </c>
      <c r="C474" s="32"/>
      <c r="D474" s="8">
        <v>41068</v>
      </c>
      <c r="E474" s="11" t="s">
        <v>675</v>
      </c>
      <c r="F474" s="55" t="s">
        <v>622</v>
      </c>
      <c r="G474" s="15" t="s">
        <v>169</v>
      </c>
      <c r="H474" s="45">
        <v>100</v>
      </c>
      <c r="I474" s="45">
        <v>29734</v>
      </c>
      <c r="J474" s="9">
        <f>ROUND(H474*I474,0)</f>
        <v>2973400</v>
      </c>
      <c r="K474" s="62" t="s">
        <v>89</v>
      </c>
      <c r="L474" s="62" t="s">
        <v>2</v>
      </c>
    </row>
    <row r="475" spans="1:12" s="41" customFormat="1" ht="15.75" customHeight="1">
      <c r="A475" s="7">
        <f>IF(B475&lt;&gt;"",MONTH(B475),"")</f>
        <v>6</v>
      </c>
      <c r="B475" s="30">
        <f>D475</f>
        <v>41068</v>
      </c>
      <c r="C475" s="32"/>
      <c r="D475" s="8">
        <v>41068</v>
      </c>
      <c r="E475" s="11" t="s">
        <v>676</v>
      </c>
      <c r="F475" s="55" t="s">
        <v>622</v>
      </c>
      <c r="G475" s="15" t="s">
        <v>169</v>
      </c>
      <c r="H475" s="45">
        <v>120</v>
      </c>
      <c r="I475" s="45">
        <v>26664</v>
      </c>
      <c r="J475" s="9">
        <f>ROUND(H475*I475,0)</f>
        <v>3199680</v>
      </c>
      <c r="K475" s="62" t="s">
        <v>89</v>
      </c>
      <c r="L475" s="62" t="s">
        <v>2</v>
      </c>
    </row>
    <row r="476" spans="1:12" s="41" customFormat="1" ht="15.75" customHeight="1">
      <c r="A476" s="7">
        <f>IF(B476&lt;&gt;"",MONTH(B476),"")</f>
        <v>6</v>
      </c>
      <c r="B476" s="30">
        <f>D476</f>
        <v>41068</v>
      </c>
      <c r="C476" s="32"/>
      <c r="D476" s="8">
        <v>41068</v>
      </c>
      <c r="E476" s="11" t="s">
        <v>677</v>
      </c>
      <c r="F476" s="55" t="s">
        <v>622</v>
      </c>
      <c r="G476" s="15" t="s">
        <v>169</v>
      </c>
      <c r="H476" s="45">
        <v>170</v>
      </c>
      <c r="I476" s="45">
        <v>30997</v>
      </c>
      <c r="J476" s="9">
        <f>ROUND(H476*I476,0)</f>
        <v>5269490</v>
      </c>
      <c r="K476" s="62" t="s">
        <v>89</v>
      </c>
      <c r="L476" s="62" t="s">
        <v>2</v>
      </c>
    </row>
    <row r="477" spans="1:12" s="41" customFormat="1" ht="15.75" customHeight="1">
      <c r="A477" s="7">
        <f>IF(B477&lt;&gt;"",MONTH(B477),"")</f>
        <v>6</v>
      </c>
      <c r="B477" s="30">
        <f>D477</f>
        <v>41068</v>
      </c>
      <c r="C477" s="32"/>
      <c r="D477" s="8">
        <v>41068</v>
      </c>
      <c r="E477" s="11" t="s">
        <v>678</v>
      </c>
      <c r="F477" s="55" t="s">
        <v>622</v>
      </c>
      <c r="G477" s="15" t="s">
        <v>169</v>
      </c>
      <c r="H477" s="45">
        <v>50</v>
      </c>
      <c r="I477" s="45">
        <v>38106</v>
      </c>
      <c r="J477" s="9">
        <f>ROUND(H477*I477,0)</f>
        <v>1905300</v>
      </c>
      <c r="K477" s="62" t="s">
        <v>89</v>
      </c>
      <c r="L477" s="62" t="s">
        <v>2</v>
      </c>
    </row>
    <row r="478" spans="1:12" s="41" customFormat="1" ht="15.75" customHeight="1">
      <c r="A478" s="7">
        <f>IF(B478&lt;&gt;"",MONTH(B478),"")</f>
        <v>6</v>
      </c>
      <c r="B478" s="30">
        <f>D478</f>
        <v>41068</v>
      </c>
      <c r="C478" s="32"/>
      <c r="D478" s="8">
        <v>41068</v>
      </c>
      <c r="E478" s="11" t="s">
        <v>435</v>
      </c>
      <c r="F478" s="55" t="s">
        <v>622</v>
      </c>
      <c r="G478" s="15" t="s">
        <v>169</v>
      </c>
      <c r="H478" s="45"/>
      <c r="I478" s="45"/>
      <c r="J478" s="9">
        <v>1579155</v>
      </c>
      <c r="K478" s="62" t="s">
        <v>3</v>
      </c>
      <c r="L478" s="62" t="s">
        <v>2</v>
      </c>
    </row>
    <row r="479" spans="1:12" s="41" customFormat="1" ht="15.75" customHeight="1">
      <c r="A479" s="7">
        <f>IF(B479&lt;&gt;"",MONTH(B479),"")</f>
        <v>6</v>
      </c>
      <c r="B479" s="30">
        <f>D479</f>
        <v>41068</v>
      </c>
      <c r="C479" s="32"/>
      <c r="D479" s="8">
        <v>41068</v>
      </c>
      <c r="E479" s="11" t="s">
        <v>679</v>
      </c>
      <c r="F479" s="55" t="s">
        <v>623</v>
      </c>
      <c r="G479" s="15" t="s">
        <v>169</v>
      </c>
      <c r="H479" s="45">
        <v>550</v>
      </c>
      <c r="I479" s="45">
        <v>9891</v>
      </c>
      <c r="J479" s="9">
        <f>ROUND(H479*I479,0)</f>
        <v>5440050</v>
      </c>
      <c r="K479" s="62" t="s">
        <v>89</v>
      </c>
      <c r="L479" s="62" t="s">
        <v>2</v>
      </c>
    </row>
    <row r="480" spans="1:12" s="41" customFormat="1" ht="15.75" customHeight="1">
      <c r="A480" s="7">
        <f>IF(B480&lt;&gt;"",MONTH(B480),"")</f>
        <v>6</v>
      </c>
      <c r="B480" s="30">
        <f>D480</f>
        <v>41068</v>
      </c>
      <c r="C480" s="32"/>
      <c r="D480" s="8">
        <v>41068</v>
      </c>
      <c r="E480" s="11" t="s">
        <v>500</v>
      </c>
      <c r="F480" s="55" t="s">
        <v>623</v>
      </c>
      <c r="G480" s="15" t="s">
        <v>169</v>
      </c>
      <c r="H480" s="45">
        <v>340</v>
      </c>
      <c r="I480" s="45">
        <v>14573</v>
      </c>
      <c r="J480" s="9">
        <f>ROUND(H480*I480,0)</f>
        <v>4954820</v>
      </c>
      <c r="K480" s="62" t="s">
        <v>89</v>
      </c>
      <c r="L480" s="62" t="s">
        <v>2</v>
      </c>
    </row>
    <row r="481" spans="1:12" s="41" customFormat="1" ht="15.75" customHeight="1">
      <c r="A481" s="7">
        <f>IF(B481&lt;&gt;"",MONTH(B481),"")</f>
        <v>6</v>
      </c>
      <c r="B481" s="30">
        <f>D481</f>
        <v>41068</v>
      </c>
      <c r="C481" s="32"/>
      <c r="D481" s="8">
        <v>41068</v>
      </c>
      <c r="E481" s="11" t="s">
        <v>680</v>
      </c>
      <c r="F481" s="55" t="s">
        <v>623</v>
      </c>
      <c r="G481" s="15" t="s">
        <v>169</v>
      </c>
      <c r="H481" s="45">
        <v>40</v>
      </c>
      <c r="I481" s="45">
        <v>28207</v>
      </c>
      <c r="J481" s="9">
        <f>ROUND(H481*I481,0)</f>
        <v>1128280</v>
      </c>
      <c r="K481" s="62" t="s">
        <v>89</v>
      </c>
      <c r="L481" s="62" t="s">
        <v>2</v>
      </c>
    </row>
    <row r="482" spans="1:12" s="41" customFormat="1" ht="15.75" customHeight="1">
      <c r="A482" s="7">
        <f>IF(B482&lt;&gt;"",MONTH(B482),"")</f>
        <v>6</v>
      </c>
      <c r="B482" s="30">
        <f>D482</f>
        <v>41068</v>
      </c>
      <c r="C482" s="32"/>
      <c r="D482" s="8">
        <v>41068</v>
      </c>
      <c r="E482" s="11" t="s">
        <v>681</v>
      </c>
      <c r="F482" s="55" t="s">
        <v>623</v>
      </c>
      <c r="G482" s="15" t="s">
        <v>169</v>
      </c>
      <c r="H482" s="45">
        <v>840</v>
      </c>
      <c r="I482" s="45">
        <v>27405</v>
      </c>
      <c r="J482" s="9">
        <f>ROUND(H482*I482,0)</f>
        <v>23020200</v>
      </c>
      <c r="K482" s="62" t="s">
        <v>89</v>
      </c>
      <c r="L482" s="62" t="s">
        <v>2</v>
      </c>
    </row>
    <row r="483" spans="1:12" s="41" customFormat="1" ht="15.75" customHeight="1">
      <c r="A483" s="7">
        <f>IF(B483&lt;&gt;"",MONTH(B483),"")</f>
        <v>6</v>
      </c>
      <c r="B483" s="30">
        <f>D483</f>
        <v>41068</v>
      </c>
      <c r="C483" s="32"/>
      <c r="D483" s="8">
        <v>41068</v>
      </c>
      <c r="E483" s="11" t="s">
        <v>435</v>
      </c>
      <c r="F483" s="55" t="s">
        <v>623</v>
      </c>
      <c r="G483" s="15" t="s">
        <v>169</v>
      </c>
      <c r="H483" s="45"/>
      <c r="I483" s="45"/>
      <c r="J483" s="9">
        <v>3454335</v>
      </c>
      <c r="K483" s="62" t="s">
        <v>3</v>
      </c>
      <c r="L483" s="62" t="s">
        <v>2</v>
      </c>
    </row>
    <row r="484" spans="1:12" s="41" customFormat="1" ht="15.75" customHeight="1">
      <c r="A484" s="7">
        <f>IF(B484&lt;&gt;"",MONTH(B484),"")</f>
        <v>6</v>
      </c>
      <c r="B484" s="30">
        <f>D484</f>
        <v>41071</v>
      </c>
      <c r="C484" s="8"/>
      <c r="D484" s="8">
        <v>41071</v>
      </c>
      <c r="E484" s="11" t="s">
        <v>408</v>
      </c>
      <c r="F484" s="55" t="s">
        <v>384</v>
      </c>
      <c r="G484" s="15" t="s">
        <v>376</v>
      </c>
      <c r="H484" s="45"/>
      <c r="I484" s="45"/>
      <c r="J484" s="9">
        <v>1600000</v>
      </c>
      <c r="K484" s="10" t="s">
        <v>97</v>
      </c>
      <c r="L484" s="10" t="s">
        <v>22</v>
      </c>
    </row>
    <row r="485" spans="1:12" s="41" customFormat="1" ht="15.75" customHeight="1">
      <c r="A485" s="7">
        <f>IF(B485&lt;&gt;"",MONTH(B485),"")</f>
        <v>6</v>
      </c>
      <c r="B485" s="30">
        <f>D485</f>
        <v>41071</v>
      </c>
      <c r="C485" s="8"/>
      <c r="D485" s="8">
        <v>41071</v>
      </c>
      <c r="E485" s="11" t="s">
        <v>244</v>
      </c>
      <c r="F485" s="55" t="s">
        <v>384</v>
      </c>
      <c r="G485" s="15" t="s">
        <v>376</v>
      </c>
      <c r="H485" s="46"/>
      <c r="I485" s="46"/>
      <c r="J485" s="9">
        <v>160000</v>
      </c>
      <c r="K485" s="10" t="s">
        <v>3</v>
      </c>
      <c r="L485" s="10" t="s">
        <v>22</v>
      </c>
    </row>
    <row r="486" spans="1:12" s="41" customFormat="1" ht="15.75" customHeight="1">
      <c r="A486" s="7">
        <f>IF(B486&lt;&gt;"",MONTH(B486),"")</f>
        <v>6</v>
      </c>
      <c r="B486" s="30">
        <f>D486</f>
        <v>41071</v>
      </c>
      <c r="C486" s="32"/>
      <c r="D486" s="8">
        <v>41071</v>
      </c>
      <c r="E486" s="11" t="s">
        <v>682</v>
      </c>
      <c r="F486" s="55" t="s">
        <v>624</v>
      </c>
      <c r="G486" s="15" t="s">
        <v>169</v>
      </c>
      <c r="H486" s="45">
        <v>630</v>
      </c>
      <c r="I486" s="45">
        <v>13042</v>
      </c>
      <c r="J486" s="9">
        <f>ROUND(H486*I486,0)</f>
        <v>8216460</v>
      </c>
      <c r="K486" s="62" t="s">
        <v>89</v>
      </c>
      <c r="L486" s="62" t="s">
        <v>2</v>
      </c>
    </row>
    <row r="487" spans="1:12" s="41" customFormat="1" ht="15.75" customHeight="1">
      <c r="A487" s="7">
        <f>IF(B487&lt;&gt;"",MONTH(B487),"")</f>
        <v>6</v>
      </c>
      <c r="B487" s="30">
        <f>D487</f>
        <v>41071</v>
      </c>
      <c r="C487" s="32"/>
      <c r="D487" s="8">
        <v>41071</v>
      </c>
      <c r="E487" s="11" t="s">
        <v>507</v>
      </c>
      <c r="F487" s="55" t="s">
        <v>624</v>
      </c>
      <c r="G487" s="15" t="s">
        <v>169</v>
      </c>
      <c r="H487" s="45">
        <v>625</v>
      </c>
      <c r="I487" s="45">
        <v>19819</v>
      </c>
      <c r="J487" s="9">
        <f>ROUND(H487*I487,0)</f>
        <v>12386875</v>
      </c>
      <c r="K487" s="62" t="s">
        <v>89</v>
      </c>
      <c r="L487" s="62" t="s">
        <v>2</v>
      </c>
    </row>
    <row r="488" spans="1:12" s="41" customFormat="1" ht="15.75" customHeight="1">
      <c r="A488" s="7">
        <f>IF(B488&lt;&gt;"",MONTH(B488),"")</f>
        <v>6</v>
      </c>
      <c r="B488" s="30">
        <f>D488</f>
        <v>41071</v>
      </c>
      <c r="C488" s="32"/>
      <c r="D488" s="8">
        <v>41071</v>
      </c>
      <c r="E488" s="11" t="s">
        <v>509</v>
      </c>
      <c r="F488" s="55" t="s">
        <v>624</v>
      </c>
      <c r="G488" s="15" t="s">
        <v>169</v>
      </c>
      <c r="H488" s="45">
        <v>315</v>
      </c>
      <c r="I488" s="45">
        <v>19041</v>
      </c>
      <c r="J488" s="9">
        <f>ROUND(H488*I488,0)</f>
        <v>5997915</v>
      </c>
      <c r="K488" s="62" t="s">
        <v>89</v>
      </c>
      <c r="L488" s="62" t="s">
        <v>2</v>
      </c>
    </row>
    <row r="489" spans="1:12" s="41" customFormat="1" ht="15.75" customHeight="1">
      <c r="A489" s="7">
        <f>IF(B489&lt;&gt;"",MONTH(B489),"")</f>
        <v>6</v>
      </c>
      <c r="B489" s="30">
        <f>D489</f>
        <v>41071</v>
      </c>
      <c r="C489" s="32"/>
      <c r="D489" s="8">
        <v>41071</v>
      </c>
      <c r="E489" s="11" t="s">
        <v>683</v>
      </c>
      <c r="F489" s="55" t="s">
        <v>624</v>
      </c>
      <c r="G489" s="15" t="s">
        <v>169</v>
      </c>
      <c r="H489" s="45">
        <v>268</v>
      </c>
      <c r="I489" s="45">
        <v>21210</v>
      </c>
      <c r="J489" s="9">
        <f>ROUND(H489*I489,0)</f>
        <v>5684280</v>
      </c>
      <c r="K489" s="62" t="s">
        <v>89</v>
      </c>
      <c r="L489" s="62" t="s">
        <v>2</v>
      </c>
    </row>
    <row r="490" spans="1:12" s="41" customFormat="1" ht="15.75" customHeight="1">
      <c r="A490" s="7">
        <f>IF(B490&lt;&gt;"",MONTH(B490),"")</f>
        <v>6</v>
      </c>
      <c r="B490" s="30">
        <f>D490</f>
        <v>41071</v>
      </c>
      <c r="C490" s="32"/>
      <c r="D490" s="8">
        <v>41071</v>
      </c>
      <c r="E490" s="11" t="s">
        <v>435</v>
      </c>
      <c r="F490" s="55" t="s">
        <v>624</v>
      </c>
      <c r="G490" s="15" t="s">
        <v>169</v>
      </c>
      <c r="H490" s="45"/>
      <c r="I490" s="45"/>
      <c r="J490" s="9">
        <v>3228553</v>
      </c>
      <c r="K490" s="62" t="s">
        <v>3</v>
      </c>
      <c r="L490" s="62" t="s">
        <v>2</v>
      </c>
    </row>
    <row r="491" spans="1:12" s="41" customFormat="1" ht="15.75" customHeight="1">
      <c r="A491" s="7">
        <f>IF(B491&lt;&gt;"",MONTH(B491),"")</f>
        <v>6</v>
      </c>
      <c r="B491" s="30">
        <f>D491</f>
        <v>41071</v>
      </c>
      <c r="C491" s="32"/>
      <c r="D491" s="8">
        <v>41071</v>
      </c>
      <c r="E491" s="11" t="s">
        <v>585</v>
      </c>
      <c r="F491" s="55" t="s">
        <v>625</v>
      </c>
      <c r="G491" s="15" t="s">
        <v>169</v>
      </c>
      <c r="H491" s="45">
        <v>140</v>
      </c>
      <c r="I491" s="45">
        <v>12985</v>
      </c>
      <c r="J491" s="9">
        <f>ROUND(H491*I491,0)</f>
        <v>1817900</v>
      </c>
      <c r="K491" s="62" t="s">
        <v>89</v>
      </c>
      <c r="L491" s="62" t="s">
        <v>2</v>
      </c>
    </row>
    <row r="492" spans="1:12" s="41" customFormat="1" ht="15.75" customHeight="1">
      <c r="A492" s="7">
        <f>IF(B492&lt;&gt;"",MONTH(B492),"")</f>
        <v>6</v>
      </c>
      <c r="B492" s="30">
        <f>D492</f>
        <v>41071</v>
      </c>
      <c r="C492" s="32"/>
      <c r="D492" s="8">
        <v>41071</v>
      </c>
      <c r="E492" s="11" t="s">
        <v>684</v>
      </c>
      <c r="F492" s="55" t="s">
        <v>625</v>
      </c>
      <c r="G492" s="15" t="s">
        <v>169</v>
      </c>
      <c r="H492" s="45">
        <v>105</v>
      </c>
      <c r="I492" s="45">
        <v>17259</v>
      </c>
      <c r="J492" s="9">
        <f>ROUND(H492*I492,0)</f>
        <v>1812195</v>
      </c>
      <c r="K492" s="62" t="s">
        <v>89</v>
      </c>
      <c r="L492" s="62" t="s">
        <v>2</v>
      </c>
    </row>
    <row r="493" spans="1:12" s="41" customFormat="1" ht="15.75" customHeight="1">
      <c r="A493" s="7">
        <f>IF(B493&lt;&gt;"",MONTH(B493),"")</f>
        <v>6</v>
      </c>
      <c r="B493" s="30">
        <f>D493</f>
        <v>41071</v>
      </c>
      <c r="C493" s="32"/>
      <c r="D493" s="8">
        <v>41071</v>
      </c>
      <c r="E493" s="11" t="s">
        <v>685</v>
      </c>
      <c r="F493" s="55" t="s">
        <v>625</v>
      </c>
      <c r="G493" s="15" t="s">
        <v>169</v>
      </c>
      <c r="H493" s="45">
        <v>440</v>
      </c>
      <c r="I493" s="45">
        <v>23370</v>
      </c>
      <c r="J493" s="9">
        <f>ROUND(H493*I493,0)</f>
        <v>10282800</v>
      </c>
      <c r="K493" s="62" t="s">
        <v>89</v>
      </c>
      <c r="L493" s="62" t="s">
        <v>2</v>
      </c>
    </row>
    <row r="494" spans="1:12" s="41" customFormat="1" ht="15.75" customHeight="1">
      <c r="A494" s="7">
        <f>IF(B494&lt;&gt;"",MONTH(B494),"")</f>
        <v>6</v>
      </c>
      <c r="B494" s="30">
        <f>D494</f>
        <v>41071</v>
      </c>
      <c r="C494" s="32"/>
      <c r="D494" s="8">
        <v>41071</v>
      </c>
      <c r="E494" s="11" t="s">
        <v>499</v>
      </c>
      <c r="F494" s="55" t="s">
        <v>625</v>
      </c>
      <c r="G494" s="15" t="s">
        <v>169</v>
      </c>
      <c r="H494" s="45">
        <v>205</v>
      </c>
      <c r="I494" s="45">
        <v>13099</v>
      </c>
      <c r="J494" s="9">
        <f>ROUND(H494*I494,0)</f>
        <v>2685295</v>
      </c>
      <c r="K494" s="62" t="s">
        <v>89</v>
      </c>
      <c r="L494" s="62" t="s">
        <v>2</v>
      </c>
    </row>
    <row r="495" spans="1:12" s="41" customFormat="1" ht="15.75" customHeight="1">
      <c r="A495" s="7">
        <f>IF(B495&lt;&gt;"",MONTH(B495),"")</f>
        <v>6</v>
      </c>
      <c r="B495" s="30">
        <f>D495</f>
        <v>41071</v>
      </c>
      <c r="C495" s="32"/>
      <c r="D495" s="8">
        <v>41071</v>
      </c>
      <c r="E495" s="11" t="s">
        <v>509</v>
      </c>
      <c r="F495" s="55" t="s">
        <v>625</v>
      </c>
      <c r="G495" s="15" t="s">
        <v>169</v>
      </c>
      <c r="H495" s="45">
        <v>380</v>
      </c>
      <c r="I495" s="45">
        <v>19041</v>
      </c>
      <c r="J495" s="9">
        <f>ROUND(H495*I495,0)</f>
        <v>7235580</v>
      </c>
      <c r="K495" s="62" t="s">
        <v>89</v>
      </c>
      <c r="L495" s="62" t="s">
        <v>2</v>
      </c>
    </row>
    <row r="496" spans="1:12" s="41" customFormat="1" ht="15.75" customHeight="1">
      <c r="A496" s="7">
        <f>IF(B496&lt;&gt;"",MONTH(B496),"")</f>
        <v>6</v>
      </c>
      <c r="B496" s="30">
        <f>D496</f>
        <v>41071</v>
      </c>
      <c r="C496" s="32"/>
      <c r="D496" s="8">
        <v>41071</v>
      </c>
      <c r="E496" s="11" t="s">
        <v>686</v>
      </c>
      <c r="F496" s="55" t="s">
        <v>625</v>
      </c>
      <c r="G496" s="15" t="s">
        <v>169</v>
      </c>
      <c r="H496" s="45">
        <v>282</v>
      </c>
      <c r="I496" s="45">
        <v>21210</v>
      </c>
      <c r="J496" s="9">
        <f>ROUND(H496*I496,0)</f>
        <v>5981220</v>
      </c>
      <c r="K496" s="62" t="s">
        <v>89</v>
      </c>
      <c r="L496" s="62" t="s">
        <v>2</v>
      </c>
    </row>
    <row r="497" spans="1:12" s="41" customFormat="1" ht="15.75" customHeight="1">
      <c r="A497" s="7">
        <f>IF(B497&lt;&gt;"",MONTH(B497),"")</f>
        <v>6</v>
      </c>
      <c r="B497" s="30">
        <f>D497</f>
        <v>41071</v>
      </c>
      <c r="C497" s="32"/>
      <c r="D497" s="8">
        <v>41071</v>
      </c>
      <c r="E497" s="11" t="s">
        <v>435</v>
      </c>
      <c r="F497" s="55" t="s">
        <v>625</v>
      </c>
      <c r="G497" s="15" t="s">
        <v>169</v>
      </c>
      <c r="H497" s="45"/>
      <c r="I497" s="45"/>
      <c r="J497" s="9">
        <v>2981499</v>
      </c>
      <c r="K497" s="62" t="s">
        <v>3</v>
      </c>
      <c r="L497" s="62" t="s">
        <v>2</v>
      </c>
    </row>
    <row r="498" spans="1:12" s="41" customFormat="1" ht="15.75" customHeight="1">
      <c r="A498" s="7">
        <f>IF(B498&lt;&gt;"",MONTH(B498),"")</f>
        <v>6</v>
      </c>
      <c r="B498" s="30">
        <f>D498</f>
        <v>41073</v>
      </c>
      <c r="C498" s="30" t="s">
        <v>157</v>
      </c>
      <c r="D498" s="8">
        <v>41073</v>
      </c>
      <c r="E498" s="31" t="s">
        <v>168</v>
      </c>
      <c r="F498" s="63" t="s">
        <v>155</v>
      </c>
      <c r="G498" s="1"/>
      <c r="H498" s="46"/>
      <c r="I498" s="47"/>
      <c r="J498" s="9">
        <v>70000000</v>
      </c>
      <c r="K498" s="62" t="s">
        <v>2</v>
      </c>
      <c r="L498" s="62" t="s">
        <v>11</v>
      </c>
    </row>
    <row r="499" spans="1:12" s="41" customFormat="1" ht="15.75" customHeight="1">
      <c r="A499" s="7">
        <f>IF(B499&lt;&gt;"",MONTH(B499),"")</f>
        <v>6</v>
      </c>
      <c r="B499" s="30">
        <f>D499</f>
        <v>41073</v>
      </c>
      <c r="C499" s="30" t="s">
        <v>157</v>
      </c>
      <c r="D499" s="8">
        <v>41073</v>
      </c>
      <c r="E499" s="31" t="s">
        <v>159</v>
      </c>
      <c r="F499" s="63" t="s">
        <v>155</v>
      </c>
      <c r="G499" s="1"/>
      <c r="H499" s="46"/>
      <c r="I499" s="47"/>
      <c r="J499" s="9">
        <v>35000</v>
      </c>
      <c r="K499" s="62" t="s">
        <v>60</v>
      </c>
      <c r="L499" s="62" t="s">
        <v>11</v>
      </c>
    </row>
    <row r="500" spans="1:12" s="41" customFormat="1" ht="15.75" customHeight="1">
      <c r="A500" s="7">
        <f>IF(B500&lt;&gt;"",MONTH(B500),"")</f>
        <v>6</v>
      </c>
      <c r="B500" s="30">
        <f>D500</f>
        <v>41073</v>
      </c>
      <c r="C500" s="8"/>
      <c r="D500" s="8">
        <v>41073</v>
      </c>
      <c r="E500" s="11" t="s">
        <v>409</v>
      </c>
      <c r="F500" s="55" t="s">
        <v>385</v>
      </c>
      <c r="G500" s="15" t="s">
        <v>376</v>
      </c>
      <c r="H500" s="45"/>
      <c r="I500" s="45"/>
      <c r="J500" s="9">
        <v>1560000</v>
      </c>
      <c r="K500" s="10" t="s">
        <v>97</v>
      </c>
      <c r="L500" s="10" t="s">
        <v>22</v>
      </c>
    </row>
    <row r="501" spans="1:12" s="41" customFormat="1" ht="15.75" customHeight="1">
      <c r="A501" s="7">
        <f>IF(B501&lt;&gt;"",MONTH(B501),"")</f>
        <v>6</v>
      </c>
      <c r="B501" s="30">
        <f>D501</f>
        <v>41073</v>
      </c>
      <c r="C501" s="8"/>
      <c r="D501" s="8">
        <v>41073</v>
      </c>
      <c r="E501" s="11" t="s">
        <v>244</v>
      </c>
      <c r="F501" s="55" t="s">
        <v>385</v>
      </c>
      <c r="G501" s="15" t="s">
        <v>376</v>
      </c>
      <c r="H501" s="46"/>
      <c r="I501" s="46"/>
      <c r="J501" s="9">
        <v>156000</v>
      </c>
      <c r="K501" s="10" t="s">
        <v>3</v>
      </c>
      <c r="L501" s="10" t="s">
        <v>22</v>
      </c>
    </row>
    <row r="502" spans="1:12" s="41" customFormat="1" ht="15.75" customHeight="1">
      <c r="A502" s="7">
        <f>IF(B502&lt;&gt;"",MONTH(B502),"")</f>
        <v>6</v>
      </c>
      <c r="B502" s="30">
        <f>D502</f>
        <v>41073</v>
      </c>
      <c r="C502" s="32"/>
      <c r="D502" s="8">
        <v>41073</v>
      </c>
      <c r="E502" s="11" t="s">
        <v>687</v>
      </c>
      <c r="F502" s="55" t="s">
        <v>626</v>
      </c>
      <c r="G502" s="15" t="s">
        <v>169</v>
      </c>
      <c r="H502" s="45">
        <v>100</v>
      </c>
      <c r="I502" s="45">
        <v>16140</v>
      </c>
      <c r="J502" s="9">
        <f>ROUND(H502*I502,0)</f>
        <v>1614000</v>
      </c>
      <c r="K502" s="62" t="s">
        <v>89</v>
      </c>
      <c r="L502" s="62" t="s">
        <v>2</v>
      </c>
    </row>
    <row r="503" spans="1:12" s="41" customFormat="1" ht="15.75" customHeight="1">
      <c r="A503" s="7">
        <f>IF(B503&lt;&gt;"",MONTH(B503),"")</f>
        <v>6</v>
      </c>
      <c r="B503" s="30">
        <f>D503</f>
        <v>41073</v>
      </c>
      <c r="C503" s="32"/>
      <c r="D503" s="8">
        <v>41073</v>
      </c>
      <c r="E503" s="11" t="s">
        <v>688</v>
      </c>
      <c r="F503" s="55" t="s">
        <v>626</v>
      </c>
      <c r="G503" s="15" t="s">
        <v>169</v>
      </c>
      <c r="H503" s="45">
        <v>250</v>
      </c>
      <c r="I503" s="45">
        <v>19843</v>
      </c>
      <c r="J503" s="9">
        <f>ROUND(H503*I503,0)</f>
        <v>4960750</v>
      </c>
      <c r="K503" s="62" t="s">
        <v>89</v>
      </c>
      <c r="L503" s="62" t="s">
        <v>2</v>
      </c>
    </row>
    <row r="504" spans="1:12" s="41" customFormat="1" ht="15.75" customHeight="1">
      <c r="A504" s="7">
        <f>IF(B504&lt;&gt;"",MONTH(B504),"")</f>
        <v>6</v>
      </c>
      <c r="B504" s="30">
        <f>D504</f>
        <v>41073</v>
      </c>
      <c r="C504" s="32"/>
      <c r="D504" s="8">
        <v>41073</v>
      </c>
      <c r="E504" s="11" t="s">
        <v>435</v>
      </c>
      <c r="F504" s="55" t="s">
        <v>626</v>
      </c>
      <c r="G504" s="15" t="s">
        <v>169</v>
      </c>
      <c r="H504" s="45"/>
      <c r="I504" s="45"/>
      <c r="J504" s="9">
        <v>657475</v>
      </c>
      <c r="K504" s="62" t="s">
        <v>3</v>
      </c>
      <c r="L504" s="62" t="s">
        <v>2</v>
      </c>
    </row>
    <row r="505" spans="1:12" s="41" customFormat="1" ht="15.75" customHeight="1">
      <c r="A505" s="7">
        <f>IF(B505&lt;&gt;"",MONTH(B505),"")</f>
        <v>6</v>
      </c>
      <c r="B505" s="30">
        <f>D505</f>
        <v>41075</v>
      </c>
      <c r="C505" s="30" t="s">
        <v>156</v>
      </c>
      <c r="D505" s="30">
        <v>41075</v>
      </c>
      <c r="E505" s="31" t="s">
        <v>158</v>
      </c>
      <c r="F505" s="63" t="s">
        <v>155</v>
      </c>
      <c r="G505" s="15"/>
      <c r="H505" s="45"/>
      <c r="I505" s="45"/>
      <c r="J505" s="61">
        <v>20000000</v>
      </c>
      <c r="K505" s="62" t="s">
        <v>11</v>
      </c>
      <c r="L505" s="10" t="s">
        <v>118</v>
      </c>
    </row>
    <row r="506" spans="1:12" s="41" customFormat="1" ht="15.75" customHeight="1">
      <c r="A506" s="7">
        <f>IF(B506&lt;&gt;"",MONTH(B506),"")</f>
        <v>6</v>
      </c>
      <c r="B506" s="30">
        <f>D506</f>
        <v>41076</v>
      </c>
      <c r="C506" s="32"/>
      <c r="D506" s="8">
        <v>41076</v>
      </c>
      <c r="E506" s="11" t="s">
        <v>565</v>
      </c>
      <c r="F506" s="55" t="s">
        <v>627</v>
      </c>
      <c r="G506" s="15" t="s">
        <v>169</v>
      </c>
      <c r="H506" s="45">
        <v>500</v>
      </c>
      <c r="I506" s="45">
        <v>18306</v>
      </c>
      <c r="J506" s="9">
        <f>ROUND(H506*I506,0)</f>
        <v>9153000</v>
      </c>
      <c r="K506" s="62" t="s">
        <v>89</v>
      </c>
      <c r="L506" s="62" t="s">
        <v>2</v>
      </c>
    </row>
    <row r="507" spans="1:12" s="41" customFormat="1" ht="15.75" customHeight="1">
      <c r="A507" s="7">
        <f>IF(B507&lt;&gt;"",MONTH(B507),"")</f>
        <v>6</v>
      </c>
      <c r="B507" s="30">
        <f>D507</f>
        <v>41076</v>
      </c>
      <c r="C507" s="32"/>
      <c r="D507" s="8">
        <v>41076</v>
      </c>
      <c r="E507" s="11" t="s">
        <v>435</v>
      </c>
      <c r="F507" s="55" t="s">
        <v>627</v>
      </c>
      <c r="G507" s="15" t="s">
        <v>169</v>
      </c>
      <c r="H507" s="45"/>
      <c r="I507" s="45"/>
      <c r="J507" s="9">
        <v>915300</v>
      </c>
      <c r="K507" s="62" t="s">
        <v>3</v>
      </c>
      <c r="L507" s="62" t="s">
        <v>2</v>
      </c>
    </row>
    <row r="508" spans="1:12" s="41" customFormat="1" ht="15.75" customHeight="1">
      <c r="A508" s="7">
        <f>IF(B508&lt;&gt;"",MONTH(B508),"")</f>
        <v>6</v>
      </c>
      <c r="B508" s="30">
        <f>D508</f>
        <v>41078</v>
      </c>
      <c r="C508" s="30" t="s">
        <v>156</v>
      </c>
      <c r="D508" s="30">
        <v>41078</v>
      </c>
      <c r="E508" s="31" t="s">
        <v>165</v>
      </c>
      <c r="F508" s="63" t="s">
        <v>155</v>
      </c>
      <c r="G508" s="1" t="s">
        <v>171</v>
      </c>
      <c r="H508" s="45"/>
      <c r="I508" s="45"/>
      <c r="J508" s="61">
        <v>50000000</v>
      </c>
      <c r="K508" s="62" t="s">
        <v>11</v>
      </c>
      <c r="L508" s="62" t="s">
        <v>22</v>
      </c>
    </row>
    <row r="509" spans="1:12" s="41" customFormat="1" ht="15.75" customHeight="1">
      <c r="A509" s="7">
        <f>IF(B509&lt;&gt;"",MONTH(B509),"")</f>
        <v>6</v>
      </c>
      <c r="B509" s="30">
        <f>D509</f>
        <v>41078</v>
      </c>
      <c r="C509" s="30" t="s">
        <v>157</v>
      </c>
      <c r="D509" s="8">
        <v>41078</v>
      </c>
      <c r="E509" s="31" t="s">
        <v>168</v>
      </c>
      <c r="F509" s="63" t="s">
        <v>155</v>
      </c>
      <c r="G509" s="1"/>
      <c r="H509" s="46"/>
      <c r="I509" s="47"/>
      <c r="J509" s="9">
        <v>73770000</v>
      </c>
      <c r="K509" s="62" t="s">
        <v>2</v>
      </c>
      <c r="L509" s="62" t="s">
        <v>11</v>
      </c>
    </row>
    <row r="510" spans="1:12" s="41" customFormat="1" ht="15.75" customHeight="1">
      <c r="A510" s="7">
        <f>IF(B510&lt;&gt;"",MONTH(B510),"")</f>
        <v>6</v>
      </c>
      <c r="B510" s="30">
        <f>D510</f>
        <v>41078</v>
      </c>
      <c r="C510" s="30" t="s">
        <v>157</v>
      </c>
      <c r="D510" s="8">
        <v>41078</v>
      </c>
      <c r="E510" s="31" t="s">
        <v>159</v>
      </c>
      <c r="F510" s="63" t="s">
        <v>155</v>
      </c>
      <c r="G510" s="1"/>
      <c r="H510" s="46"/>
      <c r="I510" s="47"/>
      <c r="J510" s="9">
        <v>36885</v>
      </c>
      <c r="K510" s="62" t="s">
        <v>60</v>
      </c>
      <c r="L510" s="62" t="s">
        <v>11</v>
      </c>
    </row>
    <row r="511" spans="1:12" s="41" customFormat="1" ht="15.75" customHeight="1">
      <c r="A511" s="7">
        <f>IF(B511&lt;&gt;"",MONTH(B511),"")</f>
        <v>6</v>
      </c>
      <c r="B511" s="30">
        <f>D511</f>
        <v>41078</v>
      </c>
      <c r="C511" s="30" t="s">
        <v>157</v>
      </c>
      <c r="D511" s="8">
        <v>41078</v>
      </c>
      <c r="E511" s="31" t="s">
        <v>174</v>
      </c>
      <c r="F511" s="63" t="s">
        <v>155</v>
      </c>
      <c r="G511" s="1"/>
      <c r="H511" s="46"/>
      <c r="I511" s="47"/>
      <c r="J511" s="9">
        <v>14729</v>
      </c>
      <c r="K511" s="62" t="s">
        <v>60</v>
      </c>
      <c r="L511" s="62" t="s">
        <v>11</v>
      </c>
    </row>
    <row r="512" spans="1:12" s="41" customFormat="1" ht="15.75" customHeight="1">
      <c r="A512" s="7">
        <f>IF(B512&lt;&gt;"",MONTH(B512),"")</f>
        <v>6</v>
      </c>
      <c r="B512" s="30">
        <f>D512</f>
        <v>41080</v>
      </c>
      <c r="C512" s="8"/>
      <c r="D512" s="8">
        <v>41080</v>
      </c>
      <c r="E512" s="11" t="s">
        <v>410</v>
      </c>
      <c r="F512" s="55" t="s">
        <v>386</v>
      </c>
      <c r="G512" s="15" t="s">
        <v>376</v>
      </c>
      <c r="H512" s="45"/>
      <c r="I512" s="45"/>
      <c r="J512" s="9">
        <v>2920000</v>
      </c>
      <c r="K512" s="10" t="s">
        <v>97</v>
      </c>
      <c r="L512" s="10" t="s">
        <v>22</v>
      </c>
    </row>
    <row r="513" spans="1:12" s="41" customFormat="1" ht="15.75" customHeight="1">
      <c r="A513" s="7">
        <f>IF(B513&lt;&gt;"",MONTH(B513),"")</f>
        <v>6</v>
      </c>
      <c r="B513" s="30">
        <f>D513</f>
        <v>41080</v>
      </c>
      <c r="C513" s="8"/>
      <c r="D513" s="8">
        <v>41080</v>
      </c>
      <c r="E513" s="11" t="s">
        <v>244</v>
      </c>
      <c r="F513" s="55" t="s">
        <v>386</v>
      </c>
      <c r="G513" s="15" t="s">
        <v>376</v>
      </c>
      <c r="H513" s="46"/>
      <c r="I513" s="46"/>
      <c r="J513" s="9">
        <v>292000</v>
      </c>
      <c r="K513" s="10" t="s">
        <v>3</v>
      </c>
      <c r="L513" s="10" t="s">
        <v>22</v>
      </c>
    </row>
    <row r="514" spans="1:12" s="41" customFormat="1" ht="15.75" customHeight="1">
      <c r="A514" s="7">
        <f>IF(B514&lt;&gt;"",MONTH(B514),"")</f>
        <v>6</v>
      </c>
      <c r="B514" s="30">
        <f>D514</f>
        <v>41081</v>
      </c>
      <c r="C514" s="32"/>
      <c r="D514" s="8">
        <v>41081</v>
      </c>
      <c r="E514" s="11" t="s">
        <v>689</v>
      </c>
      <c r="F514" s="55" t="s">
        <v>628</v>
      </c>
      <c r="G514" s="15" t="s">
        <v>169</v>
      </c>
      <c r="H514" s="45">
        <v>60</v>
      </c>
      <c r="I514" s="45">
        <v>25149</v>
      </c>
      <c r="J514" s="9">
        <f>ROUND(H514*I514,0)</f>
        <v>1508940</v>
      </c>
      <c r="K514" s="62" t="s">
        <v>89</v>
      </c>
      <c r="L514" s="62" t="s">
        <v>2</v>
      </c>
    </row>
    <row r="515" spans="1:12" s="41" customFormat="1" ht="15.75" customHeight="1">
      <c r="A515" s="7">
        <f>IF(B515&lt;&gt;"",MONTH(B515),"")</f>
        <v>6</v>
      </c>
      <c r="B515" s="30">
        <f>D515</f>
        <v>41081</v>
      </c>
      <c r="C515" s="32"/>
      <c r="D515" s="8">
        <v>41081</v>
      </c>
      <c r="E515" s="11" t="s">
        <v>589</v>
      </c>
      <c r="F515" s="55" t="s">
        <v>628</v>
      </c>
      <c r="G515" s="15" t="s">
        <v>169</v>
      </c>
      <c r="H515" s="45">
        <v>1050</v>
      </c>
      <c r="I515" s="45">
        <v>22301</v>
      </c>
      <c r="J515" s="9">
        <f>ROUND(H515*I515,0)</f>
        <v>23416050</v>
      </c>
      <c r="K515" s="62" t="s">
        <v>89</v>
      </c>
      <c r="L515" s="62" t="s">
        <v>2</v>
      </c>
    </row>
    <row r="516" spans="1:12" s="41" customFormat="1" ht="15.75" customHeight="1">
      <c r="A516" s="7">
        <f>IF(B516&lt;&gt;"",MONTH(B516),"")</f>
        <v>6</v>
      </c>
      <c r="B516" s="30">
        <f>D516</f>
        <v>41081</v>
      </c>
      <c r="C516" s="32"/>
      <c r="D516" s="8">
        <v>41081</v>
      </c>
      <c r="E516" s="11" t="s">
        <v>690</v>
      </c>
      <c r="F516" s="55" t="s">
        <v>628</v>
      </c>
      <c r="G516" s="15" t="s">
        <v>169</v>
      </c>
      <c r="H516" s="45">
        <v>500</v>
      </c>
      <c r="I516" s="45">
        <v>23028</v>
      </c>
      <c r="J516" s="9">
        <f>ROUND(H516*I516,0)</f>
        <v>11514000</v>
      </c>
      <c r="K516" s="62" t="s">
        <v>89</v>
      </c>
      <c r="L516" s="62" t="s">
        <v>2</v>
      </c>
    </row>
    <row r="517" spans="1:12" s="41" customFormat="1" ht="15.75" customHeight="1">
      <c r="A517" s="7">
        <f>IF(B517&lt;&gt;"",MONTH(B517),"")</f>
        <v>6</v>
      </c>
      <c r="B517" s="30">
        <f>D517</f>
        <v>41081</v>
      </c>
      <c r="C517" s="32"/>
      <c r="D517" s="8">
        <v>41081</v>
      </c>
      <c r="E517" s="11" t="s">
        <v>435</v>
      </c>
      <c r="F517" s="55" t="s">
        <v>628</v>
      </c>
      <c r="G517" s="15" t="s">
        <v>169</v>
      </c>
      <c r="H517" s="45"/>
      <c r="I517" s="45"/>
      <c r="J517" s="9">
        <v>3643899</v>
      </c>
      <c r="K517" s="62" t="s">
        <v>3</v>
      </c>
      <c r="L517" s="62" t="s">
        <v>2</v>
      </c>
    </row>
    <row r="518" spans="1:12" s="41" customFormat="1" ht="15.75" customHeight="1">
      <c r="A518" s="7">
        <f>IF(B518&lt;&gt;"",MONTH(B518),"")</f>
        <v>6</v>
      </c>
      <c r="B518" s="30">
        <f>D518</f>
        <v>41082</v>
      </c>
      <c r="C518" s="30" t="s">
        <v>156</v>
      </c>
      <c r="D518" s="30">
        <v>41082</v>
      </c>
      <c r="E518" s="31" t="s">
        <v>158</v>
      </c>
      <c r="F518" s="63" t="s">
        <v>155</v>
      </c>
      <c r="G518" s="1"/>
      <c r="H518" s="45"/>
      <c r="I518" s="45"/>
      <c r="J518" s="61">
        <v>24783880</v>
      </c>
      <c r="K518" s="62" t="s">
        <v>11</v>
      </c>
      <c r="L518" s="62" t="s">
        <v>118</v>
      </c>
    </row>
    <row r="519" spans="1:12" s="41" customFormat="1" ht="15.75" customHeight="1">
      <c r="A519" s="7">
        <f>IF(B519&lt;&gt;"",MONTH(B519),"")</f>
        <v>6</v>
      </c>
      <c r="B519" s="30">
        <f>D519</f>
        <v>41082</v>
      </c>
      <c r="C519" s="30" t="s">
        <v>156</v>
      </c>
      <c r="D519" s="30">
        <v>41082</v>
      </c>
      <c r="E519" s="31" t="s">
        <v>158</v>
      </c>
      <c r="F519" s="63" t="s">
        <v>155</v>
      </c>
      <c r="G519" s="1"/>
      <c r="H519" s="45"/>
      <c r="I519" s="45"/>
      <c r="J519" s="61">
        <v>7681674</v>
      </c>
      <c r="K519" s="62" t="s">
        <v>11</v>
      </c>
      <c r="L519" s="62" t="s">
        <v>118</v>
      </c>
    </row>
    <row r="520" spans="1:12" s="41" customFormat="1" ht="15.75" customHeight="1">
      <c r="A520" s="7">
        <f>IF(B520&lt;&gt;"",MONTH(B520),"")</f>
        <v>6</v>
      </c>
      <c r="B520" s="30">
        <f>D520</f>
        <v>41082</v>
      </c>
      <c r="C520" s="32"/>
      <c r="D520" s="8">
        <v>41082</v>
      </c>
      <c r="E520" s="11" t="s">
        <v>691</v>
      </c>
      <c r="F520" s="55" t="s">
        <v>629</v>
      </c>
      <c r="G520" s="15" t="s">
        <v>169</v>
      </c>
      <c r="H520" s="45">
        <v>250</v>
      </c>
      <c r="I520" s="45">
        <v>10290</v>
      </c>
      <c r="J520" s="9">
        <f>ROUND(H520*I520,0)</f>
        <v>2572500</v>
      </c>
      <c r="K520" s="62" t="s">
        <v>89</v>
      </c>
      <c r="L520" s="62" t="s">
        <v>2</v>
      </c>
    </row>
    <row r="521" spans="1:12" s="41" customFormat="1" ht="15.75" customHeight="1">
      <c r="A521" s="7">
        <f>IF(B521&lt;&gt;"",MONTH(B521),"")</f>
        <v>6</v>
      </c>
      <c r="B521" s="30">
        <f>D521</f>
        <v>41082</v>
      </c>
      <c r="C521" s="32"/>
      <c r="D521" s="8">
        <v>41082</v>
      </c>
      <c r="E521" s="11" t="s">
        <v>692</v>
      </c>
      <c r="F521" s="55" t="s">
        <v>629</v>
      </c>
      <c r="G521" s="15" t="s">
        <v>169</v>
      </c>
      <c r="H521" s="45">
        <v>250</v>
      </c>
      <c r="I521" s="45">
        <v>18673</v>
      </c>
      <c r="J521" s="9">
        <f>ROUND(H521*I521,0)</f>
        <v>4668250</v>
      </c>
      <c r="K521" s="62" t="s">
        <v>89</v>
      </c>
      <c r="L521" s="62" t="s">
        <v>2</v>
      </c>
    </row>
    <row r="522" spans="1:12" s="41" customFormat="1" ht="15.75" customHeight="1">
      <c r="A522" s="7">
        <f>IF(B522&lt;&gt;"",MONTH(B522),"")</f>
        <v>6</v>
      </c>
      <c r="B522" s="30">
        <f>D522</f>
        <v>41082</v>
      </c>
      <c r="C522" s="32"/>
      <c r="D522" s="8">
        <v>41082</v>
      </c>
      <c r="E522" s="11" t="s">
        <v>693</v>
      </c>
      <c r="F522" s="55" t="s">
        <v>629</v>
      </c>
      <c r="G522" s="15" t="s">
        <v>169</v>
      </c>
      <c r="H522" s="45">
        <v>100</v>
      </c>
      <c r="I522" s="45">
        <v>18443</v>
      </c>
      <c r="J522" s="9">
        <f>ROUND(H522*I522,0)</f>
        <v>1844300</v>
      </c>
      <c r="K522" s="62" t="s">
        <v>89</v>
      </c>
      <c r="L522" s="62" t="s">
        <v>2</v>
      </c>
    </row>
    <row r="523" spans="1:12" s="41" customFormat="1" ht="15.75" customHeight="1">
      <c r="A523" s="7">
        <f>IF(B523&lt;&gt;"",MONTH(B523),"")</f>
        <v>6</v>
      </c>
      <c r="B523" s="30">
        <f>D523</f>
        <v>41082</v>
      </c>
      <c r="C523" s="32"/>
      <c r="D523" s="8">
        <v>41082</v>
      </c>
      <c r="E523" s="11" t="s">
        <v>435</v>
      </c>
      <c r="F523" s="55" t="s">
        <v>629</v>
      </c>
      <c r="G523" s="15" t="s">
        <v>169</v>
      </c>
      <c r="H523" s="45"/>
      <c r="I523" s="45"/>
      <c r="J523" s="9">
        <v>908505</v>
      </c>
      <c r="K523" s="62" t="s">
        <v>3</v>
      </c>
      <c r="L523" s="62" t="s">
        <v>2</v>
      </c>
    </row>
    <row r="524" spans="1:12" s="41" customFormat="1" ht="15.75" customHeight="1">
      <c r="A524" s="7">
        <f>IF(B524&lt;&gt;"",MONTH(B524),"")</f>
        <v>6</v>
      </c>
      <c r="B524" s="30">
        <f>D524</f>
        <v>41085</v>
      </c>
      <c r="C524" s="30" t="s">
        <v>156</v>
      </c>
      <c r="D524" s="30">
        <v>41085</v>
      </c>
      <c r="E524" s="31" t="s">
        <v>158</v>
      </c>
      <c r="F524" s="63" t="s">
        <v>155</v>
      </c>
      <c r="G524" s="1"/>
      <c r="H524" s="45"/>
      <c r="I524" s="45"/>
      <c r="J524" s="61">
        <v>43545</v>
      </c>
      <c r="K524" s="62" t="s">
        <v>11</v>
      </c>
      <c r="L524" s="62" t="s">
        <v>118</v>
      </c>
    </row>
    <row r="525" spans="1:12" s="41" customFormat="1" ht="15.75" customHeight="1">
      <c r="A525" s="7">
        <f>IF(B525&lt;&gt;"",MONTH(B525),"")</f>
        <v>6</v>
      </c>
      <c r="B525" s="30">
        <f>D525</f>
        <v>41085</v>
      </c>
      <c r="C525" s="30"/>
      <c r="D525" s="30">
        <v>41085</v>
      </c>
      <c r="E525" s="11" t="s">
        <v>272</v>
      </c>
      <c r="F525" s="96" t="s">
        <v>271</v>
      </c>
      <c r="G525" s="15" t="s">
        <v>251</v>
      </c>
      <c r="H525" s="45">
        <v>250</v>
      </c>
      <c r="I525" s="45">
        <v>14469.12</v>
      </c>
      <c r="J525" s="9">
        <f>ROUND(H525*I525,0)</f>
        <v>3617280</v>
      </c>
      <c r="K525" s="62" t="s">
        <v>89</v>
      </c>
      <c r="L525" s="62" t="s">
        <v>2</v>
      </c>
    </row>
    <row r="526" spans="1:12" s="41" customFormat="1" ht="15.75" customHeight="1">
      <c r="A526" s="7">
        <f>IF(B526&lt;&gt;"",MONTH(B526),"")</f>
        <v>6</v>
      </c>
      <c r="B526" s="30">
        <f>D526</f>
        <v>41085</v>
      </c>
      <c r="C526" s="30"/>
      <c r="D526" s="30">
        <v>41085</v>
      </c>
      <c r="E526" s="11" t="s">
        <v>273</v>
      </c>
      <c r="F526" s="96" t="s">
        <v>271</v>
      </c>
      <c r="G526" s="15" t="s">
        <v>251</v>
      </c>
      <c r="H526" s="45">
        <v>100</v>
      </c>
      <c r="I526" s="45">
        <v>21081.599999999999</v>
      </c>
      <c r="J526" s="9">
        <f>ROUND(H526*I526,0)</f>
        <v>2108160</v>
      </c>
      <c r="K526" s="62" t="s">
        <v>89</v>
      </c>
      <c r="L526" s="62" t="s">
        <v>2</v>
      </c>
    </row>
    <row r="527" spans="1:12" s="41" customFormat="1" ht="15.75" customHeight="1">
      <c r="A527" s="7">
        <f>IF(B527&lt;&gt;"",MONTH(B527),"")</f>
        <v>6</v>
      </c>
      <c r="B527" s="30">
        <f>D527</f>
        <v>41085</v>
      </c>
      <c r="C527" s="30"/>
      <c r="D527" s="30">
        <v>41085</v>
      </c>
      <c r="E527" s="11" t="s">
        <v>274</v>
      </c>
      <c r="F527" s="96" t="s">
        <v>271</v>
      </c>
      <c r="G527" s="15" t="s">
        <v>251</v>
      </c>
      <c r="H527" s="45">
        <v>150</v>
      </c>
      <c r="I527" s="45">
        <v>11904</v>
      </c>
      <c r="J527" s="9">
        <f>ROUND(H527*I527,0)</f>
        <v>1785600</v>
      </c>
      <c r="K527" s="62" t="s">
        <v>89</v>
      </c>
      <c r="L527" s="62" t="s">
        <v>2</v>
      </c>
    </row>
    <row r="528" spans="1:12" s="41" customFormat="1" ht="15.75" customHeight="1">
      <c r="A528" s="7">
        <f>IF(B528&lt;&gt;"",MONTH(B528),"")</f>
        <v>6</v>
      </c>
      <c r="B528" s="30">
        <f>D528</f>
        <v>41085</v>
      </c>
      <c r="C528" s="30"/>
      <c r="D528" s="30">
        <v>41085</v>
      </c>
      <c r="E528" s="11" t="s">
        <v>275</v>
      </c>
      <c r="F528" s="96" t="s">
        <v>271</v>
      </c>
      <c r="G528" s="15" t="s">
        <v>251</v>
      </c>
      <c r="H528" s="45">
        <v>550</v>
      </c>
      <c r="I528" s="45">
        <v>10448.9</v>
      </c>
      <c r="J528" s="9">
        <f>ROUND(H528*I528,0)</f>
        <v>5746895</v>
      </c>
      <c r="K528" s="62" t="s">
        <v>89</v>
      </c>
      <c r="L528" s="62" t="s">
        <v>2</v>
      </c>
    </row>
    <row r="529" spans="1:12" s="41" customFormat="1" ht="15.75" customHeight="1">
      <c r="A529" s="7">
        <f>IF(B529&lt;&gt;"",MONTH(B529),"")</f>
        <v>6</v>
      </c>
      <c r="B529" s="30">
        <f>D529</f>
        <v>41085</v>
      </c>
      <c r="C529" s="30"/>
      <c r="D529" s="30">
        <v>41085</v>
      </c>
      <c r="E529" s="11" t="s">
        <v>263</v>
      </c>
      <c r="F529" s="96" t="s">
        <v>271</v>
      </c>
      <c r="G529" s="15" t="s">
        <v>251</v>
      </c>
      <c r="H529" s="45"/>
      <c r="I529" s="45"/>
      <c r="J529" s="9">
        <v>1325794</v>
      </c>
      <c r="K529" s="62" t="s">
        <v>3</v>
      </c>
      <c r="L529" s="62" t="s">
        <v>2</v>
      </c>
    </row>
    <row r="530" spans="1:12" s="41" customFormat="1" ht="15.75" customHeight="1">
      <c r="A530" s="7">
        <f>IF(B530&lt;&gt;"",MONTH(B530),"")</f>
        <v>6</v>
      </c>
      <c r="B530" s="30">
        <f>D530</f>
        <v>41086</v>
      </c>
      <c r="C530" s="30" t="s">
        <v>156</v>
      </c>
      <c r="D530" s="30">
        <v>41086</v>
      </c>
      <c r="E530" s="31" t="s">
        <v>158</v>
      </c>
      <c r="F530" s="63" t="s">
        <v>155</v>
      </c>
      <c r="G530" s="1"/>
      <c r="H530" s="45"/>
      <c r="I530" s="45"/>
      <c r="J530" s="61">
        <v>14608550</v>
      </c>
      <c r="K530" s="62" t="s">
        <v>11</v>
      </c>
      <c r="L530" s="62" t="s">
        <v>118</v>
      </c>
    </row>
    <row r="531" spans="1:12" s="41" customFormat="1" ht="15.75" customHeight="1">
      <c r="A531" s="7">
        <f>IF(B531&lt;&gt;"",MONTH(B531),"")</f>
        <v>6</v>
      </c>
      <c r="B531" s="30">
        <f>D531</f>
        <v>41086</v>
      </c>
      <c r="C531" s="8"/>
      <c r="D531" s="8">
        <v>41086</v>
      </c>
      <c r="E531" s="11" t="s">
        <v>411</v>
      </c>
      <c r="F531" s="55" t="s">
        <v>387</v>
      </c>
      <c r="G531" s="15" t="s">
        <v>376</v>
      </c>
      <c r="H531" s="45"/>
      <c r="I531" s="45"/>
      <c r="J531" s="9">
        <v>1360000</v>
      </c>
      <c r="K531" s="10" t="s">
        <v>97</v>
      </c>
      <c r="L531" s="10" t="s">
        <v>22</v>
      </c>
    </row>
    <row r="532" spans="1:12" s="41" customFormat="1" ht="15.75" customHeight="1">
      <c r="A532" s="7">
        <f>IF(B532&lt;&gt;"",MONTH(B532),"")</f>
        <v>6</v>
      </c>
      <c r="B532" s="30">
        <f>D532</f>
        <v>41086</v>
      </c>
      <c r="C532" s="8"/>
      <c r="D532" s="8">
        <v>41086</v>
      </c>
      <c r="E532" s="11" t="s">
        <v>244</v>
      </c>
      <c r="F532" s="55" t="s">
        <v>387</v>
      </c>
      <c r="G532" s="15" t="s">
        <v>376</v>
      </c>
      <c r="H532" s="46"/>
      <c r="I532" s="46"/>
      <c r="J532" s="9">
        <v>136000</v>
      </c>
      <c r="K532" s="10" t="s">
        <v>3</v>
      </c>
      <c r="L532" s="10" t="s">
        <v>22</v>
      </c>
    </row>
    <row r="533" spans="1:12" s="41" customFormat="1" ht="15.75" customHeight="1">
      <c r="A533" s="7">
        <f>IF(B533&lt;&gt;"",MONTH(B533),"")</f>
        <v>6</v>
      </c>
      <c r="B533" s="30">
        <f>D533</f>
        <v>41086</v>
      </c>
      <c r="C533" s="32"/>
      <c r="D533" s="8">
        <v>41086</v>
      </c>
      <c r="E533" s="11" t="s">
        <v>694</v>
      </c>
      <c r="F533" s="55" t="s">
        <v>630</v>
      </c>
      <c r="G533" s="15" t="s">
        <v>169</v>
      </c>
      <c r="H533" s="45">
        <v>500</v>
      </c>
      <c r="I533" s="45">
        <v>20579</v>
      </c>
      <c r="J533" s="9">
        <f>ROUND(H533*I533,0)</f>
        <v>10289500</v>
      </c>
      <c r="K533" s="62" t="s">
        <v>89</v>
      </c>
      <c r="L533" s="62" t="s">
        <v>2</v>
      </c>
    </row>
    <row r="534" spans="1:12" s="41" customFormat="1" ht="15.75" customHeight="1">
      <c r="A534" s="7">
        <f>IF(B534&lt;&gt;"",MONTH(B534),"")</f>
        <v>6</v>
      </c>
      <c r="B534" s="30">
        <f>D534</f>
        <v>41086</v>
      </c>
      <c r="C534" s="32"/>
      <c r="D534" s="8">
        <v>41086</v>
      </c>
      <c r="E534" s="11" t="s">
        <v>615</v>
      </c>
      <c r="F534" s="55" t="s">
        <v>630</v>
      </c>
      <c r="G534" s="15" t="s">
        <v>169</v>
      </c>
      <c r="H534" s="45">
        <v>140</v>
      </c>
      <c r="I534" s="45">
        <v>11817</v>
      </c>
      <c r="J534" s="9">
        <f>ROUND(H534*I534,0)</f>
        <v>1654380</v>
      </c>
      <c r="K534" s="62" t="s">
        <v>89</v>
      </c>
      <c r="L534" s="62" t="s">
        <v>2</v>
      </c>
    </row>
    <row r="535" spans="1:12" s="41" customFormat="1" ht="15.75" customHeight="1">
      <c r="A535" s="7">
        <f>IF(B535&lt;&gt;"",MONTH(B535),"")</f>
        <v>6</v>
      </c>
      <c r="B535" s="30">
        <f>D535</f>
        <v>41086</v>
      </c>
      <c r="C535" s="32"/>
      <c r="D535" s="8">
        <v>41086</v>
      </c>
      <c r="E535" s="11" t="s">
        <v>435</v>
      </c>
      <c r="F535" s="55" t="s">
        <v>630</v>
      </c>
      <c r="G535" s="15" t="s">
        <v>169</v>
      </c>
      <c r="H535" s="45"/>
      <c r="I535" s="45"/>
      <c r="J535" s="9">
        <v>1194388</v>
      </c>
      <c r="K535" s="62" t="s">
        <v>3</v>
      </c>
      <c r="L535" s="62" t="s">
        <v>2</v>
      </c>
    </row>
    <row r="536" spans="1:12" s="41" customFormat="1" ht="15.75" customHeight="1">
      <c r="A536" s="7">
        <f>IF(B536&lt;&gt;"",MONTH(B536),"")</f>
        <v>6</v>
      </c>
      <c r="B536" s="30">
        <f>D536</f>
        <v>41086</v>
      </c>
      <c r="C536" s="32"/>
      <c r="D536" s="8">
        <v>41086</v>
      </c>
      <c r="E536" s="11" t="s">
        <v>439</v>
      </c>
      <c r="F536" s="55" t="s">
        <v>631</v>
      </c>
      <c r="G536" s="15" t="s">
        <v>169</v>
      </c>
      <c r="H536" s="45">
        <v>500</v>
      </c>
      <c r="I536" s="45">
        <v>11227</v>
      </c>
      <c r="J536" s="9">
        <f>ROUND(H536*I536,0)</f>
        <v>5613500</v>
      </c>
      <c r="K536" s="62" t="s">
        <v>89</v>
      </c>
      <c r="L536" s="62" t="s">
        <v>2</v>
      </c>
    </row>
    <row r="537" spans="1:12" s="41" customFormat="1" ht="15.75" customHeight="1">
      <c r="A537" s="7">
        <f>IF(B537&lt;&gt;"",MONTH(B537),"")</f>
        <v>6</v>
      </c>
      <c r="B537" s="30">
        <f>D537</f>
        <v>41086</v>
      </c>
      <c r="C537" s="32"/>
      <c r="D537" s="8">
        <v>41086</v>
      </c>
      <c r="E537" s="11" t="s">
        <v>695</v>
      </c>
      <c r="F537" s="55" t="s">
        <v>631</v>
      </c>
      <c r="G537" s="15" t="s">
        <v>169</v>
      </c>
      <c r="H537" s="45">
        <v>350</v>
      </c>
      <c r="I537" s="45">
        <v>16748</v>
      </c>
      <c r="J537" s="9">
        <f>ROUND(H537*I537,0)</f>
        <v>5861800</v>
      </c>
      <c r="K537" s="62" t="s">
        <v>89</v>
      </c>
      <c r="L537" s="62" t="s">
        <v>2</v>
      </c>
    </row>
    <row r="538" spans="1:12" s="41" customFormat="1" ht="15.75" customHeight="1">
      <c r="A538" s="7">
        <f>IF(B538&lt;&gt;"",MONTH(B538),"")</f>
        <v>6</v>
      </c>
      <c r="B538" s="30">
        <f>D538</f>
        <v>41086</v>
      </c>
      <c r="C538" s="32"/>
      <c r="D538" s="8">
        <v>41086</v>
      </c>
      <c r="E538" s="11" t="s">
        <v>695</v>
      </c>
      <c r="F538" s="55" t="s">
        <v>631</v>
      </c>
      <c r="G538" s="15" t="s">
        <v>169</v>
      </c>
      <c r="H538" s="45">
        <v>330</v>
      </c>
      <c r="I538" s="45">
        <v>16748</v>
      </c>
      <c r="J538" s="9">
        <f>ROUND(H538*I538,0)</f>
        <v>5526840</v>
      </c>
      <c r="K538" s="62" t="s">
        <v>89</v>
      </c>
      <c r="L538" s="62" t="s">
        <v>2</v>
      </c>
    </row>
    <row r="539" spans="1:12" s="41" customFormat="1" ht="15.75" customHeight="1">
      <c r="A539" s="7">
        <f>IF(B539&lt;&gt;"",MONTH(B539),"")</f>
        <v>6</v>
      </c>
      <c r="B539" s="30">
        <f>D539</f>
        <v>41086</v>
      </c>
      <c r="C539" s="32"/>
      <c r="D539" s="8">
        <v>41086</v>
      </c>
      <c r="E539" s="11" t="s">
        <v>696</v>
      </c>
      <c r="F539" s="55" t="s">
        <v>631</v>
      </c>
      <c r="G539" s="15" t="s">
        <v>169</v>
      </c>
      <c r="H539" s="45">
        <v>1030</v>
      </c>
      <c r="I539" s="45">
        <v>10374</v>
      </c>
      <c r="J539" s="9">
        <f>ROUND(H539*I539,0)</f>
        <v>10685220</v>
      </c>
      <c r="K539" s="62" t="s">
        <v>89</v>
      </c>
      <c r="L539" s="62" t="s">
        <v>2</v>
      </c>
    </row>
    <row r="540" spans="1:12" s="41" customFormat="1" ht="15.75" customHeight="1">
      <c r="A540" s="7">
        <f>IF(B540&lt;&gt;"",MONTH(B540),"")</f>
        <v>6</v>
      </c>
      <c r="B540" s="30">
        <f>D540</f>
        <v>41086</v>
      </c>
      <c r="C540" s="32"/>
      <c r="D540" s="8">
        <v>41086</v>
      </c>
      <c r="E540" s="11" t="s">
        <v>697</v>
      </c>
      <c r="F540" s="55" t="s">
        <v>631</v>
      </c>
      <c r="G540" s="15" t="s">
        <v>169</v>
      </c>
      <c r="H540" s="45">
        <v>150</v>
      </c>
      <c r="I540" s="45">
        <v>25376</v>
      </c>
      <c r="J540" s="9">
        <f>ROUND(H540*I540,0)</f>
        <v>3806400</v>
      </c>
      <c r="K540" s="62" t="s">
        <v>89</v>
      </c>
      <c r="L540" s="62" t="s">
        <v>2</v>
      </c>
    </row>
    <row r="541" spans="1:12" s="41" customFormat="1" ht="15.75" customHeight="1">
      <c r="A541" s="7">
        <f>IF(B541&lt;&gt;"",MONTH(B541),"")</f>
        <v>6</v>
      </c>
      <c r="B541" s="30">
        <f>D541</f>
        <v>41086</v>
      </c>
      <c r="C541" s="32"/>
      <c r="D541" s="8">
        <v>41086</v>
      </c>
      <c r="E541" s="11" t="s">
        <v>698</v>
      </c>
      <c r="F541" s="55" t="s">
        <v>631</v>
      </c>
      <c r="G541" s="15" t="s">
        <v>169</v>
      </c>
      <c r="H541" s="45">
        <v>860</v>
      </c>
      <c r="I541" s="45">
        <v>14403</v>
      </c>
      <c r="J541" s="9">
        <f>ROUND(H541*I541,0)</f>
        <v>12386580</v>
      </c>
      <c r="K541" s="62" t="s">
        <v>89</v>
      </c>
      <c r="L541" s="62" t="s">
        <v>2</v>
      </c>
    </row>
    <row r="542" spans="1:12" s="41" customFormat="1" ht="15.75" customHeight="1">
      <c r="A542" s="7">
        <f>IF(B542&lt;&gt;"",MONTH(B542),"")</f>
        <v>6</v>
      </c>
      <c r="B542" s="30">
        <f>D542</f>
        <v>41086</v>
      </c>
      <c r="C542" s="32"/>
      <c r="D542" s="8">
        <v>41086</v>
      </c>
      <c r="E542" s="11" t="s">
        <v>698</v>
      </c>
      <c r="F542" s="55" t="s">
        <v>631</v>
      </c>
      <c r="G542" s="15" t="s">
        <v>169</v>
      </c>
      <c r="H542" s="45">
        <v>100</v>
      </c>
      <c r="I542" s="45">
        <v>14403</v>
      </c>
      <c r="J542" s="9">
        <f>ROUND(H542*I542,0)</f>
        <v>1440300</v>
      </c>
      <c r="K542" s="62" t="s">
        <v>89</v>
      </c>
      <c r="L542" s="62" t="s">
        <v>2</v>
      </c>
    </row>
    <row r="543" spans="1:12" s="41" customFormat="1" ht="15.75" customHeight="1">
      <c r="A543" s="7">
        <f>IF(B543&lt;&gt;"",MONTH(B543),"")</f>
        <v>6</v>
      </c>
      <c r="B543" s="30">
        <f>D543</f>
        <v>41086</v>
      </c>
      <c r="C543" s="32"/>
      <c r="D543" s="8">
        <v>41086</v>
      </c>
      <c r="E543" s="11" t="s">
        <v>699</v>
      </c>
      <c r="F543" s="55" t="s">
        <v>631</v>
      </c>
      <c r="G543" s="15" t="s">
        <v>169</v>
      </c>
      <c r="H543" s="45">
        <v>220</v>
      </c>
      <c r="I543" s="45">
        <v>16029</v>
      </c>
      <c r="J543" s="9">
        <f>ROUND(H543*I543,0)</f>
        <v>3526380</v>
      </c>
      <c r="K543" s="62" t="s">
        <v>89</v>
      </c>
      <c r="L543" s="62" t="s">
        <v>2</v>
      </c>
    </row>
    <row r="544" spans="1:12" s="41" customFormat="1" ht="15.75" customHeight="1">
      <c r="A544" s="7">
        <f>IF(B544&lt;&gt;"",MONTH(B544),"")</f>
        <v>6</v>
      </c>
      <c r="B544" s="30">
        <f>D544</f>
        <v>41086</v>
      </c>
      <c r="C544" s="32"/>
      <c r="D544" s="8">
        <v>41086</v>
      </c>
      <c r="E544" s="11" t="s">
        <v>435</v>
      </c>
      <c r="F544" s="55" t="s">
        <v>631</v>
      </c>
      <c r="G544" s="15" t="s">
        <v>169</v>
      </c>
      <c r="H544" s="45"/>
      <c r="I544" s="45"/>
      <c r="J544" s="9">
        <v>4884702</v>
      </c>
      <c r="K544" s="62" t="s">
        <v>3</v>
      </c>
      <c r="L544" s="62" t="s">
        <v>2</v>
      </c>
    </row>
    <row r="545" spans="1:12" s="41" customFormat="1" ht="15.75" customHeight="1">
      <c r="A545" s="7">
        <f>IF(B545&lt;&gt;"",MONTH(B545),"")</f>
        <v>6</v>
      </c>
      <c r="B545" s="30">
        <f>D545</f>
        <v>41087</v>
      </c>
      <c r="C545" s="30" t="s">
        <v>156</v>
      </c>
      <c r="D545" s="30">
        <v>41087</v>
      </c>
      <c r="E545" s="31" t="s">
        <v>158</v>
      </c>
      <c r="F545" s="63" t="s">
        <v>155</v>
      </c>
      <c r="G545" s="1"/>
      <c r="H545" s="45"/>
      <c r="I545" s="45"/>
      <c r="J545" s="61">
        <v>19893440</v>
      </c>
      <c r="K545" s="62" t="s">
        <v>11</v>
      </c>
      <c r="L545" s="62" t="s">
        <v>118</v>
      </c>
    </row>
    <row r="546" spans="1:12" s="41" customFormat="1" ht="15.75" customHeight="1">
      <c r="A546" s="7">
        <f>IF(B546&lt;&gt;"",MONTH(B546),"")</f>
        <v>6</v>
      </c>
      <c r="B546" s="30">
        <f>D546</f>
        <v>41087</v>
      </c>
      <c r="C546" s="32"/>
      <c r="D546" s="8">
        <v>41087</v>
      </c>
      <c r="E546" s="11" t="s">
        <v>700</v>
      </c>
      <c r="F546" s="55" t="s">
        <v>632</v>
      </c>
      <c r="G546" s="15" t="s">
        <v>169</v>
      </c>
      <c r="H546" s="45">
        <v>500</v>
      </c>
      <c r="I546" s="45">
        <v>11447</v>
      </c>
      <c r="J546" s="9">
        <f>ROUND(H546*I546,0)</f>
        <v>5723500</v>
      </c>
      <c r="K546" s="62" t="s">
        <v>89</v>
      </c>
      <c r="L546" s="62" t="s">
        <v>2</v>
      </c>
    </row>
    <row r="547" spans="1:12" s="41" customFormat="1" ht="15.75" customHeight="1">
      <c r="A547" s="7">
        <f>IF(B547&lt;&gt;"",MONTH(B547),"")</f>
        <v>6</v>
      </c>
      <c r="B547" s="30">
        <f>D547</f>
        <v>41087</v>
      </c>
      <c r="C547" s="32"/>
      <c r="D547" s="8">
        <v>41087</v>
      </c>
      <c r="E547" s="11" t="s">
        <v>701</v>
      </c>
      <c r="F547" s="55" t="s">
        <v>632</v>
      </c>
      <c r="G547" s="15" t="s">
        <v>169</v>
      </c>
      <c r="H547" s="45">
        <v>500</v>
      </c>
      <c r="I547" s="45">
        <v>12903</v>
      </c>
      <c r="J547" s="9">
        <f>ROUND(H547*I547,0)</f>
        <v>6451500</v>
      </c>
      <c r="K547" s="62" t="s">
        <v>89</v>
      </c>
      <c r="L547" s="62" t="s">
        <v>2</v>
      </c>
    </row>
    <row r="548" spans="1:12" s="41" customFormat="1" ht="15.75" customHeight="1">
      <c r="A548" s="7">
        <f>IF(B548&lt;&gt;"",MONTH(B548),"")</f>
        <v>6</v>
      </c>
      <c r="B548" s="30">
        <f>D548</f>
        <v>41087</v>
      </c>
      <c r="C548" s="32"/>
      <c r="D548" s="8">
        <v>41087</v>
      </c>
      <c r="E548" s="11" t="s">
        <v>435</v>
      </c>
      <c r="F548" s="55" t="s">
        <v>632</v>
      </c>
      <c r="G548" s="15" t="s">
        <v>169</v>
      </c>
      <c r="H548" s="45"/>
      <c r="I548" s="45"/>
      <c r="J548" s="9">
        <v>1217500</v>
      </c>
      <c r="K548" s="62" t="s">
        <v>3</v>
      </c>
      <c r="L548" s="62" t="s">
        <v>2</v>
      </c>
    </row>
    <row r="549" spans="1:12" s="41" customFormat="1" ht="15.75" customHeight="1">
      <c r="A549" s="7">
        <f>IF(B549&lt;&gt;"",MONTH(B549),"")</f>
        <v>6</v>
      </c>
      <c r="B549" s="30">
        <f>D549</f>
        <v>41090</v>
      </c>
      <c r="C549" s="30" t="s">
        <v>156</v>
      </c>
      <c r="D549" s="30">
        <v>41090</v>
      </c>
      <c r="E549" s="31" t="s">
        <v>167</v>
      </c>
      <c r="F549" s="63" t="s">
        <v>155</v>
      </c>
      <c r="G549" s="1"/>
      <c r="H549" s="45"/>
      <c r="I549" s="45"/>
      <c r="J549" s="61">
        <v>13431000</v>
      </c>
      <c r="K549" s="62" t="s">
        <v>11</v>
      </c>
      <c r="L549" s="62" t="s">
        <v>18</v>
      </c>
    </row>
    <row r="550" spans="1:12" s="41" customFormat="1" ht="15.75" customHeight="1">
      <c r="A550" s="7">
        <f>IF(B550&lt;&gt;"",MONTH(B550),"")</f>
        <v>6</v>
      </c>
      <c r="B550" s="30">
        <f>D550</f>
        <v>41090</v>
      </c>
      <c r="C550" s="30" t="s">
        <v>156</v>
      </c>
      <c r="D550" s="30">
        <v>41090</v>
      </c>
      <c r="E550" s="31" t="s">
        <v>165</v>
      </c>
      <c r="F550" s="63" t="s">
        <v>155</v>
      </c>
      <c r="G550" s="1" t="s">
        <v>171</v>
      </c>
      <c r="H550" s="45"/>
      <c r="I550" s="45"/>
      <c r="J550" s="61">
        <v>9000000</v>
      </c>
      <c r="K550" s="62" t="s">
        <v>11</v>
      </c>
      <c r="L550" s="62" t="s">
        <v>22</v>
      </c>
    </row>
    <row r="551" spans="1:12" s="41" customFormat="1" ht="15.75" customHeight="1">
      <c r="A551" s="7">
        <f>IF(B551&lt;&gt;"",MONTH(B551),"")</f>
        <v>6</v>
      </c>
      <c r="B551" s="30">
        <f>D551</f>
        <v>41090</v>
      </c>
      <c r="C551" s="32"/>
      <c r="D551" s="8">
        <v>41090</v>
      </c>
      <c r="E551" s="11" t="s">
        <v>702</v>
      </c>
      <c r="F551" s="55" t="s">
        <v>633</v>
      </c>
      <c r="G551" s="15" t="s">
        <v>169</v>
      </c>
      <c r="H551" s="45">
        <v>200</v>
      </c>
      <c r="I551" s="45">
        <v>8165</v>
      </c>
      <c r="J551" s="9">
        <f>ROUND(H551*I551,0)</f>
        <v>1633000</v>
      </c>
      <c r="K551" s="62" t="s">
        <v>89</v>
      </c>
      <c r="L551" s="62" t="s">
        <v>2</v>
      </c>
    </row>
    <row r="552" spans="1:12" s="41" customFormat="1" ht="15.75" customHeight="1">
      <c r="A552" s="7">
        <f>IF(B552&lt;&gt;"",MONTH(B552),"")</f>
        <v>6</v>
      </c>
      <c r="B552" s="30">
        <f>D552</f>
        <v>41090</v>
      </c>
      <c r="C552" s="32"/>
      <c r="D552" s="8">
        <v>41090</v>
      </c>
      <c r="E552" s="11" t="s">
        <v>600</v>
      </c>
      <c r="F552" s="55" t="s">
        <v>633</v>
      </c>
      <c r="G552" s="15" t="s">
        <v>169</v>
      </c>
      <c r="H552" s="45">
        <v>250</v>
      </c>
      <c r="I552" s="45">
        <v>10653</v>
      </c>
      <c r="J552" s="9">
        <f>ROUND(H552*I552,0)</f>
        <v>2663250</v>
      </c>
      <c r="K552" s="62" t="s">
        <v>89</v>
      </c>
      <c r="L552" s="62" t="s">
        <v>2</v>
      </c>
    </row>
    <row r="553" spans="1:12" s="41" customFormat="1" ht="15.75" customHeight="1">
      <c r="A553" s="7">
        <f>IF(B553&lt;&gt;"",MONTH(B553),"")</f>
        <v>6</v>
      </c>
      <c r="B553" s="30">
        <f>D553</f>
        <v>41090</v>
      </c>
      <c r="C553" s="32"/>
      <c r="D553" s="8">
        <v>41090</v>
      </c>
      <c r="E553" s="11" t="s">
        <v>703</v>
      </c>
      <c r="F553" s="55" t="s">
        <v>633</v>
      </c>
      <c r="G553" s="15" t="s">
        <v>169</v>
      </c>
      <c r="H553" s="45">
        <v>350</v>
      </c>
      <c r="I553" s="45">
        <v>16128</v>
      </c>
      <c r="J553" s="9">
        <f>ROUND(H553*I553,0)</f>
        <v>5644800</v>
      </c>
      <c r="K553" s="62" t="s">
        <v>89</v>
      </c>
      <c r="L553" s="62" t="s">
        <v>2</v>
      </c>
    </row>
    <row r="554" spans="1:12" s="41" customFormat="1" ht="15.75" customHeight="1">
      <c r="A554" s="7">
        <f>IF(B554&lt;&gt;"",MONTH(B554),"")</f>
        <v>6</v>
      </c>
      <c r="B554" s="30">
        <f>D554</f>
        <v>41090</v>
      </c>
      <c r="C554" s="32"/>
      <c r="D554" s="8">
        <v>41090</v>
      </c>
      <c r="E554" s="11" t="s">
        <v>557</v>
      </c>
      <c r="F554" s="55" t="s">
        <v>633</v>
      </c>
      <c r="G554" s="15" t="s">
        <v>169</v>
      </c>
      <c r="H554" s="45">
        <v>250</v>
      </c>
      <c r="I554" s="45">
        <v>17722</v>
      </c>
      <c r="J554" s="9">
        <f>ROUND(H554*I554,0)</f>
        <v>4430500</v>
      </c>
      <c r="K554" s="62" t="s">
        <v>89</v>
      </c>
      <c r="L554" s="62" t="s">
        <v>2</v>
      </c>
    </row>
    <row r="555" spans="1:12" s="41" customFormat="1" ht="15.75" customHeight="1">
      <c r="A555" s="7">
        <f>IF(B555&lt;&gt;"",MONTH(B555),"")</f>
        <v>6</v>
      </c>
      <c r="B555" s="30">
        <f>D555</f>
        <v>41090</v>
      </c>
      <c r="C555" s="32"/>
      <c r="D555" s="8">
        <v>41090</v>
      </c>
      <c r="E555" s="11" t="s">
        <v>704</v>
      </c>
      <c r="F555" s="55" t="s">
        <v>633</v>
      </c>
      <c r="G555" s="15" t="s">
        <v>169</v>
      </c>
      <c r="H555" s="45">
        <v>170</v>
      </c>
      <c r="I555" s="45">
        <v>14221</v>
      </c>
      <c r="J555" s="9">
        <f>ROUND(H555*I555,0)</f>
        <v>2417570</v>
      </c>
      <c r="K555" s="62" t="s">
        <v>89</v>
      </c>
      <c r="L555" s="62" t="s">
        <v>2</v>
      </c>
    </row>
    <row r="556" spans="1:12" s="41" customFormat="1" ht="15.75" customHeight="1">
      <c r="A556" s="7">
        <f>IF(B556&lt;&gt;"",MONTH(B556),"")</f>
        <v>6</v>
      </c>
      <c r="B556" s="30">
        <f>D556</f>
        <v>41090</v>
      </c>
      <c r="C556" s="32"/>
      <c r="D556" s="8">
        <v>41090</v>
      </c>
      <c r="E556" s="11" t="s">
        <v>435</v>
      </c>
      <c r="F556" s="55" t="s">
        <v>633</v>
      </c>
      <c r="G556" s="15" t="s">
        <v>169</v>
      </c>
      <c r="H556" s="45"/>
      <c r="I556" s="45"/>
      <c r="J556" s="9">
        <v>1678912</v>
      </c>
      <c r="K556" s="62" t="s">
        <v>3</v>
      </c>
      <c r="L556" s="62" t="s">
        <v>2</v>
      </c>
    </row>
    <row r="557" spans="1:12" s="41" customFormat="1" ht="15.75" customHeight="1">
      <c r="A557" s="7">
        <f>IF(B557&lt;&gt;"",MONTH(B557),"")</f>
        <v>7</v>
      </c>
      <c r="B557" s="30">
        <f>D557</f>
        <v>41092</v>
      </c>
      <c r="C557" s="30" t="s">
        <v>157</v>
      </c>
      <c r="D557" s="8">
        <v>41092</v>
      </c>
      <c r="E557" s="31" t="s">
        <v>168</v>
      </c>
      <c r="F557" s="63" t="s">
        <v>155</v>
      </c>
      <c r="G557" s="1"/>
      <c r="H557" s="46"/>
      <c r="I557" s="47"/>
      <c r="J557" s="9">
        <v>9592000</v>
      </c>
      <c r="K557" s="62" t="s">
        <v>2</v>
      </c>
      <c r="L557" s="62" t="s">
        <v>11</v>
      </c>
    </row>
    <row r="558" spans="1:12" s="41" customFormat="1" ht="15.75" customHeight="1">
      <c r="A558" s="7">
        <f>IF(B558&lt;&gt;"",MONTH(B558),"")</f>
        <v>7</v>
      </c>
      <c r="B558" s="30">
        <f>D558</f>
        <v>41092</v>
      </c>
      <c r="C558" s="30" t="s">
        <v>157</v>
      </c>
      <c r="D558" s="8">
        <v>41092</v>
      </c>
      <c r="E558" s="31" t="s">
        <v>168</v>
      </c>
      <c r="F558" s="63" t="s">
        <v>155</v>
      </c>
      <c r="G558" s="1"/>
      <c r="H558" s="46"/>
      <c r="I558" s="47"/>
      <c r="J558" s="9">
        <v>75924100</v>
      </c>
      <c r="K558" s="62" t="s">
        <v>2</v>
      </c>
      <c r="L558" s="62" t="s">
        <v>11</v>
      </c>
    </row>
    <row r="559" spans="1:12" s="41" customFormat="1" ht="15.75" customHeight="1">
      <c r="A559" s="7">
        <f>IF(B559&lt;&gt;"",MONTH(B559),"")</f>
        <v>7</v>
      </c>
      <c r="B559" s="30">
        <f>D559</f>
        <v>41092</v>
      </c>
      <c r="C559" s="30" t="s">
        <v>157</v>
      </c>
      <c r="D559" s="8">
        <v>41092</v>
      </c>
      <c r="E559" s="31" t="s">
        <v>159</v>
      </c>
      <c r="F559" s="63" t="s">
        <v>155</v>
      </c>
      <c r="G559" s="1"/>
      <c r="H559" s="46"/>
      <c r="I559" s="47"/>
      <c r="J559" s="9">
        <v>37962</v>
      </c>
      <c r="K559" s="62" t="s">
        <v>60</v>
      </c>
      <c r="L559" s="62" t="s">
        <v>11</v>
      </c>
    </row>
    <row r="560" spans="1:12" s="41" customFormat="1" ht="15.75" customHeight="1">
      <c r="A560" s="7">
        <f>IF(B560&lt;&gt;"",MONTH(B560),"")</f>
        <v>7</v>
      </c>
      <c r="B560" s="30">
        <f>D560</f>
        <v>41092</v>
      </c>
      <c r="C560" s="30" t="s">
        <v>157</v>
      </c>
      <c r="D560" s="8">
        <v>41092</v>
      </c>
      <c r="E560" s="31" t="s">
        <v>174</v>
      </c>
      <c r="F560" s="63" t="s">
        <v>155</v>
      </c>
      <c r="G560" s="1"/>
      <c r="H560" s="46"/>
      <c r="I560" s="47"/>
      <c r="J560" s="9">
        <v>10000</v>
      </c>
      <c r="K560" s="62" t="s">
        <v>60</v>
      </c>
      <c r="L560" s="62" t="s">
        <v>11</v>
      </c>
    </row>
    <row r="561" spans="1:12" s="41" customFormat="1" ht="15.75" customHeight="1">
      <c r="A561" s="7">
        <f>IF(B561&lt;&gt;"",MONTH(B561),"")</f>
        <v>7</v>
      </c>
      <c r="B561" s="30">
        <f>D561</f>
        <v>41092</v>
      </c>
      <c r="C561" s="32"/>
      <c r="D561" s="8">
        <v>41092</v>
      </c>
      <c r="E561" s="11" t="s">
        <v>439</v>
      </c>
      <c r="F561" s="55" t="s">
        <v>634</v>
      </c>
      <c r="G561" s="15" t="s">
        <v>169</v>
      </c>
      <c r="H561" s="45">
        <v>150</v>
      </c>
      <c r="I561" s="45">
        <v>11227</v>
      </c>
      <c r="J561" s="9">
        <f>ROUND(H561*I561,0)</f>
        <v>1684050</v>
      </c>
      <c r="K561" s="62" t="s">
        <v>89</v>
      </c>
      <c r="L561" s="62" t="s">
        <v>2</v>
      </c>
    </row>
    <row r="562" spans="1:12" s="41" customFormat="1" ht="15.75" customHeight="1">
      <c r="A562" s="7">
        <f>IF(B562&lt;&gt;"",MONTH(B562),"")</f>
        <v>7</v>
      </c>
      <c r="B562" s="30">
        <f>D562</f>
        <v>41092</v>
      </c>
      <c r="C562" s="32"/>
      <c r="D562" s="8">
        <v>41092</v>
      </c>
      <c r="E562" s="11" t="s">
        <v>705</v>
      </c>
      <c r="F562" s="55" t="s">
        <v>634</v>
      </c>
      <c r="G562" s="15" t="s">
        <v>169</v>
      </c>
      <c r="H562" s="45">
        <v>500</v>
      </c>
      <c r="I562" s="45">
        <v>9377</v>
      </c>
      <c r="J562" s="9">
        <f>ROUND(H562*I562,0)</f>
        <v>4688500</v>
      </c>
      <c r="K562" s="62" t="s">
        <v>89</v>
      </c>
      <c r="L562" s="62" t="s">
        <v>2</v>
      </c>
    </row>
    <row r="563" spans="1:12" s="41" customFormat="1" ht="15.75" customHeight="1">
      <c r="A563" s="7">
        <f>IF(B563&lt;&gt;"",MONTH(B563),"")</f>
        <v>7</v>
      </c>
      <c r="B563" s="30">
        <f>D563</f>
        <v>41092</v>
      </c>
      <c r="C563" s="32"/>
      <c r="D563" s="8">
        <v>41092</v>
      </c>
      <c r="E563" s="11" t="s">
        <v>706</v>
      </c>
      <c r="F563" s="55" t="s">
        <v>634</v>
      </c>
      <c r="G563" s="15" t="s">
        <v>169</v>
      </c>
      <c r="H563" s="45">
        <v>110</v>
      </c>
      <c r="I563" s="45">
        <v>13590</v>
      </c>
      <c r="J563" s="9">
        <f>ROUND(H563*I563,0)</f>
        <v>1494900</v>
      </c>
      <c r="K563" s="62" t="s">
        <v>89</v>
      </c>
      <c r="L563" s="62" t="s">
        <v>2</v>
      </c>
    </row>
    <row r="564" spans="1:12" s="41" customFormat="1" ht="15.75" customHeight="1">
      <c r="A564" s="7">
        <f>IF(B564&lt;&gt;"",MONTH(B564),"")</f>
        <v>7</v>
      </c>
      <c r="B564" s="30">
        <f>D564</f>
        <v>41092</v>
      </c>
      <c r="C564" s="32"/>
      <c r="D564" s="8">
        <v>41092</v>
      </c>
      <c r="E564" s="11" t="s">
        <v>707</v>
      </c>
      <c r="F564" s="55" t="s">
        <v>634</v>
      </c>
      <c r="G564" s="15" t="s">
        <v>169</v>
      </c>
      <c r="H564" s="45">
        <v>150</v>
      </c>
      <c r="I564" s="45">
        <v>20776</v>
      </c>
      <c r="J564" s="9">
        <f>ROUND(H564*I564,0)</f>
        <v>3116400</v>
      </c>
      <c r="K564" s="62" t="s">
        <v>89</v>
      </c>
      <c r="L564" s="62" t="s">
        <v>2</v>
      </c>
    </row>
    <row r="565" spans="1:12" s="41" customFormat="1" ht="15.75" customHeight="1">
      <c r="A565" s="7">
        <f>IF(B565&lt;&gt;"",MONTH(B565),"")</f>
        <v>7</v>
      </c>
      <c r="B565" s="30">
        <f>D565</f>
        <v>41092</v>
      </c>
      <c r="C565" s="32"/>
      <c r="D565" s="8">
        <v>41092</v>
      </c>
      <c r="E565" s="11" t="s">
        <v>606</v>
      </c>
      <c r="F565" s="55" t="s">
        <v>634</v>
      </c>
      <c r="G565" s="15" t="s">
        <v>169</v>
      </c>
      <c r="H565" s="45">
        <v>205</v>
      </c>
      <c r="I565" s="45">
        <v>21119</v>
      </c>
      <c r="J565" s="9">
        <f>ROUND(H565*I565,0)</f>
        <v>4329395</v>
      </c>
      <c r="K565" s="62" t="s">
        <v>89</v>
      </c>
      <c r="L565" s="62" t="s">
        <v>2</v>
      </c>
    </row>
    <row r="566" spans="1:12" s="41" customFormat="1" ht="15.75" customHeight="1">
      <c r="A566" s="7">
        <f>IF(B566&lt;&gt;"",MONTH(B566),"")</f>
        <v>7</v>
      </c>
      <c r="B566" s="30">
        <f>D566</f>
        <v>41092</v>
      </c>
      <c r="C566" s="32"/>
      <c r="D566" s="8">
        <v>41092</v>
      </c>
      <c r="E566" s="11" t="s">
        <v>435</v>
      </c>
      <c r="F566" s="55" t="s">
        <v>634</v>
      </c>
      <c r="G566" s="15" t="s">
        <v>169</v>
      </c>
      <c r="H566" s="45"/>
      <c r="I566" s="45"/>
      <c r="J566" s="9">
        <v>1531325</v>
      </c>
      <c r="K566" s="62" t="s">
        <v>3</v>
      </c>
      <c r="L566" s="62" t="s">
        <v>2</v>
      </c>
    </row>
    <row r="567" spans="1:12" s="41" customFormat="1" ht="15.75" customHeight="1">
      <c r="A567" s="7">
        <f>IF(B567&lt;&gt;"",MONTH(B567),"")</f>
        <v>7</v>
      </c>
      <c r="B567" s="30">
        <f>D567</f>
        <v>41093</v>
      </c>
      <c r="C567" s="8"/>
      <c r="D567" s="8">
        <v>41093</v>
      </c>
      <c r="E567" s="11" t="s">
        <v>405</v>
      </c>
      <c r="F567" s="55" t="s">
        <v>388</v>
      </c>
      <c r="G567" s="15" t="s">
        <v>376</v>
      </c>
      <c r="H567" s="45"/>
      <c r="I567" s="45"/>
      <c r="J567" s="9">
        <v>2600000</v>
      </c>
      <c r="K567" s="10" t="s">
        <v>97</v>
      </c>
      <c r="L567" s="10" t="s">
        <v>22</v>
      </c>
    </row>
    <row r="568" spans="1:12" s="41" customFormat="1" ht="15.75" customHeight="1">
      <c r="A568" s="7">
        <f>IF(B568&lt;&gt;"",MONTH(B568),"")</f>
        <v>7</v>
      </c>
      <c r="B568" s="30">
        <f>D568</f>
        <v>41093</v>
      </c>
      <c r="C568" s="8"/>
      <c r="D568" s="8">
        <v>41093</v>
      </c>
      <c r="E568" s="11" t="s">
        <v>244</v>
      </c>
      <c r="F568" s="55" t="s">
        <v>388</v>
      </c>
      <c r="G568" s="15" t="s">
        <v>376</v>
      </c>
      <c r="H568" s="46"/>
      <c r="I568" s="46"/>
      <c r="J568" s="9">
        <v>260000</v>
      </c>
      <c r="K568" s="10" t="s">
        <v>3</v>
      </c>
      <c r="L568" s="10" t="s">
        <v>22</v>
      </c>
    </row>
    <row r="569" spans="1:12" s="41" customFormat="1" ht="15.75" customHeight="1">
      <c r="A569" s="7">
        <f>IF(B569&lt;&gt;"",MONTH(B569),"")</f>
        <v>7</v>
      </c>
      <c r="B569" s="30">
        <f>D569</f>
        <v>41093</v>
      </c>
      <c r="C569" s="32"/>
      <c r="D569" s="8">
        <v>41093</v>
      </c>
      <c r="E569" s="11" t="s">
        <v>708</v>
      </c>
      <c r="F569" s="55" t="s">
        <v>635</v>
      </c>
      <c r="G569" s="15" t="s">
        <v>169</v>
      </c>
      <c r="H569" s="45">
        <v>350</v>
      </c>
      <c r="I569" s="45">
        <v>14456</v>
      </c>
      <c r="J569" s="9">
        <f>ROUND(H569*I569,0)</f>
        <v>5059600</v>
      </c>
      <c r="K569" s="62" t="s">
        <v>89</v>
      </c>
      <c r="L569" s="62" t="s">
        <v>2</v>
      </c>
    </row>
    <row r="570" spans="1:12" s="41" customFormat="1" ht="15.75" customHeight="1">
      <c r="A570" s="7">
        <f>IF(B570&lt;&gt;"",MONTH(B570),"")</f>
        <v>7</v>
      </c>
      <c r="B570" s="30">
        <f>D570</f>
        <v>41093</v>
      </c>
      <c r="C570" s="32"/>
      <c r="D570" s="8">
        <v>41093</v>
      </c>
      <c r="E570" s="11" t="s">
        <v>709</v>
      </c>
      <c r="F570" s="55" t="s">
        <v>635</v>
      </c>
      <c r="G570" s="15" t="s">
        <v>169</v>
      </c>
      <c r="H570" s="45">
        <v>250</v>
      </c>
      <c r="I570" s="45">
        <v>13999</v>
      </c>
      <c r="J570" s="9">
        <f>ROUND(H570*I570,0)</f>
        <v>3499750</v>
      </c>
      <c r="K570" s="62" t="s">
        <v>89</v>
      </c>
      <c r="L570" s="62" t="s">
        <v>2</v>
      </c>
    </row>
    <row r="571" spans="1:12" s="41" customFormat="1" ht="15.75" customHeight="1">
      <c r="A571" s="7">
        <f>IF(B571&lt;&gt;"",MONTH(B571),"")</f>
        <v>7</v>
      </c>
      <c r="B571" s="30">
        <f>D571</f>
        <v>41093</v>
      </c>
      <c r="C571" s="32"/>
      <c r="D571" s="8">
        <v>41093</v>
      </c>
      <c r="E571" s="11" t="s">
        <v>710</v>
      </c>
      <c r="F571" s="55" t="s">
        <v>635</v>
      </c>
      <c r="G571" s="15" t="s">
        <v>169</v>
      </c>
      <c r="H571" s="45">
        <v>250</v>
      </c>
      <c r="I571" s="45">
        <v>13619</v>
      </c>
      <c r="J571" s="9">
        <f>ROUND(H571*I571,0)</f>
        <v>3404750</v>
      </c>
      <c r="K571" s="62" t="s">
        <v>89</v>
      </c>
      <c r="L571" s="62" t="s">
        <v>2</v>
      </c>
    </row>
    <row r="572" spans="1:12" s="41" customFormat="1" ht="15.75" customHeight="1">
      <c r="A572" s="7">
        <f>IF(B572&lt;&gt;"",MONTH(B572),"")</f>
        <v>7</v>
      </c>
      <c r="B572" s="30">
        <f>D572</f>
        <v>41093</v>
      </c>
      <c r="C572" s="32"/>
      <c r="D572" s="8">
        <v>41093</v>
      </c>
      <c r="E572" s="11" t="s">
        <v>435</v>
      </c>
      <c r="F572" s="55" t="s">
        <v>635</v>
      </c>
      <c r="G572" s="15" t="s">
        <v>169</v>
      </c>
      <c r="H572" s="45"/>
      <c r="I572" s="45"/>
      <c r="J572" s="9">
        <v>1196410</v>
      </c>
      <c r="K572" s="62" t="s">
        <v>3</v>
      </c>
      <c r="L572" s="62" t="s">
        <v>2</v>
      </c>
    </row>
    <row r="573" spans="1:12" s="41" customFormat="1" ht="15.75" customHeight="1">
      <c r="A573" s="7">
        <f>IF(B573&lt;&gt;"",MONTH(B573),"")</f>
        <v>7</v>
      </c>
      <c r="B573" s="30">
        <f>D573</f>
        <v>41095</v>
      </c>
      <c r="C573" s="30" t="s">
        <v>156</v>
      </c>
      <c r="D573" s="30">
        <v>41095</v>
      </c>
      <c r="E573" s="31" t="s">
        <v>158</v>
      </c>
      <c r="F573" s="63" t="s">
        <v>155</v>
      </c>
      <c r="G573" s="1"/>
      <c r="H573" s="45"/>
      <c r="I573" s="45"/>
      <c r="J573" s="61">
        <v>5000000</v>
      </c>
      <c r="K573" s="62" t="s">
        <v>11</v>
      </c>
      <c r="L573" s="62" t="s">
        <v>118</v>
      </c>
    </row>
    <row r="574" spans="1:12" s="41" customFormat="1" ht="15.75" customHeight="1">
      <c r="A574" s="7">
        <f>IF(B574&lt;&gt;"",MONTH(B574),"")</f>
        <v>7</v>
      </c>
      <c r="B574" s="30">
        <f>D574</f>
        <v>41095</v>
      </c>
      <c r="C574" s="32"/>
      <c r="D574" s="8">
        <v>41095</v>
      </c>
      <c r="E574" s="11" t="s">
        <v>711</v>
      </c>
      <c r="F574" s="55" t="s">
        <v>636</v>
      </c>
      <c r="G574" s="15" t="s">
        <v>169</v>
      </c>
      <c r="H574" s="45">
        <v>340</v>
      </c>
      <c r="I574" s="45">
        <v>13507</v>
      </c>
      <c r="J574" s="9">
        <f>ROUND(H574*I574,0)</f>
        <v>4592380</v>
      </c>
      <c r="K574" s="62" t="s">
        <v>89</v>
      </c>
      <c r="L574" s="62" t="s">
        <v>2</v>
      </c>
    </row>
    <row r="575" spans="1:12" s="41" customFormat="1" ht="15.75" customHeight="1">
      <c r="A575" s="7">
        <f>IF(B575&lt;&gt;"",MONTH(B575),"")</f>
        <v>7</v>
      </c>
      <c r="B575" s="30">
        <f>D575</f>
        <v>41095</v>
      </c>
      <c r="C575" s="32"/>
      <c r="D575" s="8">
        <v>41095</v>
      </c>
      <c r="E575" s="11" t="s">
        <v>536</v>
      </c>
      <c r="F575" s="55" t="s">
        <v>636</v>
      </c>
      <c r="G575" s="15" t="s">
        <v>169</v>
      </c>
      <c r="H575" s="45">
        <v>510</v>
      </c>
      <c r="I575" s="45">
        <v>23149</v>
      </c>
      <c r="J575" s="9">
        <f>ROUND(H575*I575,0)</f>
        <v>11805990</v>
      </c>
      <c r="K575" s="62" t="s">
        <v>89</v>
      </c>
      <c r="L575" s="62" t="s">
        <v>2</v>
      </c>
    </row>
    <row r="576" spans="1:12" s="41" customFormat="1" ht="15.75" customHeight="1">
      <c r="A576" s="7">
        <f>IF(B576&lt;&gt;"",MONTH(B576),"")</f>
        <v>7</v>
      </c>
      <c r="B576" s="30">
        <f>D576</f>
        <v>41095</v>
      </c>
      <c r="C576" s="32"/>
      <c r="D576" s="8">
        <v>41095</v>
      </c>
      <c r="E576" s="11" t="s">
        <v>435</v>
      </c>
      <c r="F576" s="55" t="s">
        <v>636</v>
      </c>
      <c r="G576" s="15" t="s">
        <v>169</v>
      </c>
      <c r="H576" s="45"/>
      <c r="I576" s="45"/>
      <c r="J576" s="9">
        <v>1639837</v>
      </c>
      <c r="K576" s="62" t="s">
        <v>3</v>
      </c>
      <c r="L576" s="62" t="s">
        <v>2</v>
      </c>
    </row>
    <row r="577" spans="1:12" s="41" customFormat="1" ht="15.75" customHeight="1">
      <c r="A577" s="7">
        <f>IF(B577&lt;&gt;"",MONTH(B577),"")</f>
        <v>7</v>
      </c>
      <c r="B577" s="30">
        <f>D577</f>
        <v>41099</v>
      </c>
      <c r="C577" s="30" t="s">
        <v>156</v>
      </c>
      <c r="D577" s="30">
        <v>41099</v>
      </c>
      <c r="E577" s="31" t="s">
        <v>158</v>
      </c>
      <c r="F577" s="63" t="s">
        <v>155</v>
      </c>
      <c r="G577" s="1"/>
      <c r="H577" s="45"/>
      <c r="I577" s="45"/>
      <c r="J577" s="61">
        <v>100000000</v>
      </c>
      <c r="K577" s="62" t="s">
        <v>11</v>
      </c>
      <c r="L577" s="62" t="s">
        <v>118</v>
      </c>
    </row>
    <row r="578" spans="1:12" s="41" customFormat="1" ht="15.75" customHeight="1">
      <c r="A578" s="7">
        <f>IF(B578&lt;&gt;"",MONTH(B578),"")</f>
        <v>7</v>
      </c>
      <c r="B578" s="30">
        <f>D578</f>
        <v>41099</v>
      </c>
      <c r="C578" s="30"/>
      <c r="D578" s="8">
        <v>41099</v>
      </c>
      <c r="E578" s="31" t="s">
        <v>231</v>
      </c>
      <c r="F578" s="96" t="s">
        <v>235</v>
      </c>
      <c r="G578" s="1" t="s">
        <v>230</v>
      </c>
      <c r="H578" s="45">
        <v>100</v>
      </c>
      <c r="I578" s="45">
        <v>25000</v>
      </c>
      <c r="J578" s="9">
        <f>ROUND(H578*I578,0)</f>
        <v>2500000</v>
      </c>
      <c r="K578" s="62" t="s">
        <v>91</v>
      </c>
      <c r="L578" s="62" t="s">
        <v>2</v>
      </c>
    </row>
    <row r="579" spans="1:12" s="41" customFormat="1" ht="15.75" customHeight="1">
      <c r="A579" s="7">
        <f>IF(B579&lt;&gt;"",MONTH(B579),"")</f>
        <v>7</v>
      </c>
      <c r="B579" s="30">
        <f>D579</f>
        <v>41099</v>
      </c>
      <c r="C579" s="30"/>
      <c r="D579" s="30">
        <v>41099</v>
      </c>
      <c r="E579" s="31" t="s">
        <v>232</v>
      </c>
      <c r="F579" s="96" t="s">
        <v>235</v>
      </c>
      <c r="G579" s="1" t="s">
        <v>230</v>
      </c>
      <c r="H579" s="45"/>
      <c r="I579" s="45"/>
      <c r="J579" s="61">
        <v>250000</v>
      </c>
      <c r="K579" s="62" t="s">
        <v>3</v>
      </c>
      <c r="L579" s="62" t="s">
        <v>2</v>
      </c>
    </row>
    <row r="580" spans="1:12" s="41" customFormat="1" ht="15.75" customHeight="1">
      <c r="A580" s="7">
        <f>IF(B580&lt;&gt;"",MONTH(B580),"")</f>
        <v>7</v>
      </c>
      <c r="B580" s="30">
        <f>D580</f>
        <v>41099</v>
      </c>
      <c r="C580" s="30"/>
      <c r="D580" s="30">
        <v>41099</v>
      </c>
      <c r="E580" s="31" t="s">
        <v>168</v>
      </c>
      <c r="F580" s="96" t="s">
        <v>235</v>
      </c>
      <c r="G580" s="1" t="s">
        <v>230</v>
      </c>
      <c r="H580" s="45"/>
      <c r="I580" s="45"/>
      <c r="J580" s="61">
        <v>2750000</v>
      </c>
      <c r="K580" s="62" t="s">
        <v>2</v>
      </c>
      <c r="L580" s="62" t="s">
        <v>22</v>
      </c>
    </row>
    <row r="581" spans="1:12" s="41" customFormat="1" ht="15.75" customHeight="1">
      <c r="A581" s="7">
        <f>IF(B581&lt;&gt;"",MONTH(B581),"")</f>
        <v>7</v>
      </c>
      <c r="B581" s="30">
        <f>D581</f>
        <v>41099</v>
      </c>
      <c r="C581" s="8"/>
      <c r="D581" s="8">
        <v>41099</v>
      </c>
      <c r="E581" s="11" t="s">
        <v>412</v>
      </c>
      <c r="F581" s="55" t="s">
        <v>389</v>
      </c>
      <c r="G581" s="15" t="s">
        <v>376</v>
      </c>
      <c r="H581" s="45"/>
      <c r="I581" s="45"/>
      <c r="J581" s="9">
        <v>2560000</v>
      </c>
      <c r="K581" s="10" t="s">
        <v>97</v>
      </c>
      <c r="L581" s="10" t="s">
        <v>22</v>
      </c>
    </row>
    <row r="582" spans="1:12" s="41" customFormat="1" ht="15.75" customHeight="1">
      <c r="A582" s="7">
        <f>IF(B582&lt;&gt;"",MONTH(B582),"")</f>
        <v>7</v>
      </c>
      <c r="B582" s="30">
        <f>D582</f>
        <v>41099</v>
      </c>
      <c r="C582" s="8"/>
      <c r="D582" s="8">
        <v>41099</v>
      </c>
      <c r="E582" s="11" t="s">
        <v>244</v>
      </c>
      <c r="F582" s="55" t="s">
        <v>389</v>
      </c>
      <c r="G582" s="15" t="s">
        <v>376</v>
      </c>
      <c r="H582" s="46"/>
      <c r="I582" s="46"/>
      <c r="J582" s="9">
        <v>256000</v>
      </c>
      <c r="K582" s="10" t="s">
        <v>3</v>
      </c>
      <c r="L582" s="10" t="s">
        <v>22</v>
      </c>
    </row>
    <row r="583" spans="1:12" s="41" customFormat="1" ht="15.75" customHeight="1">
      <c r="A583" s="7">
        <f>IF(B583&lt;&gt;"",MONTH(B583),"")</f>
        <v>7</v>
      </c>
      <c r="B583" s="30">
        <f>D583</f>
        <v>41099</v>
      </c>
      <c r="C583" s="32"/>
      <c r="D583" s="8">
        <v>41099</v>
      </c>
      <c r="E583" s="11" t="s">
        <v>589</v>
      </c>
      <c r="F583" s="55" t="s">
        <v>637</v>
      </c>
      <c r="G583" s="15" t="s">
        <v>169</v>
      </c>
      <c r="H583" s="45">
        <v>1000</v>
      </c>
      <c r="I583" s="45">
        <v>22301</v>
      </c>
      <c r="J583" s="9">
        <f>ROUND(H583*I583,0)</f>
        <v>22301000</v>
      </c>
      <c r="K583" s="62" t="s">
        <v>89</v>
      </c>
      <c r="L583" s="62" t="s">
        <v>2</v>
      </c>
    </row>
    <row r="584" spans="1:12" s="41" customFormat="1" ht="15.75" customHeight="1">
      <c r="A584" s="7">
        <f>IF(B584&lt;&gt;"",MONTH(B584),"")</f>
        <v>7</v>
      </c>
      <c r="B584" s="30">
        <f>D584</f>
        <v>41099</v>
      </c>
      <c r="C584" s="32"/>
      <c r="D584" s="8">
        <v>41099</v>
      </c>
      <c r="E584" s="11" t="s">
        <v>712</v>
      </c>
      <c r="F584" s="55" t="s">
        <v>637</v>
      </c>
      <c r="G584" s="15" t="s">
        <v>169</v>
      </c>
      <c r="H584" s="45">
        <v>270</v>
      </c>
      <c r="I584" s="45">
        <v>13971</v>
      </c>
      <c r="J584" s="9">
        <f>ROUND(H584*I584,0)</f>
        <v>3772170</v>
      </c>
      <c r="K584" s="62" t="s">
        <v>89</v>
      </c>
      <c r="L584" s="62" t="s">
        <v>2</v>
      </c>
    </row>
    <row r="585" spans="1:12" s="41" customFormat="1" ht="15.75" customHeight="1">
      <c r="A585" s="7">
        <f>IF(B585&lt;&gt;"",MONTH(B585),"")</f>
        <v>7</v>
      </c>
      <c r="B585" s="30">
        <f>D585</f>
        <v>41099</v>
      </c>
      <c r="C585" s="32"/>
      <c r="D585" s="8">
        <v>41099</v>
      </c>
      <c r="E585" s="11" t="s">
        <v>713</v>
      </c>
      <c r="F585" s="55" t="s">
        <v>637</v>
      </c>
      <c r="G585" s="15" t="s">
        <v>169</v>
      </c>
      <c r="H585" s="45">
        <v>100</v>
      </c>
      <c r="I585" s="45">
        <v>8989</v>
      </c>
      <c r="J585" s="9">
        <f>ROUND(H585*I585,0)</f>
        <v>898900</v>
      </c>
      <c r="K585" s="62" t="s">
        <v>89</v>
      </c>
      <c r="L585" s="62" t="s">
        <v>2</v>
      </c>
    </row>
    <row r="586" spans="1:12" s="41" customFormat="1" ht="15.75" customHeight="1">
      <c r="A586" s="7">
        <f>IF(B586&lt;&gt;"",MONTH(B586),"")</f>
        <v>7</v>
      </c>
      <c r="B586" s="30">
        <f>D586</f>
        <v>41099</v>
      </c>
      <c r="C586" s="32"/>
      <c r="D586" s="8">
        <v>41099</v>
      </c>
      <c r="E586" s="11" t="s">
        <v>435</v>
      </c>
      <c r="F586" s="55" t="s">
        <v>637</v>
      </c>
      <c r="G586" s="15" t="s">
        <v>169</v>
      </c>
      <c r="H586" s="45"/>
      <c r="I586" s="45"/>
      <c r="J586" s="9">
        <v>2697207</v>
      </c>
      <c r="K586" s="62" t="s">
        <v>3</v>
      </c>
      <c r="L586" s="62" t="s">
        <v>2</v>
      </c>
    </row>
    <row r="587" spans="1:12" s="41" customFormat="1" ht="15.75" customHeight="1">
      <c r="A587" s="7">
        <f>IF(B587&lt;&gt;"",MONTH(B587),"")</f>
        <v>7</v>
      </c>
      <c r="B587" s="30">
        <f>D587</f>
        <v>41100</v>
      </c>
      <c r="C587" s="30" t="s">
        <v>156</v>
      </c>
      <c r="D587" s="8">
        <v>41100</v>
      </c>
      <c r="E587" s="31" t="s">
        <v>158</v>
      </c>
      <c r="F587" s="63" t="s">
        <v>155</v>
      </c>
      <c r="G587" s="16"/>
      <c r="H587" s="45"/>
      <c r="I587" s="45"/>
      <c r="J587" s="9">
        <v>36590400</v>
      </c>
      <c r="K587" s="62" t="s">
        <v>11</v>
      </c>
      <c r="L587" s="62" t="s">
        <v>118</v>
      </c>
    </row>
    <row r="588" spans="1:12" s="41" customFormat="1" ht="15.75" customHeight="1">
      <c r="A588" s="7">
        <f>IF(B588&lt;&gt;"",MONTH(B588),"")</f>
        <v>7</v>
      </c>
      <c r="B588" s="30">
        <f>D588</f>
        <v>41100</v>
      </c>
      <c r="C588" s="30" t="s">
        <v>157</v>
      </c>
      <c r="D588" s="8">
        <v>41100</v>
      </c>
      <c r="E588" s="31" t="s">
        <v>168</v>
      </c>
      <c r="F588" s="63" t="s">
        <v>155</v>
      </c>
      <c r="G588" s="1"/>
      <c r="H588" s="46"/>
      <c r="I588" s="47"/>
      <c r="J588" s="9">
        <v>17000000</v>
      </c>
      <c r="K588" s="62" t="s">
        <v>2</v>
      </c>
      <c r="L588" s="62" t="s">
        <v>11</v>
      </c>
    </row>
    <row r="589" spans="1:12" s="41" customFormat="1" ht="15.75" customHeight="1">
      <c r="A589" s="7">
        <f>IF(B589&lt;&gt;"",MONTH(B589),"")</f>
        <v>7</v>
      </c>
      <c r="B589" s="30">
        <f>D589</f>
        <v>41100</v>
      </c>
      <c r="C589" s="30" t="s">
        <v>157</v>
      </c>
      <c r="D589" s="8">
        <v>41100</v>
      </c>
      <c r="E589" s="31" t="s">
        <v>168</v>
      </c>
      <c r="F589" s="63" t="s">
        <v>155</v>
      </c>
      <c r="G589" s="1"/>
      <c r="H589" s="46"/>
      <c r="I589" s="47"/>
      <c r="J589" s="9">
        <v>7000000</v>
      </c>
      <c r="K589" s="62" t="s">
        <v>2</v>
      </c>
      <c r="L589" s="62" t="s">
        <v>11</v>
      </c>
    </row>
    <row r="590" spans="1:12" s="41" customFormat="1" ht="15.75" customHeight="1">
      <c r="A590" s="7">
        <f>IF(B590&lt;&gt;"",MONTH(B590),"")</f>
        <v>7</v>
      </c>
      <c r="B590" s="30">
        <f>D590</f>
        <v>41100</v>
      </c>
      <c r="C590" s="30" t="s">
        <v>157</v>
      </c>
      <c r="D590" s="8">
        <v>41100</v>
      </c>
      <c r="E590" s="31" t="s">
        <v>168</v>
      </c>
      <c r="F590" s="63" t="s">
        <v>155</v>
      </c>
      <c r="G590" s="1"/>
      <c r="H590" s="46"/>
      <c r="I590" s="47"/>
      <c r="J590" s="9">
        <v>85000000</v>
      </c>
      <c r="K590" s="62" t="s">
        <v>2</v>
      </c>
      <c r="L590" s="62" t="s">
        <v>11</v>
      </c>
    </row>
    <row r="591" spans="1:12" s="41" customFormat="1" ht="15.75" customHeight="1">
      <c r="A591" s="7">
        <f>IF(B591&lt;&gt;"",MONTH(B591),"")</f>
        <v>7</v>
      </c>
      <c r="B591" s="30">
        <f>D591</f>
        <v>41100</v>
      </c>
      <c r="C591" s="30" t="s">
        <v>157</v>
      </c>
      <c r="D591" s="8">
        <v>41100</v>
      </c>
      <c r="E591" s="31" t="s">
        <v>159</v>
      </c>
      <c r="F591" s="63" t="s">
        <v>155</v>
      </c>
      <c r="G591" s="1"/>
      <c r="H591" s="46"/>
      <c r="I591" s="47"/>
      <c r="J591" s="9">
        <v>42500</v>
      </c>
      <c r="K591" s="62" t="s">
        <v>60</v>
      </c>
      <c r="L591" s="62" t="s">
        <v>11</v>
      </c>
    </row>
    <row r="592" spans="1:12" s="41" customFormat="1" ht="15.75" customHeight="1">
      <c r="A592" s="7">
        <f>IF(B592&lt;&gt;"",MONTH(B592),"")</f>
        <v>7</v>
      </c>
      <c r="B592" s="30">
        <f>D592</f>
        <v>41100</v>
      </c>
      <c r="C592" s="30" t="s">
        <v>157</v>
      </c>
      <c r="D592" s="8">
        <v>41100</v>
      </c>
      <c r="E592" s="31" t="s">
        <v>159</v>
      </c>
      <c r="F592" s="63" t="s">
        <v>155</v>
      </c>
      <c r="G592" s="1"/>
      <c r="H592" s="46"/>
      <c r="I592" s="47"/>
      <c r="J592" s="9">
        <v>10000</v>
      </c>
      <c r="K592" s="62" t="s">
        <v>60</v>
      </c>
      <c r="L592" s="62" t="s">
        <v>11</v>
      </c>
    </row>
    <row r="593" spans="1:12" s="41" customFormat="1" ht="15.75" customHeight="1">
      <c r="A593" s="7">
        <f>IF(B593&lt;&gt;"",MONTH(B593),"")</f>
        <v>7</v>
      </c>
      <c r="B593" s="30">
        <f>D593</f>
        <v>41100</v>
      </c>
      <c r="C593" s="30" t="s">
        <v>157</v>
      </c>
      <c r="D593" s="8">
        <v>41100</v>
      </c>
      <c r="E593" s="31" t="s">
        <v>159</v>
      </c>
      <c r="F593" s="63" t="s">
        <v>155</v>
      </c>
      <c r="G593" s="1"/>
      <c r="H593" s="46"/>
      <c r="I593" s="47"/>
      <c r="J593" s="9">
        <v>10000</v>
      </c>
      <c r="K593" s="62" t="s">
        <v>60</v>
      </c>
      <c r="L593" s="62" t="s">
        <v>11</v>
      </c>
    </row>
    <row r="594" spans="1:12" s="41" customFormat="1" ht="15.75" customHeight="1">
      <c r="A594" s="7">
        <f>IF(B594&lt;&gt;"",MONTH(B594),"")</f>
        <v>7</v>
      </c>
      <c r="B594" s="30">
        <f>D594</f>
        <v>41101</v>
      </c>
      <c r="C594" s="32"/>
      <c r="D594" s="8">
        <v>41101</v>
      </c>
      <c r="E594" s="11" t="s">
        <v>714</v>
      </c>
      <c r="F594" s="55" t="s">
        <v>638</v>
      </c>
      <c r="G594" s="15" t="s">
        <v>169</v>
      </c>
      <c r="H594" s="45">
        <v>1500</v>
      </c>
      <c r="I594" s="45">
        <v>15665</v>
      </c>
      <c r="J594" s="9">
        <f>ROUND(H594*I594,0)</f>
        <v>23497500</v>
      </c>
      <c r="K594" s="62" t="s">
        <v>89</v>
      </c>
      <c r="L594" s="62" t="s">
        <v>2</v>
      </c>
    </row>
    <row r="595" spans="1:12" s="41" customFormat="1" ht="15.75" customHeight="1">
      <c r="A595" s="7">
        <f>IF(B595&lt;&gt;"",MONTH(B595),"")</f>
        <v>7</v>
      </c>
      <c r="B595" s="30">
        <f>D595</f>
        <v>41101</v>
      </c>
      <c r="C595" s="32"/>
      <c r="D595" s="8">
        <v>41101</v>
      </c>
      <c r="E595" s="11" t="s">
        <v>435</v>
      </c>
      <c r="F595" s="55" t="s">
        <v>638</v>
      </c>
      <c r="G595" s="15" t="s">
        <v>169</v>
      </c>
      <c r="H595" s="45"/>
      <c r="I595" s="45"/>
      <c r="J595" s="9">
        <v>2349750</v>
      </c>
      <c r="K595" s="62" t="s">
        <v>3</v>
      </c>
      <c r="L595" s="62" t="s">
        <v>2</v>
      </c>
    </row>
    <row r="596" spans="1:12" s="41" customFormat="1" ht="15.75" customHeight="1">
      <c r="A596" s="58">
        <f>IF(B596&lt;&gt;"",MONTH(B596),"")</f>
        <v>7</v>
      </c>
      <c r="B596" s="30">
        <f>D596</f>
        <v>41103</v>
      </c>
      <c r="C596" s="32"/>
      <c r="D596" s="8">
        <v>41103</v>
      </c>
      <c r="E596" s="11" t="s">
        <v>672</v>
      </c>
      <c r="F596" s="55" t="s">
        <v>639</v>
      </c>
      <c r="G596" s="15" t="s">
        <v>169</v>
      </c>
      <c r="H596" s="45">
        <v>100</v>
      </c>
      <c r="I596" s="45">
        <v>13789</v>
      </c>
      <c r="J596" s="9">
        <f>ROUND(H596*I596,0)</f>
        <v>1378900</v>
      </c>
      <c r="K596" s="62" t="s">
        <v>89</v>
      </c>
      <c r="L596" s="62" t="s">
        <v>2</v>
      </c>
    </row>
    <row r="597" spans="1:12" s="41" customFormat="1" ht="15.75" customHeight="1">
      <c r="A597" s="7">
        <f>IF(B597&lt;&gt;"",MONTH(B597),"")</f>
        <v>7</v>
      </c>
      <c r="B597" s="30">
        <f>D597</f>
        <v>41103</v>
      </c>
      <c r="C597" s="32"/>
      <c r="D597" s="8">
        <v>41103</v>
      </c>
      <c r="E597" s="11" t="s">
        <v>715</v>
      </c>
      <c r="F597" s="55" t="s">
        <v>639</v>
      </c>
      <c r="G597" s="15" t="s">
        <v>169</v>
      </c>
      <c r="H597" s="45">
        <v>100</v>
      </c>
      <c r="I597" s="45">
        <v>11889</v>
      </c>
      <c r="J597" s="9">
        <f>ROUND(H597*I597,0)</f>
        <v>1188900</v>
      </c>
      <c r="K597" s="62" t="s">
        <v>89</v>
      </c>
      <c r="L597" s="62" t="s">
        <v>2</v>
      </c>
    </row>
    <row r="598" spans="1:12" s="41" customFormat="1" ht="15.75" customHeight="1">
      <c r="A598" s="7">
        <f>IF(B598&lt;&gt;"",MONTH(B598),"")</f>
        <v>7</v>
      </c>
      <c r="B598" s="30">
        <f>D598</f>
        <v>41103</v>
      </c>
      <c r="C598" s="32"/>
      <c r="D598" s="8">
        <v>41103</v>
      </c>
      <c r="E598" s="11" t="s">
        <v>717</v>
      </c>
      <c r="F598" s="55" t="s">
        <v>639</v>
      </c>
      <c r="G598" s="15" t="s">
        <v>169</v>
      </c>
      <c r="H598" s="45">
        <v>340</v>
      </c>
      <c r="I598" s="45">
        <v>15120</v>
      </c>
      <c r="J598" s="9">
        <f>ROUND(H598*I598,0)</f>
        <v>5140800</v>
      </c>
      <c r="K598" s="62" t="s">
        <v>89</v>
      </c>
      <c r="L598" s="62" t="s">
        <v>2</v>
      </c>
    </row>
    <row r="599" spans="1:12" s="41" customFormat="1" ht="15.75" customHeight="1">
      <c r="A599" s="7">
        <f>IF(B599&lt;&gt;"",MONTH(B599),"")</f>
        <v>7</v>
      </c>
      <c r="B599" s="30">
        <f>D599</f>
        <v>41103</v>
      </c>
      <c r="C599" s="32"/>
      <c r="D599" s="8">
        <v>41103</v>
      </c>
      <c r="E599" s="11" t="s">
        <v>716</v>
      </c>
      <c r="F599" s="55" t="s">
        <v>639</v>
      </c>
      <c r="G599" s="15" t="s">
        <v>169</v>
      </c>
      <c r="H599" s="45">
        <v>670</v>
      </c>
      <c r="I599" s="45">
        <v>7300</v>
      </c>
      <c r="J599" s="9">
        <f>ROUND(H599*I599,0)</f>
        <v>4891000</v>
      </c>
      <c r="K599" s="62" t="s">
        <v>89</v>
      </c>
      <c r="L599" s="62" t="s">
        <v>2</v>
      </c>
    </row>
    <row r="600" spans="1:12" s="41" customFormat="1" ht="15.75" customHeight="1">
      <c r="A600" s="7">
        <f>IF(B600&lt;&gt;"",MONTH(B600),"")</f>
        <v>7</v>
      </c>
      <c r="B600" s="30">
        <f>D600</f>
        <v>41103</v>
      </c>
      <c r="C600" s="32"/>
      <c r="D600" s="8">
        <v>41103</v>
      </c>
      <c r="E600" s="11" t="s">
        <v>435</v>
      </c>
      <c r="F600" s="55" t="s">
        <v>639</v>
      </c>
      <c r="G600" s="15" t="s">
        <v>169</v>
      </c>
      <c r="H600" s="45"/>
      <c r="I600" s="45"/>
      <c r="J600" s="9">
        <v>1259960</v>
      </c>
      <c r="K600" s="62" t="s">
        <v>3</v>
      </c>
      <c r="L600" s="62" t="s">
        <v>2</v>
      </c>
    </row>
    <row r="601" spans="1:12" s="41" customFormat="1" ht="15.75" customHeight="1">
      <c r="A601" s="7">
        <f>IF(B601&lt;&gt;"",MONTH(B601),"")</f>
        <v>7</v>
      </c>
      <c r="B601" s="30">
        <f>D601</f>
        <v>41104</v>
      </c>
      <c r="C601" s="30" t="s">
        <v>156</v>
      </c>
      <c r="D601" s="8">
        <v>41104</v>
      </c>
      <c r="E601" s="31" t="s">
        <v>165</v>
      </c>
      <c r="F601" s="63" t="s">
        <v>155</v>
      </c>
      <c r="G601" s="1" t="s">
        <v>172</v>
      </c>
      <c r="H601" s="45"/>
      <c r="I601" s="45"/>
      <c r="J601" s="9">
        <v>15000000</v>
      </c>
      <c r="K601" s="62" t="s">
        <v>11</v>
      </c>
      <c r="L601" s="62" t="s">
        <v>22</v>
      </c>
    </row>
    <row r="602" spans="1:12" s="41" customFormat="1" ht="15.75" customHeight="1">
      <c r="A602" s="7">
        <f>IF(B602&lt;&gt;"",MONTH(B602),"")</f>
        <v>7</v>
      </c>
      <c r="B602" s="30">
        <f>D602</f>
        <v>41104</v>
      </c>
      <c r="C602" s="8"/>
      <c r="D602" s="8">
        <v>41104</v>
      </c>
      <c r="E602" s="11" t="s">
        <v>413</v>
      </c>
      <c r="F602" s="55" t="s">
        <v>390</v>
      </c>
      <c r="G602" s="15" t="s">
        <v>376</v>
      </c>
      <c r="H602" s="45"/>
      <c r="I602" s="45"/>
      <c r="J602" s="9">
        <v>1360000</v>
      </c>
      <c r="K602" s="10" t="s">
        <v>97</v>
      </c>
      <c r="L602" s="10" t="s">
        <v>22</v>
      </c>
    </row>
    <row r="603" spans="1:12" s="41" customFormat="1" ht="15.75" customHeight="1">
      <c r="A603" s="7">
        <f>IF(B603&lt;&gt;"",MONTH(B603),"")</f>
        <v>7</v>
      </c>
      <c r="B603" s="30">
        <f>D603</f>
        <v>41104</v>
      </c>
      <c r="C603" s="32"/>
      <c r="D603" s="8">
        <v>41104</v>
      </c>
      <c r="E603" s="11" t="s">
        <v>244</v>
      </c>
      <c r="F603" s="55" t="s">
        <v>390</v>
      </c>
      <c r="G603" s="15" t="s">
        <v>376</v>
      </c>
      <c r="H603" s="46"/>
      <c r="I603" s="46"/>
      <c r="J603" s="9">
        <v>136000</v>
      </c>
      <c r="K603" s="10" t="s">
        <v>3</v>
      </c>
      <c r="L603" s="10" t="s">
        <v>22</v>
      </c>
    </row>
    <row r="604" spans="1:12" s="41" customFormat="1" ht="15.75" customHeight="1">
      <c r="A604" s="7">
        <f>IF(B604&lt;&gt;"",MONTH(B604),"")</f>
        <v>7</v>
      </c>
      <c r="B604" s="30">
        <f>D604</f>
        <v>41104</v>
      </c>
      <c r="C604" s="32"/>
      <c r="D604" s="8">
        <v>41104</v>
      </c>
      <c r="E604" s="11" t="s">
        <v>718</v>
      </c>
      <c r="F604" s="55" t="s">
        <v>640</v>
      </c>
      <c r="G604" s="15" t="s">
        <v>169</v>
      </c>
      <c r="H604" s="45">
        <v>680</v>
      </c>
      <c r="I604" s="45">
        <v>7204</v>
      </c>
      <c r="J604" s="9">
        <f>ROUND(H604*I604,0)</f>
        <v>4898720</v>
      </c>
      <c r="K604" s="62" t="s">
        <v>89</v>
      </c>
      <c r="L604" s="62" t="s">
        <v>2</v>
      </c>
    </row>
    <row r="605" spans="1:12" s="41" customFormat="1" ht="15.75" customHeight="1">
      <c r="A605" s="7">
        <f>IF(B605&lt;&gt;"",MONTH(B605),"")</f>
        <v>7</v>
      </c>
      <c r="B605" s="30">
        <f>D605</f>
        <v>41104</v>
      </c>
      <c r="C605" s="32"/>
      <c r="D605" s="8">
        <v>41104</v>
      </c>
      <c r="E605" s="11" t="s">
        <v>719</v>
      </c>
      <c r="F605" s="55" t="s">
        <v>640</v>
      </c>
      <c r="G605" s="15" t="s">
        <v>169</v>
      </c>
      <c r="H605" s="45">
        <v>100</v>
      </c>
      <c r="I605" s="45">
        <v>24922</v>
      </c>
      <c r="J605" s="9">
        <f>ROUND(H605*I605,0)</f>
        <v>2492200</v>
      </c>
      <c r="K605" s="62" t="s">
        <v>89</v>
      </c>
      <c r="L605" s="62" t="s">
        <v>2</v>
      </c>
    </row>
    <row r="606" spans="1:12" s="41" customFormat="1" ht="15.75" customHeight="1">
      <c r="A606" s="7">
        <f>IF(B606&lt;&gt;"",MONTH(B606),"")</f>
        <v>7</v>
      </c>
      <c r="B606" s="30">
        <f>D606</f>
        <v>41104</v>
      </c>
      <c r="C606" s="32"/>
      <c r="D606" s="8">
        <v>41104</v>
      </c>
      <c r="E606" s="11" t="s">
        <v>435</v>
      </c>
      <c r="F606" s="55" t="s">
        <v>640</v>
      </c>
      <c r="G606" s="15" t="s">
        <v>169</v>
      </c>
      <c r="H606" s="45"/>
      <c r="I606" s="45"/>
      <c r="J606" s="9">
        <v>739092</v>
      </c>
      <c r="K606" s="62" t="s">
        <v>3</v>
      </c>
      <c r="L606" s="62" t="s">
        <v>2</v>
      </c>
    </row>
    <row r="607" spans="1:12" s="41" customFormat="1" ht="15.75" customHeight="1">
      <c r="A607" s="7">
        <f>IF(B607&lt;&gt;"",MONTH(B607),"")</f>
        <v>7</v>
      </c>
      <c r="B607" s="30">
        <f>D607</f>
        <v>41106</v>
      </c>
      <c r="C607" s="30" t="s">
        <v>157</v>
      </c>
      <c r="D607" s="8">
        <v>41106</v>
      </c>
      <c r="E607" s="31" t="s">
        <v>168</v>
      </c>
      <c r="F607" s="63" t="s">
        <v>155</v>
      </c>
      <c r="G607" s="1"/>
      <c r="H607" s="46"/>
      <c r="I607" s="47"/>
      <c r="J607" s="9">
        <v>20000000</v>
      </c>
      <c r="K607" s="62" t="s">
        <v>2</v>
      </c>
      <c r="L607" s="62" t="s">
        <v>11</v>
      </c>
    </row>
    <row r="608" spans="1:12" s="41" customFormat="1" ht="15.75" customHeight="1">
      <c r="A608" s="7">
        <f>IF(B608&lt;&gt;"",MONTH(B608),"")</f>
        <v>7</v>
      </c>
      <c r="B608" s="30">
        <f>D608</f>
        <v>41106</v>
      </c>
      <c r="C608" s="30" t="s">
        <v>157</v>
      </c>
      <c r="D608" s="8">
        <v>41106</v>
      </c>
      <c r="E608" s="31" t="s">
        <v>159</v>
      </c>
      <c r="F608" s="63" t="s">
        <v>155</v>
      </c>
      <c r="G608" s="1"/>
      <c r="H608" s="46"/>
      <c r="I608" s="47"/>
      <c r="J608" s="9">
        <v>20000</v>
      </c>
      <c r="K608" s="62" t="s">
        <v>60</v>
      </c>
      <c r="L608" s="62" t="s">
        <v>11</v>
      </c>
    </row>
    <row r="609" spans="1:12" s="41" customFormat="1" ht="15.75" customHeight="1">
      <c r="A609" s="7">
        <f>IF(B609&lt;&gt;"",MONTH(B609),"")</f>
        <v>7</v>
      </c>
      <c r="B609" s="30">
        <f>D609</f>
        <v>41106</v>
      </c>
      <c r="C609" s="30" t="s">
        <v>157</v>
      </c>
      <c r="D609" s="8">
        <v>41106</v>
      </c>
      <c r="E609" s="31" t="s">
        <v>168</v>
      </c>
      <c r="F609" s="63" t="s">
        <v>155</v>
      </c>
      <c r="G609" s="1"/>
      <c r="H609" s="46"/>
      <c r="I609" s="47"/>
      <c r="J609" s="9">
        <v>5518000</v>
      </c>
      <c r="K609" s="62" t="s">
        <v>2</v>
      </c>
      <c r="L609" s="62" t="s">
        <v>11</v>
      </c>
    </row>
    <row r="610" spans="1:12" s="41" customFormat="1" ht="15.75" customHeight="1">
      <c r="A610" s="7">
        <f>IF(B610&lt;&gt;"",MONTH(B610),"")</f>
        <v>7</v>
      </c>
      <c r="B610" s="30">
        <f>D610</f>
        <v>41106</v>
      </c>
      <c r="C610" s="30" t="s">
        <v>157</v>
      </c>
      <c r="D610" s="8">
        <v>41106</v>
      </c>
      <c r="E610" s="31" t="s">
        <v>159</v>
      </c>
      <c r="F610" s="63" t="s">
        <v>155</v>
      </c>
      <c r="G610" s="1"/>
      <c r="H610" s="46"/>
      <c r="I610" s="47"/>
      <c r="J610" s="9">
        <v>10000</v>
      </c>
      <c r="K610" s="62" t="s">
        <v>60</v>
      </c>
      <c r="L610" s="62" t="s">
        <v>11</v>
      </c>
    </row>
    <row r="611" spans="1:12" s="41" customFormat="1" ht="15.75" customHeight="1">
      <c r="A611" s="7">
        <f>IF(B611&lt;&gt;"",MONTH(B611),"")</f>
        <v>7</v>
      </c>
      <c r="B611" s="30">
        <f>D611</f>
        <v>41106</v>
      </c>
      <c r="C611" s="30" t="s">
        <v>157</v>
      </c>
      <c r="D611" s="8">
        <v>41106</v>
      </c>
      <c r="E611" s="31" t="s">
        <v>168</v>
      </c>
      <c r="F611" s="63" t="s">
        <v>155</v>
      </c>
      <c r="G611" s="1"/>
      <c r="H611" s="46"/>
      <c r="I611" s="47"/>
      <c r="J611" s="9">
        <v>11633275</v>
      </c>
      <c r="K611" s="62" t="s">
        <v>2</v>
      </c>
      <c r="L611" s="62" t="s">
        <v>11</v>
      </c>
    </row>
    <row r="612" spans="1:12" s="41" customFormat="1" ht="15.75" customHeight="1">
      <c r="A612" s="7">
        <f>IF(B612&lt;&gt;"",MONTH(B612),"")</f>
        <v>7</v>
      </c>
      <c r="B612" s="30">
        <f>D612</f>
        <v>41106</v>
      </c>
      <c r="C612" s="30" t="s">
        <v>157</v>
      </c>
      <c r="D612" s="8">
        <v>41106</v>
      </c>
      <c r="E612" s="31" t="s">
        <v>159</v>
      </c>
      <c r="F612" s="63" t="s">
        <v>155</v>
      </c>
      <c r="G612" s="1"/>
      <c r="H612" s="46"/>
      <c r="I612" s="47"/>
      <c r="J612" s="9">
        <v>10000</v>
      </c>
      <c r="K612" s="62" t="s">
        <v>60</v>
      </c>
      <c r="L612" s="62" t="s">
        <v>11</v>
      </c>
    </row>
    <row r="613" spans="1:12" s="41" customFormat="1" ht="15.75" customHeight="1">
      <c r="A613" s="103">
        <f>IF(B613&lt;&gt;"",MONTH(B613),"")</f>
        <v>7</v>
      </c>
      <c r="B613" s="30">
        <f>D613</f>
        <v>41107</v>
      </c>
      <c r="C613" s="30" t="s">
        <v>156</v>
      </c>
      <c r="D613" s="104">
        <v>41107</v>
      </c>
      <c r="E613" s="31" t="s">
        <v>165</v>
      </c>
      <c r="F613" s="63" t="s">
        <v>155</v>
      </c>
      <c r="G613" s="1" t="s">
        <v>171</v>
      </c>
      <c r="H613" s="43"/>
      <c r="I613" s="43"/>
      <c r="J613" s="105">
        <v>37000000</v>
      </c>
      <c r="K613" s="62" t="s">
        <v>11</v>
      </c>
      <c r="L613" s="62" t="s">
        <v>22</v>
      </c>
    </row>
    <row r="614" spans="1:12" s="41" customFormat="1" ht="15.75" customHeight="1">
      <c r="A614" s="7">
        <f>IF(B614&lt;&gt;"",MONTH(B614),"")</f>
        <v>7</v>
      </c>
      <c r="B614" s="30">
        <f>D614</f>
        <v>41107</v>
      </c>
      <c r="C614" s="32"/>
      <c r="D614" s="8">
        <v>41107</v>
      </c>
      <c r="E614" s="11" t="s">
        <v>709</v>
      </c>
      <c r="F614" s="55" t="s">
        <v>641</v>
      </c>
      <c r="G614" s="15" t="s">
        <v>169</v>
      </c>
      <c r="H614" s="45">
        <v>250</v>
      </c>
      <c r="I614" s="45">
        <v>13999</v>
      </c>
      <c r="J614" s="9">
        <f>ROUND(H614*I614,0)</f>
        <v>3499750</v>
      </c>
      <c r="K614" s="62" t="s">
        <v>89</v>
      </c>
      <c r="L614" s="62" t="s">
        <v>2</v>
      </c>
    </row>
    <row r="615" spans="1:12" s="41" customFormat="1" ht="15.75" customHeight="1">
      <c r="A615" s="7">
        <f>IF(B615&lt;&gt;"",MONTH(B615),"")</f>
        <v>7</v>
      </c>
      <c r="B615" s="30">
        <f>D615</f>
        <v>41107</v>
      </c>
      <c r="C615" s="32"/>
      <c r="D615" s="8">
        <v>41107</v>
      </c>
      <c r="E615" s="11" t="s">
        <v>596</v>
      </c>
      <c r="F615" s="55" t="s">
        <v>641</v>
      </c>
      <c r="G615" s="15" t="s">
        <v>169</v>
      </c>
      <c r="H615" s="45">
        <v>250</v>
      </c>
      <c r="I615" s="45">
        <v>14726</v>
      </c>
      <c r="J615" s="9">
        <f>ROUND(H615*I615,0)</f>
        <v>3681500</v>
      </c>
      <c r="K615" s="62" t="s">
        <v>89</v>
      </c>
      <c r="L615" s="62" t="s">
        <v>2</v>
      </c>
    </row>
    <row r="616" spans="1:12" s="41" customFormat="1" ht="15.75" customHeight="1">
      <c r="A616" s="7">
        <f>IF(B616&lt;&gt;"",MONTH(B616),"")</f>
        <v>7</v>
      </c>
      <c r="B616" s="30">
        <f>D616</f>
        <v>41107</v>
      </c>
      <c r="C616" s="32"/>
      <c r="D616" s="8">
        <v>41107</v>
      </c>
      <c r="E616" s="11" t="s">
        <v>435</v>
      </c>
      <c r="F616" s="55" t="s">
        <v>641</v>
      </c>
      <c r="G616" s="15" t="s">
        <v>169</v>
      </c>
      <c r="H616" s="45"/>
      <c r="I616" s="45"/>
      <c r="J616" s="9">
        <v>718125</v>
      </c>
      <c r="K616" s="62" t="s">
        <v>3</v>
      </c>
      <c r="L616" s="62" t="s">
        <v>2</v>
      </c>
    </row>
    <row r="617" spans="1:12" s="41" customFormat="1" ht="15.75" customHeight="1">
      <c r="A617" s="7">
        <f>IF(B617&lt;&gt;"",MONTH(B617),"")</f>
        <v>7</v>
      </c>
      <c r="B617" s="30">
        <f>D617</f>
        <v>41108</v>
      </c>
      <c r="C617" s="32"/>
      <c r="D617" s="8">
        <v>41108</v>
      </c>
      <c r="E617" s="11" t="s">
        <v>563</v>
      </c>
      <c r="F617" s="55" t="s">
        <v>642</v>
      </c>
      <c r="G617" s="15" t="s">
        <v>169</v>
      </c>
      <c r="H617" s="45">
        <v>750</v>
      </c>
      <c r="I617" s="45">
        <v>17625</v>
      </c>
      <c r="J617" s="9">
        <f>ROUND(H617*I617,0)</f>
        <v>13218750</v>
      </c>
      <c r="K617" s="62" t="s">
        <v>89</v>
      </c>
      <c r="L617" s="62" t="s">
        <v>2</v>
      </c>
    </row>
    <row r="618" spans="1:12" s="41" customFormat="1" ht="15.75" customHeight="1">
      <c r="A618" s="7">
        <f>IF(B618&lt;&gt;"",MONTH(B618),"")</f>
        <v>7</v>
      </c>
      <c r="B618" s="30">
        <f>D618</f>
        <v>41108</v>
      </c>
      <c r="C618" s="32"/>
      <c r="D618" s="8">
        <v>41108</v>
      </c>
      <c r="E618" s="11" t="s">
        <v>435</v>
      </c>
      <c r="F618" s="55" t="s">
        <v>642</v>
      </c>
      <c r="G618" s="15" t="s">
        <v>169</v>
      </c>
      <c r="H618" s="45"/>
      <c r="I618" s="45"/>
      <c r="J618" s="9">
        <v>1321875</v>
      </c>
      <c r="K618" s="62" t="s">
        <v>3</v>
      </c>
      <c r="L618" s="62" t="s">
        <v>2</v>
      </c>
    </row>
    <row r="619" spans="1:12" s="41" customFormat="1" ht="15.75" customHeight="1">
      <c r="A619" s="7">
        <f>IF(B619&lt;&gt;"",MONTH(B619),"")</f>
        <v>7</v>
      </c>
      <c r="B619" s="30">
        <f>D619</f>
        <v>41109</v>
      </c>
      <c r="C619" s="30" t="s">
        <v>156</v>
      </c>
      <c r="D619" s="30">
        <v>41109</v>
      </c>
      <c r="E619" s="31" t="s">
        <v>165</v>
      </c>
      <c r="F619" s="63" t="s">
        <v>155</v>
      </c>
      <c r="G619" s="1" t="s">
        <v>171</v>
      </c>
      <c r="H619" s="45"/>
      <c r="I619" s="45"/>
      <c r="J619" s="61">
        <v>15000000</v>
      </c>
      <c r="K619" s="62" t="s">
        <v>11</v>
      </c>
      <c r="L619" s="62" t="s">
        <v>22</v>
      </c>
    </row>
    <row r="620" spans="1:12" s="41" customFormat="1" ht="15.75" customHeight="1">
      <c r="A620" s="7">
        <f>IF(B620&lt;&gt;"",MONTH(B620),"")</f>
        <v>7</v>
      </c>
      <c r="B620" s="30">
        <f>D620</f>
        <v>41109</v>
      </c>
      <c r="C620" s="30" t="s">
        <v>157</v>
      </c>
      <c r="D620" s="8">
        <v>41109</v>
      </c>
      <c r="E620" s="31" t="s">
        <v>168</v>
      </c>
      <c r="F620" s="63" t="s">
        <v>155</v>
      </c>
      <c r="G620" s="1"/>
      <c r="H620" s="46"/>
      <c r="I620" s="47"/>
      <c r="J620" s="9">
        <v>8361184</v>
      </c>
      <c r="K620" s="62" t="s">
        <v>2</v>
      </c>
      <c r="L620" s="62" t="s">
        <v>11</v>
      </c>
    </row>
    <row r="621" spans="1:12" s="41" customFormat="1" ht="15.75" customHeight="1">
      <c r="A621" s="7">
        <f>IF(B621&lt;&gt;"",MONTH(B621),"")</f>
        <v>7</v>
      </c>
      <c r="B621" s="30">
        <f>D621</f>
        <v>41109</v>
      </c>
      <c r="C621" s="30" t="s">
        <v>157</v>
      </c>
      <c r="D621" s="8">
        <v>41109</v>
      </c>
      <c r="E621" s="31" t="s">
        <v>168</v>
      </c>
      <c r="F621" s="63" t="s">
        <v>155</v>
      </c>
      <c r="G621" s="1"/>
      <c r="H621" s="46"/>
      <c r="I621" s="47"/>
      <c r="J621" s="9">
        <v>58000000</v>
      </c>
      <c r="K621" s="62" t="s">
        <v>2</v>
      </c>
      <c r="L621" s="62" t="s">
        <v>11</v>
      </c>
    </row>
    <row r="622" spans="1:12" s="41" customFormat="1" ht="15.75" customHeight="1">
      <c r="A622" s="7">
        <f>IF(B622&lt;&gt;"",MONTH(B622),"")</f>
        <v>7</v>
      </c>
      <c r="B622" s="30">
        <f>D622</f>
        <v>41109</v>
      </c>
      <c r="C622" s="30" t="s">
        <v>157</v>
      </c>
      <c r="D622" s="8">
        <v>41109</v>
      </c>
      <c r="E622" s="31" t="s">
        <v>159</v>
      </c>
      <c r="F622" s="63" t="s">
        <v>155</v>
      </c>
      <c r="G622" s="1"/>
      <c r="H622" s="46"/>
      <c r="I622" s="47"/>
      <c r="J622" s="9">
        <v>29000</v>
      </c>
      <c r="K622" s="62" t="s">
        <v>60</v>
      </c>
      <c r="L622" s="62" t="s">
        <v>11</v>
      </c>
    </row>
    <row r="623" spans="1:12" s="41" customFormat="1" ht="15.75" customHeight="1">
      <c r="A623" s="7">
        <f>IF(B623&lt;&gt;"",MONTH(B623),"")</f>
        <v>7</v>
      </c>
      <c r="B623" s="30">
        <f>D623</f>
        <v>41109</v>
      </c>
      <c r="C623" s="30" t="s">
        <v>157</v>
      </c>
      <c r="D623" s="8">
        <v>41109</v>
      </c>
      <c r="E623" s="31" t="s">
        <v>159</v>
      </c>
      <c r="F623" s="63" t="s">
        <v>155</v>
      </c>
      <c r="G623" s="1"/>
      <c r="H623" s="46"/>
      <c r="I623" s="47"/>
      <c r="J623" s="9">
        <v>10000</v>
      </c>
      <c r="K623" s="62" t="s">
        <v>60</v>
      </c>
      <c r="L623" s="62" t="s">
        <v>11</v>
      </c>
    </row>
    <row r="624" spans="1:12" s="41" customFormat="1" ht="15.75" customHeight="1">
      <c r="A624" s="7">
        <f>IF(B624&lt;&gt;"",MONTH(B624),"")</f>
        <v>7</v>
      </c>
      <c r="B624" s="30">
        <f>D624</f>
        <v>41109</v>
      </c>
      <c r="C624" s="30" t="s">
        <v>157</v>
      </c>
      <c r="D624" s="8">
        <v>41109</v>
      </c>
      <c r="E624" s="31" t="s">
        <v>174</v>
      </c>
      <c r="F624" s="63" t="s">
        <v>155</v>
      </c>
      <c r="G624" s="1"/>
      <c r="H624" s="46"/>
      <c r="I624" s="47"/>
      <c r="J624" s="9">
        <v>10000</v>
      </c>
      <c r="K624" s="62" t="s">
        <v>60</v>
      </c>
      <c r="L624" s="62" t="s">
        <v>11</v>
      </c>
    </row>
    <row r="625" spans="1:12" s="41" customFormat="1" ht="15.75" customHeight="1">
      <c r="A625" s="7">
        <f>IF(B625&lt;&gt;"",MONTH(B625),"")</f>
        <v>7</v>
      </c>
      <c r="B625" s="30">
        <f>D625</f>
        <v>41109</v>
      </c>
      <c r="C625" s="32"/>
      <c r="D625" s="8">
        <v>41109</v>
      </c>
      <c r="E625" s="11" t="s">
        <v>708</v>
      </c>
      <c r="F625" s="55" t="s">
        <v>643</v>
      </c>
      <c r="G625" s="15" t="s">
        <v>169</v>
      </c>
      <c r="H625" s="45">
        <v>1000</v>
      </c>
      <c r="I625" s="45">
        <v>14732</v>
      </c>
      <c r="J625" s="9">
        <f>ROUND(H625*I625,0)</f>
        <v>14732000</v>
      </c>
      <c r="K625" s="62" t="s">
        <v>89</v>
      </c>
      <c r="L625" s="62" t="s">
        <v>2</v>
      </c>
    </row>
    <row r="626" spans="1:12" s="41" customFormat="1" ht="15.75" customHeight="1">
      <c r="A626" s="7">
        <f>IF(B626&lt;&gt;"",MONTH(B626),"")</f>
        <v>7</v>
      </c>
      <c r="B626" s="30">
        <f>D626</f>
        <v>41109</v>
      </c>
      <c r="C626" s="32"/>
      <c r="D626" s="8">
        <v>41109</v>
      </c>
      <c r="E626" s="11" t="s">
        <v>720</v>
      </c>
      <c r="F626" s="55" t="s">
        <v>643</v>
      </c>
      <c r="G626" s="15" t="s">
        <v>169</v>
      </c>
      <c r="H626" s="45">
        <v>1500</v>
      </c>
      <c r="I626" s="45">
        <v>10668</v>
      </c>
      <c r="J626" s="9">
        <f>ROUND(H626*I626,0)</f>
        <v>16002000</v>
      </c>
      <c r="K626" s="62" t="s">
        <v>89</v>
      </c>
      <c r="L626" s="62" t="s">
        <v>2</v>
      </c>
    </row>
    <row r="627" spans="1:12" s="41" customFormat="1" ht="15.75" customHeight="1">
      <c r="A627" s="7">
        <f>IF(B627&lt;&gt;"",MONTH(B627),"")</f>
        <v>7</v>
      </c>
      <c r="B627" s="30">
        <f>D627</f>
        <v>41109</v>
      </c>
      <c r="C627" s="32"/>
      <c r="D627" s="8">
        <v>41109</v>
      </c>
      <c r="E627" s="11" t="s">
        <v>720</v>
      </c>
      <c r="F627" s="55" t="s">
        <v>643</v>
      </c>
      <c r="G627" s="15" t="s">
        <v>169</v>
      </c>
      <c r="H627" s="45">
        <v>170</v>
      </c>
      <c r="I627" s="45">
        <v>10801</v>
      </c>
      <c r="J627" s="9">
        <f>ROUND(H627*I627,0)</f>
        <v>1836170</v>
      </c>
      <c r="K627" s="62" t="s">
        <v>89</v>
      </c>
      <c r="L627" s="62" t="s">
        <v>2</v>
      </c>
    </row>
    <row r="628" spans="1:12" s="41" customFormat="1" ht="15.75" customHeight="1">
      <c r="A628" s="7">
        <f>IF(B628&lt;&gt;"",MONTH(B628),"")</f>
        <v>7</v>
      </c>
      <c r="B628" s="30">
        <f>D628</f>
        <v>41109</v>
      </c>
      <c r="C628" s="32"/>
      <c r="D628" s="8">
        <v>41109</v>
      </c>
      <c r="E628" s="11" t="s">
        <v>721</v>
      </c>
      <c r="F628" s="55" t="s">
        <v>643</v>
      </c>
      <c r="G628" s="15" t="s">
        <v>169</v>
      </c>
      <c r="H628" s="45">
        <v>200</v>
      </c>
      <c r="I628" s="45">
        <v>4429</v>
      </c>
      <c r="J628" s="9">
        <f>ROUND(H628*I628,0)</f>
        <v>885800</v>
      </c>
      <c r="K628" s="62" t="s">
        <v>89</v>
      </c>
      <c r="L628" s="62" t="s">
        <v>2</v>
      </c>
    </row>
    <row r="629" spans="1:12" s="41" customFormat="1" ht="15.75" customHeight="1">
      <c r="A629" s="7">
        <f>IF(B629&lt;&gt;"",MONTH(B629),"")</f>
        <v>7</v>
      </c>
      <c r="B629" s="30">
        <f>D629</f>
        <v>41109</v>
      </c>
      <c r="C629" s="32"/>
      <c r="D629" s="8">
        <v>41109</v>
      </c>
      <c r="E629" s="11" t="s">
        <v>722</v>
      </c>
      <c r="F629" s="55" t="s">
        <v>643</v>
      </c>
      <c r="G629" s="15" t="s">
        <v>169</v>
      </c>
      <c r="H629" s="45">
        <v>100</v>
      </c>
      <c r="I629" s="45">
        <v>16985</v>
      </c>
      <c r="J629" s="9">
        <f>ROUND(H629*I629,0)</f>
        <v>1698500</v>
      </c>
      <c r="K629" s="62" t="s">
        <v>89</v>
      </c>
      <c r="L629" s="62" t="s">
        <v>2</v>
      </c>
    </row>
    <row r="630" spans="1:12" s="41" customFormat="1" ht="15.75" customHeight="1">
      <c r="A630" s="7">
        <f>IF(B630&lt;&gt;"",MONTH(B630),"")</f>
        <v>7</v>
      </c>
      <c r="B630" s="30">
        <f>D630</f>
        <v>41109</v>
      </c>
      <c r="C630" s="32"/>
      <c r="D630" s="8">
        <v>41109</v>
      </c>
      <c r="E630" s="11" t="s">
        <v>565</v>
      </c>
      <c r="F630" s="55" t="s">
        <v>643</v>
      </c>
      <c r="G630" s="15" t="s">
        <v>169</v>
      </c>
      <c r="H630" s="45">
        <v>1500</v>
      </c>
      <c r="I630" s="45">
        <v>18306</v>
      </c>
      <c r="J630" s="9">
        <f>ROUND(H630*I630,0)</f>
        <v>27459000</v>
      </c>
      <c r="K630" s="62" t="s">
        <v>89</v>
      </c>
      <c r="L630" s="62" t="s">
        <v>2</v>
      </c>
    </row>
    <row r="631" spans="1:12" s="41" customFormat="1" ht="15.75" customHeight="1">
      <c r="A631" s="7">
        <f>IF(B631&lt;&gt;"",MONTH(B631),"")</f>
        <v>7</v>
      </c>
      <c r="B631" s="30">
        <f>D631</f>
        <v>41109</v>
      </c>
      <c r="C631" s="32"/>
      <c r="D631" s="8">
        <v>41109</v>
      </c>
      <c r="E631" s="11" t="s">
        <v>435</v>
      </c>
      <c r="F631" s="55" t="s">
        <v>643</v>
      </c>
      <c r="G631" s="15" t="s">
        <v>169</v>
      </c>
      <c r="H631" s="45"/>
      <c r="I631" s="45"/>
      <c r="J631" s="9">
        <v>6261347</v>
      </c>
      <c r="K631" s="62" t="s">
        <v>3</v>
      </c>
      <c r="L631" s="62" t="s">
        <v>2</v>
      </c>
    </row>
    <row r="632" spans="1:12" s="41" customFormat="1" ht="15.75" customHeight="1">
      <c r="A632" s="7">
        <f>IF(B632&lt;&gt;"",MONTH(B632),"")</f>
        <v>7</v>
      </c>
      <c r="B632" s="30">
        <f>D632</f>
        <v>41110</v>
      </c>
      <c r="C632" s="30" t="s">
        <v>156</v>
      </c>
      <c r="D632" s="30">
        <v>41110</v>
      </c>
      <c r="E632" s="31" t="s">
        <v>158</v>
      </c>
      <c r="F632" s="63" t="s">
        <v>155</v>
      </c>
      <c r="G632" s="1"/>
      <c r="H632" s="45"/>
      <c r="I632" s="45"/>
      <c r="J632" s="61">
        <v>7345166</v>
      </c>
      <c r="K632" s="62" t="s">
        <v>11</v>
      </c>
      <c r="L632" s="62" t="s">
        <v>118</v>
      </c>
    </row>
    <row r="633" spans="1:12" s="41" customFormat="1" ht="15.75" customHeight="1">
      <c r="A633" s="7">
        <f>IF(B633&lt;&gt;"",MONTH(B633),"")</f>
        <v>7</v>
      </c>
      <c r="B633" s="30">
        <f>D633</f>
        <v>41110</v>
      </c>
      <c r="C633" s="30"/>
      <c r="D633" s="8">
        <v>41110</v>
      </c>
      <c r="E633" s="50" t="s">
        <v>290</v>
      </c>
      <c r="F633" s="55" t="s">
        <v>288</v>
      </c>
      <c r="G633" s="1" t="s">
        <v>287</v>
      </c>
      <c r="H633" s="45">
        <v>120</v>
      </c>
      <c r="I633" s="45">
        <v>14061</v>
      </c>
      <c r="J633" s="9">
        <f>ROUND(H633*I633,0)</f>
        <v>1687320</v>
      </c>
      <c r="K633" s="62" t="s">
        <v>89</v>
      </c>
      <c r="L633" s="62" t="s">
        <v>2</v>
      </c>
    </row>
    <row r="634" spans="1:12" s="41" customFormat="1" ht="15.75" customHeight="1">
      <c r="A634" s="7">
        <f>IF(B634&lt;&gt;"",MONTH(B634),"")</f>
        <v>7</v>
      </c>
      <c r="B634" s="30">
        <f>D634</f>
        <v>41110</v>
      </c>
      <c r="C634" s="30"/>
      <c r="D634" s="8">
        <v>41110</v>
      </c>
      <c r="E634" s="50" t="s">
        <v>291</v>
      </c>
      <c r="F634" s="55" t="s">
        <v>288</v>
      </c>
      <c r="G634" s="1" t="s">
        <v>287</v>
      </c>
      <c r="H634" s="46">
        <v>130</v>
      </c>
      <c r="I634" s="46">
        <v>13381</v>
      </c>
      <c r="J634" s="9">
        <f>ROUND(H634*I634,0)</f>
        <v>1739530</v>
      </c>
      <c r="K634" s="62" t="s">
        <v>89</v>
      </c>
      <c r="L634" s="62" t="s">
        <v>2</v>
      </c>
    </row>
    <row r="635" spans="1:12" s="41" customFormat="1" ht="15.75" customHeight="1">
      <c r="A635" s="7">
        <f>IF(B635&lt;&gt;"",MONTH(B635),"")</f>
        <v>7</v>
      </c>
      <c r="B635" s="30">
        <f>D635</f>
        <v>41110</v>
      </c>
      <c r="C635" s="8"/>
      <c r="D635" s="8">
        <v>41110</v>
      </c>
      <c r="E635" s="50" t="s">
        <v>292</v>
      </c>
      <c r="F635" s="55" t="s">
        <v>288</v>
      </c>
      <c r="G635" s="1" t="s">
        <v>287</v>
      </c>
      <c r="H635" s="46">
        <v>250</v>
      </c>
      <c r="I635" s="46">
        <v>9676</v>
      </c>
      <c r="J635" s="9">
        <f>ROUND(H635*I635,0)</f>
        <v>2419000</v>
      </c>
      <c r="K635" s="62" t="s">
        <v>89</v>
      </c>
      <c r="L635" s="62" t="s">
        <v>2</v>
      </c>
    </row>
    <row r="636" spans="1:12" s="41" customFormat="1" ht="15.75" customHeight="1">
      <c r="A636" s="7">
        <f>IF(B636&lt;&gt;"",MONTH(B636),"")</f>
        <v>7</v>
      </c>
      <c r="B636" s="30">
        <f>D636</f>
        <v>41110</v>
      </c>
      <c r="C636" s="8"/>
      <c r="D636" s="8">
        <v>41110</v>
      </c>
      <c r="E636" s="50" t="s">
        <v>293</v>
      </c>
      <c r="F636" s="55" t="s">
        <v>288</v>
      </c>
      <c r="G636" s="1" t="s">
        <v>287</v>
      </c>
      <c r="H636" s="45">
        <v>200</v>
      </c>
      <c r="I636" s="45">
        <v>10180</v>
      </c>
      <c r="J636" s="9">
        <f>ROUND(H636*I636,0)</f>
        <v>2036000</v>
      </c>
      <c r="K636" s="62" t="s">
        <v>89</v>
      </c>
      <c r="L636" s="62" t="s">
        <v>2</v>
      </c>
    </row>
    <row r="637" spans="1:12" s="41" customFormat="1" ht="15.75" customHeight="1">
      <c r="A637" s="7">
        <f>IF(B637&lt;&gt;"",MONTH(B637),"")</f>
        <v>7</v>
      </c>
      <c r="B637" s="30">
        <f>D637</f>
        <v>41110</v>
      </c>
      <c r="C637" s="8"/>
      <c r="D637" s="8">
        <v>41110</v>
      </c>
      <c r="E637" s="50" t="s">
        <v>289</v>
      </c>
      <c r="F637" s="55" t="s">
        <v>288</v>
      </c>
      <c r="G637" s="1" t="s">
        <v>287</v>
      </c>
      <c r="H637" s="45"/>
      <c r="I637" s="45"/>
      <c r="J637" s="9">
        <v>788185</v>
      </c>
      <c r="K637" s="62" t="s">
        <v>3</v>
      </c>
      <c r="L637" s="62" t="s">
        <v>2</v>
      </c>
    </row>
    <row r="638" spans="1:12" s="41" customFormat="1" ht="15.75" customHeight="1">
      <c r="A638" s="7">
        <f>IF(B638&lt;&gt;"",MONTH(B638),"")</f>
        <v>7</v>
      </c>
      <c r="B638" s="30">
        <f>D638</f>
        <v>41110</v>
      </c>
      <c r="C638" s="32"/>
      <c r="D638" s="8">
        <v>41110</v>
      </c>
      <c r="E638" s="11" t="s">
        <v>414</v>
      </c>
      <c r="F638" s="55" t="s">
        <v>391</v>
      </c>
      <c r="G638" s="15" t="s">
        <v>376</v>
      </c>
      <c r="H638" s="45"/>
      <c r="I638" s="45"/>
      <c r="J638" s="9">
        <v>3660000</v>
      </c>
      <c r="K638" s="10" t="s">
        <v>97</v>
      </c>
      <c r="L638" s="10" t="s">
        <v>22</v>
      </c>
    </row>
    <row r="639" spans="1:12" s="41" customFormat="1" ht="15.75" customHeight="1">
      <c r="A639" s="7">
        <f>IF(B639&lt;&gt;"",MONTH(B639),"")</f>
        <v>7</v>
      </c>
      <c r="B639" s="30">
        <f>D639</f>
        <v>41110</v>
      </c>
      <c r="C639" s="8"/>
      <c r="D639" s="8">
        <v>41110</v>
      </c>
      <c r="E639" s="11" t="s">
        <v>244</v>
      </c>
      <c r="F639" s="55" t="s">
        <v>391</v>
      </c>
      <c r="G639" s="15" t="s">
        <v>376</v>
      </c>
      <c r="H639" s="46"/>
      <c r="I639" s="46"/>
      <c r="J639" s="9">
        <v>366000</v>
      </c>
      <c r="K639" s="10" t="s">
        <v>3</v>
      </c>
      <c r="L639" s="10" t="s">
        <v>22</v>
      </c>
    </row>
    <row r="640" spans="1:12" s="41" customFormat="1" ht="15.75" customHeight="1">
      <c r="A640" s="7">
        <f>IF(B640&lt;&gt;"",MONTH(B640),"")</f>
        <v>7</v>
      </c>
      <c r="B640" s="30">
        <f>D640</f>
        <v>41113</v>
      </c>
      <c r="C640" s="30" t="s">
        <v>156</v>
      </c>
      <c r="D640" s="30">
        <v>41113</v>
      </c>
      <c r="E640" s="31" t="s">
        <v>158</v>
      </c>
      <c r="F640" s="63" t="s">
        <v>155</v>
      </c>
      <c r="G640" s="15"/>
      <c r="H640" s="45"/>
      <c r="I640" s="45"/>
      <c r="J640" s="61">
        <v>38186115</v>
      </c>
      <c r="K640" s="62" t="s">
        <v>11</v>
      </c>
      <c r="L640" s="62" t="s">
        <v>118</v>
      </c>
    </row>
    <row r="641" spans="1:12" s="41" customFormat="1" ht="15.75" customHeight="1">
      <c r="A641" s="7">
        <f>IF(B641&lt;&gt;"",MONTH(B641),"")</f>
        <v>7</v>
      </c>
      <c r="B641" s="30">
        <f>D641</f>
        <v>41114</v>
      </c>
      <c r="C641" s="30" t="s">
        <v>157</v>
      </c>
      <c r="D641" s="8">
        <v>41114</v>
      </c>
      <c r="E641" s="31" t="s">
        <v>173</v>
      </c>
      <c r="F641" s="63" t="s">
        <v>155</v>
      </c>
      <c r="G641" s="1" t="s">
        <v>171</v>
      </c>
      <c r="H641" s="46"/>
      <c r="I641" s="47"/>
      <c r="J641" s="9">
        <v>7500000</v>
      </c>
      <c r="K641" s="62" t="s">
        <v>22</v>
      </c>
      <c r="L641" s="62" t="s">
        <v>11</v>
      </c>
    </row>
    <row r="642" spans="1:12" s="41" customFormat="1" ht="15.75" customHeight="1">
      <c r="A642" s="7">
        <f>IF(B642&lt;&gt;"",MONTH(B642),"")</f>
        <v>7</v>
      </c>
      <c r="B642" s="30">
        <f>D642</f>
        <v>41115</v>
      </c>
      <c r="C642" s="30" t="s">
        <v>156</v>
      </c>
      <c r="D642" s="8">
        <v>41115</v>
      </c>
      <c r="E642" s="31" t="s">
        <v>158</v>
      </c>
      <c r="F642" s="63" t="s">
        <v>155</v>
      </c>
      <c r="G642" s="1"/>
      <c r="H642" s="47"/>
      <c r="I642" s="45"/>
      <c r="J642" s="61">
        <v>14544464</v>
      </c>
      <c r="K642" s="62" t="s">
        <v>11</v>
      </c>
      <c r="L642" s="62" t="s">
        <v>118</v>
      </c>
    </row>
    <row r="643" spans="1:12" s="41" customFormat="1" ht="15.75" customHeight="1">
      <c r="A643" s="7">
        <f>IF(B643&lt;&gt;"",MONTH(B643),"")</f>
        <v>7</v>
      </c>
      <c r="B643" s="30">
        <f>D643</f>
        <v>41115</v>
      </c>
      <c r="C643" s="30" t="s">
        <v>156</v>
      </c>
      <c r="D643" s="8">
        <v>41115</v>
      </c>
      <c r="E643" s="31" t="s">
        <v>167</v>
      </c>
      <c r="F643" s="63" t="s">
        <v>155</v>
      </c>
      <c r="G643" s="1"/>
      <c r="H643" s="45"/>
      <c r="I643" s="47"/>
      <c r="J643" s="61">
        <v>62825</v>
      </c>
      <c r="K643" s="62" t="s">
        <v>11</v>
      </c>
      <c r="L643" s="62" t="s">
        <v>18</v>
      </c>
    </row>
    <row r="644" spans="1:12" s="41" customFormat="1" ht="15.75" customHeight="1">
      <c r="A644" s="7">
        <f>IF(B644&lt;&gt;"",MONTH(B644),"")</f>
        <v>7</v>
      </c>
      <c r="B644" s="30">
        <f>D644</f>
        <v>41115</v>
      </c>
      <c r="C644" s="32"/>
      <c r="D644" s="8">
        <v>41115</v>
      </c>
      <c r="E644" s="11" t="s">
        <v>589</v>
      </c>
      <c r="F644" s="55" t="s">
        <v>644</v>
      </c>
      <c r="G644" s="15" t="s">
        <v>169</v>
      </c>
      <c r="H644" s="45">
        <v>564</v>
      </c>
      <c r="I644" s="45">
        <v>22301</v>
      </c>
      <c r="J644" s="9">
        <f>ROUND(H644*I644,0)</f>
        <v>12577764</v>
      </c>
      <c r="K644" s="62" t="s">
        <v>89</v>
      </c>
      <c r="L644" s="62" t="s">
        <v>2</v>
      </c>
    </row>
    <row r="645" spans="1:12" s="41" customFormat="1" ht="15.75" customHeight="1">
      <c r="A645" s="7">
        <f>IF(B645&lt;&gt;"",MONTH(B645),"")</f>
        <v>7</v>
      </c>
      <c r="B645" s="30">
        <f>D645</f>
        <v>41115</v>
      </c>
      <c r="C645" s="32"/>
      <c r="D645" s="8">
        <v>41115</v>
      </c>
      <c r="E645" s="11" t="s">
        <v>723</v>
      </c>
      <c r="F645" s="55" t="s">
        <v>644</v>
      </c>
      <c r="G645" s="15" t="s">
        <v>169</v>
      </c>
      <c r="H645" s="45">
        <v>170</v>
      </c>
      <c r="I645" s="45">
        <v>29411</v>
      </c>
      <c r="J645" s="9">
        <f>ROUND(H645*I645,0)</f>
        <v>4999870</v>
      </c>
      <c r="K645" s="62" t="s">
        <v>89</v>
      </c>
      <c r="L645" s="62" t="s">
        <v>2</v>
      </c>
    </row>
    <row r="646" spans="1:12" s="41" customFormat="1" ht="15.75" customHeight="1">
      <c r="A646" s="7">
        <f>IF(B646&lt;&gt;"",MONTH(B646),"")</f>
        <v>7</v>
      </c>
      <c r="B646" s="30">
        <f>D646</f>
        <v>41115</v>
      </c>
      <c r="C646" s="32"/>
      <c r="D646" s="8">
        <v>41115</v>
      </c>
      <c r="E646" s="11" t="s">
        <v>589</v>
      </c>
      <c r="F646" s="55" t="s">
        <v>644</v>
      </c>
      <c r="G646" s="15" t="s">
        <v>169</v>
      </c>
      <c r="H646" s="45">
        <v>436</v>
      </c>
      <c r="I646" s="45">
        <v>22301</v>
      </c>
      <c r="J646" s="9">
        <f>ROUND(H646*I646,0)</f>
        <v>9723236</v>
      </c>
      <c r="K646" s="62" t="s">
        <v>89</v>
      </c>
      <c r="L646" s="62" t="s">
        <v>2</v>
      </c>
    </row>
    <row r="647" spans="1:12" s="41" customFormat="1" ht="15.75" customHeight="1">
      <c r="A647" s="7">
        <f>IF(B647&lt;&gt;"",MONTH(B647),"")</f>
        <v>7</v>
      </c>
      <c r="B647" s="30">
        <f>D647</f>
        <v>41115</v>
      </c>
      <c r="C647" s="32"/>
      <c r="D647" s="8">
        <v>41115</v>
      </c>
      <c r="E647" s="11" t="s">
        <v>435</v>
      </c>
      <c r="F647" s="55" t="s">
        <v>644</v>
      </c>
      <c r="G647" s="15" t="s">
        <v>169</v>
      </c>
      <c r="H647" s="45"/>
      <c r="I647" s="45"/>
      <c r="J647" s="9">
        <v>2730087</v>
      </c>
      <c r="K647" s="62" t="s">
        <v>3</v>
      </c>
      <c r="L647" s="62" t="s">
        <v>2</v>
      </c>
    </row>
    <row r="648" spans="1:12" s="41" customFormat="1" ht="15.75" customHeight="1">
      <c r="A648" s="7">
        <f>IF(B648&lt;&gt;"",MONTH(B648),"")</f>
        <v>7</v>
      </c>
      <c r="B648" s="30">
        <f>D648</f>
        <v>41117</v>
      </c>
      <c r="C648" s="30" t="s">
        <v>156</v>
      </c>
      <c r="D648" s="8">
        <v>41117</v>
      </c>
      <c r="E648" s="31" t="s">
        <v>158</v>
      </c>
      <c r="F648" s="63" t="s">
        <v>155</v>
      </c>
      <c r="G648" s="1"/>
      <c r="H648" s="45"/>
      <c r="I648" s="47"/>
      <c r="J648" s="61">
        <v>5005000</v>
      </c>
      <c r="K648" s="62" t="s">
        <v>11</v>
      </c>
      <c r="L648" s="62" t="s">
        <v>118</v>
      </c>
    </row>
    <row r="649" spans="1:12" s="41" customFormat="1" ht="15.75" customHeight="1">
      <c r="A649" s="7">
        <f>IF(B649&lt;&gt;"",MONTH(B649),"")</f>
        <v>7</v>
      </c>
      <c r="B649" s="30">
        <f>D649</f>
        <v>41117</v>
      </c>
      <c r="C649" s="32"/>
      <c r="D649" s="8">
        <v>41117</v>
      </c>
      <c r="E649" s="11" t="s">
        <v>529</v>
      </c>
      <c r="F649" s="55" t="s">
        <v>645</v>
      </c>
      <c r="G649" s="15" t="s">
        <v>169</v>
      </c>
      <c r="H649" s="45">
        <v>260</v>
      </c>
      <c r="I649" s="45">
        <v>8505</v>
      </c>
      <c r="J649" s="9">
        <f>ROUND(H649*I649,0)</f>
        <v>2211300</v>
      </c>
      <c r="K649" s="62" t="s">
        <v>89</v>
      </c>
      <c r="L649" s="62" t="s">
        <v>2</v>
      </c>
    </row>
    <row r="650" spans="1:12" s="41" customFormat="1" ht="15.75" customHeight="1">
      <c r="A650" s="7">
        <f>IF(B650&lt;&gt;"",MONTH(B650),"")</f>
        <v>7</v>
      </c>
      <c r="B650" s="30">
        <f>D650</f>
        <v>41117</v>
      </c>
      <c r="C650" s="32"/>
      <c r="D650" s="8">
        <v>41117</v>
      </c>
      <c r="E650" s="11" t="s">
        <v>517</v>
      </c>
      <c r="F650" s="55" t="s">
        <v>645</v>
      </c>
      <c r="G650" s="15" t="s">
        <v>169</v>
      </c>
      <c r="H650" s="45">
        <v>500</v>
      </c>
      <c r="I650" s="45">
        <v>9828</v>
      </c>
      <c r="J650" s="9">
        <f>ROUND(H650*I650,0)</f>
        <v>4914000</v>
      </c>
      <c r="K650" s="62" t="s">
        <v>89</v>
      </c>
      <c r="L650" s="62" t="s">
        <v>2</v>
      </c>
    </row>
    <row r="651" spans="1:12" s="41" customFormat="1" ht="15.75" customHeight="1">
      <c r="A651" s="7">
        <f>IF(B651&lt;&gt;"",MONTH(B651),"")</f>
        <v>7</v>
      </c>
      <c r="B651" s="30">
        <f>D651</f>
        <v>41117</v>
      </c>
      <c r="C651" s="32"/>
      <c r="D651" s="8">
        <v>41117</v>
      </c>
      <c r="E651" s="11" t="s">
        <v>569</v>
      </c>
      <c r="F651" s="55" t="s">
        <v>645</v>
      </c>
      <c r="G651" s="15" t="s">
        <v>169</v>
      </c>
      <c r="H651" s="45">
        <v>1600</v>
      </c>
      <c r="I651" s="45">
        <v>10775</v>
      </c>
      <c r="J651" s="9">
        <f>ROUND(H651*I651,0)</f>
        <v>17240000</v>
      </c>
      <c r="K651" s="62" t="s">
        <v>89</v>
      </c>
      <c r="L651" s="62" t="s">
        <v>2</v>
      </c>
    </row>
    <row r="652" spans="1:12" s="41" customFormat="1" ht="15.75" customHeight="1">
      <c r="A652" s="7">
        <f>IF(B652&lt;&gt;"",MONTH(B652),"")</f>
        <v>7</v>
      </c>
      <c r="B652" s="30">
        <f>D652</f>
        <v>41117</v>
      </c>
      <c r="C652" s="32"/>
      <c r="D652" s="8">
        <v>41117</v>
      </c>
      <c r="E652" s="11" t="s">
        <v>724</v>
      </c>
      <c r="F652" s="55" t="s">
        <v>645</v>
      </c>
      <c r="G652" s="15" t="s">
        <v>169</v>
      </c>
      <c r="H652" s="45">
        <v>110</v>
      </c>
      <c r="I652" s="45">
        <v>19950</v>
      </c>
      <c r="J652" s="9">
        <f>ROUND(H652*I652,0)</f>
        <v>2194500</v>
      </c>
      <c r="K652" s="62" t="s">
        <v>89</v>
      </c>
      <c r="L652" s="62" t="s">
        <v>2</v>
      </c>
    </row>
    <row r="653" spans="1:12" s="41" customFormat="1" ht="15.75" customHeight="1">
      <c r="A653" s="7">
        <f>IF(B653&lt;&gt;"",MONTH(B653),"")</f>
        <v>7</v>
      </c>
      <c r="B653" s="30">
        <f>D653</f>
        <v>41117</v>
      </c>
      <c r="C653" s="32"/>
      <c r="D653" s="8">
        <v>41117</v>
      </c>
      <c r="E653" s="11" t="s">
        <v>435</v>
      </c>
      <c r="F653" s="55" t="s">
        <v>645</v>
      </c>
      <c r="G653" s="15" t="s">
        <v>169</v>
      </c>
      <c r="H653" s="45"/>
      <c r="I653" s="45"/>
      <c r="J653" s="9">
        <v>2655980</v>
      </c>
      <c r="K653" s="62" t="s">
        <v>3</v>
      </c>
      <c r="L653" s="62" t="s">
        <v>2</v>
      </c>
    </row>
    <row r="654" spans="1:12" s="41" customFormat="1" ht="15.75" customHeight="1">
      <c r="A654" s="7">
        <f>IF(B654&lt;&gt;"",MONTH(B654),"")</f>
        <v>7</v>
      </c>
      <c r="B654" s="30">
        <f>D654</f>
        <v>41118</v>
      </c>
      <c r="C654" s="30" t="s">
        <v>156</v>
      </c>
      <c r="D654" s="8">
        <v>41118</v>
      </c>
      <c r="E654" s="31" t="s">
        <v>165</v>
      </c>
      <c r="F654" s="63" t="s">
        <v>155</v>
      </c>
      <c r="G654" s="1" t="s">
        <v>171</v>
      </c>
      <c r="H654" s="45"/>
      <c r="I654" s="47"/>
      <c r="J654" s="61">
        <v>12000000</v>
      </c>
      <c r="K654" s="62" t="s">
        <v>11</v>
      </c>
      <c r="L654" s="62" t="s">
        <v>22</v>
      </c>
    </row>
    <row r="655" spans="1:12" s="41" customFormat="1" ht="15.75" customHeight="1">
      <c r="A655" s="7">
        <f>IF(B655&lt;&gt;"",MONTH(B655),"")</f>
        <v>7</v>
      </c>
      <c r="B655" s="30">
        <f>D655</f>
        <v>41118</v>
      </c>
      <c r="C655" s="32"/>
      <c r="D655" s="8">
        <v>41118</v>
      </c>
      <c r="E655" s="11" t="s">
        <v>557</v>
      </c>
      <c r="F655" s="55" t="s">
        <v>646</v>
      </c>
      <c r="G655" s="15" t="s">
        <v>169</v>
      </c>
      <c r="H655" s="45">
        <v>260</v>
      </c>
      <c r="I655" s="45">
        <v>17722</v>
      </c>
      <c r="J655" s="9">
        <f>ROUND(H655*I655,0)</f>
        <v>4607720</v>
      </c>
      <c r="K655" s="62" t="s">
        <v>89</v>
      </c>
      <c r="L655" s="62" t="s">
        <v>2</v>
      </c>
    </row>
    <row r="656" spans="1:12" s="41" customFormat="1" ht="15.75" customHeight="1">
      <c r="A656" s="7">
        <f>IF(B656&lt;&gt;"",MONTH(B656),"")</f>
        <v>7</v>
      </c>
      <c r="B656" s="30">
        <f>D656</f>
        <v>41118</v>
      </c>
      <c r="C656" s="32"/>
      <c r="D656" s="8">
        <v>41118</v>
      </c>
      <c r="E656" s="11" t="s">
        <v>725</v>
      </c>
      <c r="F656" s="55" t="s">
        <v>646</v>
      </c>
      <c r="G656" s="15" t="s">
        <v>169</v>
      </c>
      <c r="H656" s="45">
        <v>340</v>
      </c>
      <c r="I656" s="45">
        <v>15889</v>
      </c>
      <c r="J656" s="9">
        <f>ROUND(H656*I656,0)</f>
        <v>5402260</v>
      </c>
      <c r="K656" s="62" t="s">
        <v>89</v>
      </c>
      <c r="L656" s="62" t="s">
        <v>2</v>
      </c>
    </row>
    <row r="657" spans="1:12" s="41" customFormat="1" ht="15.75" customHeight="1">
      <c r="A657" s="7">
        <f>IF(B657&lt;&gt;"",MONTH(B657),"")</f>
        <v>7</v>
      </c>
      <c r="B657" s="30">
        <f>D657</f>
        <v>41118</v>
      </c>
      <c r="C657" s="32"/>
      <c r="D657" s="8">
        <v>41118</v>
      </c>
      <c r="E657" s="11" t="s">
        <v>690</v>
      </c>
      <c r="F657" s="55" t="s">
        <v>646</v>
      </c>
      <c r="G657" s="15" t="s">
        <v>169</v>
      </c>
      <c r="H657" s="45">
        <v>520</v>
      </c>
      <c r="I657" s="45">
        <v>23028</v>
      </c>
      <c r="J657" s="9">
        <f>ROUND(H657*I657,0)</f>
        <v>11974560</v>
      </c>
      <c r="K657" s="62" t="s">
        <v>89</v>
      </c>
      <c r="L657" s="62" t="s">
        <v>2</v>
      </c>
    </row>
    <row r="658" spans="1:12" s="41" customFormat="1" ht="15.75" customHeight="1">
      <c r="A658" s="7">
        <f>IF(B658&lt;&gt;"",MONTH(B658),"")</f>
        <v>7</v>
      </c>
      <c r="B658" s="30">
        <f>D658</f>
        <v>41118</v>
      </c>
      <c r="C658" s="32"/>
      <c r="D658" s="8">
        <v>41118</v>
      </c>
      <c r="E658" s="11" t="s">
        <v>569</v>
      </c>
      <c r="F658" s="55" t="s">
        <v>646</v>
      </c>
      <c r="G658" s="15" t="s">
        <v>169</v>
      </c>
      <c r="H658" s="45">
        <v>2000</v>
      </c>
      <c r="I658" s="45">
        <v>10775</v>
      </c>
      <c r="J658" s="9">
        <f>ROUND(H658*I658,0)</f>
        <v>21550000</v>
      </c>
      <c r="K658" s="62" t="s">
        <v>89</v>
      </c>
      <c r="L658" s="62" t="s">
        <v>2</v>
      </c>
    </row>
    <row r="659" spans="1:12" s="41" customFormat="1" ht="15.75" customHeight="1">
      <c r="A659" s="7">
        <f>IF(B659&lt;&gt;"",MONTH(B659),"")</f>
        <v>7</v>
      </c>
      <c r="B659" s="30">
        <f>D659</f>
        <v>41118</v>
      </c>
      <c r="C659" s="32"/>
      <c r="D659" s="8">
        <v>41118</v>
      </c>
      <c r="E659" s="11" t="s">
        <v>520</v>
      </c>
      <c r="F659" s="55" t="s">
        <v>646</v>
      </c>
      <c r="G659" s="15" t="s">
        <v>169</v>
      </c>
      <c r="H659" s="45">
        <v>90</v>
      </c>
      <c r="I659" s="45">
        <v>11150</v>
      </c>
      <c r="J659" s="9">
        <f>ROUND(H659*I659,0)</f>
        <v>1003500</v>
      </c>
      <c r="K659" s="62" t="s">
        <v>89</v>
      </c>
      <c r="L659" s="62" t="s">
        <v>2</v>
      </c>
    </row>
    <row r="660" spans="1:12" s="41" customFormat="1" ht="15.75" customHeight="1">
      <c r="A660" s="7">
        <f>IF(B660&lt;&gt;"",MONTH(B660),"")</f>
        <v>7</v>
      </c>
      <c r="B660" s="30">
        <f>D660</f>
        <v>41118</v>
      </c>
      <c r="C660" s="32"/>
      <c r="D660" s="8">
        <v>41118</v>
      </c>
      <c r="E660" s="11" t="s">
        <v>435</v>
      </c>
      <c r="F660" s="55" t="s">
        <v>646</v>
      </c>
      <c r="G660" s="15" t="s">
        <v>169</v>
      </c>
      <c r="H660" s="45"/>
      <c r="I660" s="45"/>
      <c r="J660" s="9">
        <v>4453804</v>
      </c>
      <c r="K660" s="62" t="s">
        <v>3</v>
      </c>
      <c r="L660" s="62" t="s">
        <v>2</v>
      </c>
    </row>
    <row r="661" spans="1:12" s="41" customFormat="1" ht="15.75" customHeight="1">
      <c r="A661" s="7">
        <f>IF(B661&lt;&gt;"",MONTH(B661),"")</f>
        <v>7</v>
      </c>
      <c r="B661" s="30">
        <f>D661</f>
        <v>41120</v>
      </c>
      <c r="C661" s="30" t="s">
        <v>157</v>
      </c>
      <c r="D661" s="8">
        <v>41120</v>
      </c>
      <c r="E661" s="31" t="s">
        <v>168</v>
      </c>
      <c r="F661" s="63" t="s">
        <v>155</v>
      </c>
      <c r="G661" s="1"/>
      <c r="H661" s="46"/>
      <c r="I661" s="47"/>
      <c r="J661" s="9">
        <v>70000000</v>
      </c>
      <c r="K661" s="62" t="s">
        <v>2</v>
      </c>
      <c r="L661" s="62" t="s">
        <v>11</v>
      </c>
    </row>
    <row r="662" spans="1:12" s="41" customFormat="1" ht="15.75" customHeight="1">
      <c r="A662" s="7">
        <f>IF(B662&lt;&gt;"",MONTH(B662),"")</f>
        <v>7</v>
      </c>
      <c r="B662" s="30">
        <f>D662</f>
        <v>41120</v>
      </c>
      <c r="C662" s="30" t="s">
        <v>157</v>
      </c>
      <c r="D662" s="8">
        <v>41120</v>
      </c>
      <c r="E662" s="31" t="s">
        <v>159</v>
      </c>
      <c r="F662" s="63" t="s">
        <v>155</v>
      </c>
      <c r="G662" s="1"/>
      <c r="H662" s="46"/>
      <c r="I662" s="47"/>
      <c r="J662" s="9">
        <v>35000</v>
      </c>
      <c r="K662" s="62" t="s">
        <v>60</v>
      </c>
      <c r="L662" s="62" t="s">
        <v>11</v>
      </c>
    </row>
    <row r="663" spans="1:12" s="41" customFormat="1" ht="15.75" customHeight="1">
      <c r="A663" s="7">
        <f>IF(B663&lt;&gt;"",MONTH(B663),"")</f>
        <v>7</v>
      </c>
      <c r="B663" s="30">
        <f>D663</f>
        <v>41120</v>
      </c>
      <c r="C663" s="30" t="s">
        <v>157</v>
      </c>
      <c r="D663" s="8">
        <v>41120</v>
      </c>
      <c r="E663" s="31" t="s">
        <v>174</v>
      </c>
      <c r="F663" s="63" t="s">
        <v>155</v>
      </c>
      <c r="G663" s="1"/>
      <c r="H663" s="46"/>
      <c r="I663" s="47"/>
      <c r="J663" s="9">
        <v>10000</v>
      </c>
      <c r="K663" s="62" t="s">
        <v>60</v>
      </c>
      <c r="L663" s="62" t="s">
        <v>11</v>
      </c>
    </row>
    <row r="664" spans="1:12" s="41" customFormat="1" ht="15.75" customHeight="1">
      <c r="A664" s="7">
        <f>IF(B664&lt;&gt;"",MONTH(B664),"")</f>
        <v>7</v>
      </c>
      <c r="B664" s="30">
        <f>D664</f>
        <v>41120</v>
      </c>
      <c r="C664" s="30"/>
      <c r="D664" s="30">
        <v>41120</v>
      </c>
      <c r="E664" s="50" t="s">
        <v>295</v>
      </c>
      <c r="F664" s="96" t="s">
        <v>294</v>
      </c>
      <c r="G664" s="1" t="s">
        <v>287</v>
      </c>
      <c r="H664" s="45">
        <v>630</v>
      </c>
      <c r="I664" s="45">
        <v>10708</v>
      </c>
      <c r="J664" s="9">
        <f>ROUND(H664*I664,0)</f>
        <v>6746040</v>
      </c>
      <c r="K664" s="62" t="s">
        <v>89</v>
      </c>
      <c r="L664" s="62" t="s">
        <v>2</v>
      </c>
    </row>
    <row r="665" spans="1:12" s="41" customFormat="1" ht="15.75" customHeight="1">
      <c r="A665" s="7">
        <f>IF(B665&lt;&gt;"",MONTH(B665),"")</f>
        <v>7</v>
      </c>
      <c r="B665" s="30">
        <f>D665</f>
        <v>41120</v>
      </c>
      <c r="C665" s="30"/>
      <c r="D665" s="30">
        <v>41120</v>
      </c>
      <c r="E665" s="50" t="s">
        <v>289</v>
      </c>
      <c r="F665" s="96" t="s">
        <v>294</v>
      </c>
      <c r="G665" s="1" t="s">
        <v>287</v>
      </c>
      <c r="H665" s="45"/>
      <c r="I665" s="45"/>
      <c r="J665" s="9">
        <v>674604</v>
      </c>
      <c r="K665" s="62" t="s">
        <v>3</v>
      </c>
      <c r="L665" s="62" t="s">
        <v>2</v>
      </c>
    </row>
    <row r="666" spans="1:12" s="41" customFormat="1" ht="15.75" customHeight="1">
      <c r="A666" s="7">
        <f>IF(B666&lt;&gt;"",MONTH(B666),"")</f>
        <v>7</v>
      </c>
      <c r="B666" s="30">
        <f>D666</f>
        <v>41120</v>
      </c>
      <c r="C666" s="32"/>
      <c r="D666" s="8">
        <v>41120</v>
      </c>
      <c r="E666" s="11" t="s">
        <v>673</v>
      </c>
      <c r="F666" s="55" t="s">
        <v>647</v>
      </c>
      <c r="G666" s="15" t="s">
        <v>169</v>
      </c>
      <c r="H666" s="45">
        <v>110</v>
      </c>
      <c r="I666" s="45">
        <v>9324</v>
      </c>
      <c r="J666" s="9">
        <f>ROUND(H666*I666,0)</f>
        <v>1025640</v>
      </c>
      <c r="K666" s="62" t="s">
        <v>89</v>
      </c>
      <c r="L666" s="62" t="s">
        <v>2</v>
      </c>
    </row>
    <row r="667" spans="1:12" s="41" customFormat="1" ht="15.75" customHeight="1">
      <c r="A667" s="7">
        <f>IF(B667&lt;&gt;"",MONTH(B667),"")</f>
        <v>7</v>
      </c>
      <c r="B667" s="30">
        <f>D667</f>
        <v>41120</v>
      </c>
      <c r="C667" s="32"/>
      <c r="D667" s="8">
        <v>41120</v>
      </c>
      <c r="E667" s="11" t="s">
        <v>435</v>
      </c>
      <c r="F667" s="55" t="s">
        <v>647</v>
      </c>
      <c r="G667" s="15" t="s">
        <v>169</v>
      </c>
      <c r="H667" s="45"/>
      <c r="I667" s="45"/>
      <c r="J667" s="9">
        <v>102564</v>
      </c>
      <c r="K667" s="62" t="s">
        <v>3</v>
      </c>
      <c r="L667" s="62" t="s">
        <v>2</v>
      </c>
    </row>
    <row r="668" spans="1:12" s="41" customFormat="1" ht="15.75" customHeight="1">
      <c r="A668" s="7">
        <f>IF(B668&lt;&gt;"",MONTH(B668),"")</f>
        <v>8</v>
      </c>
      <c r="B668" s="30">
        <f>D668</f>
        <v>41125</v>
      </c>
      <c r="C668" s="32"/>
      <c r="D668" s="8">
        <v>41125</v>
      </c>
      <c r="E668" s="11" t="s">
        <v>738</v>
      </c>
      <c r="F668" s="55" t="s">
        <v>660</v>
      </c>
      <c r="G668" s="15" t="s">
        <v>169</v>
      </c>
      <c r="H668" s="45">
        <v>960</v>
      </c>
      <c r="I668" s="45">
        <v>15288</v>
      </c>
      <c r="J668" s="9">
        <f>ROUND(H668*I668,0)</f>
        <v>14676480</v>
      </c>
      <c r="K668" s="62" t="s">
        <v>89</v>
      </c>
      <c r="L668" s="62" t="s">
        <v>2</v>
      </c>
    </row>
    <row r="669" spans="1:12" s="41" customFormat="1" ht="15.75" customHeight="1">
      <c r="A669" s="7">
        <f>IF(B669&lt;&gt;"",MONTH(B669),"")</f>
        <v>8</v>
      </c>
      <c r="B669" s="30">
        <f>D669</f>
        <v>41125</v>
      </c>
      <c r="C669" s="32"/>
      <c r="D669" s="8">
        <v>41125</v>
      </c>
      <c r="E669" s="11" t="s">
        <v>742</v>
      </c>
      <c r="F669" s="55" t="s">
        <v>660</v>
      </c>
      <c r="G669" s="15" t="s">
        <v>169</v>
      </c>
      <c r="H669" s="45">
        <v>200</v>
      </c>
      <c r="I669" s="45">
        <v>18402</v>
      </c>
      <c r="J669" s="9">
        <f>ROUND(H669*I669,0)</f>
        <v>3680400</v>
      </c>
      <c r="K669" s="62" t="s">
        <v>89</v>
      </c>
      <c r="L669" s="62" t="s">
        <v>2</v>
      </c>
    </row>
    <row r="670" spans="1:12" s="41" customFormat="1" ht="15.75" customHeight="1">
      <c r="A670" s="7">
        <f>IF(B670&lt;&gt;"",MONTH(B670),"")</f>
        <v>8</v>
      </c>
      <c r="B670" s="30">
        <f>D670</f>
        <v>41125</v>
      </c>
      <c r="C670" s="32"/>
      <c r="D670" s="8">
        <v>41125</v>
      </c>
      <c r="E670" s="11" t="s">
        <v>743</v>
      </c>
      <c r="F670" s="55" t="s">
        <v>660</v>
      </c>
      <c r="G670" s="15" t="s">
        <v>169</v>
      </c>
      <c r="H670" s="45">
        <v>220</v>
      </c>
      <c r="I670" s="45">
        <v>17716</v>
      </c>
      <c r="J670" s="9">
        <f>ROUND(H670*I670,0)</f>
        <v>3897520</v>
      </c>
      <c r="K670" s="62" t="s">
        <v>89</v>
      </c>
      <c r="L670" s="62" t="s">
        <v>2</v>
      </c>
    </row>
    <row r="671" spans="1:12" s="41" customFormat="1" ht="15.75" customHeight="1">
      <c r="A671" s="7">
        <f>IF(B671&lt;&gt;"",MONTH(B671),"")</f>
        <v>8</v>
      </c>
      <c r="B671" s="30">
        <f>D671</f>
        <v>41125</v>
      </c>
      <c r="C671" s="32"/>
      <c r="D671" s="8">
        <v>41125</v>
      </c>
      <c r="E671" s="11" t="s">
        <v>744</v>
      </c>
      <c r="F671" s="55" t="s">
        <v>660</v>
      </c>
      <c r="G671" s="15" t="s">
        <v>169</v>
      </c>
      <c r="H671" s="45">
        <v>360</v>
      </c>
      <c r="I671" s="45">
        <v>16278</v>
      </c>
      <c r="J671" s="9">
        <f>ROUND(H671*I671,0)</f>
        <v>5860080</v>
      </c>
      <c r="K671" s="62" t="s">
        <v>89</v>
      </c>
      <c r="L671" s="62" t="s">
        <v>2</v>
      </c>
    </row>
    <row r="672" spans="1:12" s="41" customFormat="1" ht="15.75" customHeight="1">
      <c r="A672" s="7">
        <f>IF(B672&lt;&gt;"",MONTH(B672),"")</f>
        <v>8</v>
      </c>
      <c r="B672" s="30">
        <f>D672</f>
        <v>41125</v>
      </c>
      <c r="C672" s="32"/>
      <c r="D672" s="8">
        <v>41125</v>
      </c>
      <c r="E672" s="11" t="s">
        <v>535</v>
      </c>
      <c r="F672" s="55" t="s">
        <v>660</v>
      </c>
      <c r="G672" s="15" t="s">
        <v>169</v>
      </c>
      <c r="H672" s="45">
        <v>250</v>
      </c>
      <c r="I672" s="45">
        <v>11706</v>
      </c>
      <c r="J672" s="9">
        <f>ROUND(H672*I672,0)</f>
        <v>2926500</v>
      </c>
      <c r="K672" s="62" t="s">
        <v>89</v>
      </c>
      <c r="L672" s="62" t="s">
        <v>2</v>
      </c>
    </row>
    <row r="673" spans="1:12" s="41" customFormat="1" ht="15.75" customHeight="1">
      <c r="A673" s="7">
        <f>IF(B673&lt;&gt;"",MONTH(B673),"")</f>
        <v>8</v>
      </c>
      <c r="B673" s="30">
        <f>D673</f>
        <v>41125</v>
      </c>
      <c r="C673" s="32"/>
      <c r="D673" s="8">
        <v>41125</v>
      </c>
      <c r="E673" s="11" t="s">
        <v>435</v>
      </c>
      <c r="F673" s="55" t="s">
        <v>660</v>
      </c>
      <c r="G673" s="15" t="s">
        <v>169</v>
      </c>
      <c r="H673" s="45"/>
      <c r="I673" s="45"/>
      <c r="J673" s="9">
        <v>3104098</v>
      </c>
      <c r="K673" s="62" t="s">
        <v>3</v>
      </c>
      <c r="L673" s="62" t="s">
        <v>2</v>
      </c>
    </row>
    <row r="674" spans="1:12" s="41" customFormat="1" ht="15.75" customHeight="1">
      <c r="A674" s="7">
        <f>IF(B674&lt;&gt;"",MONTH(B674),"")</f>
        <v>8</v>
      </c>
      <c r="B674" s="30">
        <f>D674</f>
        <v>41128</v>
      </c>
      <c r="C674" s="30" t="s">
        <v>156</v>
      </c>
      <c r="D674" s="8">
        <v>41128</v>
      </c>
      <c r="E674" s="31" t="s">
        <v>165</v>
      </c>
      <c r="F674" s="63" t="s">
        <v>155</v>
      </c>
      <c r="G674" s="1" t="s">
        <v>171</v>
      </c>
      <c r="H674" s="45"/>
      <c r="I674" s="47"/>
      <c r="J674" s="61">
        <v>21000000</v>
      </c>
      <c r="K674" s="62" t="s">
        <v>11</v>
      </c>
      <c r="L674" s="62" t="s">
        <v>22</v>
      </c>
    </row>
    <row r="675" spans="1:12" s="41" customFormat="1" ht="15.75" customHeight="1">
      <c r="A675" s="7">
        <f>IF(B675&lt;&gt;"",MONTH(B675),"")</f>
        <v>8</v>
      </c>
      <c r="B675" s="30">
        <f>D675</f>
        <v>41128</v>
      </c>
      <c r="C675" s="30" t="s">
        <v>156</v>
      </c>
      <c r="D675" s="8">
        <v>41128</v>
      </c>
      <c r="E675" s="31" t="s">
        <v>158</v>
      </c>
      <c r="F675" s="63" t="s">
        <v>155</v>
      </c>
      <c r="G675" s="1"/>
      <c r="H675" s="45"/>
      <c r="I675" s="47"/>
      <c r="J675" s="61">
        <v>22260115</v>
      </c>
      <c r="K675" s="62" t="s">
        <v>11</v>
      </c>
      <c r="L675" s="62" t="s">
        <v>118</v>
      </c>
    </row>
    <row r="676" spans="1:12" s="41" customFormat="1" ht="15.75" customHeight="1">
      <c r="A676" s="7">
        <f>IF(B676&lt;&gt;"",MONTH(B676),"")</f>
        <v>8</v>
      </c>
      <c r="B676" s="30">
        <f>D676</f>
        <v>41128</v>
      </c>
      <c r="C676" s="8"/>
      <c r="D676" s="8">
        <v>41128</v>
      </c>
      <c r="E676" s="11" t="s">
        <v>405</v>
      </c>
      <c r="F676" s="55" t="s">
        <v>392</v>
      </c>
      <c r="G676" s="15" t="s">
        <v>376</v>
      </c>
      <c r="H676" s="45"/>
      <c r="I676" s="45"/>
      <c r="J676" s="9">
        <v>3900000</v>
      </c>
      <c r="K676" s="10" t="s">
        <v>97</v>
      </c>
      <c r="L676" s="10" t="s">
        <v>22</v>
      </c>
    </row>
    <row r="677" spans="1:12" s="41" customFormat="1" ht="15.75" customHeight="1">
      <c r="A677" s="7">
        <f>IF(B677&lt;&gt;"",MONTH(B677),"")</f>
        <v>8</v>
      </c>
      <c r="B677" s="30">
        <f>D677</f>
        <v>41128</v>
      </c>
      <c r="C677" s="8"/>
      <c r="D677" s="8">
        <v>41128</v>
      </c>
      <c r="E677" s="11" t="s">
        <v>244</v>
      </c>
      <c r="F677" s="55" t="s">
        <v>392</v>
      </c>
      <c r="G677" s="15" t="s">
        <v>376</v>
      </c>
      <c r="H677" s="46"/>
      <c r="I677" s="46"/>
      <c r="J677" s="9">
        <v>390000</v>
      </c>
      <c r="K677" s="10" t="s">
        <v>3</v>
      </c>
      <c r="L677" s="10" t="s">
        <v>22</v>
      </c>
    </row>
    <row r="678" spans="1:12" s="41" customFormat="1" ht="15.75" customHeight="1">
      <c r="A678" s="7">
        <f>IF(B678&lt;&gt;"",MONTH(B678),"")</f>
        <v>8</v>
      </c>
      <c r="B678" s="30">
        <f>D678</f>
        <v>41129</v>
      </c>
      <c r="C678" s="30" t="s">
        <v>156</v>
      </c>
      <c r="D678" s="8">
        <v>41129</v>
      </c>
      <c r="E678" s="31" t="s">
        <v>158</v>
      </c>
      <c r="F678" s="63" t="s">
        <v>155</v>
      </c>
      <c r="G678" s="1"/>
      <c r="H678" s="45"/>
      <c r="I678" s="47"/>
      <c r="J678" s="9">
        <v>7040000</v>
      </c>
      <c r="K678" s="62" t="s">
        <v>11</v>
      </c>
      <c r="L678" s="62" t="s">
        <v>118</v>
      </c>
    </row>
    <row r="679" spans="1:12" s="41" customFormat="1" ht="15.75" customHeight="1">
      <c r="A679" s="7">
        <f>IF(B679&lt;&gt;"",MONTH(B679),"")</f>
        <v>8</v>
      </c>
      <c r="B679" s="30">
        <f>D679</f>
        <v>41130</v>
      </c>
      <c r="C679" s="30" t="s">
        <v>156</v>
      </c>
      <c r="D679" s="8">
        <v>41130</v>
      </c>
      <c r="E679" s="31" t="s">
        <v>158</v>
      </c>
      <c r="F679" s="63" t="s">
        <v>155</v>
      </c>
      <c r="G679" s="1"/>
      <c r="H679" s="45"/>
      <c r="I679" s="47"/>
      <c r="J679" s="61">
        <v>10000000</v>
      </c>
      <c r="K679" s="62" t="s">
        <v>11</v>
      </c>
      <c r="L679" s="62" t="s">
        <v>118</v>
      </c>
    </row>
    <row r="680" spans="1:12" s="41" customFormat="1" ht="15.75" customHeight="1">
      <c r="A680" s="7">
        <f>IF(B680&lt;&gt;"",MONTH(B680),"")</f>
        <v>8</v>
      </c>
      <c r="B680" s="30">
        <f>D680</f>
        <v>41130</v>
      </c>
      <c r="C680" s="30" t="s">
        <v>156</v>
      </c>
      <c r="D680" s="8">
        <v>41130</v>
      </c>
      <c r="E680" s="31" t="s">
        <v>158</v>
      </c>
      <c r="F680" s="63" t="s">
        <v>155</v>
      </c>
      <c r="G680" s="1"/>
      <c r="H680" s="45"/>
      <c r="I680" s="47"/>
      <c r="J680" s="61">
        <v>19790606</v>
      </c>
      <c r="K680" s="62" t="s">
        <v>11</v>
      </c>
      <c r="L680" s="62" t="s">
        <v>118</v>
      </c>
    </row>
    <row r="681" spans="1:12" s="59" customFormat="1" ht="15.75" customHeight="1">
      <c r="A681" s="7">
        <f>IF(B681&lt;&gt;"",MONTH(B681),"")</f>
        <v>8</v>
      </c>
      <c r="B681" s="30">
        <f>D681</f>
        <v>41130</v>
      </c>
      <c r="C681" s="30"/>
      <c r="D681" s="8">
        <v>41130</v>
      </c>
      <c r="E681" s="31" t="s">
        <v>193</v>
      </c>
      <c r="F681" s="96" t="s">
        <v>197</v>
      </c>
      <c r="G681" s="1" t="s">
        <v>195</v>
      </c>
      <c r="H681" s="46"/>
      <c r="I681" s="47"/>
      <c r="J681" s="9">
        <v>634550</v>
      </c>
      <c r="K681" s="62" t="s">
        <v>60</v>
      </c>
      <c r="L681" s="62" t="s">
        <v>22</v>
      </c>
    </row>
    <row r="682" spans="1:12" s="59" customFormat="1" ht="15.75" customHeight="1">
      <c r="A682" s="7">
        <f>IF(B682&lt;&gt;"",MONTH(B682),"")</f>
        <v>8</v>
      </c>
      <c r="B682" s="30">
        <f>D682</f>
        <v>41130</v>
      </c>
      <c r="C682" s="30"/>
      <c r="D682" s="8">
        <v>41130</v>
      </c>
      <c r="E682" s="31" t="s">
        <v>194</v>
      </c>
      <c r="F682" s="96" t="s">
        <v>197</v>
      </c>
      <c r="G682" s="1" t="s">
        <v>195</v>
      </c>
      <c r="H682" s="46"/>
      <c r="I682" s="47"/>
      <c r="J682" s="9">
        <v>63455</v>
      </c>
      <c r="K682" s="62" t="s">
        <v>3</v>
      </c>
      <c r="L682" s="62" t="s">
        <v>22</v>
      </c>
    </row>
    <row r="683" spans="1:12" s="59" customFormat="1" ht="15.75" customHeight="1">
      <c r="A683" s="7">
        <f>IF(B683&lt;&gt;"",MONTH(B683),"")</f>
        <v>8</v>
      </c>
      <c r="B683" s="30">
        <f>D683</f>
        <v>41130</v>
      </c>
      <c r="C683" s="32"/>
      <c r="D683" s="8">
        <v>41130</v>
      </c>
      <c r="E683" s="11" t="s">
        <v>738</v>
      </c>
      <c r="F683" s="55" t="s">
        <v>659</v>
      </c>
      <c r="G683" s="15" t="s">
        <v>169</v>
      </c>
      <c r="H683" s="45">
        <v>60</v>
      </c>
      <c r="I683" s="45">
        <v>15288</v>
      </c>
      <c r="J683" s="9">
        <f>ROUND(H683*I683,0)</f>
        <v>917280</v>
      </c>
      <c r="K683" s="62" t="s">
        <v>89</v>
      </c>
      <c r="L683" s="62" t="s">
        <v>2</v>
      </c>
    </row>
    <row r="684" spans="1:12" s="59" customFormat="1" ht="15.75" customHeight="1">
      <c r="A684" s="7">
        <f>IF(B684&lt;&gt;"",MONTH(B684),"")</f>
        <v>8</v>
      </c>
      <c r="B684" s="30">
        <f>D684</f>
        <v>41130</v>
      </c>
      <c r="C684" s="32"/>
      <c r="D684" s="8">
        <v>41130</v>
      </c>
      <c r="E684" s="11" t="s">
        <v>739</v>
      </c>
      <c r="F684" s="55" t="s">
        <v>659</v>
      </c>
      <c r="G684" s="15" t="s">
        <v>169</v>
      </c>
      <c r="H684" s="45">
        <v>100</v>
      </c>
      <c r="I684" s="45">
        <v>23455</v>
      </c>
      <c r="J684" s="9">
        <f>ROUND(H684*I684,0)</f>
        <v>2345500</v>
      </c>
      <c r="K684" s="62" t="s">
        <v>89</v>
      </c>
      <c r="L684" s="62" t="s">
        <v>2</v>
      </c>
    </row>
    <row r="685" spans="1:12" s="59" customFormat="1" ht="15.75" customHeight="1">
      <c r="A685" s="7">
        <f>IF(B685&lt;&gt;"",MONTH(B685),"")</f>
        <v>8</v>
      </c>
      <c r="B685" s="30">
        <f>D685</f>
        <v>41130</v>
      </c>
      <c r="C685" s="32"/>
      <c r="D685" s="8">
        <v>41130</v>
      </c>
      <c r="E685" s="11" t="s">
        <v>728</v>
      </c>
      <c r="F685" s="55" t="s">
        <v>659</v>
      </c>
      <c r="G685" s="15" t="s">
        <v>169</v>
      </c>
      <c r="H685" s="45">
        <v>100</v>
      </c>
      <c r="I685" s="45">
        <v>20992</v>
      </c>
      <c r="J685" s="9">
        <f>ROUND(H685*I685,0)</f>
        <v>2099200</v>
      </c>
      <c r="K685" s="62" t="s">
        <v>89</v>
      </c>
      <c r="L685" s="62" t="s">
        <v>2</v>
      </c>
    </row>
    <row r="686" spans="1:12" s="59" customFormat="1" ht="15.75" customHeight="1">
      <c r="A686" s="7">
        <f>IF(B686&lt;&gt;"",MONTH(B686),"")</f>
        <v>8</v>
      </c>
      <c r="B686" s="30">
        <f>D686</f>
        <v>41130</v>
      </c>
      <c r="C686" s="32"/>
      <c r="D686" s="8">
        <v>41130</v>
      </c>
      <c r="E686" s="11" t="s">
        <v>740</v>
      </c>
      <c r="F686" s="55" t="s">
        <v>659</v>
      </c>
      <c r="G686" s="15" t="s">
        <v>169</v>
      </c>
      <c r="H686" s="45">
        <v>100</v>
      </c>
      <c r="I686" s="45">
        <v>21848</v>
      </c>
      <c r="J686" s="9">
        <f>ROUND(H686*I686,0)</f>
        <v>2184800</v>
      </c>
      <c r="K686" s="62" t="s">
        <v>89</v>
      </c>
      <c r="L686" s="62" t="s">
        <v>2</v>
      </c>
    </row>
    <row r="687" spans="1:12" s="59" customFormat="1" ht="15.75" customHeight="1">
      <c r="A687" s="7">
        <f>IF(B687&lt;&gt;"",MONTH(B687),"")</f>
        <v>8</v>
      </c>
      <c r="B687" s="30">
        <f>D687</f>
        <v>41130</v>
      </c>
      <c r="C687" s="32"/>
      <c r="D687" s="8">
        <v>41130</v>
      </c>
      <c r="E687" s="11" t="s">
        <v>741</v>
      </c>
      <c r="F687" s="55" t="s">
        <v>659</v>
      </c>
      <c r="G687" s="15" t="s">
        <v>169</v>
      </c>
      <c r="H687" s="45">
        <v>140</v>
      </c>
      <c r="I687" s="45">
        <v>19768</v>
      </c>
      <c r="J687" s="9">
        <f>ROUND(H687*I687,0)</f>
        <v>2767520</v>
      </c>
      <c r="K687" s="62" t="s">
        <v>89</v>
      </c>
      <c r="L687" s="62" t="s">
        <v>2</v>
      </c>
    </row>
    <row r="688" spans="1:12" s="59" customFormat="1" ht="15.75" customHeight="1">
      <c r="A688" s="7">
        <f>IF(B688&lt;&gt;"",MONTH(B688),"")</f>
        <v>8</v>
      </c>
      <c r="B688" s="30">
        <f>D688</f>
        <v>41130</v>
      </c>
      <c r="C688" s="32"/>
      <c r="D688" s="8">
        <v>41130</v>
      </c>
      <c r="E688" s="11" t="s">
        <v>709</v>
      </c>
      <c r="F688" s="55" t="s">
        <v>659</v>
      </c>
      <c r="G688" s="15" t="s">
        <v>169</v>
      </c>
      <c r="H688" s="45">
        <v>250</v>
      </c>
      <c r="I688" s="45">
        <v>13999</v>
      </c>
      <c r="J688" s="9">
        <f>ROUND(H688*I688,0)</f>
        <v>3499750</v>
      </c>
      <c r="K688" s="62" t="s">
        <v>89</v>
      </c>
      <c r="L688" s="62" t="s">
        <v>2</v>
      </c>
    </row>
    <row r="689" spans="1:12" s="59" customFormat="1" ht="15.75" customHeight="1">
      <c r="A689" s="7">
        <f>IF(B689&lt;&gt;"",MONTH(B689),"")</f>
        <v>8</v>
      </c>
      <c r="B689" s="30">
        <f>D689</f>
        <v>41130</v>
      </c>
      <c r="C689" s="32"/>
      <c r="D689" s="8">
        <v>41130</v>
      </c>
      <c r="E689" s="11" t="s">
        <v>435</v>
      </c>
      <c r="F689" s="55" t="s">
        <v>659</v>
      </c>
      <c r="G689" s="15" t="s">
        <v>169</v>
      </c>
      <c r="H689" s="45"/>
      <c r="I689" s="45"/>
      <c r="J689" s="9">
        <v>1381405</v>
      </c>
      <c r="K689" s="62" t="s">
        <v>3</v>
      </c>
      <c r="L689" s="62" t="s">
        <v>2</v>
      </c>
    </row>
    <row r="690" spans="1:12" s="59" customFormat="1" ht="15.75" customHeight="1">
      <c r="A690" s="7">
        <f>IF(B690&lt;&gt;"",MONTH(B690),"")</f>
        <v>8</v>
      </c>
      <c r="B690" s="30">
        <f>D690</f>
        <v>41131</v>
      </c>
      <c r="C690" s="30" t="s">
        <v>156</v>
      </c>
      <c r="D690" s="8">
        <v>41131</v>
      </c>
      <c r="E690" s="31" t="s">
        <v>158</v>
      </c>
      <c r="F690" s="63" t="s">
        <v>155</v>
      </c>
      <c r="G690" s="1"/>
      <c r="H690" s="45"/>
      <c r="I690" s="47"/>
      <c r="J690" s="9">
        <v>8084780</v>
      </c>
      <c r="K690" s="62" t="s">
        <v>11</v>
      </c>
      <c r="L690" s="62" t="s">
        <v>118</v>
      </c>
    </row>
    <row r="691" spans="1:12" s="59" customFormat="1" ht="15.75" customHeight="1">
      <c r="A691" s="7">
        <f>IF(B691&lt;&gt;"",MONTH(B691),"")</f>
        <v>8</v>
      </c>
      <c r="B691" s="30">
        <f>D691</f>
        <v>41131</v>
      </c>
      <c r="C691" s="30" t="s">
        <v>157</v>
      </c>
      <c r="D691" s="8">
        <v>41131</v>
      </c>
      <c r="E691" s="31" t="s">
        <v>168</v>
      </c>
      <c r="F691" s="63" t="s">
        <v>155</v>
      </c>
      <c r="G691" s="1"/>
      <c r="H691" s="46"/>
      <c r="I691" s="47"/>
      <c r="J691" s="9">
        <v>80000000</v>
      </c>
      <c r="K691" s="62" t="s">
        <v>2</v>
      </c>
      <c r="L691" s="62" t="s">
        <v>11</v>
      </c>
    </row>
    <row r="692" spans="1:12" s="59" customFormat="1" ht="15.75" customHeight="1">
      <c r="A692" s="7">
        <f>IF(B692&lt;&gt;"",MONTH(B692),"")</f>
        <v>8</v>
      </c>
      <c r="B692" s="30">
        <f>D692</f>
        <v>41131</v>
      </c>
      <c r="C692" s="30" t="s">
        <v>157</v>
      </c>
      <c r="D692" s="8">
        <v>41131</v>
      </c>
      <c r="E692" s="31" t="s">
        <v>159</v>
      </c>
      <c r="F692" s="63" t="s">
        <v>155</v>
      </c>
      <c r="G692" s="1"/>
      <c r="H692" s="46"/>
      <c r="I692" s="47"/>
      <c r="J692" s="9">
        <v>40000</v>
      </c>
      <c r="K692" s="62" t="s">
        <v>60</v>
      </c>
      <c r="L692" s="62" t="s">
        <v>11</v>
      </c>
    </row>
    <row r="693" spans="1:12" s="59" customFormat="1" ht="15.75" customHeight="1">
      <c r="A693" s="7">
        <f>IF(B693&lt;&gt;"",MONTH(B693),"")</f>
        <v>8</v>
      </c>
      <c r="B693" s="30">
        <f>D693</f>
        <v>41131</v>
      </c>
      <c r="C693" s="32"/>
      <c r="D693" s="8">
        <v>41131</v>
      </c>
      <c r="E693" s="11" t="s">
        <v>737</v>
      </c>
      <c r="F693" s="55" t="s">
        <v>658</v>
      </c>
      <c r="G693" s="15" t="s">
        <v>169</v>
      </c>
      <c r="H693" s="45">
        <v>1000</v>
      </c>
      <c r="I693" s="45">
        <v>21023</v>
      </c>
      <c r="J693" s="9">
        <f>ROUND(H693*I693,0)</f>
        <v>21023000</v>
      </c>
      <c r="K693" s="62" t="s">
        <v>89</v>
      </c>
      <c r="L693" s="62" t="s">
        <v>2</v>
      </c>
    </row>
    <row r="694" spans="1:12" s="59" customFormat="1" ht="15.75" customHeight="1">
      <c r="A694" s="7">
        <f>IF(B694&lt;&gt;"",MONTH(B694),"")</f>
        <v>8</v>
      </c>
      <c r="B694" s="30">
        <f>D694</f>
        <v>41131</v>
      </c>
      <c r="C694" s="32"/>
      <c r="D694" s="8">
        <v>41131</v>
      </c>
      <c r="E694" s="11" t="s">
        <v>435</v>
      </c>
      <c r="F694" s="55" t="s">
        <v>658</v>
      </c>
      <c r="G694" s="15" t="s">
        <v>169</v>
      </c>
      <c r="H694" s="45"/>
      <c r="I694" s="45"/>
      <c r="J694" s="9">
        <v>2102300</v>
      </c>
      <c r="K694" s="62" t="s">
        <v>3</v>
      </c>
      <c r="L694" s="62" t="s">
        <v>2</v>
      </c>
    </row>
    <row r="695" spans="1:12" s="59" customFormat="1" ht="15.75" customHeight="1">
      <c r="A695" s="7">
        <f>IF(B695&lt;&gt;"",MONTH(B695),"")</f>
        <v>8</v>
      </c>
      <c r="B695" s="30">
        <f>D695</f>
        <v>41134</v>
      </c>
      <c r="C695" s="32"/>
      <c r="D695" s="8">
        <v>41134</v>
      </c>
      <c r="E695" s="11" t="s">
        <v>736</v>
      </c>
      <c r="F695" s="55" t="s">
        <v>657</v>
      </c>
      <c r="G695" s="15" t="s">
        <v>169</v>
      </c>
      <c r="H695" s="45">
        <v>120</v>
      </c>
      <c r="I695" s="45">
        <v>10287</v>
      </c>
      <c r="J695" s="9">
        <f>ROUND(H695*I695,0)</f>
        <v>1234440</v>
      </c>
      <c r="K695" s="62" t="s">
        <v>89</v>
      </c>
      <c r="L695" s="62" t="s">
        <v>2</v>
      </c>
    </row>
    <row r="696" spans="1:12" s="59" customFormat="1" ht="15.75" customHeight="1">
      <c r="A696" s="7">
        <f>IF(B696&lt;&gt;"",MONTH(B696),"")</f>
        <v>8</v>
      </c>
      <c r="B696" s="30">
        <f>D696</f>
        <v>41134</v>
      </c>
      <c r="C696" s="32"/>
      <c r="D696" s="8">
        <v>41134</v>
      </c>
      <c r="E696" s="11" t="s">
        <v>435</v>
      </c>
      <c r="F696" s="55" t="s">
        <v>657</v>
      </c>
      <c r="G696" s="15" t="s">
        <v>169</v>
      </c>
      <c r="H696" s="45"/>
      <c r="I696" s="45"/>
      <c r="J696" s="9">
        <v>123444</v>
      </c>
      <c r="K696" s="62" t="s">
        <v>3</v>
      </c>
      <c r="L696" s="62" t="s">
        <v>2</v>
      </c>
    </row>
    <row r="697" spans="1:12" s="59" customFormat="1" ht="15.75" customHeight="1">
      <c r="A697" s="7">
        <f>IF(B697&lt;&gt;"",MONTH(B697),"")</f>
        <v>8</v>
      </c>
      <c r="B697" s="30">
        <f>D697</f>
        <v>41135</v>
      </c>
      <c r="C697" s="30" t="s">
        <v>156</v>
      </c>
      <c r="D697" s="8">
        <v>41135</v>
      </c>
      <c r="E697" s="31" t="s">
        <v>165</v>
      </c>
      <c r="F697" s="63" t="s">
        <v>155</v>
      </c>
      <c r="G697" s="1" t="s">
        <v>171</v>
      </c>
      <c r="H697" s="45"/>
      <c r="I697" s="47"/>
      <c r="J697" s="61">
        <v>18500000</v>
      </c>
      <c r="K697" s="62" t="s">
        <v>11</v>
      </c>
      <c r="L697" s="62" t="s">
        <v>22</v>
      </c>
    </row>
    <row r="698" spans="1:12" s="59" customFormat="1" ht="15.75" customHeight="1">
      <c r="A698" s="7">
        <f>IF(B698&lt;&gt;"",MONTH(B698),"")</f>
        <v>8</v>
      </c>
      <c r="B698" s="30">
        <f>D698</f>
        <v>41136</v>
      </c>
      <c r="C698" s="8"/>
      <c r="D698" s="8">
        <v>41136</v>
      </c>
      <c r="E698" s="11" t="s">
        <v>415</v>
      </c>
      <c r="F698" s="55" t="s">
        <v>393</v>
      </c>
      <c r="G698" s="15" t="s">
        <v>376</v>
      </c>
      <c r="H698" s="45"/>
      <c r="I698" s="45"/>
      <c r="J698" s="9">
        <v>1320000</v>
      </c>
      <c r="K698" s="10" t="s">
        <v>97</v>
      </c>
      <c r="L698" s="10" t="s">
        <v>22</v>
      </c>
    </row>
    <row r="699" spans="1:12" s="59" customFormat="1" ht="15.75" customHeight="1">
      <c r="A699" s="7">
        <f>IF(B699&lt;&gt;"",MONTH(B699),"")</f>
        <v>8</v>
      </c>
      <c r="B699" s="30">
        <f>D699</f>
        <v>41136</v>
      </c>
      <c r="C699" s="8"/>
      <c r="D699" s="8">
        <v>41136</v>
      </c>
      <c r="E699" s="11" t="s">
        <v>244</v>
      </c>
      <c r="F699" s="55" t="s">
        <v>393</v>
      </c>
      <c r="G699" s="15" t="s">
        <v>376</v>
      </c>
      <c r="H699" s="46"/>
      <c r="I699" s="46"/>
      <c r="J699" s="9">
        <v>132000</v>
      </c>
      <c r="K699" s="10" t="s">
        <v>3</v>
      </c>
      <c r="L699" s="10" t="s">
        <v>22</v>
      </c>
    </row>
    <row r="700" spans="1:12" s="59" customFormat="1" ht="15.75" customHeight="1">
      <c r="A700" s="7">
        <f>IF(B700&lt;&gt;"",MONTH(B700),"")</f>
        <v>8</v>
      </c>
      <c r="B700" s="30">
        <f>D700</f>
        <v>41136</v>
      </c>
      <c r="C700" s="32"/>
      <c r="D700" s="8">
        <v>41136</v>
      </c>
      <c r="E700" s="11" t="s">
        <v>723</v>
      </c>
      <c r="F700" s="55" t="s">
        <v>656</v>
      </c>
      <c r="G700" s="15" t="s">
        <v>169</v>
      </c>
      <c r="H700" s="45">
        <v>340</v>
      </c>
      <c r="I700" s="45">
        <v>29411</v>
      </c>
      <c r="J700" s="9">
        <f>ROUND(H700*I700,0)</f>
        <v>9999740</v>
      </c>
      <c r="K700" s="62" t="s">
        <v>89</v>
      </c>
      <c r="L700" s="62" t="s">
        <v>2</v>
      </c>
    </row>
    <row r="701" spans="1:12" s="59" customFormat="1" ht="15.75" customHeight="1">
      <c r="A701" s="7">
        <f>IF(B701&lt;&gt;"",MONTH(B701),"")</f>
        <v>8</v>
      </c>
      <c r="B701" s="30">
        <f>D701</f>
        <v>41136</v>
      </c>
      <c r="C701" s="32"/>
      <c r="D701" s="8">
        <v>41136</v>
      </c>
      <c r="E701" s="11" t="s">
        <v>735</v>
      </c>
      <c r="F701" s="55" t="s">
        <v>656</v>
      </c>
      <c r="G701" s="15" t="s">
        <v>169</v>
      </c>
      <c r="H701" s="45">
        <v>100</v>
      </c>
      <c r="I701" s="45">
        <v>22601</v>
      </c>
      <c r="J701" s="9">
        <f>ROUND(H701*I701,0)</f>
        <v>2260100</v>
      </c>
      <c r="K701" s="62" t="s">
        <v>89</v>
      </c>
      <c r="L701" s="62" t="s">
        <v>2</v>
      </c>
    </row>
    <row r="702" spans="1:12" s="59" customFormat="1" ht="15.75" customHeight="1">
      <c r="A702" s="7">
        <f>IF(B702&lt;&gt;"",MONTH(B702),"")</f>
        <v>8</v>
      </c>
      <c r="B702" s="30">
        <f>D702</f>
        <v>41136</v>
      </c>
      <c r="C702" s="32"/>
      <c r="D702" s="8">
        <v>41136</v>
      </c>
      <c r="E702" s="11" t="s">
        <v>435</v>
      </c>
      <c r="F702" s="55" t="s">
        <v>656</v>
      </c>
      <c r="G702" s="15" t="s">
        <v>169</v>
      </c>
      <c r="H702" s="45"/>
      <c r="I702" s="45"/>
      <c r="J702" s="9">
        <v>1225984</v>
      </c>
      <c r="K702" s="62" t="s">
        <v>3</v>
      </c>
      <c r="L702" s="62" t="s">
        <v>2</v>
      </c>
    </row>
    <row r="703" spans="1:12" s="59" customFormat="1" ht="15.75" customHeight="1">
      <c r="A703" s="7">
        <f>IF(B703&lt;&gt;"",MONTH(B703),"")</f>
        <v>8</v>
      </c>
      <c r="B703" s="30">
        <f>D703</f>
        <v>41137</v>
      </c>
      <c r="C703" s="30"/>
      <c r="D703" s="8">
        <v>41137</v>
      </c>
      <c r="E703" s="31" t="s">
        <v>206</v>
      </c>
      <c r="F703" s="96" t="s">
        <v>204</v>
      </c>
      <c r="G703" s="1" t="s">
        <v>205</v>
      </c>
      <c r="H703" s="46">
        <v>500</v>
      </c>
      <c r="I703" s="47">
        <v>13125</v>
      </c>
      <c r="J703" s="9">
        <f>ROUND(H703*I703,0)</f>
        <v>6562500</v>
      </c>
      <c r="K703" s="62" t="s">
        <v>89</v>
      </c>
      <c r="L703" s="62" t="s">
        <v>2</v>
      </c>
    </row>
    <row r="704" spans="1:12" s="59" customFormat="1" ht="15.75" customHeight="1">
      <c r="A704" s="7">
        <f>IF(B704&lt;&gt;"",MONTH(B704),"")</f>
        <v>8</v>
      </c>
      <c r="B704" s="30">
        <f>D704</f>
        <v>41137</v>
      </c>
      <c r="C704" s="30"/>
      <c r="D704" s="8">
        <v>41137</v>
      </c>
      <c r="E704" s="31" t="s">
        <v>208</v>
      </c>
      <c r="F704" s="96" t="s">
        <v>204</v>
      </c>
      <c r="G704" s="1" t="s">
        <v>205</v>
      </c>
      <c r="H704" s="46">
        <v>500</v>
      </c>
      <c r="I704" s="47">
        <v>10863</v>
      </c>
      <c r="J704" s="9">
        <f>ROUND(H704*I704,0)</f>
        <v>5431500</v>
      </c>
      <c r="K704" s="62" t="s">
        <v>89</v>
      </c>
      <c r="L704" s="62" t="s">
        <v>2</v>
      </c>
    </row>
    <row r="705" spans="1:12" s="59" customFormat="1" ht="15.75" customHeight="1">
      <c r="A705" s="7">
        <f>IF(B705&lt;&gt;"",MONTH(B705),"")</f>
        <v>8</v>
      </c>
      <c r="B705" s="30">
        <f>D705</f>
        <v>41137</v>
      </c>
      <c r="C705" s="30"/>
      <c r="D705" s="8">
        <v>41137</v>
      </c>
      <c r="E705" s="31" t="s">
        <v>209</v>
      </c>
      <c r="F705" s="96" t="s">
        <v>204</v>
      </c>
      <c r="G705" s="1" t="s">
        <v>205</v>
      </c>
      <c r="H705" s="46">
        <v>1000</v>
      </c>
      <c r="I705" s="47">
        <v>4600</v>
      </c>
      <c r="J705" s="9">
        <f>ROUND(H705*I705,0)</f>
        <v>4600000</v>
      </c>
      <c r="K705" s="62" t="s">
        <v>89</v>
      </c>
      <c r="L705" s="62" t="s">
        <v>2</v>
      </c>
    </row>
    <row r="706" spans="1:12" s="41" customFormat="1" ht="15.75" customHeight="1">
      <c r="A706" s="7">
        <f>IF(B706&lt;&gt;"",MONTH(B706),"")</f>
        <v>8</v>
      </c>
      <c r="B706" s="30">
        <f>D706</f>
        <v>41137</v>
      </c>
      <c r="C706" s="30"/>
      <c r="D706" s="8">
        <v>41137</v>
      </c>
      <c r="E706" s="31" t="s">
        <v>207</v>
      </c>
      <c r="F706" s="96" t="s">
        <v>204</v>
      </c>
      <c r="G706" s="1" t="s">
        <v>205</v>
      </c>
      <c r="H706" s="46"/>
      <c r="I706" s="47"/>
      <c r="J706" s="9">
        <v>1659400</v>
      </c>
      <c r="K706" s="62" t="s">
        <v>3</v>
      </c>
      <c r="L706" s="62" t="s">
        <v>2</v>
      </c>
    </row>
    <row r="707" spans="1:12" s="41" customFormat="1" ht="15.75" customHeight="1">
      <c r="A707" s="7">
        <f>IF(B707&lt;&gt;"",MONTH(B707),"")</f>
        <v>8</v>
      </c>
      <c r="B707" s="30">
        <f>D707</f>
        <v>41137</v>
      </c>
      <c r="C707" s="30"/>
      <c r="D707" s="8">
        <v>41137</v>
      </c>
      <c r="E707" s="31" t="s">
        <v>168</v>
      </c>
      <c r="F707" s="96" t="s">
        <v>204</v>
      </c>
      <c r="G707" s="1" t="s">
        <v>205</v>
      </c>
      <c r="H707" s="46"/>
      <c r="I707" s="47"/>
      <c r="J707" s="9">
        <v>18253400</v>
      </c>
      <c r="K707" s="62" t="s">
        <v>2</v>
      </c>
      <c r="L707" s="62" t="s">
        <v>22</v>
      </c>
    </row>
    <row r="708" spans="1:12" s="41" customFormat="1" ht="15.75" customHeight="1">
      <c r="A708" s="7">
        <f>IF(B708&lt;&gt;"",MONTH(B708),"")</f>
        <v>8</v>
      </c>
      <c r="B708" s="30">
        <f>D708</f>
        <v>41139</v>
      </c>
      <c r="C708" s="30" t="s">
        <v>156</v>
      </c>
      <c r="D708" s="8">
        <v>41139</v>
      </c>
      <c r="E708" s="31" t="s">
        <v>165</v>
      </c>
      <c r="F708" s="63" t="s">
        <v>155</v>
      </c>
      <c r="G708" s="1" t="s">
        <v>171</v>
      </c>
      <c r="H708" s="45"/>
      <c r="I708" s="47"/>
      <c r="J708" s="61">
        <v>12500000</v>
      </c>
      <c r="K708" s="62" t="s">
        <v>11</v>
      </c>
      <c r="L708" s="62" t="s">
        <v>22</v>
      </c>
    </row>
    <row r="709" spans="1:12" s="41" customFormat="1" ht="15.75" customHeight="1">
      <c r="A709" s="7">
        <f>IF(B709&lt;&gt;"",MONTH(B709),"")</f>
        <v>8</v>
      </c>
      <c r="B709" s="30">
        <f>D709</f>
        <v>41139</v>
      </c>
      <c r="C709" s="32"/>
      <c r="D709" s="8">
        <v>41139</v>
      </c>
      <c r="E709" s="11" t="s">
        <v>733</v>
      </c>
      <c r="F709" s="55" t="s">
        <v>655</v>
      </c>
      <c r="G709" s="15" t="s">
        <v>169</v>
      </c>
      <c r="H709" s="45">
        <v>200</v>
      </c>
      <c r="I709" s="45">
        <v>18314</v>
      </c>
      <c r="J709" s="9">
        <f>ROUND(H709*I709,0)</f>
        <v>3662800</v>
      </c>
      <c r="K709" s="62" t="s">
        <v>89</v>
      </c>
      <c r="L709" s="62" t="s">
        <v>2</v>
      </c>
    </row>
    <row r="710" spans="1:12" s="41" customFormat="1" ht="15.75" customHeight="1">
      <c r="A710" s="7">
        <f>IF(B710&lt;&gt;"",MONTH(B710),"")</f>
        <v>8</v>
      </c>
      <c r="B710" s="30">
        <f>D710</f>
        <v>41139</v>
      </c>
      <c r="C710" s="32"/>
      <c r="D710" s="8">
        <v>41139</v>
      </c>
      <c r="E710" s="11" t="s">
        <v>734</v>
      </c>
      <c r="F710" s="55" t="s">
        <v>655</v>
      </c>
      <c r="G710" s="15" t="s">
        <v>169</v>
      </c>
      <c r="H710" s="45">
        <v>50</v>
      </c>
      <c r="I710" s="45">
        <v>12635</v>
      </c>
      <c r="J710" s="9">
        <f>ROUND(H710*I710,0)</f>
        <v>631750</v>
      </c>
      <c r="K710" s="62" t="s">
        <v>89</v>
      </c>
      <c r="L710" s="62" t="s">
        <v>2</v>
      </c>
    </row>
    <row r="711" spans="1:12" s="41" customFormat="1" ht="15.75" customHeight="1">
      <c r="A711" s="7">
        <f>IF(B711&lt;&gt;"",MONTH(B711),"")</f>
        <v>8</v>
      </c>
      <c r="B711" s="30">
        <f>D711</f>
        <v>41139</v>
      </c>
      <c r="C711" s="32"/>
      <c r="D711" s="8">
        <v>41139</v>
      </c>
      <c r="E711" s="11" t="s">
        <v>536</v>
      </c>
      <c r="F711" s="55" t="s">
        <v>655</v>
      </c>
      <c r="G711" s="15" t="s">
        <v>169</v>
      </c>
      <c r="H711" s="45">
        <v>1520</v>
      </c>
      <c r="I711" s="45">
        <v>23149</v>
      </c>
      <c r="J711" s="9">
        <f>ROUND(H711*I711,0)</f>
        <v>35186480</v>
      </c>
      <c r="K711" s="62" t="s">
        <v>89</v>
      </c>
      <c r="L711" s="62" t="s">
        <v>2</v>
      </c>
    </row>
    <row r="712" spans="1:12" s="41" customFormat="1" ht="15.75" customHeight="1">
      <c r="A712" s="7">
        <f>IF(B712&lt;&gt;"",MONTH(B712),"")</f>
        <v>8</v>
      </c>
      <c r="B712" s="30">
        <f>D712</f>
        <v>41139</v>
      </c>
      <c r="C712" s="32"/>
      <c r="D712" s="8">
        <v>41139</v>
      </c>
      <c r="E712" s="11" t="s">
        <v>435</v>
      </c>
      <c r="F712" s="55" t="s">
        <v>655</v>
      </c>
      <c r="G712" s="15" t="s">
        <v>169</v>
      </c>
      <c r="H712" s="45"/>
      <c r="I712" s="45"/>
      <c r="J712" s="9">
        <v>3948103</v>
      </c>
      <c r="K712" s="62" t="s">
        <v>3</v>
      </c>
      <c r="L712" s="62" t="s">
        <v>2</v>
      </c>
    </row>
    <row r="713" spans="1:12" s="41" customFormat="1" ht="15.75" customHeight="1">
      <c r="A713" s="7">
        <f>IF(B713&lt;&gt;"",MONTH(B713),"")</f>
        <v>8</v>
      </c>
      <c r="B713" s="30">
        <f>D713</f>
        <v>41141</v>
      </c>
      <c r="C713" s="30" t="s">
        <v>156</v>
      </c>
      <c r="D713" s="8">
        <v>41141</v>
      </c>
      <c r="E713" s="31" t="s">
        <v>165</v>
      </c>
      <c r="F713" s="63" t="s">
        <v>155</v>
      </c>
      <c r="G713" s="1" t="s">
        <v>171</v>
      </c>
      <c r="H713" s="46"/>
      <c r="I713" s="47"/>
      <c r="J713" s="61">
        <v>1000000</v>
      </c>
      <c r="K713" s="62" t="s">
        <v>11</v>
      </c>
      <c r="L713" s="62" t="s">
        <v>22</v>
      </c>
    </row>
    <row r="714" spans="1:12" s="41" customFormat="1" ht="15.75" customHeight="1">
      <c r="A714" s="7">
        <f>IF(B714&lt;&gt;"",MONTH(B714),"")</f>
        <v>8</v>
      </c>
      <c r="B714" s="30">
        <f>D714</f>
        <v>41141</v>
      </c>
      <c r="C714" s="30"/>
      <c r="D714" s="8">
        <v>41141</v>
      </c>
      <c r="E714" s="31" t="s">
        <v>181</v>
      </c>
      <c r="F714" s="96" t="s">
        <v>186</v>
      </c>
      <c r="G714" s="1" t="s">
        <v>180</v>
      </c>
      <c r="H714" s="46"/>
      <c r="I714" s="47"/>
      <c r="J714" s="9">
        <f>399472+638830+656401</f>
        <v>1694703</v>
      </c>
      <c r="K714" s="62" t="s">
        <v>60</v>
      </c>
      <c r="L714" s="62" t="s">
        <v>22</v>
      </c>
    </row>
    <row r="715" spans="1:12" s="41" customFormat="1" ht="15.75" customHeight="1">
      <c r="A715" s="7">
        <f>IF(B715&lt;&gt;"",MONTH(B715),"")</f>
        <v>8</v>
      </c>
      <c r="B715" s="30">
        <f>D715</f>
        <v>41141</v>
      </c>
      <c r="C715" s="30"/>
      <c r="D715" s="8">
        <v>41141</v>
      </c>
      <c r="E715" s="31" t="s">
        <v>182</v>
      </c>
      <c r="F715" s="96" t="s">
        <v>186</v>
      </c>
      <c r="G715" s="1" t="s">
        <v>180</v>
      </c>
      <c r="H715" s="46"/>
      <c r="I715" s="47"/>
      <c r="J715" s="9">
        <f>39947+63883+65640</f>
        <v>169470</v>
      </c>
      <c r="K715" s="62" t="s">
        <v>3</v>
      </c>
      <c r="L715" s="62" t="s">
        <v>22</v>
      </c>
    </row>
    <row r="716" spans="1:12" s="41" customFormat="1" ht="15.75" customHeight="1">
      <c r="A716" s="7">
        <f>IF(B716&lt;&gt;"",MONTH(B716),"")</f>
        <v>8</v>
      </c>
      <c r="B716" s="30">
        <f>D716</f>
        <v>41142</v>
      </c>
      <c r="C716" s="30" t="s">
        <v>156</v>
      </c>
      <c r="D716" s="8">
        <v>41142</v>
      </c>
      <c r="E716" s="31" t="s">
        <v>158</v>
      </c>
      <c r="F716" s="63" t="s">
        <v>155</v>
      </c>
      <c r="G716" s="1"/>
      <c r="H716" s="46"/>
      <c r="I716" s="47"/>
      <c r="J716" s="61">
        <v>5869600</v>
      </c>
      <c r="K716" s="62" t="s">
        <v>11</v>
      </c>
      <c r="L716" s="62" t="s">
        <v>118</v>
      </c>
    </row>
    <row r="717" spans="1:12" s="41" customFormat="1" ht="15.75" customHeight="1">
      <c r="A717" s="7">
        <f>IF(B717&lt;&gt;"",MONTH(B717),"")</f>
        <v>8</v>
      </c>
      <c r="B717" s="30">
        <f>D717</f>
        <v>41142</v>
      </c>
      <c r="C717" s="30" t="s">
        <v>157</v>
      </c>
      <c r="D717" s="8">
        <v>41142</v>
      </c>
      <c r="E717" s="31" t="s">
        <v>168</v>
      </c>
      <c r="F717" s="63" t="s">
        <v>155</v>
      </c>
      <c r="G717" s="1"/>
      <c r="H717" s="46"/>
      <c r="I717" s="47"/>
      <c r="J717" s="9">
        <v>40000000</v>
      </c>
      <c r="K717" s="62" t="s">
        <v>2</v>
      </c>
      <c r="L717" s="62" t="s">
        <v>11</v>
      </c>
    </row>
    <row r="718" spans="1:12" s="41" customFormat="1" ht="15.75" customHeight="1">
      <c r="A718" s="7">
        <f>IF(B718&lt;&gt;"",MONTH(B718),"")</f>
        <v>8</v>
      </c>
      <c r="B718" s="30">
        <f>D718</f>
        <v>41142</v>
      </c>
      <c r="C718" s="30" t="s">
        <v>157</v>
      </c>
      <c r="D718" s="8">
        <v>41142</v>
      </c>
      <c r="E718" s="31" t="s">
        <v>159</v>
      </c>
      <c r="F718" s="63" t="s">
        <v>155</v>
      </c>
      <c r="G718" s="1"/>
      <c r="H718" s="46"/>
      <c r="I718" s="47"/>
      <c r="J718" s="9">
        <v>10000</v>
      </c>
      <c r="K718" s="62" t="s">
        <v>60</v>
      </c>
      <c r="L718" s="62" t="s">
        <v>11</v>
      </c>
    </row>
    <row r="719" spans="1:12" s="41" customFormat="1" ht="15.75" customHeight="1">
      <c r="A719" s="7">
        <f>IF(B719&lt;&gt;"",MONTH(B719),"")</f>
        <v>8</v>
      </c>
      <c r="B719" s="30">
        <f>D719</f>
        <v>41143</v>
      </c>
      <c r="C719" s="8"/>
      <c r="D719" s="8">
        <v>41143</v>
      </c>
      <c r="E719" s="11" t="s">
        <v>416</v>
      </c>
      <c r="F719" s="55" t="s">
        <v>394</v>
      </c>
      <c r="G719" s="15" t="s">
        <v>376</v>
      </c>
      <c r="H719" s="45"/>
      <c r="I719" s="45"/>
      <c r="J719" s="9">
        <v>1240000</v>
      </c>
      <c r="K719" s="10" t="s">
        <v>97</v>
      </c>
      <c r="L719" s="10" t="s">
        <v>22</v>
      </c>
    </row>
    <row r="720" spans="1:12" s="41" customFormat="1" ht="15.75" customHeight="1">
      <c r="A720" s="7">
        <f>IF(B720&lt;&gt;"",MONTH(B720),"")</f>
        <v>8</v>
      </c>
      <c r="B720" s="30">
        <f>D720</f>
        <v>41143</v>
      </c>
      <c r="C720" s="8"/>
      <c r="D720" s="8">
        <v>41143</v>
      </c>
      <c r="E720" s="11" t="s">
        <v>244</v>
      </c>
      <c r="F720" s="55" t="s">
        <v>394</v>
      </c>
      <c r="G720" s="15" t="s">
        <v>376</v>
      </c>
      <c r="H720" s="46"/>
      <c r="I720" s="46"/>
      <c r="J720" s="9">
        <v>124000</v>
      </c>
      <c r="K720" s="10" t="s">
        <v>3</v>
      </c>
      <c r="L720" s="10" t="s">
        <v>22</v>
      </c>
    </row>
    <row r="721" spans="1:12" s="41" customFormat="1" ht="15.75" customHeight="1">
      <c r="A721" s="7">
        <f>IF(B721&lt;&gt;"",MONTH(B721),"")</f>
        <v>8</v>
      </c>
      <c r="B721" s="30">
        <f>D721</f>
        <v>41144</v>
      </c>
      <c r="C721" s="32"/>
      <c r="D721" s="8">
        <v>41144</v>
      </c>
      <c r="E721" s="11" t="s">
        <v>709</v>
      </c>
      <c r="F721" s="55" t="s">
        <v>654</v>
      </c>
      <c r="G721" s="15" t="s">
        <v>169</v>
      </c>
      <c r="H721" s="45">
        <v>500</v>
      </c>
      <c r="I721" s="45">
        <v>13999</v>
      </c>
      <c r="J721" s="9">
        <f>ROUND(H721*I721,0)</f>
        <v>6999500</v>
      </c>
      <c r="K721" s="62" t="s">
        <v>89</v>
      </c>
      <c r="L721" s="62" t="s">
        <v>2</v>
      </c>
    </row>
    <row r="722" spans="1:12" s="41" customFormat="1" ht="15.75" customHeight="1">
      <c r="A722" s="7">
        <f>IF(B722&lt;&gt;"",MONTH(B722),"")</f>
        <v>8</v>
      </c>
      <c r="B722" s="30">
        <f>D722</f>
        <v>41144</v>
      </c>
      <c r="C722" s="32"/>
      <c r="D722" s="8">
        <v>41144</v>
      </c>
      <c r="E722" s="11" t="s">
        <v>723</v>
      </c>
      <c r="F722" s="55" t="s">
        <v>654</v>
      </c>
      <c r="G722" s="15" t="s">
        <v>169</v>
      </c>
      <c r="H722" s="45">
        <v>1000</v>
      </c>
      <c r="I722" s="45">
        <v>34944</v>
      </c>
      <c r="J722" s="9">
        <f>ROUND(H722*I722,0)</f>
        <v>34944000</v>
      </c>
      <c r="K722" s="62" t="s">
        <v>89</v>
      </c>
      <c r="L722" s="62" t="s">
        <v>2</v>
      </c>
    </row>
    <row r="723" spans="1:12" s="41" customFormat="1" ht="15.75" customHeight="1">
      <c r="A723" s="7">
        <f>IF(B723&lt;&gt;"",MONTH(B723),"")</f>
        <v>8</v>
      </c>
      <c r="B723" s="30">
        <f>D723</f>
        <v>41144</v>
      </c>
      <c r="C723" s="32"/>
      <c r="D723" s="8">
        <v>41144</v>
      </c>
      <c r="E723" s="11" t="s">
        <v>565</v>
      </c>
      <c r="F723" s="55" t="s">
        <v>654</v>
      </c>
      <c r="G723" s="15" t="s">
        <v>169</v>
      </c>
      <c r="H723" s="45">
        <v>1000</v>
      </c>
      <c r="I723" s="45">
        <v>18306</v>
      </c>
      <c r="J723" s="9">
        <f>ROUND(H723*I723,0)</f>
        <v>18306000</v>
      </c>
      <c r="K723" s="62" t="s">
        <v>89</v>
      </c>
      <c r="L723" s="62" t="s">
        <v>2</v>
      </c>
    </row>
    <row r="724" spans="1:12" s="41" customFormat="1" ht="15.75" customHeight="1">
      <c r="A724" s="7">
        <f>IF(B724&lt;&gt;"",MONTH(B724),"")</f>
        <v>8</v>
      </c>
      <c r="B724" s="30">
        <f>D724</f>
        <v>41144</v>
      </c>
      <c r="C724" s="32"/>
      <c r="D724" s="8">
        <v>41144</v>
      </c>
      <c r="E724" s="11" t="s">
        <v>435</v>
      </c>
      <c r="F724" s="55" t="s">
        <v>654</v>
      </c>
      <c r="G724" s="15" t="s">
        <v>169</v>
      </c>
      <c r="H724" s="45"/>
      <c r="I724" s="45"/>
      <c r="J724" s="9">
        <v>6024950</v>
      </c>
      <c r="K724" s="62" t="s">
        <v>3</v>
      </c>
      <c r="L724" s="62" t="s">
        <v>2</v>
      </c>
    </row>
    <row r="725" spans="1:12" s="41" customFormat="1" ht="15.75" customHeight="1">
      <c r="A725" s="7">
        <f>IF(B725&lt;&gt;"",MONTH(B725),"")</f>
        <v>8</v>
      </c>
      <c r="B725" s="30">
        <f>D725</f>
        <v>41145</v>
      </c>
      <c r="C725" s="32"/>
      <c r="D725" s="8">
        <v>41145</v>
      </c>
      <c r="E725" s="11" t="s">
        <v>536</v>
      </c>
      <c r="F725" s="55" t="s">
        <v>653</v>
      </c>
      <c r="G725" s="15" t="s">
        <v>169</v>
      </c>
      <c r="H725" s="45">
        <v>2000</v>
      </c>
      <c r="I725" s="45">
        <v>23149</v>
      </c>
      <c r="J725" s="9">
        <f>ROUND(H725*I725,0)</f>
        <v>46298000</v>
      </c>
      <c r="K725" s="62" t="s">
        <v>89</v>
      </c>
      <c r="L725" s="62" t="s">
        <v>2</v>
      </c>
    </row>
    <row r="726" spans="1:12" s="41" customFormat="1" ht="15.75" customHeight="1">
      <c r="A726" s="7">
        <f>IF(B726&lt;&gt;"",MONTH(B726),"")</f>
        <v>8</v>
      </c>
      <c r="B726" s="30">
        <f>D726</f>
        <v>41145</v>
      </c>
      <c r="C726" s="32"/>
      <c r="D726" s="8">
        <v>41145</v>
      </c>
      <c r="E726" s="11" t="s">
        <v>435</v>
      </c>
      <c r="F726" s="55" t="s">
        <v>653</v>
      </c>
      <c r="G726" s="15" t="s">
        <v>169</v>
      </c>
      <c r="H726" s="45"/>
      <c r="I726" s="45"/>
      <c r="J726" s="9">
        <v>4629800</v>
      </c>
      <c r="K726" s="62" t="s">
        <v>3</v>
      </c>
      <c r="L726" s="62" t="s">
        <v>2</v>
      </c>
    </row>
    <row r="727" spans="1:12" s="41" customFormat="1" ht="15.75" customHeight="1">
      <c r="A727" s="7">
        <f>IF(B727&lt;&gt;"",MONTH(B727),"")</f>
        <v>8</v>
      </c>
      <c r="B727" s="30">
        <f>D727</f>
        <v>41146</v>
      </c>
      <c r="C727" s="30" t="s">
        <v>156</v>
      </c>
      <c r="D727" s="8">
        <v>41146</v>
      </c>
      <c r="E727" s="31" t="s">
        <v>167</v>
      </c>
      <c r="F727" s="63" t="s">
        <v>155</v>
      </c>
      <c r="G727" s="1"/>
      <c r="H727" s="45"/>
      <c r="I727" s="47"/>
      <c r="J727" s="61">
        <v>39945</v>
      </c>
      <c r="K727" s="62" t="s">
        <v>11</v>
      </c>
      <c r="L727" s="62" t="s">
        <v>18</v>
      </c>
    </row>
    <row r="728" spans="1:12" s="41" customFormat="1" ht="15.75" customHeight="1">
      <c r="A728" s="7">
        <f>IF(B728&lt;&gt;"",MONTH(B728),"")</f>
        <v>8</v>
      </c>
      <c r="B728" s="30">
        <f>D728</f>
        <v>41146</v>
      </c>
      <c r="C728" s="32"/>
      <c r="D728" s="8">
        <v>41146</v>
      </c>
      <c r="E728" s="11" t="s">
        <v>558</v>
      </c>
      <c r="F728" s="55" t="s">
        <v>652</v>
      </c>
      <c r="G728" s="15" t="s">
        <v>169</v>
      </c>
      <c r="H728" s="45">
        <v>150</v>
      </c>
      <c r="I728" s="45">
        <v>27900</v>
      </c>
      <c r="J728" s="9">
        <f>ROUND(H728*I728,0)</f>
        <v>4185000</v>
      </c>
      <c r="K728" s="62" t="s">
        <v>89</v>
      </c>
      <c r="L728" s="62" t="s">
        <v>2</v>
      </c>
    </row>
    <row r="729" spans="1:12" s="41" customFormat="1" ht="15.75" customHeight="1">
      <c r="A729" s="7">
        <f>IF(B729&lt;&gt;"",MONTH(B729),"")</f>
        <v>8</v>
      </c>
      <c r="B729" s="30">
        <f>D729</f>
        <v>41146</v>
      </c>
      <c r="C729" s="32"/>
      <c r="D729" s="8">
        <v>41146</v>
      </c>
      <c r="E729" s="11" t="s">
        <v>732</v>
      </c>
      <c r="F729" s="55" t="s">
        <v>652</v>
      </c>
      <c r="G729" s="15" t="s">
        <v>169</v>
      </c>
      <c r="H729" s="45">
        <v>150</v>
      </c>
      <c r="I729" s="45">
        <v>22800</v>
      </c>
      <c r="J729" s="9">
        <f>ROUND(H729*I729,0)</f>
        <v>3420000</v>
      </c>
      <c r="K729" s="62" t="s">
        <v>89</v>
      </c>
      <c r="L729" s="62" t="s">
        <v>2</v>
      </c>
    </row>
    <row r="730" spans="1:12" s="41" customFormat="1" ht="15.75" customHeight="1">
      <c r="A730" s="7">
        <f>IF(B730&lt;&gt;"",MONTH(B730),"")</f>
        <v>8</v>
      </c>
      <c r="B730" s="30">
        <f>D730</f>
        <v>41146</v>
      </c>
      <c r="C730" s="32"/>
      <c r="D730" s="8">
        <v>41146</v>
      </c>
      <c r="E730" s="11" t="s">
        <v>435</v>
      </c>
      <c r="F730" s="55" t="s">
        <v>652</v>
      </c>
      <c r="G730" s="15" t="s">
        <v>169</v>
      </c>
      <c r="H730" s="45"/>
      <c r="I730" s="45"/>
      <c r="J730" s="9">
        <v>760500</v>
      </c>
      <c r="K730" s="62" t="s">
        <v>3</v>
      </c>
      <c r="L730" s="62" t="s">
        <v>2</v>
      </c>
    </row>
    <row r="731" spans="1:12" s="41" customFormat="1" ht="15.75" customHeight="1">
      <c r="A731" s="7">
        <f>IF(B731&lt;&gt;"",MONTH(B731),"")</f>
        <v>8</v>
      </c>
      <c r="B731" s="30">
        <f>D731</f>
        <v>41148</v>
      </c>
      <c r="C731" s="32"/>
      <c r="D731" s="8">
        <v>41148</v>
      </c>
      <c r="E731" s="11" t="s">
        <v>731</v>
      </c>
      <c r="F731" s="55" t="s">
        <v>651</v>
      </c>
      <c r="G731" s="15" t="s">
        <v>169</v>
      </c>
      <c r="H731" s="45">
        <v>500</v>
      </c>
      <c r="I731" s="45">
        <v>18746</v>
      </c>
      <c r="J731" s="9">
        <f>ROUND(H731*I731,0)</f>
        <v>9373000</v>
      </c>
      <c r="K731" s="62" t="s">
        <v>89</v>
      </c>
      <c r="L731" s="62" t="s">
        <v>2</v>
      </c>
    </row>
    <row r="732" spans="1:12" s="41" customFormat="1" ht="15.75" customHeight="1">
      <c r="A732" s="7">
        <f>IF(B732&lt;&gt;"",MONTH(B732),"")</f>
        <v>8</v>
      </c>
      <c r="B732" s="30">
        <f>D732</f>
        <v>41148</v>
      </c>
      <c r="C732" s="32"/>
      <c r="D732" s="8">
        <v>41148</v>
      </c>
      <c r="E732" s="11" t="s">
        <v>712</v>
      </c>
      <c r="F732" s="55" t="s">
        <v>651</v>
      </c>
      <c r="G732" s="15" t="s">
        <v>169</v>
      </c>
      <c r="H732" s="45">
        <v>210</v>
      </c>
      <c r="I732" s="45">
        <v>13971</v>
      </c>
      <c r="J732" s="9">
        <f>ROUND(H732*I732,0)</f>
        <v>2933910</v>
      </c>
      <c r="K732" s="62" t="s">
        <v>89</v>
      </c>
      <c r="L732" s="62" t="s">
        <v>2</v>
      </c>
    </row>
    <row r="733" spans="1:12" s="41" customFormat="1" ht="15.75" customHeight="1">
      <c r="A733" s="7">
        <f>IF(B733&lt;&gt;"",MONTH(B733),"")</f>
        <v>8</v>
      </c>
      <c r="B733" s="30">
        <f>D733</f>
        <v>41148</v>
      </c>
      <c r="C733" s="32"/>
      <c r="D733" s="8">
        <v>41148</v>
      </c>
      <c r="E733" s="11" t="s">
        <v>435</v>
      </c>
      <c r="F733" s="55" t="s">
        <v>651</v>
      </c>
      <c r="G733" s="15" t="s">
        <v>169</v>
      </c>
      <c r="H733" s="45"/>
      <c r="I733" s="45"/>
      <c r="J733" s="9">
        <v>1230691</v>
      </c>
      <c r="K733" s="62" t="s">
        <v>3</v>
      </c>
      <c r="L733" s="62" t="s">
        <v>2</v>
      </c>
    </row>
    <row r="734" spans="1:12" s="41" customFormat="1" ht="15.75" customHeight="1">
      <c r="A734" s="7">
        <f>IF(B734&lt;&gt;"",MONTH(B734),"")</f>
        <v>8</v>
      </c>
      <c r="B734" s="30">
        <f>D734</f>
        <v>41149</v>
      </c>
      <c r="C734" s="30" t="s">
        <v>156</v>
      </c>
      <c r="D734" s="8">
        <v>41149</v>
      </c>
      <c r="E734" s="31" t="s">
        <v>165</v>
      </c>
      <c r="F734" s="63" t="s">
        <v>155</v>
      </c>
      <c r="G734" s="1" t="s">
        <v>171</v>
      </c>
      <c r="H734" s="47"/>
      <c r="I734" s="47"/>
      <c r="J734" s="9">
        <v>20000000</v>
      </c>
      <c r="K734" s="62" t="s">
        <v>11</v>
      </c>
      <c r="L734" s="62" t="s">
        <v>22</v>
      </c>
    </row>
    <row r="735" spans="1:12" s="41" customFormat="1" ht="15.75" customHeight="1">
      <c r="A735" s="7">
        <f>IF(B735&lt;&gt;"",MONTH(B735),"")</f>
        <v>8</v>
      </c>
      <c r="B735" s="30">
        <f>D735</f>
        <v>41149</v>
      </c>
      <c r="C735" s="30" t="s">
        <v>156</v>
      </c>
      <c r="D735" s="8">
        <v>41149</v>
      </c>
      <c r="E735" s="31" t="s">
        <v>165</v>
      </c>
      <c r="F735" s="63" t="s">
        <v>155</v>
      </c>
      <c r="G735" s="1" t="s">
        <v>171</v>
      </c>
      <c r="H735" s="45"/>
      <c r="I735" s="45"/>
      <c r="J735" s="61">
        <v>8000000</v>
      </c>
      <c r="K735" s="62" t="s">
        <v>11</v>
      </c>
      <c r="L735" s="62" t="s">
        <v>22</v>
      </c>
    </row>
    <row r="736" spans="1:12" s="41" customFormat="1" ht="15.75" customHeight="1">
      <c r="A736" s="7">
        <f>IF(B736&lt;&gt;"",MONTH(B736),"")</f>
        <v>8</v>
      </c>
      <c r="B736" s="30">
        <f>D736</f>
        <v>41150</v>
      </c>
      <c r="C736" s="32"/>
      <c r="D736" s="8">
        <v>41150</v>
      </c>
      <c r="E736" s="11" t="s">
        <v>529</v>
      </c>
      <c r="F736" s="55" t="s">
        <v>650</v>
      </c>
      <c r="G736" s="15" t="s">
        <v>169</v>
      </c>
      <c r="H736" s="45">
        <v>250</v>
      </c>
      <c r="I736" s="45">
        <v>8505</v>
      </c>
      <c r="J736" s="9">
        <f>ROUND(H736*I736,0)</f>
        <v>2126250</v>
      </c>
      <c r="K736" s="62" t="s">
        <v>89</v>
      </c>
      <c r="L736" s="62" t="s">
        <v>2</v>
      </c>
    </row>
    <row r="737" spans="1:12" s="41" customFormat="1" ht="15.75" customHeight="1">
      <c r="A737" s="7">
        <f>IF(B737&lt;&gt;"",MONTH(B737),"")</f>
        <v>8</v>
      </c>
      <c r="B737" s="30">
        <f>D737</f>
        <v>41150</v>
      </c>
      <c r="C737" s="32"/>
      <c r="D737" s="8">
        <v>41150</v>
      </c>
      <c r="E737" s="11" t="s">
        <v>711</v>
      </c>
      <c r="F737" s="55" t="s">
        <v>650</v>
      </c>
      <c r="G737" s="15" t="s">
        <v>169</v>
      </c>
      <c r="H737" s="45">
        <v>350</v>
      </c>
      <c r="I737" s="45">
        <v>13507</v>
      </c>
      <c r="J737" s="9">
        <f>ROUND(H737*I737,0)</f>
        <v>4727450</v>
      </c>
      <c r="K737" s="62" t="s">
        <v>89</v>
      </c>
      <c r="L737" s="62" t="s">
        <v>2</v>
      </c>
    </row>
    <row r="738" spans="1:12" s="41" customFormat="1" ht="15.75" customHeight="1">
      <c r="A738" s="7">
        <f>IF(B738&lt;&gt;"",MONTH(B738),"")</f>
        <v>8</v>
      </c>
      <c r="B738" s="30">
        <f>D738</f>
        <v>41150</v>
      </c>
      <c r="C738" s="32"/>
      <c r="D738" s="8">
        <v>41150</v>
      </c>
      <c r="E738" s="11" t="s">
        <v>727</v>
      </c>
      <c r="F738" s="55" t="s">
        <v>650</v>
      </c>
      <c r="G738" s="15" t="s">
        <v>169</v>
      </c>
      <c r="H738" s="45">
        <v>350</v>
      </c>
      <c r="I738" s="45">
        <v>19499</v>
      </c>
      <c r="J738" s="9">
        <f>ROUND(H738*I738,0)</f>
        <v>6824650</v>
      </c>
      <c r="K738" s="62" t="s">
        <v>89</v>
      </c>
      <c r="L738" s="62" t="s">
        <v>2</v>
      </c>
    </row>
    <row r="739" spans="1:12" s="41" customFormat="1" ht="15.75" customHeight="1">
      <c r="A739" s="7">
        <f>IF(B739&lt;&gt;"",MONTH(B739),"")</f>
        <v>8</v>
      </c>
      <c r="B739" s="30">
        <f>D739</f>
        <v>41150</v>
      </c>
      <c r="C739" s="32"/>
      <c r="D739" s="8">
        <v>41150</v>
      </c>
      <c r="E739" s="11" t="s">
        <v>728</v>
      </c>
      <c r="F739" s="55" t="s">
        <v>650</v>
      </c>
      <c r="G739" s="15" t="s">
        <v>169</v>
      </c>
      <c r="H739" s="45">
        <v>200</v>
      </c>
      <c r="I739" s="45">
        <v>20992</v>
      </c>
      <c r="J739" s="9">
        <f>ROUND(H739*I739,0)</f>
        <v>4198400</v>
      </c>
      <c r="K739" s="62" t="s">
        <v>89</v>
      </c>
      <c r="L739" s="62" t="s">
        <v>2</v>
      </c>
    </row>
    <row r="740" spans="1:12" s="41" customFormat="1" ht="15.75" customHeight="1">
      <c r="A740" s="7">
        <f>IF(B740&lt;&gt;"",MONTH(B740),"")</f>
        <v>8</v>
      </c>
      <c r="B740" s="30">
        <f>D740</f>
        <v>41150</v>
      </c>
      <c r="C740" s="32"/>
      <c r="D740" s="8">
        <v>41150</v>
      </c>
      <c r="E740" s="11" t="s">
        <v>729</v>
      </c>
      <c r="F740" s="55" t="s">
        <v>650</v>
      </c>
      <c r="G740" s="15" t="s">
        <v>169</v>
      </c>
      <c r="H740" s="45">
        <v>100</v>
      </c>
      <c r="I740" s="45">
        <v>5783</v>
      </c>
      <c r="J740" s="9">
        <f>ROUND(H740*I740,0)</f>
        <v>578300</v>
      </c>
      <c r="K740" s="62" t="s">
        <v>89</v>
      </c>
      <c r="L740" s="62" t="s">
        <v>2</v>
      </c>
    </row>
    <row r="741" spans="1:12" s="41" customFormat="1" ht="15.75" customHeight="1">
      <c r="A741" s="7">
        <f>IF(B741&lt;&gt;"",MONTH(B741),"")</f>
        <v>8</v>
      </c>
      <c r="B741" s="30">
        <f>D741</f>
        <v>41150</v>
      </c>
      <c r="C741" s="32"/>
      <c r="D741" s="8">
        <v>41150</v>
      </c>
      <c r="E741" s="11" t="s">
        <v>730</v>
      </c>
      <c r="F741" s="55" t="s">
        <v>650</v>
      </c>
      <c r="G741" s="15" t="s">
        <v>169</v>
      </c>
      <c r="H741" s="45">
        <v>100</v>
      </c>
      <c r="I741" s="45">
        <v>28596</v>
      </c>
      <c r="J741" s="9">
        <f>ROUND(H741*I741,0)</f>
        <v>2859600</v>
      </c>
      <c r="K741" s="62" t="s">
        <v>89</v>
      </c>
      <c r="L741" s="62" t="s">
        <v>2</v>
      </c>
    </row>
    <row r="742" spans="1:12" s="41" customFormat="1" ht="15.75" customHeight="1">
      <c r="A742" s="7">
        <f>IF(B742&lt;&gt;"",MONTH(B742),"")</f>
        <v>8</v>
      </c>
      <c r="B742" s="30">
        <f>D742</f>
        <v>41150</v>
      </c>
      <c r="C742" s="32"/>
      <c r="D742" s="8">
        <v>41150</v>
      </c>
      <c r="E742" s="11" t="s">
        <v>435</v>
      </c>
      <c r="F742" s="55" t="s">
        <v>650</v>
      </c>
      <c r="G742" s="15" t="s">
        <v>169</v>
      </c>
      <c r="H742" s="45"/>
      <c r="I742" s="45"/>
      <c r="J742" s="9">
        <v>2131465</v>
      </c>
      <c r="K742" s="62" t="s">
        <v>3</v>
      </c>
      <c r="L742" s="62" t="s">
        <v>2</v>
      </c>
    </row>
    <row r="743" spans="1:12" s="41" customFormat="1" ht="15.75" customHeight="1">
      <c r="A743" s="7">
        <f>IF(B743&lt;&gt;"",MONTH(B743),"")</f>
        <v>8</v>
      </c>
      <c r="B743" s="30">
        <f>D743</f>
        <v>41151</v>
      </c>
      <c r="C743" s="32"/>
      <c r="D743" s="8">
        <v>41151</v>
      </c>
      <c r="E743" s="11" t="s">
        <v>726</v>
      </c>
      <c r="F743" s="55" t="s">
        <v>649</v>
      </c>
      <c r="G743" s="15" t="s">
        <v>169</v>
      </c>
      <c r="H743" s="45">
        <v>750</v>
      </c>
      <c r="I743" s="45">
        <v>22321</v>
      </c>
      <c r="J743" s="9">
        <f>ROUND(H743*I743,0)</f>
        <v>16740750</v>
      </c>
      <c r="K743" s="62" t="s">
        <v>89</v>
      </c>
      <c r="L743" s="62" t="s">
        <v>2</v>
      </c>
    </row>
    <row r="744" spans="1:12" s="41" customFormat="1" ht="15.75" customHeight="1">
      <c r="A744" s="7">
        <f>IF(B744&lt;&gt;"",MONTH(B744),"")</f>
        <v>8</v>
      </c>
      <c r="B744" s="30">
        <f>D744</f>
        <v>41151</v>
      </c>
      <c r="C744" s="32"/>
      <c r="D744" s="8">
        <v>41151</v>
      </c>
      <c r="E744" s="11" t="s">
        <v>724</v>
      </c>
      <c r="F744" s="55" t="s">
        <v>649</v>
      </c>
      <c r="G744" s="15" t="s">
        <v>169</v>
      </c>
      <c r="H744" s="45">
        <v>130</v>
      </c>
      <c r="I744" s="45">
        <v>19950</v>
      </c>
      <c r="J744" s="9">
        <f>ROUND(H744*I744,0)</f>
        <v>2593500</v>
      </c>
      <c r="K744" s="62" t="s">
        <v>89</v>
      </c>
      <c r="L744" s="62" t="s">
        <v>2</v>
      </c>
    </row>
    <row r="745" spans="1:12" s="41" customFormat="1" ht="15.75" customHeight="1">
      <c r="A745" s="7">
        <f>IF(B745&lt;&gt;"",MONTH(B745),"")</f>
        <v>8</v>
      </c>
      <c r="B745" s="30">
        <f>D745</f>
        <v>41151</v>
      </c>
      <c r="C745" s="32"/>
      <c r="D745" s="8">
        <v>41151</v>
      </c>
      <c r="E745" s="11" t="s">
        <v>565</v>
      </c>
      <c r="F745" s="55" t="s">
        <v>649</v>
      </c>
      <c r="G745" s="15" t="s">
        <v>169</v>
      </c>
      <c r="H745" s="45">
        <v>555</v>
      </c>
      <c r="I745" s="45">
        <v>18306</v>
      </c>
      <c r="J745" s="9">
        <f>ROUND(H745*I745,0)</f>
        <v>10159830</v>
      </c>
      <c r="K745" s="62" t="s">
        <v>89</v>
      </c>
      <c r="L745" s="62" t="s">
        <v>2</v>
      </c>
    </row>
    <row r="746" spans="1:12" s="41" customFormat="1" ht="15.75" customHeight="1">
      <c r="A746" s="7">
        <f>IF(B746&lt;&gt;"",MONTH(B746),"")</f>
        <v>8</v>
      </c>
      <c r="B746" s="30">
        <f>D746</f>
        <v>41151</v>
      </c>
      <c r="C746" s="32"/>
      <c r="D746" s="8">
        <v>41151</v>
      </c>
      <c r="E746" s="11" t="s">
        <v>435</v>
      </c>
      <c r="F746" s="55" t="s">
        <v>649</v>
      </c>
      <c r="G746" s="15" t="s">
        <v>169</v>
      </c>
      <c r="H746" s="45"/>
      <c r="I746" s="45"/>
      <c r="J746" s="9">
        <v>2949408</v>
      </c>
      <c r="K746" s="62" t="s">
        <v>3</v>
      </c>
      <c r="L746" s="62" t="s">
        <v>2</v>
      </c>
    </row>
    <row r="747" spans="1:12" s="41" customFormat="1" ht="15.75" customHeight="1">
      <c r="A747" s="7">
        <f>IF(B747&lt;&gt;"",MONTH(B747),"")</f>
        <v>8</v>
      </c>
      <c r="B747" s="30">
        <f>D747</f>
        <v>41152</v>
      </c>
      <c r="C747" s="30" t="s">
        <v>156</v>
      </c>
      <c r="D747" s="8">
        <v>41152</v>
      </c>
      <c r="E747" s="31" t="s">
        <v>165</v>
      </c>
      <c r="F747" s="63" t="s">
        <v>155</v>
      </c>
      <c r="G747" s="1" t="s">
        <v>171</v>
      </c>
      <c r="H747" s="45"/>
      <c r="I747" s="45"/>
      <c r="J747" s="9">
        <v>5000000</v>
      </c>
      <c r="K747" s="62" t="s">
        <v>11</v>
      </c>
      <c r="L747" s="62" t="s">
        <v>22</v>
      </c>
    </row>
    <row r="748" spans="1:12" s="41" customFormat="1" ht="15.75" customHeight="1">
      <c r="A748" s="7">
        <f>IF(B748&lt;&gt;"",MONTH(B748),"")</f>
        <v>8</v>
      </c>
      <c r="B748" s="30">
        <f>D748</f>
        <v>41152</v>
      </c>
      <c r="C748" s="30" t="s">
        <v>157</v>
      </c>
      <c r="D748" s="8">
        <v>41152</v>
      </c>
      <c r="E748" s="31" t="s">
        <v>168</v>
      </c>
      <c r="F748" s="63" t="s">
        <v>155</v>
      </c>
      <c r="G748" s="1"/>
      <c r="H748" s="46"/>
      <c r="I748" s="47"/>
      <c r="J748" s="9">
        <v>9382000</v>
      </c>
      <c r="K748" s="62" t="s">
        <v>2</v>
      </c>
      <c r="L748" s="62" t="s">
        <v>11</v>
      </c>
    </row>
    <row r="749" spans="1:12" ht="15.75" customHeight="1">
      <c r="A749" s="7">
        <f>IF(B749&lt;&gt;"",MONTH(B749),"")</f>
        <v>8</v>
      </c>
      <c r="B749" s="30">
        <f>D749</f>
        <v>41152</v>
      </c>
      <c r="C749" s="30" t="s">
        <v>157</v>
      </c>
      <c r="D749" s="8">
        <v>41152</v>
      </c>
      <c r="E749" s="31" t="s">
        <v>159</v>
      </c>
      <c r="F749" s="63" t="s">
        <v>155</v>
      </c>
      <c r="G749" s="1"/>
      <c r="H749" s="46"/>
      <c r="I749" s="47"/>
      <c r="J749" s="9">
        <v>10000</v>
      </c>
      <c r="K749" s="62" t="s">
        <v>60</v>
      </c>
      <c r="L749" s="62" t="s">
        <v>11</v>
      </c>
    </row>
    <row r="750" spans="1:12" ht="15.75" customHeight="1">
      <c r="A750" s="7">
        <f>IF(B750&lt;&gt;"",MONTH(B750),"")</f>
        <v>8</v>
      </c>
      <c r="B750" s="30">
        <f>D750</f>
        <v>41152</v>
      </c>
      <c r="C750" s="30" t="s">
        <v>157</v>
      </c>
      <c r="D750" s="8">
        <v>41152</v>
      </c>
      <c r="E750" s="31" t="s">
        <v>168</v>
      </c>
      <c r="F750" s="63" t="s">
        <v>155</v>
      </c>
      <c r="G750" s="1"/>
      <c r="H750" s="46"/>
      <c r="I750" s="47"/>
      <c r="J750" s="9">
        <v>10000000</v>
      </c>
      <c r="K750" s="62" t="s">
        <v>2</v>
      </c>
      <c r="L750" s="62" t="s">
        <v>11</v>
      </c>
    </row>
    <row r="751" spans="1:12" ht="15.75" customHeight="1">
      <c r="A751" s="7">
        <f>IF(B751&lt;&gt;"",MONTH(B751),"")</f>
        <v>8</v>
      </c>
      <c r="B751" s="30">
        <f>D751</f>
        <v>41152</v>
      </c>
      <c r="C751" s="30" t="s">
        <v>157</v>
      </c>
      <c r="D751" s="8">
        <v>41152</v>
      </c>
      <c r="E751" s="31" t="s">
        <v>159</v>
      </c>
      <c r="F751" s="63" t="s">
        <v>155</v>
      </c>
      <c r="G751" s="1"/>
      <c r="H751" s="46"/>
      <c r="I751" s="47"/>
      <c r="J751" s="9">
        <v>20000</v>
      </c>
      <c r="K751" s="62" t="s">
        <v>60</v>
      </c>
      <c r="L751" s="62" t="s">
        <v>11</v>
      </c>
    </row>
    <row r="752" spans="1:12" s="40" customFormat="1" ht="15.75" customHeight="1">
      <c r="A752" s="7">
        <f>IF(B752&lt;&gt;"",MONTH(B752),"")</f>
        <v>8</v>
      </c>
      <c r="B752" s="30">
        <f>D752</f>
        <v>41152</v>
      </c>
      <c r="C752" s="8"/>
      <c r="D752" s="8">
        <v>41152</v>
      </c>
      <c r="E752" s="11" t="s">
        <v>417</v>
      </c>
      <c r="F752" s="55" t="s">
        <v>395</v>
      </c>
      <c r="G752" s="15" t="s">
        <v>376</v>
      </c>
      <c r="H752" s="45"/>
      <c r="I752" s="45"/>
      <c r="J752" s="9">
        <v>1340000</v>
      </c>
      <c r="K752" s="10" t="s">
        <v>97</v>
      </c>
      <c r="L752" s="10" t="s">
        <v>22</v>
      </c>
    </row>
    <row r="753" spans="1:12" s="40" customFormat="1" ht="15.75" customHeight="1">
      <c r="A753" s="7">
        <f>IF(B753&lt;&gt;"",MONTH(B753),"")</f>
        <v>8</v>
      </c>
      <c r="B753" s="30">
        <f>D753</f>
        <v>41152</v>
      </c>
      <c r="C753" s="8"/>
      <c r="D753" s="8">
        <v>41152</v>
      </c>
      <c r="E753" s="11" t="s">
        <v>244</v>
      </c>
      <c r="F753" s="55" t="s">
        <v>395</v>
      </c>
      <c r="G753" s="15" t="s">
        <v>376</v>
      </c>
      <c r="H753" s="46"/>
      <c r="I753" s="46"/>
      <c r="J753" s="9">
        <v>134000</v>
      </c>
      <c r="K753" s="10" t="s">
        <v>3</v>
      </c>
      <c r="L753" s="10" t="s">
        <v>22</v>
      </c>
    </row>
    <row r="754" spans="1:12" s="40" customFormat="1" ht="15.75" customHeight="1">
      <c r="A754" s="7">
        <f>IF(B754&lt;&gt;"",MONTH(B754),"")</f>
        <v>8</v>
      </c>
      <c r="B754" s="30">
        <f>D754</f>
        <v>41152</v>
      </c>
      <c r="C754" s="32"/>
      <c r="D754" s="8">
        <v>41152</v>
      </c>
      <c r="E754" s="11" t="s">
        <v>565</v>
      </c>
      <c r="F754" s="55" t="s">
        <v>648</v>
      </c>
      <c r="G754" s="15" t="s">
        <v>169</v>
      </c>
      <c r="H754" s="45">
        <v>440</v>
      </c>
      <c r="I754" s="45">
        <v>18306</v>
      </c>
      <c r="J754" s="9">
        <f>ROUND(H754*I754,0)</f>
        <v>8054640</v>
      </c>
      <c r="K754" s="62" t="s">
        <v>89</v>
      </c>
      <c r="L754" s="62" t="s">
        <v>2</v>
      </c>
    </row>
    <row r="755" spans="1:12" s="40" customFormat="1" ht="15.75" customHeight="1">
      <c r="A755" s="7">
        <f>IF(B755&lt;&gt;"",MONTH(B755),"")</f>
        <v>8</v>
      </c>
      <c r="B755" s="30">
        <f>D755</f>
        <v>41152</v>
      </c>
      <c r="C755" s="32"/>
      <c r="D755" s="8">
        <v>41152</v>
      </c>
      <c r="E755" s="11" t="s">
        <v>563</v>
      </c>
      <c r="F755" s="55" t="s">
        <v>648</v>
      </c>
      <c r="G755" s="15" t="s">
        <v>169</v>
      </c>
      <c r="H755" s="45">
        <v>250</v>
      </c>
      <c r="I755" s="45">
        <v>17625</v>
      </c>
      <c r="J755" s="9">
        <f>ROUND(H755*I755,0)</f>
        <v>4406250</v>
      </c>
      <c r="K755" s="62" t="s">
        <v>89</v>
      </c>
      <c r="L755" s="62" t="s">
        <v>2</v>
      </c>
    </row>
    <row r="756" spans="1:12" s="40" customFormat="1" ht="15.75" customHeight="1">
      <c r="A756" s="7">
        <f>IF(B756&lt;&gt;"",MONTH(B756),"")</f>
        <v>8</v>
      </c>
      <c r="B756" s="30">
        <f>D756</f>
        <v>41152</v>
      </c>
      <c r="C756" s="32"/>
      <c r="D756" s="8">
        <v>41152</v>
      </c>
      <c r="E756" s="11" t="s">
        <v>435</v>
      </c>
      <c r="F756" s="55" t="s">
        <v>648</v>
      </c>
      <c r="G756" s="15" t="s">
        <v>169</v>
      </c>
      <c r="H756" s="45"/>
      <c r="I756" s="45"/>
      <c r="J756" s="9">
        <v>1246089</v>
      </c>
      <c r="K756" s="62" t="s">
        <v>3</v>
      </c>
      <c r="L756" s="62" t="s">
        <v>2</v>
      </c>
    </row>
    <row r="757" spans="1:12" s="40" customFormat="1" ht="15.75" customHeight="1">
      <c r="A757" s="7">
        <f>IF(B757&lt;&gt;"",MONTH(B757),"")</f>
        <v>9</v>
      </c>
      <c r="B757" s="30">
        <f>D757</f>
        <v>41156</v>
      </c>
      <c r="C757" s="30"/>
      <c r="D757" s="30">
        <v>41156</v>
      </c>
      <c r="E757" s="31" t="s">
        <v>231</v>
      </c>
      <c r="F757" s="96" t="s">
        <v>236</v>
      </c>
      <c r="G757" s="1" t="s">
        <v>230</v>
      </c>
      <c r="H757" s="45">
        <v>100</v>
      </c>
      <c r="I757" s="45">
        <v>25000</v>
      </c>
      <c r="J757" s="9">
        <f>ROUND(H757*I757,0)</f>
        <v>2500000</v>
      </c>
      <c r="K757" s="62" t="s">
        <v>91</v>
      </c>
      <c r="L757" s="62" t="s">
        <v>2</v>
      </c>
    </row>
    <row r="758" spans="1:12" s="40" customFormat="1" ht="15.75" customHeight="1">
      <c r="A758" s="7">
        <f>IF(B758&lt;&gt;"",MONTH(B758),"")</f>
        <v>9</v>
      </c>
      <c r="B758" s="30">
        <f>D758</f>
        <v>41156</v>
      </c>
      <c r="C758" s="30"/>
      <c r="D758" s="30">
        <v>41156</v>
      </c>
      <c r="E758" s="31" t="s">
        <v>232</v>
      </c>
      <c r="F758" s="96" t="s">
        <v>236</v>
      </c>
      <c r="G758" s="1" t="s">
        <v>230</v>
      </c>
      <c r="H758" s="45"/>
      <c r="I758" s="45"/>
      <c r="J758" s="61">
        <v>250000</v>
      </c>
      <c r="K758" s="62" t="s">
        <v>3</v>
      </c>
      <c r="L758" s="62" t="s">
        <v>2</v>
      </c>
    </row>
    <row r="759" spans="1:12" s="40" customFormat="1" ht="15.75" customHeight="1">
      <c r="A759" s="7">
        <f>IF(B759&lt;&gt;"",MONTH(B759),"")</f>
        <v>9</v>
      </c>
      <c r="B759" s="30">
        <f>D759</f>
        <v>41156</v>
      </c>
      <c r="C759" s="30"/>
      <c r="D759" s="30">
        <v>41156</v>
      </c>
      <c r="E759" s="31" t="s">
        <v>168</v>
      </c>
      <c r="F759" s="96" t="s">
        <v>236</v>
      </c>
      <c r="G759" s="1" t="s">
        <v>230</v>
      </c>
      <c r="H759" s="45"/>
      <c r="I759" s="45"/>
      <c r="J759" s="61">
        <v>2750000</v>
      </c>
      <c r="K759" s="62" t="s">
        <v>2</v>
      </c>
      <c r="L759" s="62" t="s">
        <v>22</v>
      </c>
    </row>
    <row r="760" spans="1:12" s="40" customFormat="1" ht="15.75" customHeight="1">
      <c r="A760" s="7">
        <f>IF(B760&lt;&gt;"",MONTH(B760),"")</f>
        <v>9</v>
      </c>
      <c r="B760" s="30">
        <f>D760</f>
        <v>41157</v>
      </c>
      <c r="C760" s="30" t="s">
        <v>156</v>
      </c>
      <c r="D760" s="30">
        <v>41157</v>
      </c>
      <c r="E760" s="31" t="s">
        <v>158</v>
      </c>
      <c r="F760" s="63" t="s">
        <v>155</v>
      </c>
      <c r="G760" s="15"/>
      <c r="H760" s="45"/>
      <c r="I760" s="45"/>
      <c r="J760" s="61">
        <v>6042960</v>
      </c>
      <c r="K760" s="62" t="s">
        <v>11</v>
      </c>
      <c r="L760" s="62" t="s">
        <v>118</v>
      </c>
    </row>
    <row r="761" spans="1:12" s="40" customFormat="1" ht="15.75" customHeight="1">
      <c r="A761" s="7">
        <f>IF(B761&lt;&gt;"",MONTH(B761),"")</f>
        <v>9</v>
      </c>
      <c r="B761" s="30">
        <f>D761</f>
        <v>41157</v>
      </c>
      <c r="C761" s="32"/>
      <c r="D761" s="8">
        <v>41157</v>
      </c>
      <c r="E761" s="11" t="s">
        <v>535</v>
      </c>
      <c r="F761" s="55" t="s">
        <v>661</v>
      </c>
      <c r="G761" s="15" t="s">
        <v>169</v>
      </c>
      <c r="H761" s="45">
        <v>600</v>
      </c>
      <c r="I761" s="45">
        <v>12227</v>
      </c>
      <c r="J761" s="9">
        <f>ROUND(H761*I761,0)</f>
        <v>7336200</v>
      </c>
      <c r="K761" s="62" t="s">
        <v>89</v>
      </c>
      <c r="L761" s="62" t="s">
        <v>2</v>
      </c>
    </row>
    <row r="762" spans="1:12" s="40" customFormat="1" ht="15.75" customHeight="1">
      <c r="A762" s="7">
        <f>IF(B762&lt;&gt;"",MONTH(B762),"")</f>
        <v>9</v>
      </c>
      <c r="B762" s="30">
        <f>D762</f>
        <v>41157</v>
      </c>
      <c r="C762" s="32"/>
      <c r="D762" s="8">
        <v>41157</v>
      </c>
      <c r="E762" s="11" t="s">
        <v>435</v>
      </c>
      <c r="F762" s="55" t="s">
        <v>661</v>
      </c>
      <c r="G762" s="15" t="s">
        <v>169</v>
      </c>
      <c r="H762" s="45"/>
      <c r="I762" s="45"/>
      <c r="J762" s="9">
        <v>733620</v>
      </c>
      <c r="K762" s="62" t="s">
        <v>3</v>
      </c>
      <c r="L762" s="62" t="s">
        <v>2</v>
      </c>
    </row>
    <row r="763" spans="1:12" s="40" customFormat="1" ht="15.75" customHeight="1">
      <c r="A763" s="7">
        <f>IF(B763&lt;&gt;"",MONTH(B763),"")</f>
        <v>9</v>
      </c>
      <c r="B763" s="30">
        <f>D763</f>
        <v>41160</v>
      </c>
      <c r="C763" s="32"/>
      <c r="D763" s="8">
        <v>41160</v>
      </c>
      <c r="E763" s="11" t="s">
        <v>584</v>
      </c>
      <c r="F763" s="55" t="s">
        <v>662</v>
      </c>
      <c r="G763" s="15" t="s">
        <v>169</v>
      </c>
      <c r="H763" s="45">
        <v>300</v>
      </c>
      <c r="I763" s="45">
        <v>8924</v>
      </c>
      <c r="J763" s="9">
        <f>ROUND(H763*I763,0)</f>
        <v>2677200</v>
      </c>
      <c r="K763" s="62" t="s">
        <v>89</v>
      </c>
      <c r="L763" s="62" t="s">
        <v>2</v>
      </c>
    </row>
    <row r="764" spans="1:12" s="40" customFormat="1" ht="15.75" customHeight="1">
      <c r="A764" s="7">
        <f>IF(B764&lt;&gt;"",MONTH(B764),"")</f>
        <v>9</v>
      </c>
      <c r="B764" s="30">
        <f>D764</f>
        <v>41160</v>
      </c>
      <c r="C764" s="32"/>
      <c r="D764" s="8">
        <v>41160</v>
      </c>
      <c r="E764" s="11" t="s">
        <v>503</v>
      </c>
      <c r="F764" s="55" t="s">
        <v>662</v>
      </c>
      <c r="G764" s="15" t="s">
        <v>169</v>
      </c>
      <c r="H764" s="45">
        <v>250</v>
      </c>
      <c r="I764" s="45">
        <v>17574</v>
      </c>
      <c r="J764" s="9">
        <f>ROUND(H764*I764,0)</f>
        <v>4393500</v>
      </c>
      <c r="K764" s="62" t="s">
        <v>89</v>
      </c>
      <c r="L764" s="62" t="s">
        <v>2</v>
      </c>
    </row>
    <row r="765" spans="1:12" s="40" customFormat="1" ht="15.75" customHeight="1">
      <c r="A765" s="7">
        <f>IF(B765&lt;&gt;"",MONTH(B765),"")</f>
        <v>9</v>
      </c>
      <c r="B765" s="30">
        <f>D765</f>
        <v>41160</v>
      </c>
      <c r="C765" s="32"/>
      <c r="D765" s="8">
        <v>41160</v>
      </c>
      <c r="E765" s="11" t="s">
        <v>734</v>
      </c>
      <c r="F765" s="55" t="s">
        <v>662</v>
      </c>
      <c r="G765" s="15" t="s">
        <v>169</v>
      </c>
      <c r="H765" s="45">
        <v>100</v>
      </c>
      <c r="I765" s="45">
        <v>12635</v>
      </c>
      <c r="J765" s="9">
        <f>ROUND(H765*I765,0)</f>
        <v>1263500</v>
      </c>
      <c r="K765" s="62" t="s">
        <v>89</v>
      </c>
      <c r="L765" s="62" t="s">
        <v>2</v>
      </c>
    </row>
    <row r="766" spans="1:12" s="40" customFormat="1" ht="15.75" customHeight="1">
      <c r="A766" s="7">
        <f>IF(B766&lt;&gt;"",MONTH(B766),"")</f>
        <v>9</v>
      </c>
      <c r="B766" s="30">
        <f>D766</f>
        <v>41160</v>
      </c>
      <c r="C766" s="32"/>
      <c r="D766" s="8">
        <v>41160</v>
      </c>
      <c r="E766" s="11" t="s">
        <v>435</v>
      </c>
      <c r="F766" s="55" t="s">
        <v>662</v>
      </c>
      <c r="G766" s="15" t="s">
        <v>169</v>
      </c>
      <c r="H766" s="45"/>
      <c r="I766" s="45"/>
      <c r="J766" s="9">
        <v>833420</v>
      </c>
      <c r="K766" s="62" t="s">
        <v>3</v>
      </c>
      <c r="L766" s="62" t="s">
        <v>2</v>
      </c>
    </row>
    <row r="767" spans="1:12" s="40" customFormat="1" ht="15.75" customHeight="1">
      <c r="A767" s="7">
        <f>IF(B767&lt;&gt;"",MONTH(B767),"")</f>
        <v>9</v>
      </c>
      <c r="B767" s="30">
        <f>D767</f>
        <v>41160</v>
      </c>
      <c r="C767" s="32"/>
      <c r="D767" s="8">
        <v>41160</v>
      </c>
      <c r="E767" s="11" t="s">
        <v>745</v>
      </c>
      <c r="F767" s="55" t="s">
        <v>663</v>
      </c>
      <c r="G767" s="15" t="s">
        <v>169</v>
      </c>
      <c r="H767" s="45">
        <v>100</v>
      </c>
      <c r="I767" s="45">
        <v>16665</v>
      </c>
      <c r="J767" s="9">
        <f>ROUND(H767*I767,0)</f>
        <v>1666500</v>
      </c>
      <c r="K767" s="62" t="s">
        <v>89</v>
      </c>
      <c r="L767" s="62" t="s">
        <v>2</v>
      </c>
    </row>
    <row r="768" spans="1:12" s="40" customFormat="1" ht="15.75" customHeight="1">
      <c r="A768" s="7">
        <f>IF(B768&lt;&gt;"",MONTH(B768),"")</f>
        <v>9</v>
      </c>
      <c r="B768" s="30">
        <f>D768</f>
        <v>41160</v>
      </c>
      <c r="C768" s="32"/>
      <c r="D768" s="8">
        <v>41160</v>
      </c>
      <c r="E768" s="11" t="s">
        <v>746</v>
      </c>
      <c r="F768" s="55" t="s">
        <v>663</v>
      </c>
      <c r="G768" s="15" t="s">
        <v>169</v>
      </c>
      <c r="H768" s="45">
        <v>1000</v>
      </c>
      <c r="I768" s="45">
        <v>19979</v>
      </c>
      <c r="J768" s="9">
        <f>ROUND(H768*I768,0)</f>
        <v>19979000</v>
      </c>
      <c r="K768" s="62" t="s">
        <v>89</v>
      </c>
      <c r="L768" s="62" t="s">
        <v>2</v>
      </c>
    </row>
    <row r="769" spans="1:12" s="40" customFormat="1" ht="15.75" customHeight="1">
      <c r="A769" s="7">
        <f>IF(B769&lt;&gt;"",MONTH(B769),"")</f>
        <v>9</v>
      </c>
      <c r="B769" s="30">
        <f>D769</f>
        <v>41160</v>
      </c>
      <c r="C769" s="32"/>
      <c r="D769" s="8">
        <v>41160</v>
      </c>
      <c r="E769" s="11" t="s">
        <v>746</v>
      </c>
      <c r="F769" s="55" t="s">
        <v>663</v>
      </c>
      <c r="G769" s="15" t="s">
        <v>169</v>
      </c>
      <c r="H769" s="45">
        <v>250</v>
      </c>
      <c r="I769" s="45">
        <v>18628</v>
      </c>
      <c r="J769" s="9">
        <f>ROUND(H769*I769,0)</f>
        <v>4657000</v>
      </c>
      <c r="K769" s="62" t="s">
        <v>89</v>
      </c>
      <c r="L769" s="62" t="s">
        <v>2</v>
      </c>
    </row>
    <row r="770" spans="1:12" s="40" customFormat="1" ht="15.75" customHeight="1">
      <c r="A770" s="7">
        <f>IF(B770&lt;&gt;"",MONTH(B770),"")</f>
        <v>9</v>
      </c>
      <c r="B770" s="30">
        <f>D770</f>
        <v>41160</v>
      </c>
      <c r="C770" s="32"/>
      <c r="D770" s="8">
        <v>41160</v>
      </c>
      <c r="E770" s="11" t="s">
        <v>435</v>
      </c>
      <c r="F770" s="55" t="s">
        <v>663</v>
      </c>
      <c r="G770" s="15" t="s">
        <v>169</v>
      </c>
      <c r="H770" s="45"/>
      <c r="I770" s="45"/>
      <c r="J770" s="9">
        <v>2630250</v>
      </c>
      <c r="K770" s="62" t="s">
        <v>3</v>
      </c>
      <c r="L770" s="62" t="s">
        <v>2</v>
      </c>
    </row>
    <row r="771" spans="1:12" s="40" customFormat="1" ht="15.75" customHeight="1">
      <c r="A771" s="103">
        <f>IF(B771&lt;&gt;"",MONTH(B771),"")</f>
        <v>9</v>
      </c>
      <c r="B771" s="30">
        <f>D771</f>
        <v>41162</v>
      </c>
      <c r="C771" s="30" t="s">
        <v>156</v>
      </c>
      <c r="D771" s="104">
        <v>41162</v>
      </c>
      <c r="E771" s="31" t="s">
        <v>165</v>
      </c>
      <c r="F771" s="63" t="s">
        <v>155</v>
      </c>
      <c r="G771" s="1" t="s">
        <v>166</v>
      </c>
      <c r="H771" s="43"/>
      <c r="I771" s="43"/>
      <c r="J771" s="105">
        <v>10000000</v>
      </c>
      <c r="K771" s="62" t="s">
        <v>11</v>
      </c>
      <c r="L771" s="62" t="s">
        <v>22</v>
      </c>
    </row>
    <row r="772" spans="1:12" s="40" customFormat="1" ht="15.75" customHeight="1">
      <c r="A772" s="7">
        <f>IF(B772&lt;&gt;"",MONTH(B772),"")</f>
        <v>9</v>
      </c>
      <c r="B772" s="30">
        <f>D772</f>
        <v>41162</v>
      </c>
      <c r="C772" s="30" t="s">
        <v>157</v>
      </c>
      <c r="D772" s="8">
        <v>41162</v>
      </c>
      <c r="E772" s="31" t="s">
        <v>168</v>
      </c>
      <c r="F772" s="63" t="s">
        <v>155</v>
      </c>
      <c r="G772" s="1"/>
      <c r="H772" s="46"/>
      <c r="I772" s="47"/>
      <c r="J772" s="9">
        <v>35000000</v>
      </c>
      <c r="K772" s="62" t="s">
        <v>2</v>
      </c>
      <c r="L772" s="62" t="s">
        <v>11</v>
      </c>
    </row>
    <row r="773" spans="1:12" s="40" customFormat="1" ht="15.75" customHeight="1">
      <c r="A773" s="7">
        <f>IF(B773&lt;&gt;"",MONTH(B773),"")</f>
        <v>9</v>
      </c>
      <c r="B773" s="30">
        <f>D773</f>
        <v>41162</v>
      </c>
      <c r="C773" s="30" t="s">
        <v>157</v>
      </c>
      <c r="D773" s="8">
        <v>41162</v>
      </c>
      <c r="E773" s="31" t="s">
        <v>159</v>
      </c>
      <c r="F773" s="63" t="s">
        <v>155</v>
      </c>
      <c r="G773" s="1"/>
      <c r="H773" s="46"/>
      <c r="I773" s="47"/>
      <c r="J773" s="9">
        <v>20000</v>
      </c>
      <c r="K773" s="62" t="s">
        <v>60</v>
      </c>
      <c r="L773" s="62" t="s">
        <v>11</v>
      </c>
    </row>
    <row r="774" spans="1:12" s="40" customFormat="1" ht="15.75" customHeight="1">
      <c r="A774" s="7">
        <f>IF(B774&lt;&gt;"",MONTH(B774),"")</f>
        <v>9</v>
      </c>
      <c r="B774" s="30">
        <f>D774</f>
        <v>41162</v>
      </c>
      <c r="C774" s="30" t="s">
        <v>157</v>
      </c>
      <c r="D774" s="8">
        <v>41162</v>
      </c>
      <c r="E774" s="31" t="s">
        <v>174</v>
      </c>
      <c r="F774" s="63" t="s">
        <v>155</v>
      </c>
      <c r="G774" s="1"/>
      <c r="H774" s="46"/>
      <c r="I774" s="47"/>
      <c r="J774" s="9">
        <v>10000</v>
      </c>
      <c r="K774" s="62" t="s">
        <v>60</v>
      </c>
      <c r="L774" s="62" t="s">
        <v>11</v>
      </c>
    </row>
    <row r="775" spans="1:12" s="40" customFormat="1" ht="15.75" customHeight="1">
      <c r="A775" s="7">
        <f>IF(B775&lt;&gt;"",MONTH(B775),"")</f>
        <v>9</v>
      </c>
      <c r="B775" s="30">
        <f>D775</f>
        <v>41165</v>
      </c>
      <c r="C775" s="30" t="s">
        <v>156</v>
      </c>
      <c r="D775" s="30">
        <v>41165</v>
      </c>
      <c r="E775" s="31" t="s">
        <v>158</v>
      </c>
      <c r="F775" s="63" t="s">
        <v>155</v>
      </c>
      <c r="G775" s="1"/>
      <c r="H775" s="45"/>
      <c r="I775" s="45"/>
      <c r="J775" s="61">
        <v>56071000</v>
      </c>
      <c r="K775" s="62" t="s">
        <v>11</v>
      </c>
      <c r="L775" s="62" t="s">
        <v>118</v>
      </c>
    </row>
    <row r="776" spans="1:12" s="40" customFormat="1" ht="15.75" customHeight="1">
      <c r="A776" s="7">
        <f>IF(B776&lt;&gt;"",MONTH(B776),"")</f>
        <v>9</v>
      </c>
      <c r="B776" s="30">
        <f>D776</f>
        <v>41166</v>
      </c>
      <c r="C776" s="30" t="s">
        <v>157</v>
      </c>
      <c r="D776" s="8">
        <v>41166</v>
      </c>
      <c r="E776" s="31" t="s">
        <v>168</v>
      </c>
      <c r="F776" s="63" t="s">
        <v>155</v>
      </c>
      <c r="G776" s="1"/>
      <c r="H776" s="46"/>
      <c r="I776" s="47"/>
      <c r="J776" s="9">
        <v>40000000</v>
      </c>
      <c r="K776" s="62" t="s">
        <v>2</v>
      </c>
      <c r="L776" s="62" t="s">
        <v>11</v>
      </c>
    </row>
    <row r="777" spans="1:12" s="40" customFormat="1" ht="15.75" customHeight="1">
      <c r="A777" s="7">
        <f>IF(B777&lt;&gt;"",MONTH(B777),"")</f>
        <v>9</v>
      </c>
      <c r="B777" s="30">
        <f>D777</f>
        <v>41166</v>
      </c>
      <c r="C777" s="30" t="s">
        <v>157</v>
      </c>
      <c r="D777" s="8">
        <v>41166</v>
      </c>
      <c r="E777" s="31" t="s">
        <v>159</v>
      </c>
      <c r="F777" s="63" t="s">
        <v>155</v>
      </c>
      <c r="G777" s="1"/>
      <c r="H777" s="46"/>
      <c r="I777" s="47"/>
      <c r="J777" s="9">
        <v>20000</v>
      </c>
      <c r="K777" s="62" t="s">
        <v>60</v>
      </c>
      <c r="L777" s="62" t="s">
        <v>11</v>
      </c>
    </row>
    <row r="778" spans="1:12" s="40" customFormat="1" ht="15.75" customHeight="1">
      <c r="A778" s="7">
        <f>IF(B778&lt;&gt;"",MONTH(B778),"")</f>
        <v>9</v>
      </c>
      <c r="B778" s="30">
        <f>D778</f>
        <v>41166</v>
      </c>
      <c r="C778" s="30"/>
      <c r="D778" s="8">
        <v>41166</v>
      </c>
      <c r="E778" s="31" t="s">
        <v>193</v>
      </c>
      <c r="F778" s="96" t="s">
        <v>198</v>
      </c>
      <c r="G778" s="1" t="s">
        <v>195</v>
      </c>
      <c r="H778" s="46"/>
      <c r="I778" s="47"/>
      <c r="J778" s="9">
        <v>406427</v>
      </c>
      <c r="K778" s="62" t="s">
        <v>60</v>
      </c>
      <c r="L778" s="62" t="s">
        <v>22</v>
      </c>
    </row>
    <row r="779" spans="1:12" s="40" customFormat="1" ht="15.75" customHeight="1">
      <c r="A779" s="7">
        <f>IF(B779&lt;&gt;"",MONTH(B779),"")</f>
        <v>9</v>
      </c>
      <c r="B779" s="30">
        <f>D779</f>
        <v>41166</v>
      </c>
      <c r="C779" s="30"/>
      <c r="D779" s="8">
        <v>41166</v>
      </c>
      <c r="E779" s="31" t="s">
        <v>194</v>
      </c>
      <c r="F779" s="96" t="s">
        <v>198</v>
      </c>
      <c r="G779" s="1" t="s">
        <v>195</v>
      </c>
      <c r="H779" s="46"/>
      <c r="I779" s="47"/>
      <c r="J779" s="9">
        <v>40643</v>
      </c>
      <c r="K779" s="62" t="s">
        <v>3</v>
      </c>
      <c r="L779" s="62" t="s">
        <v>22</v>
      </c>
    </row>
    <row r="780" spans="1:12" s="40" customFormat="1" ht="15.75" customHeight="1">
      <c r="A780" s="7">
        <f>IF(B780&lt;&gt;"",MONTH(B780),"")</f>
        <v>9</v>
      </c>
      <c r="B780" s="30">
        <f>D780</f>
        <v>41166</v>
      </c>
      <c r="C780" s="8"/>
      <c r="D780" s="8">
        <v>41166</v>
      </c>
      <c r="E780" s="11" t="s">
        <v>418</v>
      </c>
      <c r="F780" s="55" t="s">
        <v>396</v>
      </c>
      <c r="G780" s="15" t="s">
        <v>376</v>
      </c>
      <c r="H780" s="45"/>
      <c r="I780" s="45"/>
      <c r="J780" s="9">
        <v>5240000</v>
      </c>
      <c r="K780" s="10" t="s">
        <v>97</v>
      </c>
      <c r="L780" s="10" t="s">
        <v>22</v>
      </c>
    </row>
    <row r="781" spans="1:12" s="40" customFormat="1" ht="15.75" customHeight="1">
      <c r="A781" s="7">
        <f>IF(B781&lt;&gt;"",MONTH(B781),"")</f>
        <v>9</v>
      </c>
      <c r="B781" s="30">
        <f>D781</f>
        <v>41166</v>
      </c>
      <c r="C781" s="8"/>
      <c r="D781" s="8">
        <v>41166</v>
      </c>
      <c r="E781" s="11" t="s">
        <v>244</v>
      </c>
      <c r="F781" s="55" t="s">
        <v>396</v>
      </c>
      <c r="G781" s="15" t="s">
        <v>376</v>
      </c>
      <c r="H781" s="46"/>
      <c r="I781" s="46"/>
      <c r="J781" s="9">
        <v>524000</v>
      </c>
      <c r="K781" s="10" t="s">
        <v>3</v>
      </c>
      <c r="L781" s="10" t="s">
        <v>22</v>
      </c>
    </row>
    <row r="782" spans="1:12" s="40" customFormat="1" ht="15.75" customHeight="1">
      <c r="A782" s="7">
        <f>IF(B782&lt;&gt;"",MONTH(B782),"")</f>
        <v>9</v>
      </c>
      <c r="B782" s="30">
        <f>D782</f>
        <v>41169</v>
      </c>
      <c r="C782" s="30" t="s">
        <v>156</v>
      </c>
      <c r="D782" s="30">
        <v>41169</v>
      </c>
      <c r="E782" s="31" t="s">
        <v>158</v>
      </c>
      <c r="F782" s="63" t="s">
        <v>155</v>
      </c>
      <c r="G782" s="1"/>
      <c r="H782" s="45"/>
      <c r="I782" s="45"/>
      <c r="J782" s="61">
        <v>21260030</v>
      </c>
      <c r="K782" s="62" t="s">
        <v>11</v>
      </c>
      <c r="L782" s="62" t="s">
        <v>118</v>
      </c>
    </row>
    <row r="783" spans="1:12" s="40" customFormat="1" ht="15.75" customHeight="1">
      <c r="A783" s="7">
        <f>IF(B783&lt;&gt;"",MONTH(B783),"")</f>
        <v>9</v>
      </c>
      <c r="B783" s="30">
        <f>D783</f>
        <v>41170</v>
      </c>
      <c r="C783" s="30" t="s">
        <v>156</v>
      </c>
      <c r="D783" s="8">
        <v>41170</v>
      </c>
      <c r="E783" s="31" t="s">
        <v>165</v>
      </c>
      <c r="F783" s="63" t="s">
        <v>155</v>
      </c>
      <c r="G783" s="1" t="s">
        <v>171</v>
      </c>
      <c r="H783" s="45"/>
      <c r="I783" s="47"/>
      <c r="J783" s="61">
        <v>20000000</v>
      </c>
      <c r="K783" s="62" t="s">
        <v>11</v>
      </c>
      <c r="L783" s="62" t="s">
        <v>22</v>
      </c>
    </row>
    <row r="784" spans="1:12" s="40" customFormat="1" ht="15.75" customHeight="1">
      <c r="A784" s="7">
        <f>IF(B784&lt;&gt;"",MONTH(B784),"")</f>
        <v>9</v>
      </c>
      <c r="B784" s="30">
        <f>D784</f>
        <v>41170</v>
      </c>
      <c r="C784" s="30" t="s">
        <v>157</v>
      </c>
      <c r="D784" s="8">
        <v>41170</v>
      </c>
      <c r="E784" s="31" t="s">
        <v>168</v>
      </c>
      <c r="F784" s="63" t="s">
        <v>155</v>
      </c>
      <c r="G784" s="1"/>
      <c r="H784" s="46"/>
      <c r="I784" s="47"/>
      <c r="J784" s="9">
        <v>30000000</v>
      </c>
      <c r="K784" s="62" t="s">
        <v>2</v>
      </c>
      <c r="L784" s="62" t="s">
        <v>11</v>
      </c>
    </row>
    <row r="785" spans="1:12" s="40" customFormat="1" ht="15.75" customHeight="1">
      <c r="A785" s="7">
        <f>IF(B785&lt;&gt;"",MONTH(B785),"")</f>
        <v>9</v>
      </c>
      <c r="B785" s="30">
        <f>D785</f>
        <v>41170</v>
      </c>
      <c r="C785" s="30" t="s">
        <v>157</v>
      </c>
      <c r="D785" s="8">
        <v>41170</v>
      </c>
      <c r="E785" s="31" t="s">
        <v>159</v>
      </c>
      <c r="F785" s="63" t="s">
        <v>155</v>
      </c>
      <c r="G785" s="1"/>
      <c r="H785" s="46"/>
      <c r="I785" s="47"/>
      <c r="J785" s="9">
        <v>20000</v>
      </c>
      <c r="K785" s="62" t="s">
        <v>60</v>
      </c>
      <c r="L785" s="62" t="s">
        <v>11</v>
      </c>
    </row>
    <row r="786" spans="1:12" s="40" customFormat="1" ht="15.75" customHeight="1">
      <c r="A786" s="7">
        <f>IF(B786&lt;&gt;"",MONTH(B786),"")</f>
        <v>9</v>
      </c>
      <c r="B786" s="30">
        <f>D786</f>
        <v>41173</v>
      </c>
      <c r="C786" s="30" t="s">
        <v>156</v>
      </c>
      <c r="D786" s="8">
        <v>41173</v>
      </c>
      <c r="E786" s="31" t="s">
        <v>165</v>
      </c>
      <c r="F786" s="63" t="s">
        <v>155</v>
      </c>
      <c r="G786" s="1" t="s">
        <v>171</v>
      </c>
      <c r="H786" s="45"/>
      <c r="I786" s="47"/>
      <c r="J786" s="61">
        <v>17000000</v>
      </c>
      <c r="K786" s="62" t="s">
        <v>11</v>
      </c>
      <c r="L786" s="62" t="s">
        <v>22</v>
      </c>
    </row>
    <row r="787" spans="1:12" s="40" customFormat="1" ht="15.75" customHeight="1">
      <c r="A787" s="7">
        <f>IF(B787&lt;&gt;"",MONTH(B787),"")</f>
        <v>9</v>
      </c>
      <c r="B787" s="30">
        <f>D787</f>
        <v>41173</v>
      </c>
      <c r="C787" s="30" t="s">
        <v>157</v>
      </c>
      <c r="D787" s="8">
        <v>41173</v>
      </c>
      <c r="E787" s="31" t="s">
        <v>168</v>
      </c>
      <c r="F787" s="63" t="s">
        <v>155</v>
      </c>
      <c r="G787" s="1"/>
      <c r="H787" s="46"/>
      <c r="I787" s="47"/>
      <c r="J787" s="9">
        <v>10000000</v>
      </c>
      <c r="K787" s="62" t="s">
        <v>2</v>
      </c>
      <c r="L787" s="62" t="s">
        <v>11</v>
      </c>
    </row>
    <row r="788" spans="1:12" s="40" customFormat="1" ht="15.75" customHeight="1">
      <c r="A788" s="7">
        <f>IF(B788&lt;&gt;"",MONTH(B788),"")</f>
        <v>9</v>
      </c>
      <c r="B788" s="30">
        <f>D788</f>
        <v>41173</v>
      </c>
      <c r="C788" s="30" t="s">
        <v>157</v>
      </c>
      <c r="D788" s="8">
        <v>41173</v>
      </c>
      <c r="E788" s="31" t="s">
        <v>159</v>
      </c>
      <c r="F788" s="63" t="s">
        <v>155</v>
      </c>
      <c r="G788" s="1"/>
      <c r="H788" s="46"/>
      <c r="I788" s="47"/>
      <c r="J788" s="9">
        <v>20000</v>
      </c>
      <c r="K788" s="62" t="s">
        <v>60</v>
      </c>
      <c r="L788" s="62" t="s">
        <v>11</v>
      </c>
    </row>
    <row r="789" spans="1:12" s="40" customFormat="1" ht="15.75" customHeight="1">
      <c r="A789" s="7">
        <f>IF(B789&lt;&gt;"",MONTH(B789),"")</f>
        <v>9</v>
      </c>
      <c r="B789" s="30">
        <f>D789</f>
        <v>41173</v>
      </c>
      <c r="C789" s="30" t="s">
        <v>157</v>
      </c>
      <c r="D789" s="8">
        <v>41173</v>
      </c>
      <c r="E789" s="31" t="s">
        <v>168</v>
      </c>
      <c r="F789" s="63" t="s">
        <v>155</v>
      </c>
      <c r="G789" s="1"/>
      <c r="H789" s="46"/>
      <c r="I789" s="47"/>
      <c r="J789" s="9">
        <v>35000000</v>
      </c>
      <c r="K789" s="62" t="s">
        <v>2</v>
      </c>
      <c r="L789" s="62" t="s">
        <v>11</v>
      </c>
    </row>
    <row r="790" spans="1:12" s="40" customFormat="1" ht="15.75" customHeight="1">
      <c r="A790" s="7">
        <f>IF(B790&lt;&gt;"",MONTH(B790),"")</f>
        <v>9</v>
      </c>
      <c r="B790" s="30">
        <f>D790</f>
        <v>41173</v>
      </c>
      <c r="C790" s="30" t="s">
        <v>157</v>
      </c>
      <c r="D790" s="8">
        <v>41173</v>
      </c>
      <c r="E790" s="31" t="s">
        <v>159</v>
      </c>
      <c r="F790" s="63" t="s">
        <v>155</v>
      </c>
      <c r="G790" s="1"/>
      <c r="H790" s="46"/>
      <c r="I790" s="47"/>
      <c r="J790" s="9">
        <v>20000</v>
      </c>
      <c r="K790" s="62" t="s">
        <v>60</v>
      </c>
      <c r="L790" s="62" t="s">
        <v>11</v>
      </c>
    </row>
    <row r="791" spans="1:12" s="40" customFormat="1" ht="15.75" customHeight="1">
      <c r="A791" s="7">
        <f>IF(B791&lt;&gt;"",MONTH(B791),"")</f>
        <v>9</v>
      </c>
      <c r="B791" s="30">
        <f>D791</f>
        <v>41173</v>
      </c>
      <c r="C791" s="30" t="s">
        <v>157</v>
      </c>
      <c r="D791" s="8">
        <v>41173</v>
      </c>
      <c r="E791" s="31" t="s">
        <v>174</v>
      </c>
      <c r="F791" s="63" t="s">
        <v>155</v>
      </c>
      <c r="G791" s="1"/>
      <c r="H791" s="46"/>
      <c r="I791" s="47"/>
      <c r="J791" s="9">
        <v>10000</v>
      </c>
      <c r="K791" s="62" t="s">
        <v>60</v>
      </c>
      <c r="L791" s="62" t="s">
        <v>11</v>
      </c>
    </row>
    <row r="792" spans="1:12" s="40" customFormat="1" ht="15.75" customHeight="1">
      <c r="A792" s="7">
        <f>IF(B792&lt;&gt;"",MONTH(B792),"")</f>
        <v>9</v>
      </c>
      <c r="B792" s="30">
        <f>D792</f>
        <v>41173</v>
      </c>
      <c r="C792" s="32"/>
      <c r="D792" s="8">
        <v>41173</v>
      </c>
      <c r="E792" s="11" t="s">
        <v>746</v>
      </c>
      <c r="F792" s="55" t="s">
        <v>664</v>
      </c>
      <c r="G792" s="15" t="s">
        <v>169</v>
      </c>
      <c r="H792" s="45">
        <v>1485</v>
      </c>
      <c r="I792" s="45">
        <v>19979</v>
      </c>
      <c r="J792" s="9">
        <f>ROUND(H792*I792,0)</f>
        <v>29668815</v>
      </c>
      <c r="K792" s="62" t="s">
        <v>89</v>
      </c>
      <c r="L792" s="62" t="s">
        <v>2</v>
      </c>
    </row>
    <row r="793" spans="1:12" s="40" customFormat="1" ht="15.75" customHeight="1">
      <c r="A793" s="7">
        <f>IF(B793&lt;&gt;"",MONTH(B793),"")</f>
        <v>9</v>
      </c>
      <c r="B793" s="30">
        <f>D793</f>
        <v>41173</v>
      </c>
      <c r="C793" s="32"/>
      <c r="D793" s="8">
        <v>41173</v>
      </c>
      <c r="E793" s="11" t="s">
        <v>435</v>
      </c>
      <c r="F793" s="55" t="s">
        <v>664</v>
      </c>
      <c r="G793" s="15" t="s">
        <v>169</v>
      </c>
      <c r="H793" s="45"/>
      <c r="I793" s="45"/>
      <c r="J793" s="9">
        <v>2966882</v>
      </c>
      <c r="K793" s="62" t="s">
        <v>3</v>
      </c>
      <c r="L793" s="62" t="s">
        <v>2</v>
      </c>
    </row>
    <row r="794" spans="1:12" s="40" customFormat="1" ht="15.75" customHeight="1">
      <c r="A794" s="7">
        <f>IF(B794&lt;&gt;"",MONTH(B794),"")</f>
        <v>9</v>
      </c>
      <c r="B794" s="30">
        <f>D794</f>
        <v>41177</v>
      </c>
      <c r="C794" s="30" t="s">
        <v>156</v>
      </c>
      <c r="D794" s="8">
        <v>41177</v>
      </c>
      <c r="E794" s="31" t="s">
        <v>167</v>
      </c>
      <c r="F794" s="63" t="s">
        <v>155</v>
      </c>
      <c r="G794" s="1"/>
      <c r="H794" s="45"/>
      <c r="I794" s="47"/>
      <c r="J794" s="61">
        <v>31990</v>
      </c>
      <c r="K794" s="62" t="s">
        <v>11</v>
      </c>
      <c r="L794" s="62" t="s">
        <v>18</v>
      </c>
    </row>
    <row r="795" spans="1:12" s="40" customFormat="1" ht="15.75" customHeight="1">
      <c r="A795" s="7">
        <f>IF(B795&lt;&gt;"",MONTH(B795),"")</f>
        <v>9</v>
      </c>
      <c r="B795" s="30">
        <f>D795</f>
        <v>41179</v>
      </c>
      <c r="C795" s="32"/>
      <c r="D795" s="8">
        <v>41179</v>
      </c>
      <c r="E795" s="11" t="s">
        <v>746</v>
      </c>
      <c r="F795" s="55" t="s">
        <v>665</v>
      </c>
      <c r="G795" s="15" t="s">
        <v>169</v>
      </c>
      <c r="H795" s="45">
        <v>1000</v>
      </c>
      <c r="I795" s="45">
        <v>19979</v>
      </c>
      <c r="J795" s="9">
        <f>ROUND(H795*I795,0)</f>
        <v>19979000</v>
      </c>
      <c r="K795" s="62" t="s">
        <v>89</v>
      </c>
      <c r="L795" s="62" t="s">
        <v>2</v>
      </c>
    </row>
    <row r="796" spans="1:12" s="40" customFormat="1" ht="15.75" customHeight="1">
      <c r="A796" s="7">
        <f>IF(B796&lt;&gt;"",MONTH(B796),"")</f>
        <v>9</v>
      </c>
      <c r="B796" s="30">
        <f>D796</f>
        <v>41179</v>
      </c>
      <c r="C796" s="32"/>
      <c r="D796" s="8">
        <v>41179</v>
      </c>
      <c r="E796" s="11" t="s">
        <v>435</v>
      </c>
      <c r="F796" s="55" t="s">
        <v>665</v>
      </c>
      <c r="G796" s="15" t="s">
        <v>169</v>
      </c>
      <c r="H796" s="45"/>
      <c r="I796" s="45"/>
      <c r="J796" s="9">
        <v>1997900</v>
      </c>
      <c r="K796" s="62" t="s">
        <v>3</v>
      </c>
      <c r="L796" s="62" t="s">
        <v>2</v>
      </c>
    </row>
    <row r="797" spans="1:12" s="40" customFormat="1" ht="15.75" customHeight="1">
      <c r="A797" s="7">
        <f>IF(B797&lt;&gt;"",MONTH(B797),"")</f>
        <v>9</v>
      </c>
      <c r="B797" s="30">
        <f>D797</f>
        <v>41180</v>
      </c>
      <c r="C797" s="30" t="s">
        <v>156</v>
      </c>
      <c r="D797" s="8">
        <v>41180</v>
      </c>
      <c r="E797" s="31" t="s">
        <v>165</v>
      </c>
      <c r="F797" s="63" t="s">
        <v>155</v>
      </c>
      <c r="G797" s="1" t="s">
        <v>171</v>
      </c>
      <c r="H797" s="45"/>
      <c r="I797" s="47"/>
      <c r="J797" s="61">
        <v>20000000</v>
      </c>
      <c r="K797" s="62" t="s">
        <v>11</v>
      </c>
      <c r="L797" s="62" t="s">
        <v>22</v>
      </c>
    </row>
    <row r="798" spans="1:12" s="40" customFormat="1" ht="15.75" customHeight="1">
      <c r="A798" s="7">
        <f>IF(B798&lt;&gt;"",MONTH(B798),"")</f>
        <v>9</v>
      </c>
      <c r="B798" s="30">
        <f>D798</f>
        <v>41181</v>
      </c>
      <c r="C798" s="30" t="s">
        <v>157</v>
      </c>
      <c r="D798" s="8">
        <v>41181</v>
      </c>
      <c r="E798" s="31" t="s">
        <v>168</v>
      </c>
      <c r="F798" s="63" t="s">
        <v>155</v>
      </c>
      <c r="G798" s="1"/>
      <c r="H798" s="46"/>
      <c r="I798" s="47"/>
      <c r="J798" s="9">
        <v>20000000</v>
      </c>
      <c r="K798" s="62" t="s">
        <v>2</v>
      </c>
      <c r="L798" s="62" t="s">
        <v>11</v>
      </c>
    </row>
    <row r="799" spans="1:12" s="40" customFormat="1" ht="15.75" customHeight="1">
      <c r="A799" s="7">
        <f>IF(B799&lt;&gt;"",MONTH(B799),"")</f>
        <v>9</v>
      </c>
      <c r="B799" s="30">
        <f>D799</f>
        <v>41181</v>
      </c>
      <c r="C799" s="30" t="s">
        <v>157</v>
      </c>
      <c r="D799" s="8">
        <v>41181</v>
      </c>
      <c r="E799" s="31" t="s">
        <v>159</v>
      </c>
      <c r="F799" s="63" t="s">
        <v>155</v>
      </c>
      <c r="G799" s="1"/>
      <c r="H799" s="46"/>
      <c r="I799" s="47"/>
      <c r="J799" s="9">
        <v>20000</v>
      </c>
      <c r="K799" s="62" t="s">
        <v>60</v>
      </c>
      <c r="L799" s="62" t="s">
        <v>11</v>
      </c>
    </row>
    <row r="800" spans="1:12" s="40" customFormat="1" ht="15.75" customHeight="1">
      <c r="A800" s="7">
        <f>IF(B800&lt;&gt;"",MONTH(B800),"")</f>
        <v>9</v>
      </c>
      <c r="B800" s="30">
        <f>D800</f>
        <v>41181</v>
      </c>
      <c r="C800" s="30" t="s">
        <v>157</v>
      </c>
      <c r="D800" s="8">
        <v>41181</v>
      </c>
      <c r="E800" s="31" t="s">
        <v>174</v>
      </c>
      <c r="F800" s="63" t="s">
        <v>155</v>
      </c>
      <c r="G800" s="1"/>
      <c r="H800" s="46"/>
      <c r="I800" s="47"/>
      <c r="J800" s="9">
        <v>10000</v>
      </c>
      <c r="K800" s="62" t="s">
        <v>60</v>
      </c>
      <c r="L800" s="62" t="s">
        <v>11</v>
      </c>
    </row>
    <row r="801" spans="1:12" s="40" customFormat="1" ht="15.75" customHeight="1">
      <c r="A801" s="7">
        <f>IF(B801&lt;&gt;"",MONTH(B801),"")</f>
        <v>10</v>
      </c>
      <c r="B801" s="30">
        <f>D801</f>
        <v>41184</v>
      </c>
      <c r="C801" s="30" t="s">
        <v>156</v>
      </c>
      <c r="D801" s="8">
        <v>41184</v>
      </c>
      <c r="E801" s="31" t="s">
        <v>165</v>
      </c>
      <c r="F801" s="63" t="s">
        <v>155</v>
      </c>
      <c r="G801" s="1" t="s">
        <v>171</v>
      </c>
      <c r="H801" s="45"/>
      <c r="I801" s="47"/>
      <c r="J801" s="61">
        <v>5000000</v>
      </c>
      <c r="K801" s="62" t="s">
        <v>11</v>
      </c>
      <c r="L801" s="62" t="s">
        <v>22</v>
      </c>
    </row>
    <row r="802" spans="1:12" s="40" customFormat="1" ht="15.75" customHeight="1">
      <c r="A802" s="7">
        <f>IF(B802&lt;&gt;"",MONTH(B802),"")</f>
        <v>10</v>
      </c>
      <c r="B802" s="30">
        <f>D802</f>
        <v>41184</v>
      </c>
      <c r="C802" s="30" t="s">
        <v>157</v>
      </c>
      <c r="D802" s="8">
        <v>41184</v>
      </c>
      <c r="E802" s="31" t="s">
        <v>168</v>
      </c>
      <c r="F802" s="63" t="s">
        <v>155</v>
      </c>
      <c r="G802" s="1"/>
      <c r="H802" s="46"/>
      <c r="I802" s="47"/>
      <c r="J802" s="9">
        <v>5000000</v>
      </c>
      <c r="K802" s="62" t="s">
        <v>2</v>
      </c>
      <c r="L802" s="62" t="s">
        <v>11</v>
      </c>
    </row>
    <row r="803" spans="1:12" s="60" customFormat="1" ht="15.75" customHeight="1">
      <c r="A803" s="7">
        <f>IF(B803&lt;&gt;"",MONTH(B803),"")</f>
        <v>10</v>
      </c>
      <c r="B803" s="30">
        <f>D803</f>
        <v>41184</v>
      </c>
      <c r="C803" s="30" t="s">
        <v>157</v>
      </c>
      <c r="D803" s="8">
        <v>41184</v>
      </c>
      <c r="E803" s="31" t="s">
        <v>159</v>
      </c>
      <c r="F803" s="63" t="s">
        <v>155</v>
      </c>
      <c r="G803" s="1"/>
      <c r="H803" s="46"/>
      <c r="I803" s="47"/>
      <c r="J803" s="9">
        <v>20000</v>
      </c>
      <c r="K803" s="62" t="s">
        <v>60</v>
      </c>
      <c r="L803" s="62" t="s">
        <v>11</v>
      </c>
    </row>
    <row r="804" spans="1:12" s="40" customFormat="1" ht="15.75" customHeight="1">
      <c r="A804" s="7">
        <f>IF(B804&lt;&gt;"",MONTH(B804),"")</f>
        <v>10</v>
      </c>
      <c r="B804" s="30">
        <f>D804</f>
        <v>41184</v>
      </c>
      <c r="C804" s="30" t="s">
        <v>157</v>
      </c>
      <c r="D804" s="8">
        <v>41184</v>
      </c>
      <c r="E804" s="31" t="s">
        <v>174</v>
      </c>
      <c r="F804" s="63" t="s">
        <v>155</v>
      </c>
      <c r="G804" s="1"/>
      <c r="H804" s="46"/>
      <c r="I804" s="47"/>
      <c r="J804" s="9">
        <v>10000</v>
      </c>
      <c r="K804" s="62" t="s">
        <v>60</v>
      </c>
      <c r="L804" s="62" t="s">
        <v>11</v>
      </c>
    </row>
    <row r="805" spans="1:12" ht="15.75" customHeight="1">
      <c r="A805" s="7">
        <f>IF(B805&lt;&gt;"",MONTH(B805),"")</f>
        <v>10</v>
      </c>
      <c r="B805" s="30">
        <f>D805</f>
        <v>41185</v>
      </c>
      <c r="C805" s="32"/>
      <c r="D805" s="8">
        <v>41185</v>
      </c>
      <c r="E805" s="11" t="s">
        <v>746</v>
      </c>
      <c r="F805" s="55" t="s">
        <v>666</v>
      </c>
      <c r="G805" s="15" t="s">
        <v>169</v>
      </c>
      <c r="H805" s="45">
        <v>3000</v>
      </c>
      <c r="I805" s="45">
        <v>19979</v>
      </c>
      <c r="J805" s="9">
        <f>ROUND(H805*I805,0)</f>
        <v>59937000</v>
      </c>
      <c r="K805" s="62" t="s">
        <v>89</v>
      </c>
      <c r="L805" s="62" t="s">
        <v>2</v>
      </c>
    </row>
    <row r="806" spans="1:12" ht="15.75" customHeight="1">
      <c r="A806" s="7">
        <f>IF(B806&lt;&gt;"",MONTH(B806),"")</f>
        <v>10</v>
      </c>
      <c r="B806" s="30">
        <f>D806</f>
        <v>41185</v>
      </c>
      <c r="C806" s="32"/>
      <c r="D806" s="8">
        <v>41185</v>
      </c>
      <c r="E806" s="11" t="s">
        <v>435</v>
      </c>
      <c r="F806" s="55" t="s">
        <v>666</v>
      </c>
      <c r="G806" s="15" t="s">
        <v>169</v>
      </c>
      <c r="H806" s="45"/>
      <c r="I806" s="45"/>
      <c r="J806" s="9">
        <v>5993700</v>
      </c>
      <c r="K806" s="62" t="s">
        <v>3</v>
      </c>
      <c r="L806" s="62" t="s">
        <v>2</v>
      </c>
    </row>
    <row r="807" spans="1:12" ht="15.75" customHeight="1">
      <c r="A807" s="7">
        <f>IF(B807&lt;&gt;"",MONTH(B807),"")</f>
        <v>10</v>
      </c>
      <c r="B807" s="30">
        <f>D807</f>
        <v>41187</v>
      </c>
      <c r="C807" s="30" t="s">
        <v>156</v>
      </c>
      <c r="D807" s="8">
        <v>41187</v>
      </c>
      <c r="E807" s="31" t="s">
        <v>158</v>
      </c>
      <c r="F807" s="63" t="s">
        <v>155</v>
      </c>
      <c r="G807" s="1"/>
      <c r="H807" s="45"/>
      <c r="I807" s="47"/>
      <c r="J807" s="9">
        <v>12277760</v>
      </c>
      <c r="K807" s="62" t="s">
        <v>11</v>
      </c>
      <c r="L807" s="62" t="s">
        <v>118</v>
      </c>
    </row>
    <row r="808" spans="1:12" ht="15.75" customHeight="1">
      <c r="A808" s="7">
        <f>IF(B808&lt;&gt;"",MONTH(B808),"")</f>
        <v>10</v>
      </c>
      <c r="B808" s="30">
        <f>D808</f>
        <v>41191</v>
      </c>
      <c r="C808" s="30" t="s">
        <v>156</v>
      </c>
      <c r="D808" s="8">
        <v>41191</v>
      </c>
      <c r="E808" s="31" t="s">
        <v>165</v>
      </c>
      <c r="F808" s="63" t="s">
        <v>155</v>
      </c>
      <c r="G808" s="1" t="s">
        <v>171</v>
      </c>
      <c r="H808" s="46"/>
      <c r="I808" s="47"/>
      <c r="J808" s="61">
        <v>48000000</v>
      </c>
      <c r="K808" s="62" t="s">
        <v>11</v>
      </c>
      <c r="L808" s="62" t="s">
        <v>22</v>
      </c>
    </row>
    <row r="809" spans="1:12" ht="15.75" customHeight="1">
      <c r="A809" s="7">
        <f>IF(B809&lt;&gt;"",MONTH(B809),"")</f>
        <v>10</v>
      </c>
      <c r="B809" s="30">
        <f>D809</f>
        <v>41191</v>
      </c>
      <c r="C809" s="30" t="s">
        <v>156</v>
      </c>
      <c r="D809" s="8">
        <v>41191</v>
      </c>
      <c r="E809" s="31" t="s">
        <v>158</v>
      </c>
      <c r="F809" s="63" t="s">
        <v>155</v>
      </c>
      <c r="G809" s="1"/>
      <c r="H809" s="46"/>
      <c r="I809" s="47"/>
      <c r="J809" s="61">
        <v>7747740</v>
      </c>
      <c r="K809" s="62" t="s">
        <v>11</v>
      </c>
      <c r="L809" s="62" t="s">
        <v>118</v>
      </c>
    </row>
    <row r="810" spans="1:12" ht="15.75" customHeight="1">
      <c r="A810" s="7">
        <f>IF(B810&lt;&gt;"",MONTH(B810),"")</f>
        <v>10</v>
      </c>
      <c r="B810" s="30">
        <f>D810</f>
        <v>41191</v>
      </c>
      <c r="C810" s="30" t="s">
        <v>157</v>
      </c>
      <c r="D810" s="8">
        <v>41191</v>
      </c>
      <c r="E810" s="31" t="s">
        <v>168</v>
      </c>
      <c r="F810" s="63" t="s">
        <v>155</v>
      </c>
      <c r="G810" s="1"/>
      <c r="H810" s="46"/>
      <c r="I810" s="47"/>
      <c r="J810" s="9">
        <v>50000000</v>
      </c>
      <c r="K810" s="62" t="s">
        <v>2</v>
      </c>
      <c r="L810" s="62" t="s">
        <v>11</v>
      </c>
    </row>
    <row r="811" spans="1:12" ht="15.75" customHeight="1">
      <c r="A811" s="7">
        <f>IF(B811&lt;&gt;"",MONTH(B811),"")</f>
        <v>10</v>
      </c>
      <c r="B811" s="30">
        <f>D811</f>
        <v>41191</v>
      </c>
      <c r="C811" s="30" t="s">
        <v>157</v>
      </c>
      <c r="D811" s="8">
        <v>41191</v>
      </c>
      <c r="E811" s="31" t="s">
        <v>159</v>
      </c>
      <c r="F811" s="63" t="s">
        <v>155</v>
      </c>
      <c r="G811" s="1"/>
      <c r="H811" s="46"/>
      <c r="I811" s="47"/>
      <c r="J811" s="9">
        <v>25000</v>
      </c>
      <c r="K811" s="62" t="s">
        <v>60</v>
      </c>
      <c r="L811" s="62" t="s">
        <v>11</v>
      </c>
    </row>
    <row r="812" spans="1:12" ht="15.75" customHeight="1">
      <c r="A812" s="7">
        <f>IF(B812&lt;&gt;"",MONTH(B812),"")</f>
        <v>10</v>
      </c>
      <c r="B812" s="30">
        <f>D812</f>
        <v>41191</v>
      </c>
      <c r="C812" s="30" t="s">
        <v>157</v>
      </c>
      <c r="D812" s="8">
        <v>41191</v>
      </c>
      <c r="E812" s="31" t="s">
        <v>168</v>
      </c>
      <c r="F812" s="63" t="s">
        <v>155</v>
      </c>
      <c r="G812" s="1"/>
      <c r="H812" s="46"/>
      <c r="I812" s="47"/>
      <c r="J812" s="9">
        <v>10000000</v>
      </c>
      <c r="K812" s="62" t="s">
        <v>2</v>
      </c>
      <c r="L812" s="62" t="s">
        <v>11</v>
      </c>
    </row>
    <row r="813" spans="1:12" ht="15.75" customHeight="1">
      <c r="A813" s="7">
        <f>IF(B813&lt;&gt;"",MONTH(B813),"")</f>
        <v>10</v>
      </c>
      <c r="B813" s="30">
        <f>D813</f>
        <v>41191</v>
      </c>
      <c r="C813" s="30" t="s">
        <v>157</v>
      </c>
      <c r="D813" s="8">
        <v>41191</v>
      </c>
      <c r="E813" s="31" t="s">
        <v>159</v>
      </c>
      <c r="F813" s="63" t="s">
        <v>155</v>
      </c>
      <c r="G813" s="1"/>
      <c r="H813" s="46"/>
      <c r="I813" s="47"/>
      <c r="J813" s="9">
        <v>20000</v>
      </c>
      <c r="K813" s="62" t="s">
        <v>60</v>
      </c>
      <c r="L813" s="62" t="s">
        <v>11</v>
      </c>
    </row>
    <row r="814" spans="1:12" ht="15.75" customHeight="1">
      <c r="A814" s="7">
        <f>IF(B814&lt;&gt;"",MONTH(B814),"")</f>
        <v>10</v>
      </c>
      <c r="B814" s="30">
        <f>D814</f>
        <v>41191</v>
      </c>
      <c r="C814" s="30" t="s">
        <v>157</v>
      </c>
      <c r="D814" s="8">
        <v>41191</v>
      </c>
      <c r="E814" s="31" t="s">
        <v>174</v>
      </c>
      <c r="F814" s="63" t="s">
        <v>155</v>
      </c>
      <c r="G814" s="1"/>
      <c r="H814" s="46"/>
      <c r="I814" s="47"/>
      <c r="J814" s="9">
        <v>14289</v>
      </c>
      <c r="K814" s="62" t="s">
        <v>60</v>
      </c>
      <c r="L814" s="62" t="s">
        <v>11</v>
      </c>
    </row>
    <row r="815" spans="1:12" ht="15.75" customHeight="1">
      <c r="A815" s="7">
        <f>IF(B815&lt;&gt;"",MONTH(B815),"")</f>
        <v>10</v>
      </c>
      <c r="B815" s="30">
        <f>D815</f>
        <v>41197</v>
      </c>
      <c r="C815" s="30" t="s">
        <v>157</v>
      </c>
      <c r="D815" s="8">
        <v>41197</v>
      </c>
      <c r="E815" s="31" t="s">
        <v>173</v>
      </c>
      <c r="F815" s="63" t="s">
        <v>155</v>
      </c>
      <c r="G815" s="1" t="s">
        <v>171</v>
      </c>
      <c r="H815" s="46"/>
      <c r="I815" s="47"/>
      <c r="J815" s="9">
        <v>8000000</v>
      </c>
      <c r="K815" s="62" t="s">
        <v>22</v>
      </c>
      <c r="L815" s="62" t="s">
        <v>11</v>
      </c>
    </row>
    <row r="816" spans="1:12" ht="15.75" customHeight="1">
      <c r="A816" s="7">
        <f>IF(B816&lt;&gt;"",MONTH(B816),"")</f>
        <v>10</v>
      </c>
      <c r="B816" s="30">
        <f>D816</f>
        <v>41197</v>
      </c>
      <c r="C816" s="8"/>
      <c r="D816" s="8">
        <v>41197</v>
      </c>
      <c r="E816" s="11" t="s">
        <v>419</v>
      </c>
      <c r="F816" s="55" t="s">
        <v>398</v>
      </c>
      <c r="G816" s="15" t="s">
        <v>376</v>
      </c>
      <c r="H816" s="45"/>
      <c r="I816" s="45"/>
      <c r="J816" s="9">
        <v>2000000</v>
      </c>
      <c r="K816" s="10" t="s">
        <v>97</v>
      </c>
      <c r="L816" s="10" t="s">
        <v>22</v>
      </c>
    </row>
    <row r="817" spans="1:12" ht="15.75" customHeight="1">
      <c r="A817" s="7">
        <f>IF(B817&lt;&gt;"",MONTH(B817),"")</f>
        <v>10</v>
      </c>
      <c r="B817" s="30">
        <f>D817</f>
        <v>41197</v>
      </c>
      <c r="C817" s="8"/>
      <c r="D817" s="8">
        <v>41197</v>
      </c>
      <c r="E817" s="11" t="s">
        <v>244</v>
      </c>
      <c r="F817" s="55" t="s">
        <v>398</v>
      </c>
      <c r="G817" s="15" t="s">
        <v>376</v>
      </c>
      <c r="H817" s="46"/>
      <c r="I817" s="46"/>
      <c r="J817" s="9">
        <v>200000</v>
      </c>
      <c r="K817" s="10" t="s">
        <v>3</v>
      </c>
      <c r="L817" s="10" t="s">
        <v>22</v>
      </c>
    </row>
    <row r="818" spans="1:12" ht="15.75" customHeight="1">
      <c r="A818" s="7">
        <f>IF(B818&lt;&gt;"",MONTH(B818),"")</f>
        <v>10</v>
      </c>
      <c r="B818" s="30">
        <f>D818</f>
        <v>41197</v>
      </c>
      <c r="C818" s="32"/>
      <c r="D818" s="8">
        <v>41197</v>
      </c>
      <c r="E818" s="11" t="s">
        <v>746</v>
      </c>
      <c r="F818" s="55" t="s">
        <v>667</v>
      </c>
      <c r="G818" s="15" t="s">
        <v>169</v>
      </c>
      <c r="H818" s="45">
        <v>1500</v>
      </c>
      <c r="I818" s="45">
        <v>19979</v>
      </c>
      <c r="J818" s="9">
        <f>ROUND(H818*I818,0)</f>
        <v>29968500</v>
      </c>
      <c r="K818" s="62" t="s">
        <v>89</v>
      </c>
      <c r="L818" s="62" t="s">
        <v>2</v>
      </c>
    </row>
    <row r="819" spans="1:12" ht="15.75" customHeight="1">
      <c r="A819" s="7">
        <f>IF(B819&lt;&gt;"",MONTH(B819),"")</f>
        <v>10</v>
      </c>
      <c r="B819" s="30">
        <f>D819</f>
        <v>41197</v>
      </c>
      <c r="C819" s="32"/>
      <c r="D819" s="8">
        <v>41197</v>
      </c>
      <c r="E819" s="11" t="s">
        <v>746</v>
      </c>
      <c r="F819" s="55" t="s">
        <v>667</v>
      </c>
      <c r="G819" s="15" t="s">
        <v>169</v>
      </c>
      <c r="H819" s="45">
        <v>140</v>
      </c>
      <c r="I819" s="45">
        <v>18628</v>
      </c>
      <c r="J819" s="9">
        <f>ROUND(H819*I819,0)</f>
        <v>2607920</v>
      </c>
      <c r="K819" s="62" t="s">
        <v>89</v>
      </c>
      <c r="L819" s="62" t="s">
        <v>2</v>
      </c>
    </row>
    <row r="820" spans="1:12" ht="15.75" customHeight="1">
      <c r="A820" s="7">
        <f>IF(B820&lt;&gt;"",MONTH(B820),"")</f>
        <v>10</v>
      </c>
      <c r="B820" s="30">
        <f>D820</f>
        <v>41197</v>
      </c>
      <c r="C820" s="32"/>
      <c r="D820" s="8">
        <v>41197</v>
      </c>
      <c r="E820" s="11" t="s">
        <v>435</v>
      </c>
      <c r="F820" s="55" t="s">
        <v>667</v>
      </c>
      <c r="G820" s="15" t="s">
        <v>169</v>
      </c>
      <c r="H820" s="45"/>
      <c r="I820" s="45"/>
      <c r="J820" s="9">
        <v>3257642</v>
      </c>
      <c r="K820" s="62" t="s">
        <v>3</v>
      </c>
      <c r="L820" s="62" t="s">
        <v>2</v>
      </c>
    </row>
    <row r="821" spans="1:12" ht="15.75" customHeight="1">
      <c r="A821" s="7">
        <f>IF(B821&lt;&gt;"",MONTH(B821),"")</f>
        <v>10</v>
      </c>
      <c r="B821" s="30">
        <f>D821</f>
        <v>41199</v>
      </c>
      <c r="C821" s="30" t="s">
        <v>156</v>
      </c>
      <c r="D821" s="8">
        <v>41199</v>
      </c>
      <c r="E821" s="31" t="s">
        <v>165</v>
      </c>
      <c r="F821" s="63" t="s">
        <v>155</v>
      </c>
      <c r="G821" s="1" t="s">
        <v>171</v>
      </c>
      <c r="H821" s="45"/>
      <c r="I821" s="47"/>
      <c r="J821" s="61">
        <v>55000000</v>
      </c>
      <c r="K821" s="62" t="s">
        <v>11</v>
      </c>
      <c r="L821" s="62" t="s">
        <v>22</v>
      </c>
    </row>
    <row r="822" spans="1:12" ht="15.75" customHeight="1">
      <c r="A822" s="7">
        <f>IF(B822&lt;&gt;"",MONTH(B822),"")</f>
        <v>10</v>
      </c>
      <c r="B822" s="30">
        <f>D822</f>
        <v>41199</v>
      </c>
      <c r="C822" s="30" t="s">
        <v>157</v>
      </c>
      <c r="D822" s="8">
        <v>41199</v>
      </c>
      <c r="E822" s="31" t="s">
        <v>168</v>
      </c>
      <c r="F822" s="63" t="s">
        <v>155</v>
      </c>
      <c r="G822" s="1"/>
      <c r="H822" s="46"/>
      <c r="I822" s="47"/>
      <c r="J822" s="9">
        <v>50000000</v>
      </c>
      <c r="K822" s="62" t="s">
        <v>2</v>
      </c>
      <c r="L822" s="62" t="s">
        <v>11</v>
      </c>
    </row>
    <row r="823" spans="1:12" ht="15.75" customHeight="1">
      <c r="A823" s="7">
        <f>IF(B823&lt;&gt;"",MONTH(B823),"")</f>
        <v>10</v>
      </c>
      <c r="B823" s="30">
        <f>D823</f>
        <v>41199</v>
      </c>
      <c r="C823" s="30" t="s">
        <v>157</v>
      </c>
      <c r="D823" s="8">
        <v>41199</v>
      </c>
      <c r="E823" s="31" t="s">
        <v>159</v>
      </c>
      <c r="F823" s="63" t="s">
        <v>155</v>
      </c>
      <c r="G823" s="1"/>
      <c r="H823" s="46"/>
      <c r="I823" s="47"/>
      <c r="J823" s="9">
        <v>25000</v>
      </c>
      <c r="K823" s="62" t="s">
        <v>60</v>
      </c>
      <c r="L823" s="62" t="s">
        <v>11</v>
      </c>
    </row>
    <row r="824" spans="1:12" ht="15.75" customHeight="1">
      <c r="A824" s="7">
        <f>IF(B824&lt;&gt;"",MONTH(B824),"")</f>
        <v>10</v>
      </c>
      <c r="B824" s="30">
        <f>D824</f>
        <v>41199</v>
      </c>
      <c r="C824" s="30" t="s">
        <v>157</v>
      </c>
      <c r="D824" s="8">
        <v>41199</v>
      </c>
      <c r="E824" s="31" t="s">
        <v>168</v>
      </c>
      <c r="F824" s="63" t="s">
        <v>155</v>
      </c>
      <c r="G824" s="1"/>
      <c r="H824" s="46"/>
      <c r="I824" s="47"/>
      <c r="J824" s="9">
        <v>5000000</v>
      </c>
      <c r="K824" s="62" t="s">
        <v>2</v>
      </c>
      <c r="L824" s="62" t="s">
        <v>11</v>
      </c>
    </row>
    <row r="825" spans="1:12" ht="17.25" customHeight="1">
      <c r="A825" s="7">
        <f>IF(B825&lt;&gt;"",MONTH(B825),"")</f>
        <v>10</v>
      </c>
      <c r="B825" s="30">
        <f>D825</f>
        <v>41199</v>
      </c>
      <c r="C825" s="30" t="s">
        <v>157</v>
      </c>
      <c r="D825" s="8">
        <v>41199</v>
      </c>
      <c r="E825" s="31" t="s">
        <v>159</v>
      </c>
      <c r="F825" s="63" t="s">
        <v>155</v>
      </c>
      <c r="G825" s="1"/>
      <c r="H825" s="46"/>
      <c r="I825" s="47"/>
      <c r="J825" s="9">
        <v>10000</v>
      </c>
      <c r="K825" s="62" t="s">
        <v>60</v>
      </c>
      <c r="L825" s="62" t="s">
        <v>11</v>
      </c>
    </row>
    <row r="826" spans="1:12" ht="15.75" customHeight="1">
      <c r="A826" s="7">
        <f>IF(B826&lt;&gt;"",MONTH(B826),"")</f>
        <v>10</v>
      </c>
      <c r="B826" s="30">
        <f>D826</f>
        <v>41199</v>
      </c>
      <c r="C826" s="30" t="s">
        <v>157</v>
      </c>
      <c r="D826" s="8">
        <v>41199</v>
      </c>
      <c r="E826" s="31" t="s">
        <v>174</v>
      </c>
      <c r="F826" s="63" t="s">
        <v>155</v>
      </c>
      <c r="G826" s="1"/>
      <c r="H826" s="46"/>
      <c r="I826" s="47"/>
      <c r="J826" s="9">
        <v>16479</v>
      </c>
      <c r="K826" s="62" t="s">
        <v>60</v>
      </c>
      <c r="L826" s="62" t="s">
        <v>11</v>
      </c>
    </row>
    <row r="827" spans="1:12" ht="15.75" customHeight="1">
      <c r="A827" s="7">
        <f>IF(B827&lt;&gt;"",MONTH(B827),"")</f>
        <v>10</v>
      </c>
      <c r="B827" s="30">
        <f>D827</f>
        <v>41204</v>
      </c>
      <c r="C827" s="30" t="s">
        <v>156</v>
      </c>
      <c r="D827" s="8">
        <v>41204</v>
      </c>
      <c r="E827" s="31" t="s">
        <v>158</v>
      </c>
      <c r="F827" s="63" t="s">
        <v>155</v>
      </c>
      <c r="G827" s="1"/>
      <c r="H827" s="47"/>
      <c r="I827" s="47"/>
      <c r="J827" s="9">
        <v>45878580</v>
      </c>
      <c r="K827" s="62" t="s">
        <v>11</v>
      </c>
      <c r="L827" s="62" t="s">
        <v>118</v>
      </c>
    </row>
    <row r="828" spans="1:12" ht="15.75" customHeight="1">
      <c r="A828" s="7">
        <f>IF(B828&lt;&gt;"",MONTH(B828),"")</f>
        <v>10</v>
      </c>
      <c r="B828" s="30">
        <f>D828</f>
        <v>41204</v>
      </c>
      <c r="C828" s="32"/>
      <c r="D828" s="8">
        <v>41204</v>
      </c>
      <c r="E828" s="11" t="s">
        <v>727</v>
      </c>
      <c r="F828" s="55" t="s">
        <v>668</v>
      </c>
      <c r="G828" s="15" t="s">
        <v>169</v>
      </c>
      <c r="H828" s="45">
        <v>340</v>
      </c>
      <c r="I828" s="45">
        <v>20290</v>
      </c>
      <c r="J828" s="9">
        <f>ROUND(H828*I828,0)</f>
        <v>6898600</v>
      </c>
      <c r="K828" s="62" t="s">
        <v>89</v>
      </c>
      <c r="L828" s="62" t="s">
        <v>2</v>
      </c>
    </row>
    <row r="829" spans="1:12" ht="15.75" customHeight="1">
      <c r="A829" s="7">
        <f>IF(B829&lt;&gt;"",MONTH(B829),"")</f>
        <v>10</v>
      </c>
      <c r="B829" s="30">
        <f>D829</f>
        <v>41204</v>
      </c>
      <c r="C829" s="32"/>
      <c r="D829" s="8">
        <v>41204</v>
      </c>
      <c r="E829" s="11" t="s">
        <v>746</v>
      </c>
      <c r="F829" s="55" t="s">
        <v>668</v>
      </c>
      <c r="G829" s="15" t="s">
        <v>169</v>
      </c>
      <c r="H829" s="45">
        <v>4000</v>
      </c>
      <c r="I829" s="45">
        <v>19979</v>
      </c>
      <c r="J829" s="9">
        <f>ROUND(H829*I829,0)</f>
        <v>79916000</v>
      </c>
      <c r="K829" s="62" t="s">
        <v>89</v>
      </c>
      <c r="L829" s="62" t="s">
        <v>2</v>
      </c>
    </row>
    <row r="830" spans="1:12" ht="15.75" customHeight="1">
      <c r="A830" s="7">
        <f>IF(B830&lt;&gt;"",MONTH(B830),"")</f>
        <v>10</v>
      </c>
      <c r="B830" s="30">
        <f>D830</f>
        <v>41204</v>
      </c>
      <c r="C830" s="32"/>
      <c r="D830" s="8">
        <v>41204</v>
      </c>
      <c r="E830" s="11" t="s">
        <v>435</v>
      </c>
      <c r="F830" s="55" t="s">
        <v>668</v>
      </c>
      <c r="G830" s="15" t="s">
        <v>169</v>
      </c>
      <c r="H830" s="45"/>
      <c r="I830" s="45"/>
      <c r="J830" s="9">
        <v>8681460</v>
      </c>
      <c r="K830" s="62" t="s">
        <v>3</v>
      </c>
      <c r="L830" s="62" t="s">
        <v>2</v>
      </c>
    </row>
    <row r="831" spans="1:12" ht="15.75" customHeight="1">
      <c r="A831" s="7">
        <f>IF(B831&lt;&gt;"",MONTH(B831),"")</f>
        <v>10</v>
      </c>
      <c r="B831" s="30">
        <f>D831</f>
        <v>41205</v>
      </c>
      <c r="C831" s="32"/>
      <c r="D831" s="8">
        <v>41205</v>
      </c>
      <c r="E831" s="11" t="s">
        <v>405</v>
      </c>
      <c r="F831" s="55" t="s">
        <v>399</v>
      </c>
      <c r="G831" s="15" t="s">
        <v>376</v>
      </c>
      <c r="H831" s="45"/>
      <c r="I831" s="45"/>
      <c r="J831" s="9">
        <v>3900000</v>
      </c>
      <c r="K831" s="10" t="s">
        <v>97</v>
      </c>
      <c r="L831" s="10" t="s">
        <v>22</v>
      </c>
    </row>
    <row r="832" spans="1:12" ht="15.75" customHeight="1">
      <c r="A832" s="7">
        <f>IF(B832&lt;&gt;"",MONTH(B832),"")</f>
        <v>10</v>
      </c>
      <c r="B832" s="30">
        <f>D832</f>
        <v>41205</v>
      </c>
      <c r="C832" s="32"/>
      <c r="D832" s="8">
        <v>41205</v>
      </c>
      <c r="E832" s="11" t="s">
        <v>244</v>
      </c>
      <c r="F832" s="55" t="s">
        <v>399</v>
      </c>
      <c r="G832" s="15" t="s">
        <v>376</v>
      </c>
      <c r="H832" s="46"/>
      <c r="I832" s="46"/>
      <c r="J832" s="9">
        <v>390000</v>
      </c>
      <c r="K832" s="10" t="s">
        <v>3</v>
      </c>
      <c r="L832" s="10" t="s">
        <v>22</v>
      </c>
    </row>
    <row r="833" spans="1:12" ht="15.75" customHeight="1">
      <c r="A833" s="7">
        <f>IF(B833&lt;&gt;"",MONTH(B833),"")</f>
        <v>10</v>
      </c>
      <c r="B833" s="30">
        <f>D833</f>
        <v>41205</v>
      </c>
      <c r="C833" s="32"/>
      <c r="D833" s="8">
        <v>41205</v>
      </c>
      <c r="E833" s="11" t="s">
        <v>747</v>
      </c>
      <c r="F833" s="55" t="s">
        <v>669</v>
      </c>
      <c r="G833" s="15" t="s">
        <v>169</v>
      </c>
      <c r="H833" s="45">
        <v>470</v>
      </c>
      <c r="I833" s="45">
        <v>11113</v>
      </c>
      <c r="J833" s="9">
        <f>ROUND(H833*I833,0)</f>
        <v>5223110</v>
      </c>
      <c r="K833" s="62" t="s">
        <v>89</v>
      </c>
      <c r="L833" s="62" t="s">
        <v>2</v>
      </c>
    </row>
    <row r="834" spans="1:12" ht="15.75" customHeight="1">
      <c r="A834" s="7">
        <f>IF(B834&lt;&gt;"",MONTH(B834),"")</f>
        <v>10</v>
      </c>
      <c r="B834" s="30">
        <f>D834</f>
        <v>41205</v>
      </c>
      <c r="C834" s="32"/>
      <c r="D834" s="8">
        <v>41205</v>
      </c>
      <c r="E834" s="11" t="s">
        <v>561</v>
      </c>
      <c r="F834" s="55" t="s">
        <v>669</v>
      </c>
      <c r="G834" s="15" t="s">
        <v>169</v>
      </c>
      <c r="H834" s="45">
        <v>200</v>
      </c>
      <c r="I834" s="45">
        <v>15825</v>
      </c>
      <c r="J834" s="9">
        <f>ROUND(H834*I834,0)</f>
        <v>3165000</v>
      </c>
      <c r="K834" s="62" t="s">
        <v>89</v>
      </c>
      <c r="L834" s="62" t="s">
        <v>2</v>
      </c>
    </row>
    <row r="835" spans="1:12" ht="15.75" customHeight="1">
      <c r="A835" s="7">
        <f>IF(B835&lt;&gt;"",MONTH(B835),"")</f>
        <v>10</v>
      </c>
      <c r="B835" s="30">
        <f>D835</f>
        <v>41205</v>
      </c>
      <c r="C835" s="32"/>
      <c r="D835" s="8">
        <v>41205</v>
      </c>
      <c r="E835" s="11" t="s">
        <v>748</v>
      </c>
      <c r="F835" s="55" t="s">
        <v>669</v>
      </c>
      <c r="G835" s="15" t="s">
        <v>169</v>
      </c>
      <c r="H835" s="45">
        <v>50</v>
      </c>
      <c r="I835" s="45">
        <v>39995</v>
      </c>
      <c r="J835" s="9">
        <f>ROUND(H835*I835,0)</f>
        <v>1999750</v>
      </c>
      <c r="K835" s="62" t="s">
        <v>89</v>
      </c>
      <c r="L835" s="62" t="s">
        <v>2</v>
      </c>
    </row>
    <row r="836" spans="1:12" ht="15.75" customHeight="1">
      <c r="A836" s="7">
        <f>IF(B836&lt;&gt;"",MONTH(B836),"")</f>
        <v>10</v>
      </c>
      <c r="B836" s="30">
        <f>D836</f>
        <v>41205</v>
      </c>
      <c r="C836" s="32"/>
      <c r="D836" s="8">
        <v>41205</v>
      </c>
      <c r="E836" s="11" t="s">
        <v>435</v>
      </c>
      <c r="F836" s="55" t="s">
        <v>669</v>
      </c>
      <c r="G836" s="15" t="s">
        <v>169</v>
      </c>
      <c r="H836" s="45"/>
      <c r="I836" s="45"/>
      <c r="J836" s="9">
        <v>1038786</v>
      </c>
      <c r="K836" s="62" t="s">
        <v>3</v>
      </c>
      <c r="L836" s="62" t="s">
        <v>2</v>
      </c>
    </row>
    <row r="837" spans="1:12" ht="15.75" customHeight="1">
      <c r="A837" s="7">
        <f>IF(B837&lt;&gt;"",MONTH(B837),"")</f>
        <v>10</v>
      </c>
      <c r="B837" s="30">
        <f>D837</f>
        <v>41206</v>
      </c>
      <c r="C837" s="30" t="s">
        <v>156</v>
      </c>
      <c r="D837" s="8">
        <v>41206</v>
      </c>
      <c r="E837" s="31" t="s">
        <v>165</v>
      </c>
      <c r="F837" s="63" t="s">
        <v>155</v>
      </c>
      <c r="G837" s="1" t="s">
        <v>171</v>
      </c>
      <c r="H837" s="45"/>
      <c r="I837" s="47"/>
      <c r="J837" s="61">
        <v>4300000</v>
      </c>
      <c r="K837" s="62" t="s">
        <v>11</v>
      </c>
      <c r="L837" s="10" t="s">
        <v>22</v>
      </c>
    </row>
    <row r="838" spans="1:12" ht="15.75" customHeight="1">
      <c r="A838" s="7">
        <f>IF(B838&lt;&gt;"",MONTH(B838),"")</f>
        <v>10</v>
      </c>
      <c r="B838" s="30">
        <f>D838</f>
        <v>41206</v>
      </c>
      <c r="C838" s="30" t="s">
        <v>156</v>
      </c>
      <c r="D838" s="8">
        <v>41206</v>
      </c>
      <c r="E838" s="31" t="s">
        <v>158</v>
      </c>
      <c r="F838" s="63" t="s">
        <v>155</v>
      </c>
      <c r="G838" s="1"/>
      <c r="H838" s="45"/>
      <c r="I838" s="47"/>
      <c r="J838" s="9">
        <v>9806280</v>
      </c>
      <c r="K838" s="62" t="s">
        <v>11</v>
      </c>
      <c r="L838" s="10" t="s">
        <v>118</v>
      </c>
    </row>
    <row r="839" spans="1:12" ht="15.75" customHeight="1">
      <c r="A839" s="7">
        <f>IF(B839&lt;&gt;"",MONTH(B839),"")</f>
        <v>10</v>
      </c>
      <c r="B839" s="30">
        <f>D839</f>
        <v>41206</v>
      </c>
      <c r="C839" s="30" t="s">
        <v>157</v>
      </c>
      <c r="D839" s="8">
        <v>41206</v>
      </c>
      <c r="E839" s="31" t="s">
        <v>168</v>
      </c>
      <c r="F839" s="63" t="s">
        <v>155</v>
      </c>
      <c r="G839" s="1"/>
      <c r="H839" s="46"/>
      <c r="I839" s="47"/>
      <c r="J839" s="9">
        <v>50000000</v>
      </c>
      <c r="K839" s="62" t="s">
        <v>2</v>
      </c>
      <c r="L839" s="62" t="s">
        <v>11</v>
      </c>
    </row>
    <row r="840" spans="1:12" ht="15.75" customHeight="1">
      <c r="A840" s="7">
        <f>IF(B840&lt;&gt;"",MONTH(B840),"")</f>
        <v>10</v>
      </c>
      <c r="B840" s="30">
        <f>D840</f>
        <v>41206</v>
      </c>
      <c r="C840" s="30" t="s">
        <v>157</v>
      </c>
      <c r="D840" s="8">
        <v>41206</v>
      </c>
      <c r="E840" s="31" t="s">
        <v>159</v>
      </c>
      <c r="F840" s="63" t="s">
        <v>155</v>
      </c>
      <c r="G840" s="1"/>
      <c r="H840" s="46"/>
      <c r="I840" s="47"/>
      <c r="J840" s="9">
        <v>25000</v>
      </c>
      <c r="K840" s="62" t="s">
        <v>60</v>
      </c>
      <c r="L840" s="62" t="s">
        <v>11</v>
      </c>
    </row>
    <row r="841" spans="1:12" ht="15.75" customHeight="1">
      <c r="A841" s="7">
        <f>IF(B841&lt;&gt;"",MONTH(B841),"")</f>
        <v>10</v>
      </c>
      <c r="B841" s="30">
        <f>D841</f>
        <v>41206</v>
      </c>
      <c r="C841" s="30" t="s">
        <v>157</v>
      </c>
      <c r="D841" s="8">
        <v>41206</v>
      </c>
      <c r="E841" s="31" t="s">
        <v>174</v>
      </c>
      <c r="F841" s="63" t="s">
        <v>155</v>
      </c>
      <c r="G841" s="1"/>
      <c r="H841" s="46"/>
      <c r="I841" s="47"/>
      <c r="J841" s="9">
        <v>10000</v>
      </c>
      <c r="K841" s="62" t="s">
        <v>60</v>
      </c>
      <c r="L841" s="62" t="s">
        <v>11</v>
      </c>
    </row>
    <row r="842" spans="1:12" ht="15.75" customHeight="1">
      <c r="A842" s="7">
        <f>IF(B842&lt;&gt;"",MONTH(B842),"")</f>
        <v>10</v>
      </c>
      <c r="B842" s="30">
        <f>D842</f>
        <v>41206</v>
      </c>
      <c r="C842" s="32"/>
      <c r="D842" s="8">
        <v>41206</v>
      </c>
      <c r="E842" s="11" t="s">
        <v>561</v>
      </c>
      <c r="F842" s="55" t="s">
        <v>670</v>
      </c>
      <c r="G842" s="15" t="s">
        <v>169</v>
      </c>
      <c r="H842" s="45">
        <v>290</v>
      </c>
      <c r="I842" s="45">
        <v>15825</v>
      </c>
      <c r="J842" s="9">
        <f>ROUND(H842*I842,0)</f>
        <v>4589250</v>
      </c>
      <c r="K842" s="62" t="s">
        <v>89</v>
      </c>
      <c r="L842" s="62" t="s">
        <v>2</v>
      </c>
    </row>
    <row r="843" spans="1:12" ht="15.75" customHeight="1">
      <c r="A843" s="7">
        <f>IF(B843&lt;&gt;"",MONTH(B843),"")</f>
        <v>10</v>
      </c>
      <c r="B843" s="30">
        <f>D843</f>
        <v>41206</v>
      </c>
      <c r="C843" s="32"/>
      <c r="D843" s="8">
        <v>41206</v>
      </c>
      <c r="E843" s="11" t="s">
        <v>435</v>
      </c>
      <c r="F843" s="55" t="s">
        <v>670</v>
      </c>
      <c r="G843" s="15" t="s">
        <v>169</v>
      </c>
      <c r="H843" s="45"/>
      <c r="I843" s="45"/>
      <c r="J843" s="9">
        <v>458925</v>
      </c>
      <c r="K843" s="62" t="s">
        <v>3</v>
      </c>
      <c r="L843" s="62" t="s">
        <v>2</v>
      </c>
    </row>
    <row r="844" spans="1:12" ht="15.75" customHeight="1">
      <c r="A844" s="7">
        <f>IF(B844&lt;&gt;"",MONTH(B844),"")</f>
        <v>10</v>
      </c>
      <c r="B844" s="30">
        <f>D844</f>
        <v>41207</v>
      </c>
      <c r="C844" s="30" t="s">
        <v>156</v>
      </c>
      <c r="D844" s="8">
        <v>41207</v>
      </c>
      <c r="E844" s="31" t="s">
        <v>167</v>
      </c>
      <c r="F844" s="63" t="s">
        <v>155</v>
      </c>
      <c r="G844" s="16"/>
      <c r="H844" s="45"/>
      <c r="I844" s="45"/>
      <c r="J844" s="9">
        <v>12799</v>
      </c>
      <c r="K844" s="62" t="s">
        <v>11</v>
      </c>
      <c r="L844" s="62" t="s">
        <v>18</v>
      </c>
    </row>
    <row r="845" spans="1:12" ht="15.75" customHeight="1">
      <c r="A845" s="7">
        <f>IF(B845&lt;&gt;"",MONTH(B845),"")</f>
        <v>10</v>
      </c>
      <c r="B845" s="30">
        <f>D845</f>
        <v>41207</v>
      </c>
      <c r="C845" s="32"/>
      <c r="D845" s="8">
        <v>41207</v>
      </c>
      <c r="E845" s="11" t="s">
        <v>420</v>
      </c>
      <c r="F845" s="55" t="s">
        <v>400</v>
      </c>
      <c r="G845" s="15" t="s">
        <v>376</v>
      </c>
      <c r="H845" s="45"/>
      <c r="I845" s="45"/>
      <c r="J845" s="9">
        <v>1380000</v>
      </c>
      <c r="K845" s="10" t="s">
        <v>97</v>
      </c>
      <c r="L845" s="10" t="s">
        <v>22</v>
      </c>
    </row>
    <row r="846" spans="1:12" ht="15.75" customHeight="1">
      <c r="A846" s="7">
        <f>IF(B846&lt;&gt;"",MONTH(B846),"")</f>
        <v>10</v>
      </c>
      <c r="B846" s="30">
        <f>D846</f>
        <v>41207</v>
      </c>
      <c r="C846" s="32"/>
      <c r="D846" s="8">
        <v>41207</v>
      </c>
      <c r="E846" s="11" t="s">
        <v>244</v>
      </c>
      <c r="F846" s="55" t="s">
        <v>400</v>
      </c>
      <c r="G846" s="15" t="s">
        <v>376</v>
      </c>
      <c r="H846" s="46"/>
      <c r="I846" s="46"/>
      <c r="J846" s="9">
        <v>138000</v>
      </c>
      <c r="K846" s="10" t="s">
        <v>3</v>
      </c>
      <c r="L846" s="10" t="s">
        <v>22</v>
      </c>
    </row>
    <row r="847" spans="1:12" ht="15.75" customHeight="1">
      <c r="A847" s="7">
        <f>IF(B847&lt;&gt;"",MONTH(B847),"")</f>
        <v>10</v>
      </c>
      <c r="B847" s="30">
        <f>D847</f>
        <v>41208</v>
      </c>
      <c r="C847" s="30" t="s">
        <v>156</v>
      </c>
      <c r="D847" s="8">
        <v>41208</v>
      </c>
      <c r="E847" s="31" t="s">
        <v>158</v>
      </c>
      <c r="F847" s="63" t="s">
        <v>155</v>
      </c>
      <c r="G847" s="16"/>
      <c r="H847" s="45"/>
      <c r="I847" s="45"/>
      <c r="J847" s="9">
        <v>3296426</v>
      </c>
      <c r="K847" s="62" t="s">
        <v>11</v>
      </c>
      <c r="L847" s="62" t="s">
        <v>118</v>
      </c>
    </row>
    <row r="848" spans="1:12" ht="15.75" customHeight="1">
      <c r="A848" s="7">
        <f>IF(B848&lt;&gt;"",MONTH(B848),"")</f>
        <v>10</v>
      </c>
      <c r="B848" s="30">
        <f>D848</f>
        <v>41209</v>
      </c>
      <c r="C848" s="30" t="s">
        <v>156</v>
      </c>
      <c r="D848" s="8">
        <v>41209</v>
      </c>
      <c r="E848" s="31" t="s">
        <v>165</v>
      </c>
      <c r="F848" s="63" t="s">
        <v>155</v>
      </c>
      <c r="G848" s="1" t="s">
        <v>171</v>
      </c>
      <c r="H848" s="45"/>
      <c r="I848" s="45"/>
      <c r="J848" s="9">
        <v>100000</v>
      </c>
      <c r="K848" s="62" t="s">
        <v>11</v>
      </c>
      <c r="L848" s="62" t="s">
        <v>22</v>
      </c>
    </row>
    <row r="849" spans="1:12" ht="15.75" customHeight="1">
      <c r="A849" s="7">
        <f>IF(B849&lt;&gt;"",MONTH(B849),"")</f>
        <v>10</v>
      </c>
      <c r="B849" s="30">
        <f>D849</f>
        <v>41209</v>
      </c>
      <c r="C849" s="30" t="s">
        <v>157</v>
      </c>
      <c r="D849" s="8">
        <v>41209</v>
      </c>
      <c r="E849" s="31" t="s">
        <v>168</v>
      </c>
      <c r="F849" s="63" t="s">
        <v>155</v>
      </c>
      <c r="G849" s="1"/>
      <c r="H849" s="46"/>
      <c r="I849" s="47"/>
      <c r="J849" s="9">
        <v>10000000</v>
      </c>
      <c r="K849" s="62" t="s">
        <v>2</v>
      </c>
      <c r="L849" s="62" t="s">
        <v>11</v>
      </c>
    </row>
    <row r="850" spans="1:12" ht="15.75" customHeight="1">
      <c r="A850" s="7">
        <f>IF(B850&lt;&gt;"",MONTH(B850),"")</f>
        <v>10</v>
      </c>
      <c r="B850" s="30">
        <f>D850</f>
        <v>41209</v>
      </c>
      <c r="C850" s="30" t="s">
        <v>157</v>
      </c>
      <c r="D850" s="8">
        <v>41209</v>
      </c>
      <c r="E850" s="31" t="s">
        <v>159</v>
      </c>
      <c r="F850" s="63" t="s">
        <v>155</v>
      </c>
      <c r="G850" s="1"/>
      <c r="H850" s="46"/>
      <c r="I850" s="47"/>
      <c r="J850" s="9">
        <v>20000</v>
      </c>
      <c r="K850" s="62" t="s">
        <v>60</v>
      </c>
      <c r="L850" s="62" t="s">
        <v>11</v>
      </c>
    </row>
    <row r="851" spans="1:12" ht="15.75" customHeight="1">
      <c r="A851" s="7">
        <f>IF(B851&lt;&gt;"",MONTH(B851),"")</f>
        <v>10</v>
      </c>
      <c r="B851" s="30">
        <f>D851</f>
        <v>41211</v>
      </c>
      <c r="C851" s="30" t="s">
        <v>156</v>
      </c>
      <c r="D851" s="8">
        <v>41211</v>
      </c>
      <c r="E851" s="31" t="s">
        <v>165</v>
      </c>
      <c r="F851" s="63" t="s">
        <v>155</v>
      </c>
      <c r="G851" s="1" t="s">
        <v>171</v>
      </c>
      <c r="H851" s="45"/>
      <c r="I851" s="45"/>
      <c r="J851" s="9">
        <v>50000000</v>
      </c>
      <c r="K851" s="62" t="s">
        <v>11</v>
      </c>
      <c r="L851" s="62" t="s">
        <v>22</v>
      </c>
    </row>
    <row r="852" spans="1:12" ht="15.75" customHeight="1">
      <c r="A852" s="7">
        <f>IF(B852&lt;&gt;"",MONTH(B852),"")</f>
        <v>10</v>
      </c>
      <c r="B852" s="30">
        <f>D852</f>
        <v>41211</v>
      </c>
      <c r="C852" s="30" t="s">
        <v>157</v>
      </c>
      <c r="D852" s="8">
        <v>41211</v>
      </c>
      <c r="E852" s="31" t="s">
        <v>168</v>
      </c>
      <c r="F852" s="63" t="s">
        <v>155</v>
      </c>
      <c r="G852" s="1"/>
      <c r="H852" s="46"/>
      <c r="I852" s="47"/>
      <c r="J852" s="9">
        <v>50000000</v>
      </c>
      <c r="K852" s="62" t="s">
        <v>2</v>
      </c>
      <c r="L852" s="62" t="s">
        <v>11</v>
      </c>
    </row>
    <row r="853" spans="1:12" ht="15.75" customHeight="1">
      <c r="A853" s="7">
        <f>IF(B853&lt;&gt;"",MONTH(B853),"")</f>
        <v>10</v>
      </c>
      <c r="B853" s="30">
        <f>D853</f>
        <v>41211</v>
      </c>
      <c r="C853" s="30" t="s">
        <v>157</v>
      </c>
      <c r="D853" s="8">
        <v>41211</v>
      </c>
      <c r="E853" s="31" t="s">
        <v>159</v>
      </c>
      <c r="F853" s="63" t="s">
        <v>155</v>
      </c>
      <c r="G853" s="1"/>
      <c r="H853" s="46"/>
      <c r="I853" s="47"/>
      <c r="J853" s="9">
        <v>25000</v>
      </c>
      <c r="K853" s="62" t="s">
        <v>60</v>
      </c>
      <c r="L853" s="62" t="s">
        <v>11</v>
      </c>
    </row>
    <row r="854" spans="1:12" ht="15.75" customHeight="1">
      <c r="A854" s="7">
        <f>IF(B854&lt;&gt;"",MONTH(B854),"")</f>
        <v>10</v>
      </c>
      <c r="B854" s="30">
        <f>D854</f>
        <v>41211</v>
      </c>
      <c r="C854" s="30" t="s">
        <v>157</v>
      </c>
      <c r="D854" s="8">
        <v>41211</v>
      </c>
      <c r="E854" s="31" t="s">
        <v>174</v>
      </c>
      <c r="F854" s="63" t="s">
        <v>155</v>
      </c>
      <c r="G854" s="1"/>
      <c r="H854" s="46"/>
      <c r="I854" s="47"/>
      <c r="J854" s="9">
        <v>13990</v>
      </c>
      <c r="K854" s="62" t="s">
        <v>60</v>
      </c>
      <c r="L854" s="62" t="s">
        <v>11</v>
      </c>
    </row>
    <row r="855" spans="1:12" ht="15.75" customHeight="1">
      <c r="A855" s="7">
        <f>IF(B855&lt;&gt;"",MONTH(B855),"")</f>
        <v>10</v>
      </c>
      <c r="B855" s="30">
        <f>D855</f>
        <v>41213</v>
      </c>
      <c r="C855" s="32"/>
      <c r="D855" s="8">
        <v>41213</v>
      </c>
      <c r="E855" s="11" t="s">
        <v>746</v>
      </c>
      <c r="F855" s="55" t="s">
        <v>671</v>
      </c>
      <c r="G855" s="15" t="s">
        <v>169</v>
      </c>
      <c r="H855" s="45">
        <v>200</v>
      </c>
      <c r="I855" s="45">
        <v>18628</v>
      </c>
      <c r="J855" s="9">
        <f>ROUND(H855*I855,0)</f>
        <v>3725600</v>
      </c>
      <c r="K855" s="62" t="s">
        <v>89</v>
      </c>
      <c r="L855" s="62" t="s">
        <v>2</v>
      </c>
    </row>
    <row r="856" spans="1:12" ht="15.75" customHeight="1">
      <c r="A856" s="7">
        <f>IF(B856&lt;&gt;"",MONTH(B856),"")</f>
        <v>10</v>
      </c>
      <c r="B856" s="30">
        <f>D856</f>
        <v>41213</v>
      </c>
      <c r="C856" s="32"/>
      <c r="D856" s="8">
        <v>41213</v>
      </c>
      <c r="E856" s="11" t="s">
        <v>435</v>
      </c>
      <c r="F856" s="55" t="s">
        <v>671</v>
      </c>
      <c r="G856" s="15" t="s">
        <v>169</v>
      </c>
      <c r="H856" s="45"/>
      <c r="I856" s="45"/>
      <c r="J856" s="9">
        <v>372560</v>
      </c>
      <c r="K856" s="62" t="s">
        <v>3</v>
      </c>
      <c r="L856" s="62" t="s">
        <v>2</v>
      </c>
    </row>
    <row r="857" spans="1:12" ht="15.75" customHeight="1">
      <c r="A857" s="7">
        <f>IF(B857&lt;&gt;"",MONTH(B857),"")</f>
        <v>11</v>
      </c>
      <c r="B857" s="30">
        <f>D857</f>
        <v>41214</v>
      </c>
      <c r="C857" s="30" t="s">
        <v>156</v>
      </c>
      <c r="D857" s="8">
        <v>41214</v>
      </c>
      <c r="E857" s="31" t="s">
        <v>165</v>
      </c>
      <c r="F857" s="63" t="s">
        <v>155</v>
      </c>
      <c r="G857" s="1" t="s">
        <v>171</v>
      </c>
      <c r="H857" s="45"/>
      <c r="I857" s="45"/>
      <c r="J857" s="9">
        <v>62000000</v>
      </c>
      <c r="K857" s="62" t="s">
        <v>11</v>
      </c>
      <c r="L857" s="62" t="s">
        <v>22</v>
      </c>
    </row>
    <row r="858" spans="1:12" ht="15.75" customHeight="1">
      <c r="A858" s="7">
        <f>IF(B858&lt;&gt;"",MONTH(B858),"")</f>
        <v>11</v>
      </c>
      <c r="B858" s="30">
        <f>D858</f>
        <v>41215</v>
      </c>
      <c r="C858" s="30" t="s">
        <v>157</v>
      </c>
      <c r="D858" s="8">
        <v>41215</v>
      </c>
      <c r="E858" s="31" t="s">
        <v>168</v>
      </c>
      <c r="F858" s="63" t="s">
        <v>155</v>
      </c>
      <c r="G858" s="1"/>
      <c r="H858" s="46"/>
      <c r="I858" s="47"/>
      <c r="J858" s="9">
        <v>5000000</v>
      </c>
      <c r="K858" s="62" t="s">
        <v>2</v>
      </c>
      <c r="L858" s="62" t="s">
        <v>11</v>
      </c>
    </row>
    <row r="859" spans="1:12" ht="15.75" customHeight="1">
      <c r="A859" s="7">
        <f>IF(B859&lt;&gt;"",MONTH(B859),"")</f>
        <v>11</v>
      </c>
      <c r="B859" s="30">
        <f>D859</f>
        <v>41215</v>
      </c>
      <c r="C859" s="30" t="s">
        <v>157</v>
      </c>
      <c r="D859" s="8">
        <v>41215</v>
      </c>
      <c r="E859" s="31" t="s">
        <v>159</v>
      </c>
      <c r="F859" s="63" t="s">
        <v>155</v>
      </c>
      <c r="G859" s="1"/>
      <c r="H859" s="46"/>
      <c r="I859" s="47"/>
      <c r="J859" s="9">
        <v>20000</v>
      </c>
      <c r="K859" s="62" t="s">
        <v>60</v>
      </c>
      <c r="L859" s="62" t="s">
        <v>11</v>
      </c>
    </row>
    <row r="860" spans="1:12" ht="15.75" customHeight="1">
      <c r="A860" s="7">
        <f>IF(B860&lt;&gt;"",MONTH(B860),"")</f>
        <v>11</v>
      </c>
      <c r="B860" s="30">
        <f>D860</f>
        <v>41215</v>
      </c>
      <c r="C860" s="30" t="s">
        <v>157</v>
      </c>
      <c r="D860" s="8">
        <v>41215</v>
      </c>
      <c r="E860" s="31" t="s">
        <v>168</v>
      </c>
      <c r="F860" s="63" t="s">
        <v>155</v>
      </c>
      <c r="G860" s="1"/>
      <c r="H860" s="46"/>
      <c r="I860" s="47"/>
      <c r="J860" s="9">
        <v>60000000</v>
      </c>
      <c r="K860" s="62" t="s">
        <v>2</v>
      </c>
      <c r="L860" s="62" t="s">
        <v>11</v>
      </c>
    </row>
    <row r="861" spans="1:12" ht="15.75" customHeight="1">
      <c r="A861" s="7">
        <f>IF(B861&lt;&gt;"",MONTH(B861),"")</f>
        <v>11</v>
      </c>
      <c r="B861" s="30">
        <f>D861</f>
        <v>41215</v>
      </c>
      <c r="C861" s="30" t="s">
        <v>157</v>
      </c>
      <c r="D861" s="8">
        <v>41215</v>
      </c>
      <c r="E861" s="31" t="s">
        <v>159</v>
      </c>
      <c r="F861" s="63" t="s">
        <v>155</v>
      </c>
      <c r="G861" s="1"/>
      <c r="H861" s="46"/>
      <c r="I861" s="47"/>
      <c r="J861" s="9">
        <v>30000</v>
      </c>
      <c r="K861" s="62" t="s">
        <v>60</v>
      </c>
      <c r="L861" s="62" t="s">
        <v>11</v>
      </c>
    </row>
    <row r="862" spans="1:12" ht="15.75" customHeight="1">
      <c r="A862" s="7">
        <f>IF(B862&lt;&gt;"",MONTH(B862),"")</f>
        <v>11</v>
      </c>
      <c r="B862" s="30">
        <f>D862</f>
        <v>41215</v>
      </c>
      <c r="C862" s="30" t="s">
        <v>157</v>
      </c>
      <c r="D862" s="8">
        <v>41215</v>
      </c>
      <c r="E862" s="31" t="s">
        <v>174</v>
      </c>
      <c r="F862" s="63" t="s">
        <v>155</v>
      </c>
      <c r="G862" s="1"/>
      <c r="H862" s="46"/>
      <c r="I862" s="47"/>
      <c r="J862" s="9">
        <v>18600</v>
      </c>
      <c r="K862" s="62" t="s">
        <v>60</v>
      </c>
      <c r="L862" s="62" t="s">
        <v>11</v>
      </c>
    </row>
    <row r="863" spans="1:12" ht="15.75" customHeight="1">
      <c r="A863" s="7">
        <f>IF(B863&lt;&gt;"",MONTH(B863),"")</f>
        <v>11</v>
      </c>
      <c r="B863" s="30">
        <f>D863</f>
        <v>41220</v>
      </c>
      <c r="C863" s="30" t="s">
        <v>156</v>
      </c>
      <c r="D863" s="30">
        <v>41220</v>
      </c>
      <c r="E863" s="31" t="s">
        <v>158</v>
      </c>
      <c r="F863" s="63" t="s">
        <v>155</v>
      </c>
      <c r="G863" s="1"/>
      <c r="H863" s="45"/>
      <c r="I863" s="45"/>
      <c r="J863" s="61">
        <v>41606356</v>
      </c>
      <c r="K863" s="62" t="s">
        <v>11</v>
      </c>
      <c r="L863" s="62" t="s">
        <v>118</v>
      </c>
    </row>
    <row r="864" spans="1:12" ht="15.75" customHeight="1">
      <c r="A864" s="7">
        <f>IF(B864&lt;&gt;"",MONTH(B864),"")</f>
        <v>11</v>
      </c>
      <c r="B864" s="30">
        <f>D864</f>
        <v>41221</v>
      </c>
      <c r="C864" s="30" t="s">
        <v>156</v>
      </c>
      <c r="D864" s="30">
        <v>41221</v>
      </c>
      <c r="E864" s="31" t="s">
        <v>158</v>
      </c>
      <c r="F864" s="63" t="s">
        <v>155</v>
      </c>
      <c r="G864" s="1"/>
      <c r="H864" s="45"/>
      <c r="I864" s="45"/>
      <c r="J864" s="61">
        <v>18293000</v>
      </c>
      <c r="K864" s="62" t="s">
        <v>11</v>
      </c>
      <c r="L864" s="62" t="s">
        <v>118</v>
      </c>
    </row>
    <row r="865" spans="1:12" ht="15.75" customHeight="1">
      <c r="A865" s="7">
        <f>IF(B865&lt;&gt;"",MONTH(B865),"")</f>
        <v>11</v>
      </c>
      <c r="B865" s="30">
        <f>D865</f>
        <v>41222</v>
      </c>
      <c r="C865" s="30" t="s">
        <v>157</v>
      </c>
      <c r="D865" s="8">
        <v>41222</v>
      </c>
      <c r="E865" s="31" t="s">
        <v>173</v>
      </c>
      <c r="F865" s="63" t="s">
        <v>155</v>
      </c>
      <c r="G865" s="1" t="s">
        <v>171</v>
      </c>
      <c r="H865" s="46"/>
      <c r="I865" s="47"/>
      <c r="J865" s="9">
        <v>41000000</v>
      </c>
      <c r="K865" s="62" t="s">
        <v>22</v>
      </c>
      <c r="L865" s="62" t="s">
        <v>11</v>
      </c>
    </row>
    <row r="866" spans="1:12" ht="15.75" customHeight="1">
      <c r="A866" s="7">
        <f>IF(B866&lt;&gt;"",MONTH(B866),"")</f>
        <v>11</v>
      </c>
      <c r="B866" s="30">
        <f>D866</f>
        <v>41222</v>
      </c>
      <c r="C866" s="30" t="s">
        <v>157</v>
      </c>
      <c r="D866" s="8">
        <v>41222</v>
      </c>
      <c r="E866" s="31" t="s">
        <v>173</v>
      </c>
      <c r="F866" s="63" t="s">
        <v>155</v>
      </c>
      <c r="G866" s="1" t="s">
        <v>171</v>
      </c>
      <c r="H866" s="46"/>
      <c r="I866" s="47"/>
      <c r="J866" s="9">
        <v>19000000</v>
      </c>
      <c r="K866" s="62" t="s">
        <v>22</v>
      </c>
      <c r="L866" s="62" t="s">
        <v>11</v>
      </c>
    </row>
    <row r="867" spans="1:12" s="41" customFormat="1" ht="15.75" customHeight="1">
      <c r="A867" s="7">
        <f>IF(B867&lt;&gt;"",MONTH(B867),"")</f>
        <v>11</v>
      </c>
      <c r="B867" s="30">
        <f>D867</f>
        <v>41223</v>
      </c>
      <c r="C867" s="32"/>
      <c r="D867" s="32">
        <v>41223</v>
      </c>
      <c r="E867" s="11" t="s">
        <v>422</v>
      </c>
      <c r="F867" s="55" t="s">
        <v>402</v>
      </c>
      <c r="G867" s="15" t="s">
        <v>376</v>
      </c>
      <c r="H867" s="45"/>
      <c r="I867" s="45"/>
      <c r="J867" s="9">
        <v>4580000</v>
      </c>
      <c r="K867" s="10" t="s">
        <v>97</v>
      </c>
      <c r="L867" s="10" t="s">
        <v>22</v>
      </c>
    </row>
    <row r="868" spans="1:12" s="41" customFormat="1" ht="15.75" customHeight="1">
      <c r="A868" s="7">
        <f>IF(B868&lt;&gt;"",MONTH(B868),"")</f>
        <v>11</v>
      </c>
      <c r="B868" s="30">
        <f>D868</f>
        <v>41223</v>
      </c>
      <c r="C868" s="32"/>
      <c r="D868" s="32">
        <v>41223</v>
      </c>
      <c r="E868" s="11" t="s">
        <v>244</v>
      </c>
      <c r="F868" s="55" t="s">
        <v>402</v>
      </c>
      <c r="G868" s="15" t="s">
        <v>376</v>
      </c>
      <c r="H868" s="46"/>
      <c r="I868" s="46"/>
      <c r="J868" s="9">
        <v>458000</v>
      </c>
      <c r="K868" s="10" t="s">
        <v>3</v>
      </c>
      <c r="L868" s="10" t="s">
        <v>22</v>
      </c>
    </row>
    <row r="869" spans="1:12" ht="15.75" customHeight="1">
      <c r="A869" s="7">
        <f>IF(B869&lt;&gt;"",MONTH(B869),"")</f>
        <v>11</v>
      </c>
      <c r="B869" s="30">
        <f>D869</f>
        <v>41232</v>
      </c>
      <c r="C869" s="32"/>
      <c r="D869" s="8">
        <v>41232</v>
      </c>
      <c r="E869" s="11" t="s">
        <v>421</v>
      </c>
      <c r="F869" s="55" t="s">
        <v>401</v>
      </c>
      <c r="G869" s="15" t="s">
        <v>376</v>
      </c>
      <c r="H869" s="45"/>
      <c r="I869" s="45"/>
      <c r="J869" s="9">
        <v>1340000</v>
      </c>
      <c r="K869" s="10" t="s">
        <v>97</v>
      </c>
      <c r="L869" s="10" t="s">
        <v>22</v>
      </c>
    </row>
    <row r="870" spans="1:12" ht="15.75" customHeight="1">
      <c r="A870" s="7">
        <f>IF(B870&lt;&gt;"",MONTH(B870),"")</f>
        <v>11</v>
      </c>
      <c r="B870" s="30">
        <f>D870</f>
        <v>41232</v>
      </c>
      <c r="C870" s="32"/>
      <c r="D870" s="8">
        <v>41232</v>
      </c>
      <c r="E870" s="11" t="s">
        <v>244</v>
      </c>
      <c r="F870" s="55" t="s">
        <v>401</v>
      </c>
      <c r="G870" s="15" t="s">
        <v>376</v>
      </c>
      <c r="H870" s="46"/>
      <c r="I870" s="46"/>
      <c r="J870" s="9">
        <v>134000</v>
      </c>
      <c r="K870" s="10" t="s">
        <v>3</v>
      </c>
      <c r="L870" s="10" t="s">
        <v>22</v>
      </c>
    </row>
    <row r="871" spans="1:12" ht="15.75" customHeight="1">
      <c r="A871" s="7">
        <f>IF(B871&lt;&gt;"",MONTH(B871),"")</f>
        <v>11</v>
      </c>
      <c r="B871" s="30">
        <f>D871</f>
        <v>41237</v>
      </c>
      <c r="C871" s="30" t="s">
        <v>156</v>
      </c>
      <c r="D871" s="8">
        <v>41237</v>
      </c>
      <c r="E871" s="31" t="s">
        <v>167</v>
      </c>
      <c r="F871" s="63" t="s">
        <v>155</v>
      </c>
      <c r="G871" s="1"/>
      <c r="H871" s="45"/>
      <c r="I871" s="47"/>
      <c r="J871" s="61">
        <v>10978</v>
      </c>
      <c r="K871" s="62" t="s">
        <v>11</v>
      </c>
      <c r="L871" s="62" t="s">
        <v>18</v>
      </c>
    </row>
    <row r="872" spans="1:12" ht="15.75" customHeight="1">
      <c r="A872" s="7">
        <f>IF(B872&lt;&gt;"",MONTH(B872),"")</f>
        <v>11</v>
      </c>
      <c r="B872" s="30">
        <f>D872</f>
        <v>41239</v>
      </c>
      <c r="C872" s="30" t="s">
        <v>156</v>
      </c>
      <c r="D872" s="8">
        <v>41239</v>
      </c>
      <c r="E872" s="31" t="s">
        <v>158</v>
      </c>
      <c r="F872" s="63" t="s">
        <v>155</v>
      </c>
      <c r="G872" s="1"/>
      <c r="H872" s="46"/>
      <c r="I872" s="47"/>
      <c r="J872" s="61">
        <v>9064000</v>
      </c>
      <c r="K872" s="62" t="s">
        <v>11</v>
      </c>
      <c r="L872" s="62" t="s">
        <v>118</v>
      </c>
    </row>
    <row r="873" spans="1:12" ht="15.75" customHeight="1">
      <c r="A873" s="7">
        <f>IF(B873&lt;&gt;"",MONTH(B873),"")</f>
        <v>11</v>
      </c>
      <c r="B873" s="30">
        <f>D873</f>
        <v>41242</v>
      </c>
      <c r="C873" s="30" t="s">
        <v>157</v>
      </c>
      <c r="D873" s="8">
        <v>41242</v>
      </c>
      <c r="E873" s="31" t="s">
        <v>173</v>
      </c>
      <c r="F873" s="63" t="s">
        <v>155</v>
      </c>
      <c r="G873" s="1" t="s">
        <v>175</v>
      </c>
      <c r="H873" s="46"/>
      <c r="I873" s="47"/>
      <c r="J873" s="9">
        <v>9000000</v>
      </c>
      <c r="K873" s="62" t="s">
        <v>22</v>
      </c>
      <c r="L873" s="62" t="s">
        <v>11</v>
      </c>
    </row>
    <row r="874" spans="1:12" ht="15.75" customHeight="1">
      <c r="A874" s="7">
        <f>IF(B874&lt;&gt;"",MONTH(B874),"")</f>
        <v>12</v>
      </c>
      <c r="B874" s="30">
        <f>D874</f>
        <v>41244</v>
      </c>
      <c r="C874" s="30" t="s">
        <v>156</v>
      </c>
      <c r="D874" s="8">
        <v>41244</v>
      </c>
      <c r="E874" s="31" t="s">
        <v>158</v>
      </c>
      <c r="F874" s="63" t="s">
        <v>155</v>
      </c>
      <c r="G874" s="1"/>
      <c r="H874" s="45"/>
      <c r="I874" s="47"/>
      <c r="J874" s="61">
        <v>25265680</v>
      </c>
      <c r="K874" s="62" t="s">
        <v>11</v>
      </c>
      <c r="L874" s="62" t="s">
        <v>118</v>
      </c>
    </row>
    <row r="875" spans="1:12" ht="15.75" customHeight="1">
      <c r="A875" s="7">
        <f>IF(B875&lt;&gt;"",MONTH(B875),"")</f>
        <v>12</v>
      </c>
      <c r="B875" s="30">
        <f>D875</f>
        <v>41246</v>
      </c>
      <c r="C875" s="30"/>
      <c r="D875" s="8">
        <v>41246</v>
      </c>
      <c r="E875" s="31" t="s">
        <v>193</v>
      </c>
      <c r="F875" s="96" t="s">
        <v>199</v>
      </c>
      <c r="G875" s="1" t="s">
        <v>195</v>
      </c>
      <c r="H875" s="46"/>
      <c r="I875" s="47"/>
      <c r="J875" s="9">
        <v>448464</v>
      </c>
      <c r="K875" s="62" t="s">
        <v>60</v>
      </c>
      <c r="L875" s="62" t="s">
        <v>22</v>
      </c>
    </row>
    <row r="876" spans="1:12" ht="15.75" customHeight="1">
      <c r="A876" s="7">
        <f>IF(B876&lt;&gt;"",MONTH(B876),"")</f>
        <v>12</v>
      </c>
      <c r="B876" s="30">
        <f>D876</f>
        <v>41246</v>
      </c>
      <c r="C876" s="30"/>
      <c r="D876" s="8">
        <v>41246</v>
      </c>
      <c r="E876" s="31" t="s">
        <v>194</v>
      </c>
      <c r="F876" s="96" t="s">
        <v>199</v>
      </c>
      <c r="G876" s="1" t="s">
        <v>195</v>
      </c>
      <c r="H876" s="46"/>
      <c r="I876" s="47"/>
      <c r="J876" s="9">
        <v>44847</v>
      </c>
      <c r="K876" s="62" t="s">
        <v>3</v>
      </c>
      <c r="L876" s="62" t="s">
        <v>22</v>
      </c>
    </row>
    <row r="877" spans="1:12" ht="15.75" customHeight="1">
      <c r="A877" s="7">
        <f>IF(B877&lt;&gt;"",MONTH(B877),"")</f>
        <v>12</v>
      </c>
      <c r="B877" s="30">
        <f>D877</f>
        <v>41247</v>
      </c>
      <c r="C877" s="30" t="s">
        <v>156</v>
      </c>
      <c r="D877" s="8">
        <v>41247</v>
      </c>
      <c r="E877" s="31" t="s">
        <v>158</v>
      </c>
      <c r="F877" s="63" t="s">
        <v>155</v>
      </c>
      <c r="G877" s="1"/>
      <c r="H877" s="46"/>
      <c r="I877" s="47"/>
      <c r="J877" s="9">
        <v>10094700</v>
      </c>
      <c r="K877" s="62" t="s">
        <v>11</v>
      </c>
      <c r="L877" s="62" t="s">
        <v>118</v>
      </c>
    </row>
    <row r="878" spans="1:12" ht="15.75" customHeight="1">
      <c r="A878" s="7">
        <f>IF(B878&lt;&gt;"",MONTH(B878),"")</f>
        <v>12</v>
      </c>
      <c r="B878" s="30">
        <f>D878</f>
        <v>41247</v>
      </c>
      <c r="C878" s="30" t="s">
        <v>157</v>
      </c>
      <c r="D878" s="8">
        <v>41247</v>
      </c>
      <c r="E878" s="31" t="s">
        <v>173</v>
      </c>
      <c r="F878" s="63" t="s">
        <v>155</v>
      </c>
      <c r="G878" s="1" t="s">
        <v>171</v>
      </c>
      <c r="H878" s="46"/>
      <c r="I878" s="47"/>
      <c r="J878" s="9">
        <v>25000000</v>
      </c>
      <c r="K878" s="62" t="s">
        <v>22</v>
      </c>
      <c r="L878" s="62" t="s">
        <v>11</v>
      </c>
    </row>
    <row r="879" spans="1:12" ht="15.75" customHeight="1">
      <c r="A879" s="7">
        <f>IF(B879&lt;&gt;"",MONTH(B879),"")</f>
        <v>12</v>
      </c>
      <c r="B879" s="30">
        <f>D879</f>
        <v>41251</v>
      </c>
      <c r="C879" s="8"/>
      <c r="D879" s="8">
        <v>41251</v>
      </c>
      <c r="E879" s="11" t="s">
        <v>366</v>
      </c>
      <c r="F879" s="55" t="s">
        <v>369</v>
      </c>
      <c r="G879" s="15" t="s">
        <v>364</v>
      </c>
      <c r="H879" s="45">
        <v>754</v>
      </c>
      <c r="I879" s="45">
        <v>13338</v>
      </c>
      <c r="J879" s="9">
        <f>ROUND(H879*I879,0)</f>
        <v>10056852</v>
      </c>
      <c r="K879" s="62" t="s">
        <v>89</v>
      </c>
      <c r="L879" s="62" t="s">
        <v>2</v>
      </c>
    </row>
    <row r="880" spans="1:12" ht="15.75" customHeight="1">
      <c r="A880" s="7">
        <f>IF(B880&lt;&gt;"",MONTH(B880),"")</f>
        <v>12</v>
      </c>
      <c r="B880" s="30">
        <f>D880</f>
        <v>41251</v>
      </c>
      <c r="C880" s="8"/>
      <c r="D880" s="8">
        <v>41251</v>
      </c>
      <c r="E880" s="11" t="s">
        <v>367</v>
      </c>
      <c r="F880" s="55" t="s">
        <v>369</v>
      </c>
      <c r="G880" s="15" t="s">
        <v>364</v>
      </c>
      <c r="H880" s="45">
        <v>209</v>
      </c>
      <c r="I880" s="45">
        <v>18314</v>
      </c>
      <c r="J880" s="9">
        <f>ROUND(H880*I880,0)</f>
        <v>3827626</v>
      </c>
      <c r="K880" s="62" t="s">
        <v>89</v>
      </c>
      <c r="L880" s="62" t="s">
        <v>2</v>
      </c>
    </row>
    <row r="881" spans="1:12" ht="15.75" customHeight="1">
      <c r="A881" s="7">
        <f>IF(B881&lt;&gt;"",MONTH(B881),"")</f>
        <v>12</v>
      </c>
      <c r="B881" s="30">
        <f>D881</f>
        <v>41251</v>
      </c>
      <c r="C881" s="8"/>
      <c r="D881" s="8">
        <v>41251</v>
      </c>
      <c r="E881" s="11" t="s">
        <v>368</v>
      </c>
      <c r="F881" s="55" t="s">
        <v>369</v>
      </c>
      <c r="G881" s="15" t="s">
        <v>364</v>
      </c>
      <c r="H881" s="45">
        <v>150</v>
      </c>
      <c r="I881" s="45">
        <v>28350</v>
      </c>
      <c r="J881" s="9">
        <f>ROUND(H881*I881,0)</f>
        <v>4252500</v>
      </c>
      <c r="K881" s="62" t="s">
        <v>89</v>
      </c>
      <c r="L881" s="62" t="s">
        <v>2</v>
      </c>
    </row>
    <row r="882" spans="1:12" ht="15.75" customHeight="1">
      <c r="A882" s="7">
        <f>IF(B882&lt;&gt;"",MONTH(B882),"")</f>
        <v>12</v>
      </c>
      <c r="B882" s="30">
        <f>D882</f>
        <v>41251</v>
      </c>
      <c r="C882" s="8"/>
      <c r="D882" s="8">
        <v>41251</v>
      </c>
      <c r="E882" s="11" t="s">
        <v>365</v>
      </c>
      <c r="F882" s="55" t="s">
        <v>369</v>
      </c>
      <c r="G882" s="15" t="s">
        <v>364</v>
      </c>
      <c r="H882" s="45"/>
      <c r="I882" s="45"/>
      <c r="J882" s="9">
        <v>1813698</v>
      </c>
      <c r="K882" s="62" t="s">
        <v>3</v>
      </c>
      <c r="L882" s="62" t="s">
        <v>2</v>
      </c>
    </row>
    <row r="883" spans="1:12" ht="15.75" customHeight="1">
      <c r="A883" s="7">
        <f>IF(B883&lt;&gt;"",MONTH(B883),"")</f>
        <v>12</v>
      </c>
      <c r="B883" s="30">
        <f>D883</f>
        <v>41253</v>
      </c>
      <c r="C883" s="8"/>
      <c r="D883" s="8">
        <v>41253</v>
      </c>
      <c r="E883" s="11" t="s">
        <v>368</v>
      </c>
      <c r="F883" s="55" t="s">
        <v>372</v>
      </c>
      <c r="G883" s="15" t="s">
        <v>364</v>
      </c>
      <c r="H883" s="45">
        <v>350</v>
      </c>
      <c r="I883" s="45">
        <v>28350</v>
      </c>
      <c r="J883" s="9">
        <f>ROUND(H883*I883,0)</f>
        <v>9922500</v>
      </c>
      <c r="K883" s="62" t="s">
        <v>89</v>
      </c>
      <c r="L883" s="62" t="s">
        <v>2</v>
      </c>
    </row>
    <row r="884" spans="1:12" ht="15.75" customHeight="1">
      <c r="A884" s="7">
        <f>IF(B884&lt;&gt;"",MONTH(B884),"")</f>
        <v>12</v>
      </c>
      <c r="B884" s="30">
        <f>D884</f>
        <v>41253</v>
      </c>
      <c r="C884" s="8"/>
      <c r="D884" s="8">
        <v>41253</v>
      </c>
      <c r="E884" s="11" t="s">
        <v>370</v>
      </c>
      <c r="F884" s="55" t="s">
        <v>372</v>
      </c>
      <c r="G884" s="15" t="s">
        <v>364</v>
      </c>
      <c r="H884" s="45">
        <v>310</v>
      </c>
      <c r="I884" s="45">
        <v>20815</v>
      </c>
      <c r="J884" s="9">
        <f>ROUND(H884*I884,0)</f>
        <v>6452650</v>
      </c>
      <c r="K884" s="62" t="s">
        <v>89</v>
      </c>
      <c r="L884" s="62" t="s">
        <v>2</v>
      </c>
    </row>
    <row r="885" spans="1:12" ht="15.75" customHeight="1">
      <c r="A885" s="7">
        <f>IF(B885&lt;&gt;"",MONTH(B885),"")</f>
        <v>12</v>
      </c>
      <c r="B885" s="30">
        <f>D885</f>
        <v>41253</v>
      </c>
      <c r="C885" s="8"/>
      <c r="D885" s="8">
        <v>41253</v>
      </c>
      <c r="E885" s="11" t="s">
        <v>371</v>
      </c>
      <c r="F885" s="55" t="s">
        <v>372</v>
      </c>
      <c r="G885" s="15" t="s">
        <v>364</v>
      </c>
      <c r="H885" s="45">
        <v>150</v>
      </c>
      <c r="I885" s="45">
        <v>11780</v>
      </c>
      <c r="J885" s="9">
        <f>ROUND(H885*I885,0)</f>
        <v>1767000</v>
      </c>
      <c r="K885" s="62" t="s">
        <v>89</v>
      </c>
      <c r="L885" s="62" t="s">
        <v>2</v>
      </c>
    </row>
    <row r="886" spans="1:12" ht="15.75" customHeight="1">
      <c r="A886" s="7">
        <f>IF(B886&lt;&gt;"",MONTH(B886),"")</f>
        <v>12</v>
      </c>
      <c r="B886" s="30">
        <f>D886</f>
        <v>41253</v>
      </c>
      <c r="C886" s="8"/>
      <c r="D886" s="8">
        <v>41253</v>
      </c>
      <c r="E886" s="11" t="s">
        <v>365</v>
      </c>
      <c r="F886" s="55" t="s">
        <v>372</v>
      </c>
      <c r="G886" s="15" t="s">
        <v>364</v>
      </c>
      <c r="H886" s="45"/>
      <c r="I886" s="45"/>
      <c r="J886" s="9">
        <v>1814215</v>
      </c>
      <c r="K886" s="62" t="s">
        <v>3</v>
      </c>
      <c r="L886" s="62" t="s">
        <v>2</v>
      </c>
    </row>
    <row r="887" spans="1:12" ht="15.75" customHeight="1">
      <c r="A887" s="7">
        <f>IF(B887&lt;&gt;"",MONTH(B887),"")</f>
        <v>12</v>
      </c>
      <c r="B887" s="30">
        <f>D887</f>
        <v>41254</v>
      </c>
      <c r="C887" s="8"/>
      <c r="D887" s="8">
        <v>41254</v>
      </c>
      <c r="E887" s="11" t="s">
        <v>370</v>
      </c>
      <c r="F887" s="55" t="s">
        <v>373</v>
      </c>
      <c r="G887" s="15" t="s">
        <v>364</v>
      </c>
      <c r="H887" s="45">
        <v>450</v>
      </c>
      <c r="I887" s="45">
        <v>20815</v>
      </c>
      <c r="J887" s="9">
        <f>ROUND(H887*I887,0)</f>
        <v>9366750</v>
      </c>
      <c r="K887" s="62" t="s">
        <v>89</v>
      </c>
      <c r="L887" s="62" t="s">
        <v>2</v>
      </c>
    </row>
    <row r="888" spans="1:12" ht="15.75" customHeight="1">
      <c r="A888" s="7">
        <f>IF(B888&lt;&gt;"",MONTH(B888),"")</f>
        <v>12</v>
      </c>
      <c r="B888" s="30">
        <f>D888</f>
        <v>41254</v>
      </c>
      <c r="C888" s="8"/>
      <c r="D888" s="8">
        <v>41254</v>
      </c>
      <c r="E888" s="11" t="s">
        <v>374</v>
      </c>
      <c r="F888" s="55" t="s">
        <v>373</v>
      </c>
      <c r="G888" s="15" t="s">
        <v>364</v>
      </c>
      <c r="H888" s="45">
        <v>202</v>
      </c>
      <c r="I888" s="45">
        <v>20992</v>
      </c>
      <c r="J888" s="9">
        <f>ROUND(H888*I888,0)</f>
        <v>4240384</v>
      </c>
      <c r="K888" s="62" t="s">
        <v>89</v>
      </c>
      <c r="L888" s="62" t="s">
        <v>2</v>
      </c>
    </row>
    <row r="889" spans="1:12" ht="15.75" customHeight="1">
      <c r="A889" s="7">
        <f>IF(B889&lt;&gt;"",MONTH(B889),"")</f>
        <v>12</v>
      </c>
      <c r="B889" s="30">
        <f>D889</f>
        <v>41254</v>
      </c>
      <c r="C889" s="8"/>
      <c r="D889" s="8">
        <v>41254</v>
      </c>
      <c r="E889" s="11" t="s">
        <v>375</v>
      </c>
      <c r="F889" s="55" t="s">
        <v>373</v>
      </c>
      <c r="G889" s="15" t="s">
        <v>364</v>
      </c>
      <c r="H889" s="48">
        <v>218</v>
      </c>
      <c r="I889" s="48">
        <v>20910</v>
      </c>
      <c r="J889" s="9">
        <f>ROUND(H889*I889,0)</f>
        <v>4558380</v>
      </c>
      <c r="K889" s="62" t="s">
        <v>89</v>
      </c>
      <c r="L889" s="62" t="s">
        <v>2</v>
      </c>
    </row>
    <row r="890" spans="1:12" ht="15.75" customHeight="1">
      <c r="A890" s="7">
        <f>IF(B890&lt;&gt;"",MONTH(B890),"")</f>
        <v>12</v>
      </c>
      <c r="B890" s="30">
        <f>D890</f>
        <v>41254</v>
      </c>
      <c r="C890" s="8"/>
      <c r="D890" s="8">
        <v>41254</v>
      </c>
      <c r="E890" s="11" t="s">
        <v>365</v>
      </c>
      <c r="F890" s="55" t="s">
        <v>373</v>
      </c>
      <c r="G890" s="15" t="s">
        <v>364</v>
      </c>
      <c r="H890" s="48"/>
      <c r="I890" s="48"/>
      <c r="J890" s="9">
        <v>1816551</v>
      </c>
      <c r="K890" s="62" t="s">
        <v>3</v>
      </c>
      <c r="L890" s="62" t="s">
        <v>2</v>
      </c>
    </row>
    <row r="891" spans="1:12" ht="15.75" customHeight="1">
      <c r="A891" s="7">
        <f>IF(B891&lt;&gt;"",MONTH(B891),"")</f>
        <v>12</v>
      </c>
      <c r="B891" s="30">
        <f>D891</f>
        <v>41256</v>
      </c>
      <c r="C891" s="30" t="s">
        <v>156</v>
      </c>
      <c r="D891" s="8">
        <v>41256</v>
      </c>
      <c r="E891" s="31" t="s">
        <v>165</v>
      </c>
      <c r="F891" s="63" t="s">
        <v>155</v>
      </c>
      <c r="G891" s="1" t="s">
        <v>171</v>
      </c>
      <c r="H891" s="46"/>
      <c r="I891" s="47"/>
      <c r="J891" s="9">
        <v>35000000</v>
      </c>
      <c r="K891" s="62" t="s">
        <v>11</v>
      </c>
      <c r="L891" s="62" t="s">
        <v>22</v>
      </c>
    </row>
    <row r="892" spans="1:12" ht="15.75" customHeight="1">
      <c r="A892" s="7">
        <f>IF(B892&lt;&gt;"",MONTH(B892),"")</f>
        <v>12</v>
      </c>
      <c r="B892" s="30">
        <f>D892</f>
        <v>41256</v>
      </c>
      <c r="C892" s="30" t="s">
        <v>157</v>
      </c>
      <c r="D892" s="8">
        <v>41256</v>
      </c>
      <c r="E892" s="31" t="s">
        <v>168</v>
      </c>
      <c r="F892" s="63" t="s">
        <v>155</v>
      </c>
      <c r="G892" s="1"/>
      <c r="H892" s="46"/>
      <c r="I892" s="47"/>
      <c r="J892" s="9">
        <v>45000000</v>
      </c>
      <c r="K892" s="62" t="s">
        <v>2</v>
      </c>
      <c r="L892" s="62" t="s">
        <v>11</v>
      </c>
    </row>
    <row r="893" spans="1:12" ht="15.75" customHeight="1">
      <c r="A893" s="7">
        <f>IF(B893&lt;&gt;"",MONTH(B893),"")</f>
        <v>12</v>
      </c>
      <c r="B893" s="30">
        <f>D893</f>
        <v>41256</v>
      </c>
      <c r="C893" s="30" t="s">
        <v>157</v>
      </c>
      <c r="D893" s="8">
        <v>41256</v>
      </c>
      <c r="E893" s="31" t="s">
        <v>159</v>
      </c>
      <c r="F893" s="63" t="s">
        <v>155</v>
      </c>
      <c r="G893" s="1"/>
      <c r="H893" s="46"/>
      <c r="I893" s="47"/>
      <c r="J893" s="9">
        <v>22500</v>
      </c>
      <c r="K893" s="62" t="s">
        <v>60</v>
      </c>
      <c r="L893" s="62" t="s">
        <v>11</v>
      </c>
    </row>
    <row r="894" spans="1:12" ht="15.75" customHeight="1">
      <c r="A894" s="7">
        <f>IF(B894&lt;&gt;"",MONTH(B894),"")</f>
        <v>12</v>
      </c>
      <c r="B894" s="30">
        <f>D894</f>
        <v>41256</v>
      </c>
      <c r="C894" s="30" t="s">
        <v>157</v>
      </c>
      <c r="D894" s="8">
        <v>41256</v>
      </c>
      <c r="E894" s="31" t="s">
        <v>174</v>
      </c>
      <c r="F894" s="63" t="s">
        <v>155</v>
      </c>
      <c r="G894" s="1"/>
      <c r="H894" s="46"/>
      <c r="I894" s="47"/>
      <c r="J894" s="9">
        <v>10321</v>
      </c>
      <c r="K894" s="62" t="s">
        <v>60</v>
      </c>
      <c r="L894" s="62" t="s">
        <v>11</v>
      </c>
    </row>
    <row r="895" spans="1:12" ht="15.75" customHeight="1">
      <c r="A895" s="7">
        <f>IF(B895&lt;&gt;"",MONTH(B895),"")</f>
        <v>12</v>
      </c>
      <c r="B895" s="30">
        <f>D895</f>
        <v>41258</v>
      </c>
      <c r="C895" s="30"/>
      <c r="D895" s="8">
        <v>41258</v>
      </c>
      <c r="E895" s="31" t="s">
        <v>181</v>
      </c>
      <c r="F895" s="96" t="s">
        <v>187</v>
      </c>
      <c r="G895" s="1" t="s">
        <v>180</v>
      </c>
      <c r="H895" s="46"/>
      <c r="I895" s="47"/>
      <c r="J895" s="9">
        <f>736731+1129465</f>
        <v>1866196</v>
      </c>
      <c r="K895" s="62" t="s">
        <v>60</v>
      </c>
      <c r="L895" s="62" t="s">
        <v>22</v>
      </c>
    </row>
    <row r="896" spans="1:12" ht="15.75" customHeight="1">
      <c r="A896" s="7">
        <f>IF(B896&lt;&gt;"",MONTH(B896),"")</f>
        <v>12</v>
      </c>
      <c r="B896" s="30">
        <f>D896</f>
        <v>41258</v>
      </c>
      <c r="C896" s="30"/>
      <c r="D896" s="8">
        <v>41258</v>
      </c>
      <c r="E896" s="31" t="s">
        <v>182</v>
      </c>
      <c r="F896" s="96" t="s">
        <v>187</v>
      </c>
      <c r="G896" s="1" t="s">
        <v>180</v>
      </c>
      <c r="H896" s="46"/>
      <c r="I896" s="47"/>
      <c r="J896" s="9">
        <f>73673+112946</f>
        <v>186619</v>
      </c>
      <c r="K896" s="62" t="s">
        <v>3</v>
      </c>
      <c r="L896" s="62" t="s">
        <v>22</v>
      </c>
    </row>
    <row r="897" spans="1:12" ht="15.75" customHeight="1">
      <c r="A897" s="7">
        <f>IF(B897&lt;&gt;"",MONTH(B897),"")</f>
        <v>12</v>
      </c>
      <c r="B897" s="30">
        <f>D897</f>
        <v>41267</v>
      </c>
      <c r="C897" s="30" t="s">
        <v>156</v>
      </c>
      <c r="D897" s="8">
        <v>41267</v>
      </c>
      <c r="E897" s="31" t="s">
        <v>158</v>
      </c>
      <c r="F897" s="63" t="s">
        <v>155</v>
      </c>
      <c r="G897" s="1"/>
      <c r="H897" s="46"/>
      <c r="I897" s="47"/>
      <c r="J897" s="9">
        <v>15067965</v>
      </c>
      <c r="K897" s="62" t="s">
        <v>11</v>
      </c>
      <c r="L897" s="62" t="s">
        <v>118</v>
      </c>
    </row>
    <row r="898" spans="1:12" ht="15.75" customHeight="1">
      <c r="A898" s="7">
        <f>IF(B898&lt;&gt;"",MONTH(B898),"")</f>
        <v>12</v>
      </c>
      <c r="B898" s="30">
        <f>D898</f>
        <v>41267</v>
      </c>
      <c r="C898" s="8"/>
      <c r="D898" s="8">
        <v>41267</v>
      </c>
      <c r="E898" s="11" t="s">
        <v>405</v>
      </c>
      <c r="F898" s="55" t="s">
        <v>397</v>
      </c>
      <c r="G898" s="15" t="s">
        <v>376</v>
      </c>
      <c r="H898" s="45"/>
      <c r="I898" s="45"/>
      <c r="J898" s="9">
        <v>2600000</v>
      </c>
      <c r="K898" s="10" t="s">
        <v>97</v>
      </c>
      <c r="L898" s="10" t="s">
        <v>22</v>
      </c>
    </row>
    <row r="899" spans="1:12" ht="15.75" customHeight="1">
      <c r="A899" s="7">
        <f>IF(B899&lt;&gt;"",MONTH(B899),"")</f>
        <v>12</v>
      </c>
      <c r="B899" s="30">
        <f>D899</f>
        <v>41267</v>
      </c>
      <c r="C899" s="8"/>
      <c r="D899" s="8">
        <v>41267</v>
      </c>
      <c r="E899" s="11" t="s">
        <v>244</v>
      </c>
      <c r="F899" s="55" t="s">
        <v>397</v>
      </c>
      <c r="G899" s="15" t="s">
        <v>376</v>
      </c>
      <c r="H899" s="46"/>
      <c r="I899" s="46"/>
      <c r="J899" s="9">
        <v>260000</v>
      </c>
      <c r="K899" s="10" t="s">
        <v>3</v>
      </c>
      <c r="L899" s="10" t="s">
        <v>22</v>
      </c>
    </row>
    <row r="900" spans="1:12" ht="15.75" customHeight="1">
      <c r="A900" s="7">
        <f>IF(B900&lt;&gt;"",MONTH(B900),"")</f>
        <v>12</v>
      </c>
      <c r="B900" s="30">
        <f>D900</f>
        <v>41268</v>
      </c>
      <c r="C900" s="30" t="s">
        <v>156</v>
      </c>
      <c r="D900" s="8">
        <v>41268</v>
      </c>
      <c r="E900" s="31" t="s">
        <v>158</v>
      </c>
      <c r="F900" s="63" t="s">
        <v>155</v>
      </c>
      <c r="G900" s="1"/>
      <c r="H900" s="46"/>
      <c r="I900" s="47"/>
      <c r="J900" s="9">
        <v>17039000</v>
      </c>
      <c r="K900" s="62" t="s">
        <v>11</v>
      </c>
      <c r="L900" s="62" t="s">
        <v>118</v>
      </c>
    </row>
    <row r="901" spans="1:12" ht="15.75" customHeight="1">
      <c r="A901" s="7">
        <f>IF(B901&lt;&gt;"",MONTH(B901),"")</f>
        <v>12</v>
      </c>
      <c r="B901" s="30">
        <f>D901</f>
        <v>41268</v>
      </c>
      <c r="C901" s="30" t="s">
        <v>156</v>
      </c>
      <c r="D901" s="8">
        <v>41268</v>
      </c>
      <c r="E901" s="31" t="s">
        <v>158</v>
      </c>
      <c r="F901" s="63" t="s">
        <v>155</v>
      </c>
      <c r="G901" s="1"/>
      <c r="H901" s="46"/>
      <c r="I901" s="47"/>
      <c r="J901" s="9">
        <v>6158000</v>
      </c>
      <c r="K901" s="62" t="s">
        <v>11</v>
      </c>
      <c r="L901" s="62" t="s">
        <v>118</v>
      </c>
    </row>
    <row r="902" spans="1:12" ht="15.75" customHeight="1">
      <c r="A902" s="7">
        <f>IF(B902&lt;&gt;"",MONTH(B902),"")</f>
        <v>12</v>
      </c>
      <c r="B902" s="30">
        <f>D902</f>
        <v>41268</v>
      </c>
      <c r="C902" s="30" t="s">
        <v>156</v>
      </c>
      <c r="D902" s="8">
        <v>41268</v>
      </c>
      <c r="E902" s="31" t="s">
        <v>165</v>
      </c>
      <c r="F902" s="63" t="s">
        <v>155</v>
      </c>
      <c r="G902" s="1" t="s">
        <v>171</v>
      </c>
      <c r="H902" s="46"/>
      <c r="I902" s="47"/>
      <c r="J902" s="9">
        <v>6000000</v>
      </c>
      <c r="K902" s="62" t="s">
        <v>11</v>
      </c>
      <c r="L902" s="62" t="s">
        <v>22</v>
      </c>
    </row>
    <row r="903" spans="1:12" ht="15.75" customHeight="1">
      <c r="A903" s="7">
        <f>IF(B903&lt;&gt;"",MONTH(B903),"")</f>
        <v>12</v>
      </c>
      <c r="B903" s="30">
        <f>D903</f>
        <v>41268</v>
      </c>
      <c r="C903" s="30" t="s">
        <v>156</v>
      </c>
      <c r="D903" s="8">
        <v>41268</v>
      </c>
      <c r="E903" s="31" t="s">
        <v>167</v>
      </c>
      <c r="F903" s="63" t="s">
        <v>155</v>
      </c>
      <c r="G903" s="1"/>
      <c r="H903" s="46"/>
      <c r="I903" s="47"/>
      <c r="J903" s="9">
        <v>11977</v>
      </c>
      <c r="K903" s="62" t="s">
        <v>11</v>
      </c>
      <c r="L903" s="62" t="s">
        <v>18</v>
      </c>
    </row>
    <row r="904" spans="1:12" ht="15.75" customHeight="1">
      <c r="A904" s="7">
        <f>IF(B904&lt;&gt;"",MONTH(B904),"")</f>
        <v>12</v>
      </c>
      <c r="B904" s="30">
        <f>D904</f>
        <v>41268</v>
      </c>
      <c r="C904" s="30" t="s">
        <v>157</v>
      </c>
      <c r="D904" s="8">
        <v>41268</v>
      </c>
      <c r="E904" s="31" t="s">
        <v>173</v>
      </c>
      <c r="F904" s="63" t="s">
        <v>155</v>
      </c>
      <c r="G904" s="1" t="s">
        <v>171</v>
      </c>
      <c r="H904" s="46"/>
      <c r="I904" s="47"/>
      <c r="J904" s="9">
        <v>38500000</v>
      </c>
      <c r="K904" s="62" t="s">
        <v>22</v>
      </c>
      <c r="L904" s="62" t="s">
        <v>11</v>
      </c>
    </row>
    <row r="905" spans="1:12" ht="15.75" customHeight="1">
      <c r="A905" s="7">
        <f>IF(B905&lt;&gt;"",MONTH(B905),"")</f>
        <v>12</v>
      </c>
      <c r="B905" s="30">
        <f>D905</f>
        <v>41268</v>
      </c>
      <c r="C905" s="30" t="s">
        <v>157</v>
      </c>
      <c r="D905" s="8">
        <v>41268</v>
      </c>
      <c r="E905" s="31" t="s">
        <v>168</v>
      </c>
      <c r="F905" s="63" t="s">
        <v>155</v>
      </c>
      <c r="G905" s="1"/>
      <c r="H905" s="46"/>
      <c r="I905" s="47"/>
      <c r="J905" s="9">
        <v>6000000</v>
      </c>
      <c r="K905" s="62" t="s">
        <v>2</v>
      </c>
      <c r="L905" s="62" t="s">
        <v>11</v>
      </c>
    </row>
    <row r="906" spans="1:12" ht="15.75" customHeight="1">
      <c r="A906" s="7">
        <f>IF(B906&lt;&gt;"",MONTH(B906),"")</f>
        <v>12</v>
      </c>
      <c r="B906" s="30">
        <f>D906</f>
        <v>41268</v>
      </c>
      <c r="C906" s="30" t="s">
        <v>157</v>
      </c>
      <c r="D906" s="8">
        <v>41268</v>
      </c>
      <c r="E906" s="31" t="s">
        <v>159</v>
      </c>
      <c r="F906" s="63" t="s">
        <v>155</v>
      </c>
      <c r="G906" s="1"/>
      <c r="H906" s="46"/>
      <c r="I906" s="47"/>
      <c r="J906" s="9">
        <v>20000</v>
      </c>
      <c r="K906" s="62" t="s">
        <v>60</v>
      </c>
      <c r="L906" s="62" t="s">
        <v>11</v>
      </c>
    </row>
    <row r="907" spans="1:12" ht="15.75" customHeight="1">
      <c r="A907" s="7">
        <f>IF(B907&lt;&gt;"",MONTH(B907),"")</f>
        <v>12</v>
      </c>
      <c r="B907" s="30">
        <f>D907</f>
        <v>41268</v>
      </c>
      <c r="C907" s="30"/>
      <c r="D907" s="8">
        <v>41268</v>
      </c>
      <c r="E907" s="31" t="s">
        <v>200</v>
      </c>
      <c r="F907" s="96" t="s">
        <v>202</v>
      </c>
      <c r="G907" s="1" t="s">
        <v>203</v>
      </c>
      <c r="H907" s="46"/>
      <c r="I907" s="47"/>
      <c r="J907" s="9">
        <v>1400000</v>
      </c>
      <c r="K907" s="62" t="s">
        <v>60</v>
      </c>
      <c r="L907" s="62" t="s">
        <v>22</v>
      </c>
    </row>
    <row r="908" spans="1:12" ht="15.75" customHeight="1">
      <c r="A908" s="7">
        <f>IF(B908&lt;&gt;"",MONTH(B908),"")</f>
        <v>12</v>
      </c>
      <c r="B908" s="30">
        <f>D908</f>
        <v>41268</v>
      </c>
      <c r="C908" s="30"/>
      <c r="D908" s="8">
        <v>41268</v>
      </c>
      <c r="E908" s="31" t="s">
        <v>201</v>
      </c>
      <c r="F908" s="96" t="s">
        <v>202</v>
      </c>
      <c r="G908" s="1" t="s">
        <v>203</v>
      </c>
      <c r="H908" s="46"/>
      <c r="I908" s="47"/>
      <c r="J908" s="9">
        <v>140000</v>
      </c>
      <c r="K908" s="62" t="s">
        <v>3</v>
      </c>
      <c r="L908" s="62" t="s">
        <v>22</v>
      </c>
    </row>
    <row r="909" spans="1:12" ht="15.75" customHeight="1">
      <c r="A909" s="7">
        <f>IF(B909&lt;&gt;"",MONTH(B909),"")</f>
        <v>12</v>
      </c>
      <c r="B909" s="30">
        <f>D909</f>
        <v>41268</v>
      </c>
      <c r="C909" s="30"/>
      <c r="D909" s="30">
        <v>41268</v>
      </c>
      <c r="E909" s="11" t="s">
        <v>356</v>
      </c>
      <c r="F909" s="96" t="s">
        <v>355</v>
      </c>
      <c r="G909" s="1" t="s">
        <v>296</v>
      </c>
      <c r="H909" s="45">
        <v>60</v>
      </c>
      <c r="I909" s="45">
        <v>26179</v>
      </c>
      <c r="J909" s="9">
        <f>ROUND(H909*I909,0)</f>
        <v>1570740</v>
      </c>
      <c r="K909" s="62" t="s">
        <v>89</v>
      </c>
      <c r="L909" s="62" t="s">
        <v>2</v>
      </c>
    </row>
    <row r="910" spans="1:12" ht="15.75" customHeight="1">
      <c r="A910" s="7">
        <f>IF(B910&lt;&gt;"",MONTH(B910),"")</f>
        <v>12</v>
      </c>
      <c r="B910" s="30">
        <f>D910</f>
        <v>41268</v>
      </c>
      <c r="C910" s="30"/>
      <c r="D910" s="30">
        <v>41268</v>
      </c>
      <c r="E910" s="11" t="s">
        <v>357</v>
      </c>
      <c r="F910" s="96" t="s">
        <v>355</v>
      </c>
      <c r="G910" s="1" t="s">
        <v>296</v>
      </c>
      <c r="H910" s="45">
        <v>650</v>
      </c>
      <c r="I910" s="45">
        <v>22663</v>
      </c>
      <c r="J910" s="9">
        <f>ROUND(H910*I910,0)</f>
        <v>14730950</v>
      </c>
      <c r="K910" s="62" t="s">
        <v>89</v>
      </c>
      <c r="L910" s="62" t="s">
        <v>2</v>
      </c>
    </row>
    <row r="911" spans="1:12" ht="15.75" customHeight="1">
      <c r="A911" s="7">
        <f>IF(B911&lt;&gt;"",MONTH(B911),"")</f>
        <v>12</v>
      </c>
      <c r="B911" s="30">
        <f>D911</f>
        <v>41268</v>
      </c>
      <c r="C911" s="30"/>
      <c r="D911" s="30">
        <v>41268</v>
      </c>
      <c r="E911" s="11" t="s">
        <v>298</v>
      </c>
      <c r="F911" s="96" t="s">
        <v>355</v>
      </c>
      <c r="G911" s="1" t="s">
        <v>296</v>
      </c>
      <c r="H911" s="45"/>
      <c r="I911" s="45"/>
      <c r="J911" s="9">
        <v>1630169</v>
      </c>
      <c r="K911" s="62" t="s">
        <v>3</v>
      </c>
      <c r="L911" s="62" t="s">
        <v>2</v>
      </c>
    </row>
    <row r="912" spans="1:12" ht="15.75" customHeight="1">
      <c r="A912" s="7">
        <f>IF(B912&lt;&gt;"",MONTH(B912),"")</f>
        <v>12</v>
      </c>
      <c r="B912" s="30">
        <f>D912</f>
        <v>41268</v>
      </c>
      <c r="C912" s="30"/>
      <c r="D912" s="30">
        <v>41268</v>
      </c>
      <c r="E912" s="11" t="s">
        <v>359</v>
      </c>
      <c r="F912" s="96" t="s">
        <v>358</v>
      </c>
      <c r="G912" s="1" t="s">
        <v>296</v>
      </c>
      <c r="H912" s="45">
        <v>517</v>
      </c>
      <c r="I912" s="45">
        <v>19982</v>
      </c>
      <c r="J912" s="9">
        <f>ROUND(H912*I912,0)</f>
        <v>10330694</v>
      </c>
      <c r="K912" s="62" t="s">
        <v>89</v>
      </c>
      <c r="L912" s="62" t="s">
        <v>2</v>
      </c>
    </row>
    <row r="913" spans="1:12" ht="15.75" customHeight="1">
      <c r="A913" s="7">
        <f>IF(B913&lt;&gt;"",MONTH(B913),"")</f>
        <v>12</v>
      </c>
      <c r="B913" s="30">
        <f>D913</f>
        <v>41268</v>
      </c>
      <c r="C913" s="8"/>
      <c r="D913" s="30">
        <v>41268</v>
      </c>
      <c r="E913" s="11" t="s">
        <v>298</v>
      </c>
      <c r="F913" s="96" t="s">
        <v>358</v>
      </c>
      <c r="G913" s="1" t="s">
        <v>296</v>
      </c>
      <c r="H913" s="46"/>
      <c r="I913" s="46"/>
      <c r="J913" s="9">
        <v>1033069</v>
      </c>
      <c r="K913" s="62" t="s">
        <v>3</v>
      </c>
      <c r="L913" s="62" t="s">
        <v>2</v>
      </c>
    </row>
    <row r="914" spans="1:12" ht="15.75" customHeight="1">
      <c r="A914" s="7">
        <f>IF(B914&lt;&gt;"",MONTH(B914),"")</f>
        <v>12</v>
      </c>
      <c r="B914" s="30">
        <f>D914</f>
        <v>41269</v>
      </c>
      <c r="C914" s="30" t="s">
        <v>157</v>
      </c>
      <c r="D914" s="8">
        <v>41269</v>
      </c>
      <c r="E914" s="31" t="s">
        <v>174</v>
      </c>
      <c r="F914" s="63" t="s">
        <v>155</v>
      </c>
      <c r="G914" s="1"/>
      <c r="H914" s="46"/>
      <c r="I914" s="47"/>
      <c r="J914" s="9">
        <v>10000</v>
      </c>
      <c r="K914" s="62" t="s">
        <v>60</v>
      </c>
      <c r="L914" s="62" t="s">
        <v>11</v>
      </c>
    </row>
    <row r="915" spans="1:12" ht="15.75" customHeight="1">
      <c r="A915" s="7">
        <f>IF(B915&lt;&gt;"",MONTH(B915),"")</f>
        <v>12</v>
      </c>
      <c r="B915" s="30">
        <f>D915</f>
        <v>41270</v>
      </c>
      <c r="C915" s="8"/>
      <c r="D915" s="8">
        <v>41270</v>
      </c>
      <c r="E915" s="11" t="s">
        <v>357</v>
      </c>
      <c r="F915" s="55" t="s">
        <v>360</v>
      </c>
      <c r="G915" s="1" t="s">
        <v>296</v>
      </c>
      <c r="H915" s="46">
        <v>338</v>
      </c>
      <c r="I915" s="46">
        <v>22663</v>
      </c>
      <c r="J915" s="9">
        <f>ROUND(H915*I915,0)</f>
        <v>7660094</v>
      </c>
      <c r="K915" s="62" t="s">
        <v>89</v>
      </c>
      <c r="L915" s="62" t="s">
        <v>2</v>
      </c>
    </row>
    <row r="916" spans="1:12" ht="15.75" customHeight="1">
      <c r="A916" s="7">
        <f>IF(B916&lt;&gt;"",MONTH(B916),"")</f>
        <v>12</v>
      </c>
      <c r="B916" s="30">
        <f>D916</f>
        <v>41270</v>
      </c>
      <c r="C916" s="30"/>
      <c r="D916" s="8">
        <v>41270</v>
      </c>
      <c r="E916" s="11" t="s">
        <v>298</v>
      </c>
      <c r="F916" s="55" t="s">
        <v>360</v>
      </c>
      <c r="G916" s="1" t="s">
        <v>296</v>
      </c>
      <c r="H916" s="45"/>
      <c r="I916" s="45"/>
      <c r="J916" s="9">
        <v>766009</v>
      </c>
      <c r="K916" s="62" t="s">
        <v>3</v>
      </c>
      <c r="L916" s="62" t="s">
        <v>2</v>
      </c>
    </row>
    <row r="917" spans="1:12" ht="15.75" customHeight="1">
      <c r="A917" s="7">
        <f>IF(B917&lt;&gt;"",MONTH(B917),"")</f>
        <v>12</v>
      </c>
      <c r="B917" s="30">
        <f>D917</f>
        <v>41271</v>
      </c>
      <c r="C917" s="8"/>
      <c r="D917" s="8">
        <v>41271</v>
      </c>
      <c r="E917" s="11" t="s">
        <v>362</v>
      </c>
      <c r="F917" s="55" t="s">
        <v>361</v>
      </c>
      <c r="G917" s="1" t="s">
        <v>296</v>
      </c>
      <c r="H917" s="45">
        <v>381</v>
      </c>
      <c r="I917" s="45">
        <v>19699</v>
      </c>
      <c r="J917" s="9">
        <f>ROUND(H917*I917,0)</f>
        <v>7505319</v>
      </c>
      <c r="K917" s="62" t="s">
        <v>89</v>
      </c>
      <c r="L917" s="62" t="s">
        <v>2</v>
      </c>
    </row>
    <row r="918" spans="1:12" ht="15.75" customHeight="1">
      <c r="A918" s="7">
        <f>IF(B918&lt;&gt;"",MONTH(B918),"")</f>
        <v>12</v>
      </c>
      <c r="B918" s="30">
        <f>D918</f>
        <v>41271</v>
      </c>
      <c r="C918" s="8"/>
      <c r="D918" s="8">
        <v>41271</v>
      </c>
      <c r="E918" s="11" t="s">
        <v>363</v>
      </c>
      <c r="F918" s="55" t="s">
        <v>361</v>
      </c>
      <c r="G918" s="1" t="s">
        <v>296</v>
      </c>
      <c r="H918" s="45">
        <v>50</v>
      </c>
      <c r="I918" s="45">
        <v>32832</v>
      </c>
      <c r="J918" s="9">
        <f>ROUND(H918*I918,0)</f>
        <v>1641600</v>
      </c>
      <c r="K918" s="62" t="s">
        <v>89</v>
      </c>
      <c r="L918" s="62" t="s">
        <v>2</v>
      </c>
    </row>
    <row r="919" spans="1:12" ht="15.75" customHeight="1">
      <c r="A919" s="7">
        <f>IF(B919&lt;&gt;"",MONTH(B919),"")</f>
        <v>12</v>
      </c>
      <c r="B919" s="30">
        <f>D919</f>
        <v>41271</v>
      </c>
      <c r="C919" s="30"/>
      <c r="D919" s="8">
        <v>41271</v>
      </c>
      <c r="E919" s="11" t="s">
        <v>298</v>
      </c>
      <c r="F919" s="55" t="s">
        <v>361</v>
      </c>
      <c r="G919" s="1" t="s">
        <v>296</v>
      </c>
      <c r="H919" s="45"/>
      <c r="I919" s="45"/>
      <c r="J919" s="9">
        <v>914692</v>
      </c>
      <c r="K919" s="62" t="s">
        <v>3</v>
      </c>
      <c r="L919" s="62" t="s">
        <v>2</v>
      </c>
    </row>
    <row r="920" spans="1:12" ht="15.75" customHeight="1">
      <c r="A920" s="7"/>
      <c r="B920" s="30"/>
      <c r="C920" s="32"/>
      <c r="D920" s="8"/>
      <c r="E920" s="11"/>
      <c r="F920" s="11"/>
      <c r="G920" s="15"/>
      <c r="H920" s="45"/>
      <c r="I920" s="45"/>
      <c r="J920" s="9"/>
      <c r="K920" s="62"/>
      <c r="L920" s="62"/>
    </row>
    <row r="921" spans="1:12" ht="15.75" customHeight="1">
      <c r="A921" s="7"/>
      <c r="B921" s="30"/>
      <c r="C921" s="32"/>
      <c r="D921" s="8"/>
      <c r="E921" s="11"/>
      <c r="F921" s="11"/>
      <c r="G921" s="15"/>
      <c r="H921" s="45"/>
      <c r="I921" s="45"/>
      <c r="J921" s="9"/>
      <c r="K921" s="62"/>
      <c r="L921" s="62"/>
    </row>
    <row r="922" spans="1:12" ht="15.75" customHeight="1">
      <c r="A922" s="7"/>
      <c r="B922" s="30"/>
      <c r="C922" s="32"/>
      <c r="D922" s="8"/>
      <c r="E922" s="11"/>
      <c r="F922" s="11"/>
      <c r="G922" s="15"/>
      <c r="H922" s="45"/>
      <c r="I922" s="45"/>
      <c r="J922" s="9"/>
      <c r="K922" s="62"/>
      <c r="L922" s="62"/>
    </row>
    <row r="923" spans="1:12" ht="15.75" customHeight="1">
      <c r="A923" s="7"/>
      <c r="B923" s="30"/>
      <c r="C923" s="32"/>
      <c r="D923" s="8"/>
      <c r="E923" s="11"/>
      <c r="F923" s="11"/>
      <c r="G923" s="15"/>
      <c r="H923" s="45"/>
      <c r="I923" s="45"/>
      <c r="J923" s="9"/>
      <c r="K923" s="62"/>
      <c r="L923" s="62"/>
    </row>
    <row r="924" spans="1:12" ht="15.75" customHeight="1">
      <c r="A924" s="7"/>
      <c r="B924" s="30"/>
      <c r="C924" s="32"/>
      <c r="D924" s="8"/>
      <c r="E924" s="11"/>
      <c r="F924" s="11"/>
      <c r="G924" s="15"/>
      <c r="H924" s="45"/>
      <c r="I924" s="45"/>
      <c r="J924" s="9"/>
      <c r="K924" s="62"/>
      <c r="L924" s="62"/>
    </row>
    <row r="925" spans="1:12" ht="15.75" customHeight="1">
      <c r="A925" s="7"/>
      <c r="B925" s="30"/>
      <c r="C925" s="32"/>
      <c r="D925" s="8"/>
      <c r="E925" s="11"/>
      <c r="F925" s="11"/>
      <c r="G925" s="15"/>
      <c r="H925" s="45"/>
      <c r="I925" s="45"/>
      <c r="J925" s="9"/>
      <c r="K925" s="62"/>
      <c r="L925" s="62"/>
    </row>
    <row r="926" spans="1:12" ht="15.75" customHeight="1">
      <c r="A926" s="7"/>
      <c r="B926" s="30"/>
      <c r="C926" s="32"/>
      <c r="D926" s="8"/>
      <c r="E926" s="11"/>
      <c r="F926" s="11"/>
      <c r="G926" s="15"/>
      <c r="H926" s="45"/>
      <c r="I926" s="45"/>
      <c r="J926" s="9"/>
      <c r="K926" s="62"/>
      <c r="L926" s="62"/>
    </row>
    <row r="927" spans="1:12" ht="15.75" customHeight="1">
      <c r="A927" s="7"/>
      <c r="B927" s="30"/>
      <c r="C927" s="32"/>
      <c r="D927" s="8"/>
      <c r="E927" s="11"/>
      <c r="F927" s="11"/>
      <c r="G927" s="15"/>
      <c r="H927" s="45"/>
      <c r="I927" s="45"/>
      <c r="J927" s="9"/>
      <c r="K927" s="62"/>
      <c r="L927" s="62"/>
    </row>
    <row r="928" spans="1:12" ht="15.75" customHeight="1">
      <c r="A928" s="7"/>
      <c r="B928" s="30"/>
      <c r="C928" s="32"/>
      <c r="D928" s="8"/>
      <c r="E928" s="11"/>
      <c r="F928" s="11"/>
      <c r="G928" s="15"/>
      <c r="H928" s="45"/>
      <c r="I928" s="45"/>
      <c r="J928" s="9"/>
      <c r="K928" s="62"/>
      <c r="L928" s="62"/>
    </row>
    <row r="929" spans="1:12" ht="15.75" customHeight="1">
      <c r="A929" s="7"/>
      <c r="B929" s="30"/>
      <c r="C929" s="32"/>
      <c r="D929" s="8"/>
      <c r="E929" s="11"/>
      <c r="F929" s="11"/>
      <c r="G929" s="15"/>
      <c r="H929" s="45"/>
      <c r="I929" s="45"/>
      <c r="J929" s="9"/>
      <c r="K929" s="62"/>
      <c r="L929" s="62"/>
    </row>
    <row r="930" spans="1:12" ht="15.75" customHeight="1">
      <c r="A930" s="7"/>
      <c r="B930" s="30"/>
      <c r="C930" s="32"/>
      <c r="D930" s="8"/>
      <c r="E930" s="11"/>
      <c r="F930" s="11"/>
      <c r="G930" s="15"/>
      <c r="H930" s="45"/>
      <c r="I930" s="45"/>
      <c r="J930" s="9"/>
      <c r="K930" s="62"/>
      <c r="L930" s="62"/>
    </row>
    <row r="931" spans="1:12" ht="15.75" customHeight="1">
      <c r="A931" s="7"/>
      <c r="B931" s="30"/>
      <c r="C931" s="32"/>
      <c r="D931" s="8"/>
      <c r="E931" s="11"/>
      <c r="F931" s="11"/>
      <c r="G931" s="15"/>
      <c r="H931" s="45"/>
      <c r="I931" s="45"/>
      <c r="J931" s="9"/>
      <c r="K931" s="62"/>
      <c r="L931" s="62"/>
    </row>
    <row r="932" spans="1:12" ht="15.75" customHeight="1">
      <c r="A932" s="7"/>
      <c r="B932" s="30"/>
      <c r="C932" s="32"/>
      <c r="D932" s="8"/>
      <c r="E932" s="11"/>
      <c r="F932" s="11"/>
      <c r="G932" s="15"/>
      <c r="H932" s="45"/>
      <c r="I932" s="45"/>
      <c r="J932" s="9"/>
      <c r="K932" s="62"/>
      <c r="L932" s="62"/>
    </row>
    <row r="933" spans="1:12" ht="15.75" customHeight="1">
      <c r="A933" s="7"/>
      <c r="B933" s="30"/>
      <c r="C933" s="32"/>
      <c r="D933" s="8"/>
      <c r="E933" s="11"/>
      <c r="F933" s="11"/>
      <c r="G933" s="15"/>
      <c r="H933" s="45"/>
      <c r="I933" s="45"/>
      <c r="J933" s="9"/>
      <c r="K933" s="62"/>
      <c r="L933" s="62"/>
    </row>
    <row r="934" spans="1:12" ht="15.75" customHeight="1">
      <c r="A934" s="7"/>
      <c r="B934" s="30"/>
      <c r="C934" s="32"/>
      <c r="D934" s="8"/>
      <c r="E934" s="11"/>
      <c r="F934" s="11"/>
      <c r="G934" s="15"/>
      <c r="H934" s="45"/>
      <c r="I934" s="45"/>
      <c r="J934" s="9"/>
      <c r="K934" s="62"/>
      <c r="L934" s="62"/>
    </row>
    <row r="935" spans="1:12" ht="15.75" customHeight="1">
      <c r="A935" s="7"/>
      <c r="B935" s="30"/>
      <c r="C935" s="32"/>
      <c r="D935" s="8"/>
      <c r="E935" s="11"/>
      <c r="F935" s="11"/>
      <c r="G935" s="15"/>
      <c r="H935" s="45"/>
      <c r="I935" s="45"/>
      <c r="J935" s="9"/>
      <c r="K935" s="62"/>
      <c r="L935" s="62"/>
    </row>
    <row r="936" spans="1:12" ht="15.75" customHeight="1">
      <c r="A936" s="7"/>
      <c r="B936" s="30"/>
      <c r="C936" s="32"/>
      <c r="D936" s="8"/>
      <c r="E936" s="11"/>
      <c r="F936" s="11"/>
      <c r="G936" s="15"/>
      <c r="H936" s="45"/>
      <c r="I936" s="45"/>
      <c r="J936" s="9"/>
      <c r="K936" s="62"/>
      <c r="L936" s="62"/>
    </row>
    <row r="937" spans="1:12" ht="15.75" customHeight="1">
      <c r="A937" s="7"/>
      <c r="B937" s="30"/>
      <c r="C937" s="32"/>
      <c r="D937" s="8"/>
      <c r="E937" s="11"/>
      <c r="F937" s="11"/>
      <c r="G937" s="15"/>
      <c r="H937" s="45"/>
      <c r="I937" s="45"/>
      <c r="J937" s="9"/>
      <c r="K937" s="62"/>
      <c r="L937" s="62"/>
    </row>
    <row r="938" spans="1:12" ht="15.75" customHeight="1">
      <c r="A938" s="7"/>
      <c r="B938" s="30"/>
      <c r="C938" s="32"/>
      <c r="D938" s="8"/>
      <c r="E938" s="11"/>
      <c r="F938" s="11"/>
      <c r="G938" s="15"/>
      <c r="H938" s="45"/>
      <c r="I938" s="45"/>
      <c r="J938" s="9"/>
      <c r="K938" s="62"/>
      <c r="L938" s="62"/>
    </row>
    <row r="939" spans="1:12" ht="15.75" customHeight="1">
      <c r="A939" s="7"/>
      <c r="B939" s="30"/>
      <c r="C939" s="32"/>
      <c r="D939" s="8"/>
      <c r="E939" s="11"/>
      <c r="F939" s="11"/>
      <c r="G939" s="15"/>
      <c r="H939" s="45"/>
      <c r="I939" s="45"/>
      <c r="J939" s="9"/>
      <c r="K939" s="62"/>
      <c r="L939" s="62"/>
    </row>
    <row r="940" spans="1:12" ht="15.75" customHeight="1">
      <c r="A940" s="7"/>
      <c r="B940" s="30"/>
      <c r="C940" s="32"/>
      <c r="D940" s="8"/>
      <c r="E940" s="11"/>
      <c r="F940" s="11"/>
      <c r="G940" s="15"/>
      <c r="H940" s="45"/>
      <c r="I940" s="45"/>
      <c r="J940" s="9"/>
      <c r="K940" s="62"/>
      <c r="L940" s="62"/>
    </row>
    <row r="941" spans="1:12" ht="15.75" customHeight="1">
      <c r="A941" s="7"/>
      <c r="B941" s="30"/>
      <c r="C941" s="32"/>
      <c r="D941" s="8"/>
      <c r="E941" s="11"/>
      <c r="F941" s="11"/>
      <c r="G941" s="15"/>
      <c r="H941" s="45"/>
      <c r="I941" s="45"/>
      <c r="J941" s="9"/>
      <c r="K941" s="62"/>
      <c r="L941" s="62"/>
    </row>
    <row r="942" spans="1:12" ht="15.75" customHeight="1">
      <c r="A942" s="7"/>
      <c r="B942" s="30"/>
      <c r="C942" s="32"/>
      <c r="D942" s="8"/>
      <c r="E942" s="11"/>
      <c r="F942" s="11"/>
      <c r="G942" s="15"/>
      <c r="H942" s="45"/>
      <c r="I942" s="45"/>
      <c r="J942" s="9"/>
      <c r="K942" s="62"/>
      <c r="L942" s="62"/>
    </row>
    <row r="943" spans="1:12" ht="15.75" customHeight="1">
      <c r="A943" s="7"/>
      <c r="B943" s="30"/>
      <c r="C943" s="32"/>
      <c r="D943" s="8"/>
      <c r="E943" s="11"/>
      <c r="F943" s="11"/>
      <c r="G943" s="15"/>
      <c r="H943" s="45"/>
      <c r="I943" s="45"/>
      <c r="J943" s="9"/>
      <c r="K943" s="62"/>
      <c r="L943" s="62"/>
    </row>
    <row r="944" spans="1:12" ht="15.75" customHeight="1">
      <c r="A944" s="7"/>
      <c r="B944" s="30"/>
      <c r="C944" s="32"/>
      <c r="D944" s="8"/>
      <c r="E944" s="11"/>
      <c r="F944" s="11"/>
      <c r="G944" s="15"/>
      <c r="H944" s="45"/>
      <c r="I944" s="45"/>
      <c r="J944" s="9"/>
      <c r="K944" s="62"/>
      <c r="L944" s="62"/>
    </row>
    <row r="945" spans="1:12" ht="15.75" customHeight="1">
      <c r="A945" s="7"/>
      <c r="B945" s="30"/>
      <c r="C945" s="32"/>
      <c r="D945" s="8"/>
      <c r="E945" s="11"/>
      <c r="F945" s="11"/>
      <c r="G945" s="15"/>
      <c r="H945" s="45"/>
      <c r="I945" s="45"/>
      <c r="J945" s="9"/>
      <c r="K945" s="62"/>
      <c r="L945" s="62"/>
    </row>
    <row r="946" spans="1:12" ht="15.75" customHeight="1">
      <c r="A946" s="7"/>
      <c r="B946" s="30"/>
      <c r="C946" s="32"/>
      <c r="D946" s="8"/>
      <c r="E946" s="11"/>
      <c r="F946" s="11"/>
      <c r="G946" s="15"/>
      <c r="H946" s="45"/>
      <c r="I946" s="45"/>
      <c r="J946" s="9"/>
      <c r="K946" s="62"/>
      <c r="L946" s="62"/>
    </row>
    <row r="947" spans="1:12" ht="15.75" customHeight="1">
      <c r="A947" s="7"/>
      <c r="B947" s="30"/>
      <c r="C947" s="32"/>
      <c r="D947" s="8"/>
      <c r="E947" s="11"/>
      <c r="F947" s="11"/>
      <c r="G947" s="15"/>
      <c r="H947" s="45"/>
      <c r="I947" s="45"/>
      <c r="J947" s="9"/>
      <c r="K947" s="62"/>
      <c r="L947" s="62"/>
    </row>
    <row r="948" spans="1:12" ht="15.75" customHeight="1">
      <c r="A948" s="7"/>
      <c r="B948" s="30"/>
      <c r="C948" s="32"/>
      <c r="D948" s="8"/>
      <c r="E948" s="11"/>
      <c r="F948" s="11"/>
      <c r="G948" s="15"/>
      <c r="H948" s="45"/>
      <c r="I948" s="45"/>
      <c r="J948" s="9"/>
      <c r="K948" s="62"/>
      <c r="L948" s="62"/>
    </row>
    <row r="949" spans="1:12" ht="15.75" customHeight="1">
      <c r="A949" s="7"/>
      <c r="B949" s="30"/>
      <c r="C949" s="32"/>
      <c r="D949" s="8"/>
      <c r="E949" s="11"/>
      <c r="F949" s="11"/>
      <c r="G949" s="15"/>
      <c r="H949" s="45"/>
      <c r="I949" s="45"/>
      <c r="J949" s="9"/>
      <c r="K949" s="62"/>
      <c r="L949" s="62"/>
    </row>
    <row r="950" spans="1:12" ht="15.75" customHeight="1">
      <c r="A950" s="7"/>
      <c r="B950" s="30"/>
      <c r="C950" s="32"/>
      <c r="D950" s="8"/>
      <c r="E950" s="11"/>
      <c r="F950" s="11"/>
      <c r="G950" s="15"/>
      <c r="H950" s="45"/>
      <c r="I950" s="45"/>
      <c r="J950" s="9"/>
      <c r="K950" s="62"/>
      <c r="L950" s="62"/>
    </row>
    <row r="951" spans="1:12" ht="15.75" customHeight="1">
      <c r="A951" s="7"/>
      <c r="B951" s="30"/>
      <c r="C951" s="32"/>
      <c r="D951" s="8"/>
      <c r="E951" s="11"/>
      <c r="F951" s="11"/>
      <c r="G951" s="15"/>
      <c r="H951" s="45"/>
      <c r="I951" s="45"/>
      <c r="J951" s="9"/>
      <c r="K951" s="62"/>
      <c r="L951" s="62"/>
    </row>
    <row r="952" spans="1:12" ht="15.75" customHeight="1">
      <c r="A952" s="7" t="str">
        <f t="shared" ref="A952:A956" si="3">IF(B952&lt;&gt;"",MONTH(B952),"")</f>
        <v/>
      </c>
      <c r="B952" s="8"/>
      <c r="C952" s="8"/>
      <c r="D952" s="8"/>
      <c r="E952" s="11"/>
      <c r="F952" s="11"/>
      <c r="G952" s="15"/>
      <c r="H952" s="45"/>
      <c r="I952" s="45"/>
      <c r="J952" s="9"/>
      <c r="K952" s="10"/>
      <c r="L952" s="10"/>
    </row>
    <row r="953" spans="1:12" ht="15.75" customHeight="1">
      <c r="A953" s="7" t="str">
        <f t="shared" si="3"/>
        <v/>
      </c>
      <c r="B953" s="8"/>
      <c r="C953" s="8"/>
      <c r="D953" s="8"/>
      <c r="E953" s="11"/>
      <c r="F953" s="11"/>
      <c r="G953" s="15"/>
      <c r="H953" s="45"/>
      <c r="I953" s="45"/>
      <c r="J953" s="9"/>
      <c r="K953" s="10"/>
      <c r="L953" s="10"/>
    </row>
    <row r="954" spans="1:12" ht="15.75" customHeight="1">
      <c r="A954" s="7" t="str">
        <f t="shared" si="3"/>
        <v/>
      </c>
      <c r="B954" s="8"/>
      <c r="C954" s="8"/>
      <c r="D954" s="8"/>
      <c r="E954" s="11"/>
      <c r="F954" s="11"/>
      <c r="G954" s="15"/>
      <c r="H954" s="45"/>
      <c r="I954" s="45"/>
      <c r="J954" s="9"/>
      <c r="K954" s="10"/>
      <c r="L954" s="10"/>
    </row>
    <row r="955" spans="1:12" ht="15.75" customHeight="1">
      <c r="A955" s="7" t="str">
        <f t="shared" si="3"/>
        <v/>
      </c>
      <c r="B955" s="8"/>
      <c r="C955" s="8"/>
      <c r="D955" s="8"/>
      <c r="E955" s="11"/>
      <c r="F955" s="11"/>
      <c r="G955" s="15"/>
      <c r="H955" s="45"/>
      <c r="I955" s="45"/>
      <c r="J955" s="9"/>
      <c r="K955" s="10"/>
      <c r="L955" s="10"/>
    </row>
    <row r="956" spans="1:12" ht="15.75" customHeight="1">
      <c r="A956" s="7" t="str">
        <f t="shared" si="3"/>
        <v/>
      </c>
      <c r="B956" s="8"/>
      <c r="C956" s="8"/>
      <c r="D956" s="8"/>
      <c r="E956" s="11"/>
      <c r="F956" s="11"/>
      <c r="G956" s="15"/>
      <c r="H956" s="45"/>
      <c r="I956" s="45"/>
      <c r="J956" s="9"/>
      <c r="K956" s="10"/>
      <c r="L956" s="10"/>
    </row>
    <row r="963" spans="10:10">
      <c r="J963" s="51">
        <f>SUBTOTAL(9,J10:J956)</f>
        <v>7780776718</v>
      </c>
    </row>
  </sheetData>
  <autoFilter ref="A9:L956"/>
  <sortState ref="A24:L919">
    <sortCondition ref="B24:B919"/>
  </sortState>
  <dataConsolidate/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CDPS</vt:lpstr>
      <vt:lpstr>TH</vt:lpstr>
      <vt:lpstr>_M</vt:lpstr>
      <vt:lpstr>DG</vt:lpstr>
      <vt:lpstr>DSTK</vt:lpstr>
      <vt:lpstr>KH</vt:lpstr>
      <vt:lpstr>KHC</vt:lpstr>
      <vt:lpstr>KHN</vt:lpstr>
      <vt:lpstr>MH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2016-05-03T05:50:24Z</dcterms:modified>
</cp:coreProperties>
</file>