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definedNames>
    <definedName name="_xlnm._FilterDatabase" localSheetId="1" hidden="1">'TH - BR'!$A$26:$N$164</definedName>
    <definedName name="_xlnm._FilterDatabase" localSheetId="0" hidden="1">'TH-MV'!$A$17:$Q$145</definedName>
    <definedName name="DSBR">'Huong dan BR'!$R$2:$S$67</definedName>
    <definedName name="DSMV">'Huong dan MV'!$R$2:$T$50</definedName>
    <definedName name="_xlnm.Print_Area" localSheetId="1">'TH - BR'!$B$1:$L$178</definedName>
    <definedName name="_xlnm.Print_Area" localSheetId="0">'TH-MV'!$B$1:$M$167</definedName>
    <definedName name="_xlnm.Print_Titles" localSheetId="1">'TH - BR'!$13:$16</definedName>
    <definedName name="_xlnm.Print_Titles" localSheetId="0">'TH-MV'!$13:$16</definedName>
  </definedNames>
  <calcPr calcId="144525"/>
</workbook>
</file>

<file path=xl/calcChain.xml><?xml version="1.0" encoding="utf-8"?>
<calcChain xmlns="http://schemas.openxmlformats.org/spreadsheetml/2006/main">
  <c r="N19" i="15" l="1"/>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59" i="15"/>
  <c r="N60" i="15"/>
  <c r="N61" i="15"/>
  <c r="N62" i="15"/>
  <c r="N63" i="15"/>
  <c r="N64" i="15"/>
  <c r="N65" i="15"/>
  <c r="N66" i="15"/>
  <c r="N67" i="15"/>
  <c r="N68" i="15"/>
  <c r="N69" i="15"/>
  <c r="N70" i="15"/>
  <c r="N71" i="15"/>
  <c r="N72" i="15"/>
  <c r="N73" i="15"/>
  <c r="N74" i="15"/>
  <c r="N75" i="15"/>
  <c r="N76" i="15"/>
  <c r="N77" i="15"/>
  <c r="N78" i="15"/>
  <c r="N79" i="15"/>
  <c r="N80" i="15"/>
  <c r="N81" i="15"/>
  <c r="N82" i="15"/>
  <c r="N83" i="15"/>
  <c r="N84" i="15"/>
  <c r="N85" i="15"/>
  <c r="N86" i="15"/>
  <c r="N87" i="15"/>
  <c r="N88" i="15"/>
  <c r="N89" i="15"/>
  <c r="N90" i="15"/>
  <c r="N91" i="15"/>
  <c r="N92" i="15"/>
  <c r="N93" i="15"/>
  <c r="N94" i="15"/>
  <c r="N95" i="15"/>
  <c r="N96" i="15"/>
  <c r="N97" i="15"/>
  <c r="N98" i="15"/>
  <c r="N99" i="15"/>
  <c r="N100" i="15"/>
  <c r="N101" i="15"/>
  <c r="N102" i="15"/>
  <c r="N103" i="15"/>
  <c r="N104" i="15"/>
  <c r="N105" i="15"/>
  <c r="N106" i="15"/>
  <c r="N107" i="15"/>
  <c r="N108" i="15"/>
  <c r="N109" i="15"/>
  <c r="N110" i="15"/>
  <c r="N111" i="15"/>
  <c r="N112" i="15"/>
  <c r="N113" i="15"/>
  <c r="N114" i="15"/>
  <c r="N115" i="15"/>
  <c r="N116" i="15"/>
  <c r="N117" i="15"/>
  <c r="N118" i="15"/>
  <c r="N119" i="15"/>
  <c r="N120" i="15"/>
  <c r="N121" i="15"/>
  <c r="N122" i="15"/>
  <c r="N123" i="15"/>
  <c r="N124" i="15"/>
  <c r="N125" i="15"/>
  <c r="N126" i="15"/>
  <c r="N127" i="15"/>
  <c r="N128" i="15"/>
  <c r="N129" i="15"/>
  <c r="N130" i="15"/>
  <c r="N131" i="15"/>
  <c r="N132" i="15"/>
  <c r="N133" i="15"/>
  <c r="N134" i="15"/>
  <c r="N135" i="15"/>
  <c r="N136" i="15"/>
  <c r="N137" i="15"/>
  <c r="N138" i="15"/>
  <c r="N139" i="15"/>
  <c r="N140" i="15"/>
  <c r="N141" i="15"/>
  <c r="N142" i="15"/>
  <c r="N143" i="15"/>
  <c r="N144" i="15"/>
  <c r="N145" i="15"/>
  <c r="N18" i="15"/>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27" i="16"/>
  <c r="L77" i="15" l="1"/>
  <c r="L147" i="15"/>
  <c r="J147" i="15"/>
  <c r="B7" i="16"/>
  <c r="I175" i="16"/>
  <c r="J164" i="15"/>
  <c r="B7" i="15"/>
  <c r="B124" i="16"/>
  <c r="H124" i="16"/>
  <c r="B125" i="16"/>
  <c r="H125" i="16"/>
  <c r="B126" i="16"/>
  <c r="H126" i="16"/>
  <c r="B127" i="16"/>
  <c r="H127" i="16"/>
  <c r="B128" i="16"/>
  <c r="H128" i="16"/>
  <c r="B129" i="16"/>
  <c r="H129" i="16"/>
  <c r="B130" i="16"/>
  <c r="H130" i="16"/>
  <c r="B131" i="16"/>
  <c r="H131" i="16"/>
  <c r="B132" i="16"/>
  <c r="H132" i="16"/>
  <c r="B133" i="16"/>
  <c r="H133" i="16"/>
  <c r="B134" i="16"/>
  <c r="H134" i="16"/>
  <c r="B135" i="16"/>
  <c r="H135" i="16"/>
  <c r="B136" i="16"/>
  <c r="H136" i="16"/>
  <c r="B137" i="16"/>
  <c r="H137" i="16"/>
  <c r="B138" i="16"/>
  <c r="H138" i="16"/>
  <c r="B139" i="16"/>
  <c r="H139" i="16"/>
  <c r="B140" i="16"/>
  <c r="H140" i="16"/>
  <c r="B141" i="16"/>
  <c r="H141" i="16"/>
  <c r="B142" i="16"/>
  <c r="H142" i="16"/>
  <c r="B143" i="16"/>
  <c r="H143" i="16"/>
  <c r="B144" i="16"/>
  <c r="H144" i="16"/>
  <c r="B145" i="16"/>
  <c r="H145" i="16"/>
  <c r="B146" i="16"/>
  <c r="H146" i="16"/>
  <c r="B147" i="16"/>
  <c r="H147" i="16"/>
  <c r="B148" i="16"/>
  <c r="H148" i="16"/>
  <c r="B149" i="16"/>
  <c r="H149" i="16"/>
  <c r="B150" i="16"/>
  <c r="H150" i="16"/>
  <c r="B151" i="16"/>
  <c r="H151" i="16"/>
  <c r="B152" i="16"/>
  <c r="H152" i="16"/>
  <c r="B153" i="16"/>
  <c r="H153" i="16"/>
  <c r="B154" i="16"/>
  <c r="H154" i="16"/>
  <c r="B155" i="16"/>
  <c r="H155" i="16"/>
  <c r="B156" i="16"/>
  <c r="H156" i="16"/>
  <c r="B157" i="16"/>
  <c r="H157" i="16"/>
  <c r="B158" i="16"/>
  <c r="H158" i="16"/>
  <c r="B159" i="16"/>
  <c r="H159" i="16"/>
  <c r="B160" i="16"/>
  <c r="H160" i="16"/>
  <c r="B161" i="16"/>
  <c r="H161" i="16"/>
  <c r="B162" i="16"/>
  <c r="H162" i="16"/>
  <c r="B163" i="16"/>
  <c r="H163" i="16"/>
  <c r="B164" i="16"/>
  <c r="H164" i="16"/>
  <c r="H21" i="15"/>
  <c r="B64" i="15"/>
  <c r="D64" i="15"/>
  <c r="H64" i="15"/>
  <c r="B65" i="15"/>
  <c r="D65" i="15"/>
  <c r="H65" i="15"/>
  <c r="B66" i="15"/>
  <c r="D66" i="15"/>
  <c r="H66" i="15"/>
  <c r="B67" i="15"/>
  <c r="D67" i="15"/>
  <c r="H67" i="15"/>
  <c r="B68" i="15"/>
  <c r="D68" i="15"/>
  <c r="H68" i="15"/>
  <c r="B69" i="15"/>
  <c r="D69" i="15"/>
  <c r="H69" i="15"/>
  <c r="B70" i="15"/>
  <c r="D70" i="15"/>
  <c r="H70" i="15"/>
  <c r="B71" i="15"/>
  <c r="D71" i="15"/>
  <c r="H71" i="15"/>
  <c r="B72" i="15"/>
  <c r="D72" i="15"/>
  <c r="H72" i="15"/>
  <c r="B73" i="15"/>
  <c r="D73" i="15"/>
  <c r="H73" i="15"/>
  <c r="B74" i="15"/>
  <c r="D74" i="15"/>
  <c r="H74" i="15"/>
  <c r="B75" i="15"/>
  <c r="D75" i="15"/>
  <c r="H75" i="15"/>
  <c r="B76" i="15"/>
  <c r="D76" i="15"/>
  <c r="H76" i="15"/>
  <c r="B77" i="15"/>
  <c r="D77" i="15"/>
  <c r="H77" i="15"/>
  <c r="B78" i="15"/>
  <c r="D78" i="15"/>
  <c r="H78" i="15"/>
  <c r="B79" i="15"/>
  <c r="D79" i="15"/>
  <c r="H79" i="15"/>
  <c r="B80" i="15"/>
  <c r="D80" i="15"/>
  <c r="H80" i="15"/>
  <c r="B81" i="15"/>
  <c r="D81" i="15"/>
  <c r="H81" i="15"/>
  <c r="B82" i="15"/>
  <c r="D82" i="15"/>
  <c r="H82" i="15"/>
  <c r="B83" i="15"/>
  <c r="D83" i="15"/>
  <c r="H83" i="15"/>
  <c r="B84" i="15"/>
  <c r="D84" i="15"/>
  <c r="H84" i="15"/>
  <c r="B85" i="15"/>
  <c r="D85" i="15"/>
  <c r="H85" i="15"/>
  <c r="B86" i="15"/>
  <c r="D86" i="15"/>
  <c r="H86" i="15"/>
  <c r="B87" i="15"/>
  <c r="D87" i="15"/>
  <c r="H87" i="15"/>
  <c r="B88" i="15"/>
  <c r="D88" i="15"/>
  <c r="H88" i="15"/>
  <c r="B89" i="15"/>
  <c r="D89" i="15"/>
  <c r="H89" i="15"/>
  <c r="B90" i="15"/>
  <c r="D90" i="15"/>
  <c r="H90" i="15"/>
  <c r="B91" i="15"/>
  <c r="D91" i="15"/>
  <c r="H91" i="15"/>
  <c r="B92" i="15"/>
  <c r="D92" i="15"/>
  <c r="H92" i="15"/>
  <c r="B93" i="15"/>
  <c r="D93" i="15"/>
  <c r="H93" i="15"/>
  <c r="B94" i="15"/>
  <c r="D94" i="15"/>
  <c r="H94" i="15"/>
  <c r="B95" i="15"/>
  <c r="D95" i="15"/>
  <c r="H95" i="15"/>
  <c r="B96" i="15"/>
  <c r="D96" i="15"/>
  <c r="H96" i="15"/>
  <c r="B97" i="15"/>
  <c r="D97" i="15"/>
  <c r="H97" i="15"/>
  <c r="B98" i="15"/>
  <c r="D98" i="15"/>
  <c r="H98" i="15"/>
  <c r="B99" i="15"/>
  <c r="D99" i="15"/>
  <c r="H99" i="15"/>
  <c r="B100" i="15"/>
  <c r="D100" i="15"/>
  <c r="H100" i="15"/>
  <c r="B101" i="15"/>
  <c r="D101" i="15"/>
  <c r="H101" i="15"/>
  <c r="B102" i="15"/>
  <c r="D102" i="15"/>
  <c r="H102" i="15"/>
  <c r="B103" i="15"/>
  <c r="D103" i="15"/>
  <c r="H103" i="15"/>
  <c r="B104" i="15"/>
  <c r="D104" i="15"/>
  <c r="H104" i="15"/>
  <c r="B105" i="15"/>
  <c r="D105" i="15"/>
  <c r="H105" i="15"/>
  <c r="B106" i="15"/>
  <c r="D106" i="15"/>
  <c r="H106" i="15"/>
  <c r="B107" i="15"/>
  <c r="D107" i="15"/>
  <c r="H107" i="15"/>
  <c r="B108" i="15"/>
  <c r="D108" i="15"/>
  <c r="H108" i="15"/>
  <c r="B109" i="15"/>
  <c r="D109" i="15"/>
  <c r="H109" i="15"/>
  <c r="B110" i="15"/>
  <c r="D110" i="15"/>
  <c r="H110" i="15"/>
  <c r="B111" i="15"/>
  <c r="D111" i="15"/>
  <c r="H111" i="15"/>
  <c r="B112" i="15"/>
  <c r="D112" i="15"/>
  <c r="H112" i="15"/>
  <c r="B113" i="15"/>
  <c r="D113" i="15"/>
  <c r="H113" i="15"/>
  <c r="B114" i="15"/>
  <c r="D114" i="15"/>
  <c r="H114" i="15"/>
  <c r="B115" i="15"/>
  <c r="D115" i="15"/>
  <c r="H115" i="15"/>
  <c r="B116" i="15"/>
  <c r="D116" i="15"/>
  <c r="H116" i="15"/>
  <c r="B117" i="15"/>
  <c r="D117" i="15"/>
  <c r="H117" i="15"/>
  <c r="B118" i="15"/>
  <c r="D118" i="15"/>
  <c r="H118" i="15"/>
  <c r="B119" i="15"/>
  <c r="D119" i="15"/>
  <c r="H119" i="15"/>
  <c r="B120" i="15"/>
  <c r="D120" i="15"/>
  <c r="H120" i="15"/>
  <c r="B121" i="15"/>
  <c r="D121" i="15"/>
  <c r="H121" i="15"/>
  <c r="B122" i="15"/>
  <c r="D122" i="15"/>
  <c r="H122" i="15"/>
  <c r="B123" i="15"/>
  <c r="D123" i="15"/>
  <c r="H123" i="15"/>
  <c r="B124" i="15"/>
  <c r="D124" i="15"/>
  <c r="H124" i="15"/>
  <c r="B125" i="15"/>
  <c r="D125" i="15"/>
  <c r="H125" i="15"/>
  <c r="B126" i="15"/>
  <c r="D126" i="15"/>
  <c r="H126" i="15"/>
  <c r="B127" i="15"/>
  <c r="D127" i="15"/>
  <c r="H127" i="15"/>
  <c r="B128" i="15"/>
  <c r="D128" i="15"/>
  <c r="H128" i="15"/>
  <c r="B129" i="15"/>
  <c r="D129" i="15"/>
  <c r="H129" i="15"/>
  <c r="B130" i="15"/>
  <c r="D130" i="15"/>
  <c r="H130" i="15"/>
  <c r="B131" i="15"/>
  <c r="D131" i="15"/>
  <c r="H131" i="15"/>
  <c r="B132" i="15"/>
  <c r="D132" i="15"/>
  <c r="H132" i="15"/>
  <c r="B133" i="15"/>
  <c r="D133" i="15"/>
  <c r="H133" i="15"/>
  <c r="B134" i="15"/>
  <c r="D134" i="15"/>
  <c r="H134" i="15"/>
  <c r="B135" i="15"/>
  <c r="D135" i="15"/>
  <c r="H135" i="15"/>
  <c r="B136" i="15"/>
  <c r="D136" i="15"/>
  <c r="H136" i="15"/>
  <c r="B137" i="15"/>
  <c r="D137" i="15"/>
  <c r="H137" i="15"/>
  <c r="B138" i="15"/>
  <c r="D138" i="15"/>
  <c r="H138" i="15"/>
  <c r="B139" i="15"/>
  <c r="D139" i="15"/>
  <c r="H139" i="15"/>
  <c r="B140" i="15"/>
  <c r="D140" i="15"/>
  <c r="H140" i="15"/>
  <c r="B141" i="15"/>
  <c r="D141" i="15"/>
  <c r="H141" i="15"/>
  <c r="B142" i="15"/>
  <c r="D142" i="15"/>
  <c r="H142" i="15"/>
  <c r="B143" i="15"/>
  <c r="D143" i="15"/>
  <c r="H143" i="15"/>
  <c r="B144" i="15"/>
  <c r="D144" i="15"/>
  <c r="H144" i="15"/>
  <c r="B145" i="15"/>
  <c r="D145" i="15"/>
  <c r="H145" i="15"/>
  <c r="H162" i="15"/>
  <c r="H161" i="15"/>
  <c r="K166" i="16"/>
  <c r="H172" i="16" s="1"/>
  <c r="J166" i="16"/>
  <c r="H171" i="16" s="1"/>
  <c r="B51" i="15"/>
  <c r="D51" i="15"/>
  <c r="H51" i="15"/>
  <c r="B52" i="15"/>
  <c r="D52" i="15"/>
  <c r="H52" i="15"/>
  <c r="B53" i="15"/>
  <c r="D53" i="15"/>
  <c r="H53" i="15"/>
  <c r="B54" i="15"/>
  <c r="D54" i="15"/>
  <c r="H54" i="15"/>
  <c r="B55" i="15"/>
  <c r="D55" i="15"/>
  <c r="H55" i="15"/>
  <c r="B56" i="15"/>
  <c r="D56" i="15"/>
  <c r="H56" i="15"/>
  <c r="B57" i="15"/>
  <c r="D57" i="15"/>
  <c r="H57" i="15"/>
  <c r="B58" i="15"/>
  <c r="D58" i="15"/>
  <c r="H58" i="15"/>
  <c r="B59" i="15"/>
  <c r="D59" i="15"/>
  <c r="H59" i="15"/>
  <c r="B60" i="15"/>
  <c r="D60" i="15"/>
  <c r="H60" i="15"/>
  <c r="B61" i="15"/>
  <c r="D61" i="15"/>
  <c r="H61" i="15"/>
  <c r="B62" i="15"/>
  <c r="D62" i="15"/>
  <c r="H62" i="15"/>
  <c r="B63" i="15"/>
  <c r="D63" i="15"/>
  <c r="H63" i="15"/>
  <c r="B123" i="16"/>
  <c r="H123" i="16"/>
  <c r="B52" i="16"/>
  <c r="H52" i="16"/>
  <c r="B53" i="16"/>
  <c r="H53" i="16"/>
  <c r="B54" i="16"/>
  <c r="H54" i="16"/>
  <c r="B55" i="16"/>
  <c r="H55" i="16"/>
  <c r="B56" i="16"/>
  <c r="H56" i="16"/>
  <c r="B57" i="16"/>
  <c r="H57" i="16"/>
  <c r="B58" i="16"/>
  <c r="H58" i="16"/>
  <c r="B59" i="16"/>
  <c r="H59" i="16"/>
  <c r="B60" i="16"/>
  <c r="H60" i="16"/>
  <c r="B61" i="16"/>
  <c r="H61" i="16"/>
  <c r="B62" i="16"/>
  <c r="H62" i="16"/>
  <c r="B63" i="16"/>
  <c r="H63" i="16"/>
  <c r="B64" i="16"/>
  <c r="H64" i="16"/>
  <c r="B65" i="16"/>
  <c r="H65" i="16"/>
  <c r="B66" i="16"/>
  <c r="H66" i="16"/>
  <c r="B67" i="16"/>
  <c r="H67" i="16"/>
  <c r="B68" i="16"/>
  <c r="H68" i="16"/>
  <c r="B69" i="16"/>
  <c r="H69" i="16"/>
  <c r="B70" i="16"/>
  <c r="H70" i="16"/>
  <c r="B71" i="16"/>
  <c r="H71" i="16"/>
  <c r="B72" i="16"/>
  <c r="H72" i="16"/>
  <c r="B73" i="16"/>
  <c r="H73" i="16"/>
  <c r="B74" i="16"/>
  <c r="H74" i="16"/>
  <c r="B75" i="16"/>
  <c r="H75" i="16"/>
  <c r="B76" i="16"/>
  <c r="H76" i="16"/>
  <c r="B77" i="16"/>
  <c r="H77" i="16"/>
  <c r="B78" i="16"/>
  <c r="H78" i="16"/>
  <c r="B79" i="16"/>
  <c r="H79" i="16"/>
  <c r="B80" i="16"/>
  <c r="H80" i="16"/>
  <c r="B81" i="16"/>
  <c r="H81" i="16"/>
  <c r="B82" i="16"/>
  <c r="H82" i="16"/>
  <c r="B83" i="16"/>
  <c r="H83" i="16"/>
  <c r="B84" i="16"/>
  <c r="H84" i="16"/>
  <c r="B85" i="16"/>
  <c r="H85" i="16"/>
  <c r="B86" i="16"/>
  <c r="H86" i="16"/>
  <c r="B87" i="16"/>
  <c r="H87" i="16"/>
  <c r="B88" i="16"/>
  <c r="H88" i="16"/>
  <c r="B89" i="16"/>
  <c r="H89" i="16"/>
  <c r="B90" i="16"/>
  <c r="H90" i="16"/>
  <c r="B91" i="16"/>
  <c r="H91" i="16"/>
  <c r="B92" i="16"/>
  <c r="H92" i="16"/>
  <c r="B93" i="16"/>
  <c r="H93" i="16"/>
  <c r="B94" i="16"/>
  <c r="H94" i="16"/>
  <c r="B95" i="16"/>
  <c r="H95" i="16"/>
  <c r="B96" i="16"/>
  <c r="H96" i="16"/>
  <c r="B97" i="16"/>
  <c r="H97" i="16"/>
  <c r="B98" i="16"/>
  <c r="H98" i="16"/>
  <c r="B99" i="16"/>
  <c r="H99" i="16"/>
  <c r="B100" i="16"/>
  <c r="H100" i="16"/>
  <c r="B101" i="16"/>
  <c r="H101" i="16"/>
  <c r="B102" i="16"/>
  <c r="H102" i="16"/>
  <c r="B103" i="16"/>
  <c r="H103" i="16"/>
  <c r="B104" i="16"/>
  <c r="H104" i="16"/>
  <c r="B105" i="16"/>
  <c r="H105" i="16"/>
  <c r="B106" i="16"/>
  <c r="H106" i="16"/>
  <c r="B107" i="16"/>
  <c r="H107" i="16"/>
  <c r="B108" i="16"/>
  <c r="H108" i="16"/>
  <c r="B109" i="16"/>
  <c r="H109" i="16"/>
  <c r="B110" i="16"/>
  <c r="H110" i="16"/>
  <c r="B111" i="16"/>
  <c r="H111" i="16"/>
  <c r="B112" i="16"/>
  <c r="H112" i="16"/>
  <c r="B113" i="16"/>
  <c r="H113" i="16"/>
  <c r="B114" i="16"/>
  <c r="H114" i="16"/>
  <c r="B115" i="16"/>
  <c r="H115" i="16"/>
  <c r="B116" i="16"/>
  <c r="H116" i="16"/>
  <c r="B117" i="16"/>
  <c r="H117" i="16"/>
  <c r="B118" i="16"/>
  <c r="H118" i="16"/>
  <c r="B119" i="16"/>
  <c r="H119" i="16"/>
  <c r="B120" i="16"/>
  <c r="H120" i="16"/>
  <c r="B121" i="16"/>
  <c r="H121" i="16"/>
  <c r="B122" i="16"/>
  <c r="H122" i="16"/>
  <c r="B30" i="16"/>
  <c r="B31" i="16"/>
  <c r="B32" i="16"/>
  <c r="B33" i="16"/>
  <c r="B34" i="16"/>
  <c r="B35" i="16"/>
  <c r="B36" i="16"/>
  <c r="B37" i="16"/>
  <c r="B38" i="16"/>
  <c r="B39" i="16"/>
  <c r="B40" i="16"/>
  <c r="B41" i="16"/>
  <c r="B42" i="16"/>
  <c r="B43" i="16"/>
  <c r="B44" i="16"/>
  <c r="B45" i="16"/>
  <c r="B46" i="16"/>
  <c r="B47" i="16"/>
  <c r="B48" i="16"/>
  <c r="B49" i="16"/>
  <c r="B50" i="16"/>
  <c r="B51" i="16"/>
  <c r="B27" i="16"/>
  <c r="B28" i="16"/>
  <c r="B29" i="16"/>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29" i="16"/>
  <c r="H30" i="16"/>
  <c r="H31" i="16"/>
  <c r="H32" i="16"/>
  <c r="H33" i="16"/>
  <c r="H34" i="16"/>
  <c r="H35" i="16"/>
  <c r="H36" i="16"/>
  <c r="H37" i="16"/>
  <c r="H38" i="16"/>
  <c r="H39" i="16"/>
  <c r="H40" i="16"/>
  <c r="H41" i="16"/>
  <c r="H42" i="16"/>
  <c r="H43" i="16"/>
  <c r="H44" i="16"/>
  <c r="H45" i="16"/>
  <c r="H46" i="16"/>
  <c r="H47" i="16"/>
  <c r="H48" i="16"/>
  <c r="H49" i="16"/>
  <c r="H50" i="16"/>
  <c r="H51" i="16"/>
  <c r="H20" i="15"/>
  <c r="B48" i="15"/>
  <c r="B49" i="15"/>
  <c r="B50" i="15"/>
  <c r="H19" i="15"/>
  <c r="D19" i="15"/>
  <c r="H28" i="16"/>
  <c r="H27" i="16"/>
  <c r="D18" i="15"/>
  <c r="H18" i="15"/>
  <c r="B26" i="15"/>
  <c r="B27" i="15"/>
  <c r="B28" i="15"/>
  <c r="B29" i="15"/>
  <c r="B30" i="15"/>
  <c r="B31" i="15"/>
  <c r="B32" i="15"/>
  <c r="B33" i="15"/>
  <c r="B34" i="15"/>
  <c r="B35" i="15"/>
  <c r="B36" i="15"/>
  <c r="B37" i="15"/>
  <c r="B38" i="15"/>
  <c r="B39" i="15"/>
  <c r="B40" i="15"/>
  <c r="B41" i="15"/>
  <c r="B42" i="15"/>
  <c r="B43" i="15"/>
  <c r="B44" i="15"/>
  <c r="B45" i="15"/>
  <c r="B46" i="15"/>
  <c r="B47" i="15"/>
  <c r="B25" i="15"/>
  <c r="B24" i="15"/>
  <c r="B23" i="15"/>
  <c r="B22" i="15"/>
  <c r="B21" i="15"/>
  <c r="B20" i="15"/>
  <c r="B19" i="15"/>
  <c r="B18" i="15"/>
</calcChain>
</file>

<file path=xl/comments1.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H13" authorId="0">
      <text>
        <r>
          <rPr>
            <sz val="8"/>
            <color indexed="81"/>
            <rFont val="Tahoma"/>
            <family val="2"/>
          </rPr>
          <t>Mã sô thuế theo hóa đơn mua hàng</t>
        </r>
      </text>
    </comment>
    <comment ref="I13" authorId="0">
      <text>
        <r>
          <rPr>
            <sz val="8"/>
            <color indexed="81"/>
            <rFont val="Tahoma"/>
            <family val="2"/>
          </rPr>
          <t>Tên loại mặt hàng</t>
        </r>
      </text>
    </comment>
    <comment ref="K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ký hiệu hóa đơn</t>
        </r>
      </text>
    </comment>
    <comment ref="E15" authorId="0">
      <text>
        <r>
          <rPr>
            <sz val="8"/>
            <color indexed="81"/>
            <rFont val="Tahoma"/>
            <family val="2"/>
          </rPr>
          <t>Nhập số hóa đơn</t>
        </r>
      </text>
    </comment>
    <comment ref="F15"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<sst xmlns="http://schemas.openxmlformats.org/spreadsheetml/2006/main" count="1390" uniqueCount="573">
  <si>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</si>
  <si>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</si>
  <si>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</si>
  <si>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</si>
  <si>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</si>
  <si>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</si>
  <si>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</si>
  <si>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</si>
  <si>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</si>
  <si>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</si>
  <si>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</si>
  <si>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</si>
  <si>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</si>
  <si>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</si>
  <si>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</si>
  <si>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</si>
  <si>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</si>
  <si>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</si>
  <si>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</si>
  <si>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</si>
  <si>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</si>
  <si>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</si>
  <si>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</si>
  <si>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</si>
  <si>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</si>
  <si>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</si>
  <si>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</si>
  <si>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</si>
  <si>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</si>
  <si>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</si>
  <si>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</si>
  <si>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</si>
  <si>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</si>
  <si>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</si>
  <si>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</si>
  <si>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</si>
  <si>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</si>
  <si>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</si>
  <si>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</si>
  <si>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</si>
  <si>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</si>
  <si>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</si>
  <si>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</si>
  <si>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</si>
  <si>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</si>
  <si>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</si>
  <si>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</si>
  <si>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</si>
  <si>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</si>
  <si>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</si>
  <si>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</si>
  <si>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</si>
  <si>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</si>
  <si>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</si>
  <si>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</si>
  <si>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</si>
  <si>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</si>
  <si>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</si>
  <si>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</si>
  <si>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</si>
  <si>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</si>
  <si>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</si>
  <si>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</si>
  <si>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</si>
  <si>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</si>
  <si>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</si>
  <si>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</si>
  <si>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</si>
  <si>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</si>
  <si>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</si>
  <si>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</si>
  <si>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</si>
  <si>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</si>
  <si>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</si>
  <si>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</si>
  <si>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</si>
  <si>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</si>
  <si>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</si>
  <si>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</si>
  <si>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</si>
  <si>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</si>
  <si>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</si>
  <si>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</si>
  <si>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</si>
  <si>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</si>
  <si>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</si>
  <si>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</si>
  <si>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</si>
  <si>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</si>
  <si>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</si>
  <si>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DNTN Dịch Vụ Ăn Uống Cúc Phương</t>
  </si>
  <si>
    <t>3701984727</t>
  </si>
  <si>
    <t>CP/12P</t>
  </si>
  <si>
    <t>Cty CP Văn Hóa Tổng Hợp Bình Dương</t>
  </si>
  <si>
    <t>3700144450</t>
  </si>
  <si>
    <t>VH/12P</t>
  </si>
  <si>
    <t>0000447</t>
  </si>
  <si>
    <t>Điện thoại</t>
  </si>
  <si>
    <t>Văn phòng phẩm</t>
  </si>
  <si>
    <t>Thùng carton</t>
  </si>
  <si>
    <t>CN Cty CP Thủ Công Mỹ Nghệ Phong Cách Việt</t>
  </si>
  <si>
    <t>0305002280-001</t>
  </si>
  <si>
    <t>Cty TNHH Bình Dương T.N.T</t>
  </si>
  <si>
    <t>3702209047</t>
  </si>
  <si>
    <t xml:space="preserve">Tổng giá trị hàng hoá, dịch vụ mua vào:       </t>
  </si>
  <si>
    <t xml:space="preserve">Tổng thuế GTGT của hàng hoá, dịch vụ mua vào:   </t>
  </si>
  <si>
    <t>Cty TNHH SX TM DV Bao Bì Phú Nguyên Thịnh Phát</t>
  </si>
  <si>
    <t>Cty TNHH XD TM DV Hải Thiên</t>
  </si>
  <si>
    <t>Cty CP Thế Giới Di Động</t>
  </si>
  <si>
    <t>Cty TNHH Long Thịnh Vina</t>
  </si>
  <si>
    <t>Cty TNHH Asia Poly Tec</t>
  </si>
  <si>
    <t>3700529186</t>
  </si>
  <si>
    <t>Cty TNHH MTV Bao Bì Hòa Thắng</t>
  </si>
  <si>
    <t>3702196486</t>
  </si>
  <si>
    <t>3700339107</t>
  </si>
  <si>
    <t>0000189</t>
  </si>
  <si>
    <t>0000217</t>
  </si>
  <si>
    <t>0000225</t>
  </si>
  <si>
    <t>0000241</t>
  </si>
  <si>
    <t>Thùng</t>
  </si>
  <si>
    <t>Giấy</t>
  </si>
  <si>
    <t>0000303</t>
  </si>
  <si>
    <t xml:space="preserve">Giấy tấm </t>
  </si>
  <si>
    <t>Mực in</t>
  </si>
  <si>
    <t>0000288</t>
  </si>
  <si>
    <t>0000279</t>
  </si>
  <si>
    <t>0000284</t>
  </si>
  <si>
    <t>3701864807</t>
  </si>
  <si>
    <t>TP/13P</t>
  </si>
  <si>
    <t>0312408820</t>
  </si>
  <si>
    <t>HT/14P</t>
  </si>
  <si>
    <t>0312268002</t>
  </si>
  <si>
    <t>LT/13P</t>
  </si>
  <si>
    <t>0005255</t>
  </si>
  <si>
    <t>0456930</t>
  </si>
  <si>
    <t>0006334</t>
  </si>
  <si>
    <t>0020607</t>
  </si>
  <si>
    <t>0020150</t>
  </si>
  <si>
    <t>0000019</t>
  </si>
  <si>
    <t>0001900</t>
  </si>
  <si>
    <t>0705668</t>
  </si>
  <si>
    <t>0004382</t>
  </si>
  <si>
    <t>0000702</t>
  </si>
  <si>
    <t>0002219</t>
  </si>
  <si>
    <t>0002548</t>
  </si>
  <si>
    <t>0808488</t>
  </si>
  <si>
    <t>0155593; 0155617</t>
  </si>
  <si>
    <t>0000276</t>
  </si>
  <si>
    <t>0155886; 0155885</t>
  </si>
  <si>
    <t>0003168</t>
  </si>
  <si>
    <t>0195386; 0195397; 0195364</t>
  </si>
  <si>
    <t>0002413</t>
  </si>
  <si>
    <t>0012361</t>
  </si>
  <si>
    <t>0000408</t>
  </si>
  <si>
    <t>0975049; 0975052</t>
  </si>
  <si>
    <t>0006632</t>
  </si>
  <si>
    <t>0005480</t>
  </si>
  <si>
    <t>0007229</t>
  </si>
  <si>
    <t>0001334</t>
  </si>
  <si>
    <t>0004777</t>
  </si>
  <si>
    <t>0000618</t>
  </si>
  <si>
    <t>1141655; 1141662</t>
  </si>
  <si>
    <t>0007439</t>
  </si>
  <si>
    <t>0006164</t>
  </si>
  <si>
    <t>0005326</t>
  </si>
  <si>
    <t>0006199</t>
  </si>
  <si>
    <t>1307912; 1307901; 1307896</t>
  </si>
  <si>
    <t>0000872</t>
  </si>
  <si>
    <t>0007983</t>
  </si>
  <si>
    <t>0001117</t>
  </si>
  <si>
    <t>0004565; 0004555; 0004549</t>
  </si>
  <si>
    <t>0008148</t>
  </si>
  <si>
    <t>0003389</t>
  </si>
  <si>
    <t>0001341</t>
  </si>
  <si>
    <t>0000998</t>
  </si>
  <si>
    <t>0001347</t>
  </si>
  <si>
    <t>0008789</t>
  </si>
  <si>
    <t>0340774; 0340773</t>
  </si>
  <si>
    <t>0007106</t>
  </si>
  <si>
    <t>0004068; 0004084; 0004073</t>
  </si>
  <si>
    <t>0003423</t>
  </si>
  <si>
    <t>0009700</t>
  </si>
  <si>
    <t>0009831</t>
  </si>
  <si>
    <t>0009844; 0009845</t>
  </si>
  <si>
    <t>0010252</t>
  </si>
  <si>
    <t>0001611</t>
  </si>
  <si>
    <t>0445030</t>
  </si>
  <si>
    <t>0169054; 0169049; 0169065</t>
  </si>
  <si>
    <t>0011638</t>
  </si>
  <si>
    <t>0010571</t>
  </si>
  <si>
    <t>0001899</t>
  </si>
  <si>
    <t>Cty TNHH Vận Tải TM Xăng Dầu Dĩ An</t>
  </si>
  <si>
    <t xml:space="preserve">CN Cty TNHH NN MTV TM &amp; XNK Viettel Tại Bình Dương </t>
  </si>
  <si>
    <t>Cty TNHH EB Bình Dương</t>
  </si>
  <si>
    <t>Tập Đoàn Viễn Thông Quân Đội</t>
  </si>
  <si>
    <t>Cty TNHH Nhà Hàng Cơm Ngon Bổ Rẻ</t>
  </si>
  <si>
    <t>DNTN Trạm Xăng Dầu Đông Tân</t>
  </si>
  <si>
    <t>Cty CP Bán Lẻ Kỹ Thuật FPT</t>
  </si>
  <si>
    <t>Cty TNHH MTV TM XNK Đại Thế Giới</t>
  </si>
  <si>
    <t>Cty CP Công Nghệ Và Thông Tin Doanh Nghiệp Việt</t>
  </si>
  <si>
    <t>Cty TNHH MTV Nhà Hàng Năm Lửa</t>
  </si>
  <si>
    <t>Cty TNHH AEON Việt Nam</t>
  </si>
  <si>
    <t>Cty TNHH TM DV Ba Mắt</t>
  </si>
  <si>
    <t>Cty CP Chuyển Phát Nhanh PTNC</t>
  </si>
  <si>
    <t>Cty TNHH MTV SX TM DV Kim Bảo Châu</t>
  </si>
  <si>
    <t>Dầu DO</t>
  </si>
  <si>
    <t>Hàng hóa tiếp khách</t>
  </si>
  <si>
    <t>Chữ ký số</t>
  </si>
  <si>
    <t>Nạp tiền điện thoại online</t>
  </si>
  <si>
    <t>Cước dịch vụ viễn thông</t>
  </si>
  <si>
    <t>Quảng cáo</t>
  </si>
  <si>
    <t>Thiết bị điện tử</t>
  </si>
  <si>
    <t>ADSL</t>
  </si>
  <si>
    <t>Cước chuyển phát nhanh</t>
  </si>
  <si>
    <t>Áo đồng phục</t>
  </si>
  <si>
    <t>3700146560</t>
  </si>
  <si>
    <t>DT/15P</t>
  </si>
  <si>
    <t>Cty TNHH Four Nine</t>
  </si>
  <si>
    <t>3603154076</t>
  </si>
  <si>
    <t>NN/14P</t>
  </si>
  <si>
    <t>Cty TNHH TM DV Sản Xuất Bao Bì Royal</t>
  </si>
  <si>
    <t>0313159648</t>
  </si>
  <si>
    <t>RY/15P</t>
  </si>
  <si>
    <t>Trung Tâm Kinh Doanh VNPT - Bình Dương</t>
  </si>
  <si>
    <t>0106869738-068</t>
  </si>
  <si>
    <t>AA/16E</t>
  </si>
  <si>
    <t>0102721191-025</t>
  </si>
  <si>
    <t>BD/16P</t>
  </si>
  <si>
    <t>3702058398</t>
  </si>
  <si>
    <t>DA/16P</t>
  </si>
  <si>
    <t>3701487637</t>
  </si>
  <si>
    <t>NL/16P</t>
  </si>
  <si>
    <t>0303217354-009</t>
  </si>
  <si>
    <t>CN Bình Dương - Cty CP Siêu Thị Vinmart</t>
  </si>
  <si>
    <t>0104918404-024</t>
  </si>
  <si>
    <t>Cty TNHH SX TM DV Thiên Long</t>
  </si>
  <si>
    <t>0312341968</t>
  </si>
  <si>
    <t>0000493</t>
  </si>
  <si>
    <t>Xăng, Dầu DO</t>
  </si>
  <si>
    <t>Cty TNHH TM DV Xăng Dầu Thành Minh</t>
  </si>
  <si>
    <t>Cty TNHH TM DV XD Khiết Tường</t>
  </si>
  <si>
    <t>Cty TNHH SX TM Bao Bì Hưng Phát</t>
  </si>
  <si>
    <t>Cty CP Đại Hoài Phát</t>
  </si>
  <si>
    <t>Cty TNHH TM DV XNK Gia Hữu</t>
  </si>
  <si>
    <t>Cty TNHH TM DV XD Vinh Đạt</t>
  </si>
  <si>
    <t>0000373</t>
  </si>
  <si>
    <t>0000433</t>
  </si>
  <si>
    <t>0000440</t>
  </si>
  <si>
    <t>0000446</t>
  </si>
  <si>
    <t>0000064</t>
  </si>
  <si>
    <t>0000072</t>
  </si>
  <si>
    <t>0000120</t>
  </si>
  <si>
    <t>0000101</t>
  </si>
  <si>
    <t>0000108</t>
  </si>
  <si>
    <t>0000163</t>
  </si>
  <si>
    <t>0000271</t>
  </si>
  <si>
    <t>0000201</t>
  </si>
  <si>
    <t>0000295</t>
  </si>
  <si>
    <t>0000297</t>
  </si>
  <si>
    <t>0000928</t>
  </si>
  <si>
    <t>0000310</t>
  </si>
  <si>
    <t>0001861</t>
  </si>
  <si>
    <t>0000379</t>
  </si>
  <si>
    <t>0000437</t>
  </si>
  <si>
    <t>0000453</t>
  </si>
  <si>
    <t>0002181</t>
  </si>
  <si>
    <t>0000457</t>
  </si>
  <si>
    <t>0000464</t>
  </si>
  <si>
    <t>0002245</t>
  </si>
  <si>
    <t>0002263</t>
  </si>
  <si>
    <t>0000474</t>
  </si>
  <si>
    <t>0000481</t>
  </si>
  <si>
    <t>0000488</t>
  </si>
  <si>
    <t>0000405</t>
  </si>
  <si>
    <t>0000410</t>
  </si>
  <si>
    <t>0000495</t>
  </si>
  <si>
    <t>0002339</t>
  </si>
  <si>
    <t>0000499</t>
  </si>
  <si>
    <t>0002369</t>
  </si>
  <si>
    <t>0000441</t>
  </si>
  <si>
    <t>0000009</t>
  </si>
  <si>
    <t>0002509</t>
  </si>
  <si>
    <t>0000028</t>
  </si>
  <si>
    <t>0002569</t>
  </si>
  <si>
    <t>0002599</t>
  </si>
  <si>
    <t>0000460</t>
  </si>
  <si>
    <t>0002652</t>
  </si>
  <si>
    <t>0002679</t>
  </si>
  <si>
    <t>0003191</t>
  </si>
  <si>
    <t>0002705</t>
  </si>
  <si>
    <t>0002746</t>
  </si>
  <si>
    <t>0002761</t>
  </si>
  <si>
    <t>0003322</t>
  </si>
  <si>
    <t>0002808</t>
  </si>
  <si>
    <t>0002862</t>
  </si>
  <si>
    <t>0002928</t>
  </si>
  <si>
    <t>0003045</t>
  </si>
  <si>
    <t>0000081</t>
  </si>
  <si>
    <t>0003079</t>
  </si>
  <si>
    <t>0000292</t>
  </si>
  <si>
    <t>0000098</t>
  </si>
  <si>
    <t>0003103</t>
  </si>
  <si>
    <t>0003192</t>
  </si>
  <si>
    <t>0003225</t>
  </si>
  <si>
    <t>0000376</t>
  </si>
  <si>
    <t>0000142</t>
  </si>
  <si>
    <t>0003306</t>
  </si>
  <si>
    <t>0003321</t>
  </si>
  <si>
    <t>Giấy tấm</t>
  </si>
  <si>
    <t>giấy tấm</t>
  </si>
  <si>
    <t>giấy</t>
  </si>
  <si>
    <t>01GTKT3/002</t>
  </si>
  <si>
    <t>0000270</t>
  </si>
  <si>
    <t>01GTKT3/003</t>
  </si>
  <si>
    <t>01GTKT3/004</t>
  </si>
  <si>
    <t>0000272</t>
  </si>
  <si>
    <t>01GTKT3/005</t>
  </si>
  <si>
    <t>0000273</t>
  </si>
  <si>
    <t>01GTKT3/006</t>
  </si>
  <si>
    <t>0000274</t>
  </si>
  <si>
    <t>01GTKT3/007</t>
  </si>
  <si>
    <t>0000275</t>
  </si>
  <si>
    <t>01GTKT3/008</t>
  </si>
  <si>
    <t>01GTKT3/009</t>
  </si>
  <si>
    <t>0000277</t>
  </si>
  <si>
    <t>01GTKT3/010</t>
  </si>
  <si>
    <t>0000278</t>
  </si>
  <si>
    <t>01GTKT3/011</t>
  </si>
  <si>
    <t>01GTKT3/012</t>
  </si>
  <si>
    <t>0000280</t>
  </si>
  <si>
    <t>01GTKT3/013</t>
  </si>
  <si>
    <t>0000281</t>
  </si>
  <si>
    <t>01GTKT3/014</t>
  </si>
  <si>
    <t>0000282</t>
  </si>
  <si>
    <t>01GTKT3/015</t>
  </si>
  <si>
    <t>0000283</t>
  </si>
  <si>
    <t>01GTKT3/016</t>
  </si>
  <si>
    <t>01GTKT3/017</t>
  </si>
  <si>
    <t>0000285</t>
  </si>
  <si>
    <t>01GTKT3/018</t>
  </si>
  <si>
    <t>0000286</t>
  </si>
  <si>
    <t>01GTKT3/019</t>
  </si>
  <si>
    <t>0000287</t>
  </si>
  <si>
    <t>01GTKT3/020</t>
  </si>
  <si>
    <t>01GTKT3/021</t>
  </si>
  <si>
    <t>0000289</t>
  </si>
  <si>
    <t>01GTKT3/022</t>
  </si>
  <si>
    <t>01GTKT3/023</t>
  </si>
  <si>
    <t>01GTKT3/024</t>
  </si>
  <si>
    <t>01GTKT3/025</t>
  </si>
  <si>
    <t>0000293</t>
  </si>
  <si>
    <t>01GTKT3/026</t>
  </si>
  <si>
    <t>01GTKT3/027</t>
  </si>
  <si>
    <t>01GTKT3/028</t>
  </si>
  <si>
    <t>0000296</t>
  </si>
  <si>
    <t>01GTKT3/029</t>
  </si>
  <si>
    <t>01GTKT3/030</t>
  </si>
  <si>
    <t>0000298</t>
  </si>
  <si>
    <t>01GTKT3/031</t>
  </si>
  <si>
    <t>0000299</t>
  </si>
  <si>
    <t>01GTKT3/032</t>
  </si>
  <si>
    <t>0000300</t>
  </si>
  <si>
    <t>01GTKT3/033</t>
  </si>
  <si>
    <t>0000301</t>
  </si>
  <si>
    <t>01GTKT3/034</t>
  </si>
  <si>
    <t>01GTKT3/035</t>
  </si>
  <si>
    <t>01GTKT3/036</t>
  </si>
  <si>
    <t>0000304</t>
  </si>
  <si>
    <t>01GTKT3/037</t>
  </si>
  <si>
    <t>0000305</t>
  </si>
  <si>
    <t>01GTKT3/038</t>
  </si>
  <si>
    <t>0000306</t>
  </si>
  <si>
    <t>01GTKT3/039</t>
  </si>
  <si>
    <t>01GTKT3/040</t>
  </si>
  <si>
    <t>01GTKT3/041</t>
  </si>
  <si>
    <t>01GTKT3/042</t>
  </si>
  <si>
    <t>0000316</t>
  </si>
  <si>
    <t>0000318</t>
  </si>
  <si>
    <t>0000323</t>
  </si>
  <si>
    <t>0000324</t>
  </si>
  <si>
    <t>0000325</t>
  </si>
  <si>
    <t>0000326</t>
  </si>
  <si>
    <t>0000327</t>
  </si>
  <si>
    <t>0000329</t>
  </si>
  <si>
    <t>0000330</t>
  </si>
  <si>
    <t>0000331</t>
  </si>
  <si>
    <t>0000332</t>
  </si>
  <si>
    <t>0000333</t>
  </si>
  <si>
    <t>0000334</t>
  </si>
  <si>
    <t>0000335</t>
  </si>
  <si>
    <t>0000336</t>
  </si>
  <si>
    <t>0000337</t>
  </si>
  <si>
    <t>0000338</t>
  </si>
  <si>
    <t>0000339</t>
  </si>
  <si>
    <t>0000340</t>
  </si>
  <si>
    <t>0000341</t>
  </si>
  <si>
    <t>0000342</t>
  </si>
  <si>
    <t>0000343</t>
  </si>
  <si>
    <t>0000345</t>
  </si>
  <si>
    <t>0000346</t>
  </si>
  <si>
    <t>0000347</t>
  </si>
  <si>
    <t>0000349</t>
  </si>
  <si>
    <t>0000351</t>
  </si>
  <si>
    <t>0000352</t>
  </si>
  <si>
    <t>0000353</t>
  </si>
  <si>
    <t>0000356</t>
  </si>
  <si>
    <t>0000357</t>
  </si>
  <si>
    <t>0000358</t>
  </si>
  <si>
    <t>0000359</t>
  </si>
  <si>
    <t>0000360</t>
  </si>
  <si>
    <t>0000361</t>
  </si>
  <si>
    <t>0000362</t>
  </si>
  <si>
    <t>0000363</t>
  </si>
  <si>
    <t>0000364</t>
  </si>
  <si>
    <t>0000365</t>
  </si>
  <si>
    <t>0000366</t>
  </si>
  <si>
    <t>0000367</t>
  </si>
  <si>
    <t>0000368</t>
  </si>
  <si>
    <t>0000370</t>
  </si>
  <si>
    <t>0000371</t>
  </si>
  <si>
    <t>0000372</t>
  </si>
  <si>
    <t>0000374</t>
  </si>
  <si>
    <t>0000375</t>
  </si>
  <si>
    <t>0000377</t>
  </si>
  <si>
    <t>0000378</t>
  </si>
  <si>
    <t>0000380</t>
  </si>
  <si>
    <t>0000381</t>
  </si>
  <si>
    <t>0000382</t>
  </si>
  <si>
    <t>0000384</t>
  </si>
  <si>
    <t>0000386</t>
  </si>
  <si>
    <t>0000387</t>
  </si>
  <si>
    <t>0000388</t>
  </si>
  <si>
    <t>0000389</t>
  </si>
  <si>
    <t>0000390</t>
  </si>
  <si>
    <t>0000392</t>
  </si>
  <si>
    <t>0000393</t>
  </si>
  <si>
    <t>0000394</t>
  </si>
  <si>
    <t>0000396</t>
  </si>
  <si>
    <t>0000397</t>
  </si>
  <si>
    <t>0000399</t>
  </si>
  <si>
    <t>0000400</t>
  </si>
  <si>
    <t>0000401</t>
  </si>
  <si>
    <t>0000402</t>
  </si>
  <si>
    <t>0000403</t>
  </si>
  <si>
    <t>0000406</t>
  </si>
  <si>
    <t>0000409</t>
  </si>
  <si>
    <t>0000411</t>
  </si>
  <si>
    <t>0000413</t>
  </si>
  <si>
    <t>0000414</t>
  </si>
  <si>
    <t>0000415</t>
  </si>
  <si>
    <t>0000416</t>
  </si>
  <si>
    <t>0000421</t>
  </si>
  <si>
    <t>0000423</t>
  </si>
  <si>
    <t>0000424</t>
  </si>
  <si>
    <t>0000425</t>
  </si>
  <si>
    <t>0000426</t>
  </si>
  <si>
    <t>0000427</t>
  </si>
  <si>
    <t>0000428</t>
  </si>
  <si>
    <t>0000430</t>
  </si>
  <si>
    <t>0000431</t>
  </si>
  <si>
    <t>0000434</t>
  </si>
  <si>
    <t>0000435</t>
  </si>
  <si>
    <t>0000436</t>
  </si>
  <si>
    <t>0000438</t>
  </si>
  <si>
    <t>0000442</t>
  </si>
  <si>
    <t>0000445</t>
  </si>
  <si>
    <t>0000449</t>
  </si>
  <si>
    <t>0000451</t>
  </si>
  <si>
    <t>0000456</t>
  </si>
  <si>
    <t>0000458</t>
  </si>
  <si>
    <t>Cty CP CUVT CN Viễn Thiên</t>
  </si>
  <si>
    <t>Cty CP CN phát triển XD Miền Bắc</t>
  </si>
  <si>
    <t>Cty TNHH TM DV KT Minh Khoa</t>
  </si>
  <si>
    <t>Cty TNHH SX TM Thiết Bị Điện Kim Sang</t>
  </si>
  <si>
    <t>Cty TNHH MTV Thiên Hồng Hà</t>
  </si>
  <si>
    <t xml:space="preserve">Cty TNHH APPAREL FAR EASTERN VN </t>
  </si>
  <si>
    <t>Cty TNHH Chemtech</t>
  </si>
  <si>
    <t>Cty TNHH Hải Đông</t>
  </si>
  <si>
    <t>Cty TNHH Jtex Vina</t>
  </si>
  <si>
    <t>Cty TNHH Đồ Gỗ Thanh Thư</t>
  </si>
  <si>
    <t>Cty TNHH TM SX Đại Tấn Lợi</t>
  </si>
  <si>
    <t>Cty TNHH MTV may mặc Minh An Gia</t>
  </si>
  <si>
    <t>Cty TNHH Khang Yến</t>
  </si>
  <si>
    <t>Cty CP Xây Dựng Thành Đạt</t>
  </si>
  <si>
    <t>Cty TNHH MTV Bạch Kiến</t>
  </si>
  <si>
    <t>Cty TNHH MTV Sơn Quang Minh</t>
  </si>
  <si>
    <t>Cty TNHH Lo.o.k.s.y</t>
  </si>
  <si>
    <t>Cty TNHH TOPFAIR INDUSTRIES VN</t>
  </si>
  <si>
    <t>Cty TNHH TM DV hàng hải Vũng Tàu</t>
  </si>
  <si>
    <t>Cty TNHH YIN HWA VN</t>
  </si>
  <si>
    <t>Cty TNHH Phạm Tôn</t>
  </si>
  <si>
    <t>Cty CP đầu tư XD địa ốc F.D.C</t>
  </si>
  <si>
    <t>Cty TNHH hóa chất XD CN Mới</t>
  </si>
  <si>
    <t>Cty TNHH Đá Xanh</t>
  </si>
  <si>
    <t>Cty TNHH Lâm Nghiệp Phú Khang Thịnh</t>
  </si>
  <si>
    <t>Cty TNHH bao bì Hân Lợi</t>
  </si>
  <si>
    <t xml:space="preserve">Cty TNHH Tường Huy </t>
  </si>
  <si>
    <t>Cty TNHH KT Việt An</t>
  </si>
  <si>
    <t>Cty CP TM DV KT Cao Nam Phát</t>
  </si>
  <si>
    <t>Cty TNHH Dầu Nhớt Việt Pháp</t>
  </si>
  <si>
    <t xml:space="preserve"> Giấy</t>
  </si>
  <si>
    <t>Cty TNHH Yaban Chain Industrial Việt Nam</t>
  </si>
  <si>
    <t>Chi Nhánh Cty CP KT Vifa</t>
  </si>
  <si>
    <t>0311670991</t>
  </si>
  <si>
    <t>Cty Cổ Phần SunMen</t>
  </si>
  <si>
    <t>0310857404</t>
  </si>
  <si>
    <t>3701770098</t>
  </si>
  <si>
    <t>0305495974</t>
  </si>
  <si>
    <t>3700898056</t>
  </si>
  <si>
    <t>3603093803</t>
  </si>
  <si>
    <t>0303103212</t>
  </si>
  <si>
    <t>0304152188</t>
  </si>
  <si>
    <t>3701773902</t>
  </si>
  <si>
    <t>Cty TNHH ChemTech</t>
  </si>
  <si>
    <t>3700603175</t>
  </si>
  <si>
    <t>0311731926</t>
  </si>
  <si>
    <t>3702401008</t>
  </si>
  <si>
    <t xml:space="preserve">Người nộp thuế: CTY TNHH MTV KHỞI NGUYÊN AN  </t>
  </si>
  <si>
    <t>Mã số thuế: 3702076037</t>
  </si>
  <si>
    <t xml:space="preserve">Tổng doanh thu hàng hoá, dịch vụ bán ra: </t>
  </si>
  <si>
    <t>Tổng thuế GTGT của hàng hóa, dịch vụ bán ra:</t>
  </si>
  <si>
    <t>0302907556</t>
  </si>
  <si>
    <t>2901274715</t>
  </si>
  <si>
    <t>3700372584</t>
  </si>
  <si>
    <t>DA/13P</t>
  </si>
  <si>
    <t>0104831030-044</t>
  </si>
  <si>
    <t>AA/14P</t>
  </si>
  <si>
    <t>0312948047</t>
  </si>
  <si>
    <t>KT/14P</t>
  </si>
  <si>
    <t>0100109106-069</t>
  </si>
  <si>
    <t>AA/15T</t>
  </si>
  <si>
    <t>3702268691</t>
  </si>
  <si>
    <t>HP/14P</t>
  </si>
  <si>
    <t>0312564731</t>
  </si>
  <si>
    <t>CE/14P</t>
  </si>
  <si>
    <t>0310585704</t>
  </si>
  <si>
    <t>0311609355</t>
  </si>
  <si>
    <t>BL/15P</t>
  </si>
  <si>
    <t>0309453012</t>
  </si>
  <si>
    <t>TH/13P</t>
  </si>
  <si>
    <t>0104478506</t>
  </si>
  <si>
    <t>TV/14P</t>
  </si>
  <si>
    <t>HA/15P</t>
  </si>
  <si>
    <t>SG/15P</t>
  </si>
  <si>
    <t>3700762390</t>
  </si>
  <si>
    <t>BM/13P</t>
  </si>
  <si>
    <t>0312522481</t>
  </si>
  <si>
    <t>PT/13P</t>
  </si>
  <si>
    <t>0312516745</t>
  </si>
  <si>
    <t>TM/14P</t>
  </si>
  <si>
    <t>0311777173</t>
  </si>
  <si>
    <t>BC/14P</t>
  </si>
  <si>
    <t>0312534423</t>
  </si>
  <si>
    <t>1101296531</t>
  </si>
  <si>
    <t>HG/15P</t>
  </si>
  <si>
    <t>0312889289</t>
  </si>
  <si>
    <t>VD/14P</t>
  </si>
  <si>
    <t>TL/14P</t>
  </si>
  <si>
    <t>3700838339</t>
  </si>
  <si>
    <t>0312947639</t>
  </si>
  <si>
    <t>3700426550</t>
  </si>
  <si>
    <t>3500662705</t>
  </si>
  <si>
    <t>0312544728</t>
  </si>
  <si>
    <t>3702314958</t>
  </si>
  <si>
    <t>0313185447</t>
  </si>
  <si>
    <t>0302271510</t>
  </si>
  <si>
    <t>3702375090</t>
  </si>
  <si>
    <t>3700664957</t>
  </si>
  <si>
    <t>3502281624</t>
  </si>
  <si>
    <t>3600919305</t>
  </si>
  <si>
    <t>0313392316</t>
  </si>
  <si>
    <t>3700692104</t>
  </si>
  <si>
    <t>0310230860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</si>
</sst>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7">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3" fillId="0" borderId="0"/>
    <xf numFmtId="0" fontId="3" fillId="0" borderId="0"/>
  </cellStyleXfs>
  <cellXfs count="179">
    <xf numFmtId="0" fontId="0" fillId="0" borderId="0" xfId="0"/>
    <xf numFmtId="0" fontId="6" fillId="0" borderId="0" xfId="0" applyFont="1"/>
    <xf numFmtId="49" fontId="8"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0" xfId="4" applyFont="1" applyAlignment="1">
      <alignment horizontal="left"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49" fontId="9" fillId="0" borderId="11" xfId="4" quotePrefix="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0" fontId="6" fillId="0" borderId="10" xfId="4" applyNumberFormat="1" applyFont="1" applyBorder="1" applyAlignment="1">
      <alignment horizontal="center"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165" fontId="8" fillId="0" borderId="0" xfId="1" applyNumberFormat="1" applyFont="1" applyAlignment="1">
      <alignment vertical="center"/>
    </xf>
    <xf numFmtId="0" fontId="9" fillId="0" borderId="10" xfId="0" quotePrefix="1" applyNumberFormat="1" applyFont="1" applyBorder="1" applyAlignment="1">
      <alignment horizontal="center" vertical="center" wrapText="1"/>
    </xf>
    <xf numFmtId="0" fontId="8" fillId="0" borderId="15" xfId="0" applyNumberFormat="1" applyFont="1" applyBorder="1" applyAlignment="1">
      <alignment horizontal="center" vertical="center" wrapText="1"/>
    </xf>
    <xf numFmtId="165" fontId="12" fillId="0" borderId="10" xfId="1" applyNumberFormat="1" applyFont="1" applyBorder="1" applyAlignment="1">
      <alignment horizontal="right" vertical="center" wrapText="1"/>
    </xf>
    <xf numFmtId="0" fontId="6" fillId="0" borderId="0" xfId="4" applyFont="1" applyAlignment="1">
      <alignment horizontal="center" vertical="center"/>
    </xf>
    <xf numFmtId="0" fontId="6" fillId="0" borderId="0" xfId="0" applyFont="1" applyAlignment="1">
      <alignment horizontal="center" vertical="center"/>
    </xf>
    <xf numFmtId="165" fontId="6" fillId="0" borderId="10" xfId="5" quotePrefix="1" applyNumberFormat="1" applyFont="1" applyFill="1" applyBorder="1" applyAlignment="1">
      <alignment horizontal="center" vertical="center"/>
    </xf>
    <xf numFmtId="49" fontId="6" fillId="0" borderId="10" xfId="6" applyNumberFormat="1" applyFont="1" applyFill="1" applyBorder="1" applyAlignment="1">
      <alignment horizontal="left" vertical="center"/>
    </xf>
    <xf numFmtId="165" fontId="6" fillId="0" borderId="10" xfId="6" applyNumberFormat="1" applyFont="1" applyFill="1" applyBorder="1" applyAlignment="1">
      <alignment horizontal="left" vertical="center"/>
    </xf>
    <xf numFmtId="0" fontId="6" fillId="2" borderId="2" xfId="4" applyFont="1" applyFill="1" applyBorder="1" applyAlignment="1">
      <alignment vertical="center"/>
    </xf>
    <xf numFmtId="0" fontId="6" fillId="2" borderId="2" xfId="0" applyFont="1" applyFill="1" applyBorder="1" applyAlignment="1">
      <alignment vertical="center"/>
    </xf>
    <xf numFmtId="49" fontId="6" fillId="0" borderId="22" xfId="0" applyNumberFormat="1" applyFont="1" applyBorder="1" applyAlignment="1">
      <alignment horizontal="left" vertical="center"/>
    </xf>
    <xf numFmtId="49" fontId="6" fillId="0" borderId="23" xfId="0" applyNumberFormat="1" applyFont="1" applyBorder="1" applyAlignment="1">
      <alignment horizontal="lef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49" fontId="8" fillId="0" borderId="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right"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165" fontId="6" fillId="0" borderId="0" xfId="0" applyNumberFormat="1" applyFont="1" applyAlignment="1">
      <alignment vertical="center"/>
    </xf>
  </cellXfs>
  <cellStyles count="7">
    <cellStyle name="Comma" xfId="1" builtinId="3"/>
    <cellStyle name="Comma 2" xfId="2"/>
    <cellStyle name="k1" xfId="3"/>
    <cellStyle name="Normal" xfId="0" builtinId="0"/>
    <cellStyle name="Normal 2" xfId="4"/>
    <cellStyle name="Normal_ketoanthucte_NhatKySoCai" xfId="5"/>
    <cellStyle name="Normal_ketoanthucte_NhatKySoCai 2 2"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68"/>
  <sheetViews>
    <sheetView topLeftCell="A13" zoomScale="90" zoomScaleNormal="90" workbookViewId="0">
      <pane ySplit="4" topLeftCell="A137" activePane="bottomLeft" state="frozen"/>
      <selection activeCell="B13" sqref="B13"/>
      <selection pane="bottomLeft" activeCell="L147" sqref="L147"/>
    </sheetView>
  </sheetViews>
  <sheetFormatPr defaultRowHeight="15" x14ac:dyDescent="0.25"/>
  <cols>
    <col min="1" max="1" width="2.140625" style="1" customWidth="1"/>
    <col min="2" max="2" width="5.5703125" style="1" customWidth="1"/>
    <col min="3" max="3" width="12.85546875" style="1" hidden="1" customWidth="1"/>
    <col min="4" max="4" width="8" style="1" customWidth="1"/>
    <col min="5" max="5" width="16.28515625" style="1" customWidth="1"/>
    <col min="6" max="6" width="11.42578125" style="1" customWidth="1"/>
    <col min="7" max="7" width="51.5703125" style="1" customWidth="1"/>
    <col min="8" max="8" width="15.28515625" style="1" customWidth="1"/>
    <col min="9" max="9" width="23.140625" style="1" customWidth="1"/>
    <col min="10" max="10" width="14.28515625" style="1" customWidth="1"/>
    <col min="11" max="11" width="6.5703125" style="1" customWidth="1"/>
    <col min="12" max="12" width="14.7109375" style="1" customWidth="1"/>
    <col min="13" max="13" width="6.5703125" style="1" customWidth="1"/>
    <col min="14" max="14" width="7.140625" style="1" customWidth="1"/>
    <col min="15" max="15" width="6.42578125" style="1" customWidth="1"/>
    <col min="16" max="16" width="16" style="1" bestFit="1" customWidth="1"/>
    <col min="17" max="16384" width="9.140625" style="1"/>
  </cols>
  <sheetData>
    <row r="1" spans="1:15" s="37" customFormat="1" x14ac:dyDescent="0.2">
      <c r="D1" s="38"/>
      <c r="E1" s="39"/>
      <c r="F1" s="38"/>
      <c r="G1" s="38"/>
      <c r="H1" s="38"/>
      <c r="I1" s="38"/>
      <c r="K1" s="40"/>
      <c r="M1" s="38"/>
    </row>
    <row r="2" spans="1:15" s="37" customFormat="1" x14ac:dyDescent="0.2">
      <c r="D2" s="38"/>
      <c r="E2" s="39"/>
      <c r="F2" s="38"/>
      <c r="G2" s="38"/>
      <c r="H2" s="38"/>
      <c r="I2" s="38"/>
      <c r="K2" s="40"/>
      <c r="M2" s="38"/>
    </row>
    <row r="3" spans="1:15" s="37" customFormat="1" x14ac:dyDescent="0.2">
      <c r="B3" s="41"/>
      <c r="C3" s="41"/>
      <c r="D3" s="38"/>
      <c r="E3" s="39"/>
      <c r="F3" s="38"/>
      <c r="G3" s="38"/>
      <c r="H3" s="38"/>
      <c r="I3" s="38"/>
      <c r="K3" s="40"/>
      <c r="M3" s="38"/>
    </row>
    <row r="4" spans="1:15" s="37" customFormat="1" ht="30.75" customHeight="1" x14ac:dyDescent="0.2">
      <c r="B4" s="135" t="s">
        <v>62</v>
      </c>
      <c r="C4" s="135"/>
      <c r="D4" s="135"/>
      <c r="E4" s="135"/>
      <c r="F4" s="135"/>
      <c r="G4" s="135"/>
      <c r="H4" s="135"/>
      <c r="I4" s="135"/>
      <c r="J4" s="135"/>
      <c r="K4" s="135"/>
      <c r="L4" s="135"/>
      <c r="M4" s="135"/>
    </row>
    <row r="5" spans="1:15" s="37" customFormat="1" hidden="1" x14ac:dyDescent="0.2">
      <c r="A5" s="37" t="s">
        <v>63</v>
      </c>
      <c r="B5" s="136"/>
      <c r="C5" s="136"/>
      <c r="D5" s="136"/>
      <c r="E5" s="136"/>
      <c r="F5" s="136"/>
      <c r="G5" s="136"/>
      <c r="H5" s="136"/>
      <c r="I5" s="136"/>
      <c r="J5" s="136"/>
      <c r="K5" s="136"/>
      <c r="L5" s="136"/>
      <c r="M5" s="136"/>
    </row>
    <row r="6" spans="1:15" s="37" customFormat="1" ht="23.25" customHeight="1" x14ac:dyDescent="0.2">
      <c r="B6" s="137" t="s">
        <v>0</v>
      </c>
      <c r="C6" s="137"/>
      <c r="D6" s="137"/>
      <c r="E6" s="137"/>
      <c r="F6" s="137"/>
      <c r="G6" s="137"/>
      <c r="H6" s="137"/>
      <c r="I6" s="137"/>
      <c r="J6" s="137"/>
      <c r="K6" s="137"/>
      <c r="L6" s="137"/>
      <c r="M6" s="137"/>
    </row>
    <row r="7" spans="1:15" s="37" customFormat="1" x14ac:dyDescent="0.2">
      <c r="B7" s="137" t="str">
        <f>"Kỳ tính thuế: Quý "&amp;O15&amp;" Năm "&amp;YEAR(F18)</f>
        <v>Kỳ tính thuế: Quý 4 Năm 2015</v>
      </c>
      <c r="C7" s="137"/>
      <c r="D7" s="137"/>
      <c r="E7" s="137"/>
      <c r="F7" s="137"/>
      <c r="G7" s="137"/>
      <c r="H7" s="137"/>
      <c r="I7" s="137"/>
      <c r="J7" s="137"/>
      <c r="K7" s="137"/>
      <c r="L7" s="137"/>
      <c r="M7" s="137"/>
    </row>
    <row r="8" spans="1:15" s="37" customFormat="1" x14ac:dyDescent="0.2">
      <c r="B8" s="39"/>
      <c r="C8" s="39"/>
      <c r="D8" s="38"/>
      <c r="E8" s="39"/>
      <c r="F8" s="38"/>
      <c r="G8" s="38"/>
      <c r="H8" s="38"/>
      <c r="I8" s="38"/>
      <c r="K8" s="40"/>
      <c r="M8" s="38"/>
    </row>
    <row r="9" spans="1:15" s="37" customFormat="1" x14ac:dyDescent="0.2">
      <c r="B9" s="15" t="s">
        <v>517</v>
      </c>
    </row>
    <row r="10" spans="1:15" s="37" customFormat="1" x14ac:dyDescent="0.2">
      <c r="B10" s="15" t="s">
        <v>518</v>
      </c>
    </row>
    <row r="11" spans="1:15" s="37" customFormat="1" hidden="1" x14ac:dyDescent="0.2">
      <c r="B11" s="42"/>
      <c r="C11" s="42"/>
      <c r="D11" s="38"/>
      <c r="E11" s="39"/>
      <c r="F11" s="38"/>
      <c r="G11" s="38"/>
      <c r="H11" s="38"/>
      <c r="I11" s="38"/>
      <c r="K11" s="40"/>
      <c r="M11" s="38"/>
    </row>
    <row r="12" spans="1:15" s="37" customFormat="1" x14ac:dyDescent="0.2">
      <c r="B12" s="138" t="s">
        <v>1</v>
      </c>
      <c r="C12" s="138"/>
      <c r="D12" s="138"/>
      <c r="E12" s="138"/>
      <c r="F12" s="138"/>
      <c r="G12" s="138"/>
      <c r="H12" s="138"/>
      <c r="I12" s="138"/>
      <c r="J12" s="138"/>
      <c r="K12" s="138"/>
      <c r="L12" s="138"/>
      <c r="M12" s="138"/>
    </row>
    <row r="13" spans="1:15" s="37" customFormat="1" ht="12.75" customHeight="1" x14ac:dyDescent="0.2">
      <c r="B13" s="130" t="s">
        <v>2</v>
      </c>
      <c r="C13" s="131"/>
      <c r="D13" s="131"/>
      <c r="E13" s="131"/>
      <c r="F13" s="132"/>
      <c r="G13" s="128" t="s">
        <v>64</v>
      </c>
      <c r="H13" s="128" t="s">
        <v>65</v>
      </c>
      <c r="I13" s="128" t="s">
        <v>4</v>
      </c>
      <c r="J13" s="128" t="s">
        <v>66</v>
      </c>
      <c r="K13" s="129" t="s">
        <v>67</v>
      </c>
      <c r="L13" s="128" t="s">
        <v>5</v>
      </c>
      <c r="M13" s="128" t="s">
        <v>6</v>
      </c>
    </row>
    <row r="14" spans="1:15" s="37" customFormat="1" ht="4.5" customHeight="1" x14ac:dyDescent="0.2">
      <c r="B14" s="130"/>
      <c r="C14" s="133"/>
      <c r="D14" s="133"/>
      <c r="E14" s="133"/>
      <c r="F14" s="134"/>
      <c r="G14" s="128"/>
      <c r="H14" s="128"/>
      <c r="I14" s="128"/>
      <c r="J14" s="128"/>
      <c r="K14" s="129"/>
      <c r="L14" s="128"/>
      <c r="M14" s="128"/>
    </row>
    <row r="15" spans="1:15" s="37" customFormat="1" ht="44.25" customHeight="1" x14ac:dyDescent="0.2">
      <c r="B15" s="130"/>
      <c r="C15" s="43" t="s">
        <v>43</v>
      </c>
      <c r="D15" s="43" t="s">
        <v>7</v>
      </c>
      <c r="E15" s="43" t="s">
        <v>8</v>
      </c>
      <c r="F15" s="43" t="s">
        <v>9</v>
      </c>
      <c r="G15" s="128"/>
      <c r="H15" s="128"/>
      <c r="I15" s="128"/>
      <c r="J15" s="128"/>
      <c r="K15" s="129"/>
      <c r="L15" s="128"/>
      <c r="M15" s="128"/>
      <c r="O15" s="124">
        <v>4</v>
      </c>
    </row>
    <row r="16" spans="1:15" s="37" customFormat="1" x14ac:dyDescent="0.2">
      <c r="B16" s="44" t="s">
        <v>19</v>
      </c>
      <c r="C16" s="45" t="s">
        <v>20</v>
      </c>
      <c r="D16" s="46" t="s">
        <v>21</v>
      </c>
      <c r="E16" s="45" t="s">
        <v>22</v>
      </c>
      <c r="F16" s="45" t="s">
        <v>23</v>
      </c>
      <c r="G16" s="45" t="s">
        <v>24</v>
      </c>
      <c r="H16" s="45" t="s">
        <v>25</v>
      </c>
      <c r="I16" s="46" t="s">
        <v>26</v>
      </c>
      <c r="J16" s="47" t="s">
        <v>27</v>
      </c>
      <c r="K16" s="46" t="s">
        <v>28</v>
      </c>
      <c r="L16" s="45" t="s">
        <v>44</v>
      </c>
      <c r="M16" s="45" t="s">
        <v>68</v>
      </c>
    </row>
    <row r="17" spans="2:17" s="37" customFormat="1" ht="19.5" customHeight="1" x14ac:dyDescent="0.2">
      <c r="B17" s="48" t="s">
        <v>69</v>
      </c>
      <c r="C17" s="48"/>
      <c r="D17" s="48"/>
      <c r="E17" s="48"/>
      <c r="F17" s="48"/>
      <c r="G17" s="48"/>
      <c r="H17" s="48"/>
      <c r="I17" s="48"/>
      <c r="J17" s="48"/>
      <c r="K17" s="48"/>
      <c r="L17" s="48"/>
      <c r="M17" s="48"/>
    </row>
    <row r="18" spans="2:17" s="37" customFormat="1" ht="19.5" customHeight="1" x14ac:dyDescent="0.2">
      <c r="B18" s="49">
        <f>IF(G18&lt;&gt;"",ROW()-17,"")</f>
        <v>1</v>
      </c>
      <c r="C18" s="50"/>
      <c r="D18" s="51" t="str">
        <f t="shared" ref="D18:D50" si="0">IF(ISNA(VLOOKUP(G18,DSMV,3,0)),"",VLOOKUP(G18,DSMV,3,0))</f>
        <v>DA/13P</v>
      </c>
      <c r="E18" s="52" t="s">
        <v>133</v>
      </c>
      <c r="F18" s="92">
        <v>42035</v>
      </c>
      <c r="G18" s="53" t="s">
        <v>191</v>
      </c>
      <c r="H18" s="94" t="str">
        <f t="shared" ref="H18:H50" si="1">IF(ISNA(VLOOKUP(G18,DSMV,2,0)),"",VLOOKUP(G18,DSMV,2,0))</f>
        <v>3700372584</v>
      </c>
      <c r="I18" s="54" t="s">
        <v>205</v>
      </c>
      <c r="J18" s="55">
        <v>1820400</v>
      </c>
      <c r="K18" s="56">
        <v>0.1</v>
      </c>
      <c r="L18" s="55">
        <v>182040</v>
      </c>
      <c r="M18" s="57">
        <v>1</v>
      </c>
      <c r="N18" s="58">
        <f>MONTH(F18)</f>
        <v>1</v>
      </c>
      <c r="O18" s="59"/>
      <c r="P18" s="58"/>
      <c r="Q18" s="60"/>
    </row>
    <row r="19" spans="2:17" s="37" customFormat="1" ht="19.5" customHeight="1" x14ac:dyDescent="0.2">
      <c r="B19" s="61">
        <f>IF(G19&lt;&gt;"",ROW()-17,"")</f>
        <v>2</v>
      </c>
      <c r="C19" s="62"/>
      <c r="D19" s="63" t="str">
        <f t="shared" si="0"/>
        <v>AA/14P</v>
      </c>
      <c r="E19" s="64" t="s">
        <v>134</v>
      </c>
      <c r="F19" s="93">
        <v>42035</v>
      </c>
      <c r="G19" s="12" t="s">
        <v>192</v>
      </c>
      <c r="H19" s="95" t="str">
        <f t="shared" si="1"/>
        <v>0104831030-044</v>
      </c>
      <c r="I19" s="65" t="s">
        <v>97</v>
      </c>
      <c r="J19" s="66">
        <v>16090000</v>
      </c>
      <c r="K19" s="56">
        <v>0.1</v>
      </c>
      <c r="L19" s="66">
        <v>1609000</v>
      </c>
      <c r="M19" s="67">
        <v>1</v>
      </c>
      <c r="N19" s="58">
        <f t="shared" ref="N19:N82" si="2">MONTH(F19)</f>
        <v>1</v>
      </c>
      <c r="O19" s="59"/>
      <c r="P19" s="58"/>
      <c r="Q19" s="60"/>
    </row>
    <row r="20" spans="2:17" s="37" customFormat="1" ht="19.5" customHeight="1" x14ac:dyDescent="0.2">
      <c r="B20" s="61">
        <f t="shared" ref="B20:B50" si="3">IF(G20&lt;&gt;"",ROW()-17,"")</f>
        <v>3</v>
      </c>
      <c r="C20" s="62"/>
      <c r="D20" s="63" t="str">
        <f t="shared" si="0"/>
        <v>DA/16P</v>
      </c>
      <c r="E20" s="62" t="s">
        <v>135</v>
      </c>
      <c r="F20" s="93">
        <v>42041</v>
      </c>
      <c r="G20" s="65" t="s">
        <v>193</v>
      </c>
      <c r="H20" s="95" t="str">
        <f t="shared" si="1"/>
        <v>3702058398</v>
      </c>
      <c r="I20" s="65" t="s">
        <v>206</v>
      </c>
      <c r="J20" s="66">
        <v>1819271</v>
      </c>
      <c r="K20" s="56">
        <v>0.1</v>
      </c>
      <c r="L20" s="66">
        <v>178271</v>
      </c>
      <c r="M20" s="67">
        <v>1</v>
      </c>
      <c r="N20" s="58">
        <f t="shared" si="2"/>
        <v>2</v>
      </c>
      <c r="O20" s="59"/>
      <c r="P20" s="58"/>
    </row>
    <row r="21" spans="2:17" s="37" customFormat="1" ht="19.5" customHeight="1" x14ac:dyDescent="0.2">
      <c r="B21" s="61">
        <f t="shared" si="3"/>
        <v>4</v>
      </c>
      <c r="C21" s="62"/>
      <c r="D21" s="63" t="str">
        <f t="shared" si="0"/>
        <v>AA/15T</v>
      </c>
      <c r="E21" s="62" t="s">
        <v>136</v>
      </c>
      <c r="F21" s="93">
        <v>42076</v>
      </c>
      <c r="G21" s="65" t="s">
        <v>194</v>
      </c>
      <c r="H21" s="95" t="str">
        <f t="shared" si="1"/>
        <v>0100109106-069</v>
      </c>
      <c r="I21" s="65" t="s">
        <v>207</v>
      </c>
      <c r="J21" s="66">
        <v>659000</v>
      </c>
      <c r="K21" s="56">
        <v>0.1</v>
      </c>
      <c r="L21" s="66">
        <v>65900</v>
      </c>
      <c r="M21" s="67">
        <v>2</v>
      </c>
      <c r="N21" s="58">
        <f t="shared" si="2"/>
        <v>3</v>
      </c>
      <c r="O21" s="59"/>
      <c r="P21" s="58"/>
    </row>
    <row r="22" spans="2:17" s="37" customFormat="1" ht="19.5" customHeight="1" x14ac:dyDescent="0.2">
      <c r="B22" s="61">
        <f t="shared" si="3"/>
        <v>5</v>
      </c>
      <c r="C22" s="62"/>
      <c r="D22" s="63" t="str">
        <f t="shared" si="0"/>
        <v>CE/14P</v>
      </c>
      <c r="E22" s="62" t="s">
        <v>137</v>
      </c>
      <c r="F22" s="93">
        <v>42077</v>
      </c>
      <c r="G22" s="65" t="s">
        <v>195</v>
      </c>
      <c r="H22" s="95" t="str">
        <f t="shared" si="1"/>
        <v>0312564731</v>
      </c>
      <c r="I22" s="65" t="s">
        <v>87</v>
      </c>
      <c r="J22" s="14">
        <v>176000</v>
      </c>
      <c r="K22" s="56">
        <v>0.1</v>
      </c>
      <c r="L22" s="66">
        <v>17600</v>
      </c>
      <c r="M22" s="67">
        <v>1</v>
      </c>
      <c r="N22" s="58">
        <f t="shared" si="2"/>
        <v>3</v>
      </c>
      <c r="O22" s="59"/>
      <c r="P22" s="58"/>
    </row>
    <row r="23" spans="2:17" s="37" customFormat="1" ht="19.5" customHeight="1" x14ac:dyDescent="0.2">
      <c r="B23" s="61">
        <f t="shared" si="3"/>
        <v>6</v>
      </c>
      <c r="C23" s="62"/>
      <c r="D23" s="63" t="str">
        <f t="shared" si="0"/>
        <v>DT/15P</v>
      </c>
      <c r="E23" s="62" t="s">
        <v>138</v>
      </c>
      <c r="F23" s="93">
        <v>42093</v>
      </c>
      <c r="G23" s="65" t="s">
        <v>196</v>
      </c>
      <c r="H23" s="95" t="str">
        <f t="shared" si="1"/>
        <v>3700146560</v>
      </c>
      <c r="I23" s="65" t="s">
        <v>205</v>
      </c>
      <c r="J23" s="66">
        <v>909087</v>
      </c>
      <c r="K23" s="56">
        <v>0.1</v>
      </c>
      <c r="L23" s="66">
        <v>90908</v>
      </c>
      <c r="M23" s="67">
        <v>1</v>
      </c>
      <c r="N23" s="58">
        <f t="shared" si="2"/>
        <v>3</v>
      </c>
      <c r="O23" s="59"/>
      <c r="P23" s="58"/>
    </row>
    <row r="24" spans="2:17" s="37" customFormat="1" ht="19.5" customHeight="1" x14ac:dyDescent="0.2">
      <c r="B24" s="61">
        <f t="shared" si="3"/>
        <v>7</v>
      </c>
      <c r="C24" s="62"/>
      <c r="D24" s="63" t="str">
        <f t="shared" si="0"/>
        <v>CP/12P</v>
      </c>
      <c r="E24" s="62" t="s">
        <v>139</v>
      </c>
      <c r="F24" s="93">
        <v>42108</v>
      </c>
      <c r="G24" s="65" t="s">
        <v>90</v>
      </c>
      <c r="H24" s="95" t="str">
        <f t="shared" si="1"/>
        <v>3701984727</v>
      </c>
      <c r="I24" s="65" t="s">
        <v>87</v>
      </c>
      <c r="J24" s="66">
        <v>632727</v>
      </c>
      <c r="K24" s="56">
        <v>0.1</v>
      </c>
      <c r="L24" s="66">
        <v>63273</v>
      </c>
      <c r="M24" s="67">
        <v>2</v>
      </c>
      <c r="N24" s="58">
        <f t="shared" si="2"/>
        <v>4</v>
      </c>
      <c r="O24" s="59"/>
      <c r="P24" s="58"/>
    </row>
    <row r="25" spans="2:17" s="37" customFormat="1" ht="19.5" customHeight="1" x14ac:dyDescent="0.2">
      <c r="B25" s="61">
        <f t="shared" si="3"/>
        <v>8</v>
      </c>
      <c r="C25" s="62"/>
      <c r="D25" s="63" t="str">
        <f t="shared" si="0"/>
        <v>BL/15P</v>
      </c>
      <c r="E25" s="62" t="s">
        <v>140</v>
      </c>
      <c r="F25" s="93">
        <v>42111</v>
      </c>
      <c r="G25" s="65" t="s">
        <v>197</v>
      </c>
      <c r="H25" s="95" t="str">
        <f t="shared" si="1"/>
        <v>0311609355</v>
      </c>
      <c r="I25" s="65" t="s">
        <v>208</v>
      </c>
      <c r="J25" s="66">
        <v>2309769</v>
      </c>
      <c r="K25" s="56">
        <v>0.1</v>
      </c>
      <c r="L25" s="66">
        <v>230977</v>
      </c>
      <c r="M25" s="67">
        <v>2</v>
      </c>
      <c r="N25" s="58">
        <f t="shared" si="2"/>
        <v>4</v>
      </c>
      <c r="O25" s="59"/>
    </row>
    <row r="26" spans="2:17" s="37" customFormat="1" ht="19.5" customHeight="1" x14ac:dyDescent="0.2">
      <c r="B26" s="61">
        <f t="shared" si="3"/>
        <v>9</v>
      </c>
      <c r="C26" s="68"/>
      <c r="D26" s="63" t="str">
        <f t="shared" si="0"/>
        <v>TH/13P</v>
      </c>
      <c r="E26" s="62" t="s">
        <v>141</v>
      </c>
      <c r="F26" s="93">
        <v>42135</v>
      </c>
      <c r="G26" s="65" t="s">
        <v>198</v>
      </c>
      <c r="H26" s="95" t="str">
        <f t="shared" si="1"/>
        <v>0309453012</v>
      </c>
      <c r="I26" s="65" t="s">
        <v>209</v>
      </c>
      <c r="J26" s="66">
        <v>2181818</v>
      </c>
      <c r="K26" s="56">
        <v>0.1</v>
      </c>
      <c r="L26" s="66">
        <v>218182</v>
      </c>
      <c r="M26" s="67">
        <v>2</v>
      </c>
      <c r="N26" s="58">
        <f t="shared" si="2"/>
        <v>5</v>
      </c>
      <c r="O26" s="59"/>
    </row>
    <row r="27" spans="2:17" s="37" customFormat="1" ht="19.5" customHeight="1" x14ac:dyDescent="0.2">
      <c r="B27" s="61">
        <f t="shared" si="3"/>
        <v>10</v>
      </c>
      <c r="C27" s="68"/>
      <c r="D27" s="63" t="str">
        <f t="shared" si="0"/>
        <v>LT/13P</v>
      </c>
      <c r="E27" s="62" t="s">
        <v>142</v>
      </c>
      <c r="F27" s="93">
        <v>42138</v>
      </c>
      <c r="G27" s="65" t="s">
        <v>109</v>
      </c>
      <c r="H27" s="95" t="str">
        <f t="shared" si="1"/>
        <v>0312268002</v>
      </c>
      <c r="I27" s="65" t="s">
        <v>123</v>
      </c>
      <c r="J27" s="66">
        <v>2430000</v>
      </c>
      <c r="K27" s="56">
        <v>0.1</v>
      </c>
      <c r="L27" s="66">
        <v>243000</v>
      </c>
      <c r="M27" s="67">
        <v>2</v>
      </c>
      <c r="N27" s="58">
        <f t="shared" si="2"/>
        <v>5</v>
      </c>
      <c r="O27" s="59"/>
    </row>
    <row r="28" spans="2:17" s="37" customFormat="1" ht="19.5" customHeight="1" x14ac:dyDescent="0.2">
      <c r="B28" s="61">
        <f t="shared" si="3"/>
        <v>11</v>
      </c>
      <c r="C28" s="68"/>
      <c r="D28" s="63" t="str">
        <f t="shared" si="0"/>
        <v>TV/14P</v>
      </c>
      <c r="E28" s="62" t="s">
        <v>143</v>
      </c>
      <c r="F28" s="93">
        <v>42138</v>
      </c>
      <c r="G28" s="65" t="s">
        <v>199</v>
      </c>
      <c r="H28" s="95" t="str">
        <f t="shared" si="1"/>
        <v>0104478506</v>
      </c>
      <c r="I28" s="65" t="s">
        <v>210</v>
      </c>
      <c r="J28" s="66">
        <v>2000000</v>
      </c>
      <c r="K28" s="56">
        <v>0.1</v>
      </c>
      <c r="L28" s="66">
        <v>200000</v>
      </c>
      <c r="M28" s="67">
        <v>2</v>
      </c>
      <c r="N28" s="58">
        <f t="shared" si="2"/>
        <v>5</v>
      </c>
      <c r="O28" s="59"/>
    </row>
    <row r="29" spans="2:17" s="37" customFormat="1" ht="19.5" customHeight="1" x14ac:dyDescent="0.2">
      <c r="B29" s="61">
        <f t="shared" si="3"/>
        <v>12</v>
      </c>
      <c r="C29" s="68"/>
      <c r="D29" s="63" t="str">
        <f t="shared" si="0"/>
        <v>NL/16P</v>
      </c>
      <c r="E29" s="62" t="s">
        <v>144</v>
      </c>
      <c r="F29" s="93">
        <v>42138</v>
      </c>
      <c r="G29" s="65" t="s">
        <v>200</v>
      </c>
      <c r="H29" s="95" t="str">
        <f t="shared" si="1"/>
        <v>3701487637</v>
      </c>
      <c r="I29" s="65" t="s">
        <v>87</v>
      </c>
      <c r="J29" s="66">
        <v>1309000</v>
      </c>
      <c r="K29" s="56">
        <v>0.1</v>
      </c>
      <c r="L29" s="66">
        <v>130900</v>
      </c>
      <c r="M29" s="67">
        <v>2</v>
      </c>
      <c r="N29" s="58">
        <f t="shared" si="2"/>
        <v>5</v>
      </c>
      <c r="O29" s="59"/>
    </row>
    <row r="30" spans="2:17" s="37" customFormat="1" ht="19.5" customHeight="1" x14ac:dyDescent="0.2">
      <c r="B30" s="61">
        <f t="shared" si="3"/>
        <v>13</v>
      </c>
      <c r="C30" s="68"/>
      <c r="D30" s="63" t="str">
        <f t="shared" si="0"/>
        <v>AA/16E</v>
      </c>
      <c r="E30" s="62" t="s">
        <v>145</v>
      </c>
      <c r="F30" s="93">
        <v>42147</v>
      </c>
      <c r="G30" s="12" t="s">
        <v>223</v>
      </c>
      <c r="H30" s="95" t="str">
        <f t="shared" si="1"/>
        <v>0106869738-068</v>
      </c>
      <c r="I30" s="65" t="s">
        <v>209</v>
      </c>
      <c r="J30" s="66">
        <v>206996</v>
      </c>
      <c r="K30" s="56">
        <v>0.1</v>
      </c>
      <c r="L30" s="66">
        <v>20700</v>
      </c>
      <c r="M30" s="67">
        <v>2</v>
      </c>
      <c r="N30" s="58">
        <f t="shared" si="2"/>
        <v>5</v>
      </c>
      <c r="O30" s="59"/>
    </row>
    <row r="31" spans="2:17" s="37" customFormat="1" ht="19.5" customHeight="1" x14ac:dyDescent="0.2">
      <c r="B31" s="61">
        <f t="shared" si="3"/>
        <v>14</v>
      </c>
      <c r="C31" s="68"/>
      <c r="D31" s="63" t="str">
        <f t="shared" si="0"/>
        <v>HA/15P</v>
      </c>
      <c r="E31" s="62" t="s">
        <v>146</v>
      </c>
      <c r="F31" s="93">
        <v>42155</v>
      </c>
      <c r="G31" s="65" t="s">
        <v>108</v>
      </c>
      <c r="H31" s="95" t="str">
        <f t="shared" si="1"/>
        <v>0303217354-009</v>
      </c>
      <c r="I31" s="65" t="s">
        <v>211</v>
      </c>
      <c r="J31" s="66">
        <v>2163635</v>
      </c>
      <c r="K31" s="56">
        <v>0.1</v>
      </c>
      <c r="L31" s="66">
        <v>216365</v>
      </c>
      <c r="M31" s="67">
        <v>2</v>
      </c>
      <c r="N31" s="58">
        <f t="shared" si="2"/>
        <v>5</v>
      </c>
      <c r="O31" s="59"/>
    </row>
    <row r="32" spans="2:17" s="37" customFormat="1" ht="19.5" customHeight="1" x14ac:dyDescent="0.2">
      <c r="B32" s="61">
        <f t="shared" si="3"/>
        <v>15</v>
      </c>
      <c r="C32" s="68"/>
      <c r="D32" s="63" t="str">
        <f t="shared" si="0"/>
        <v>DT/15P</v>
      </c>
      <c r="E32" s="62" t="s">
        <v>147</v>
      </c>
      <c r="F32" s="93">
        <v>42155</v>
      </c>
      <c r="G32" s="65" t="s">
        <v>196</v>
      </c>
      <c r="H32" s="95" t="str">
        <f t="shared" si="1"/>
        <v>3700146560</v>
      </c>
      <c r="I32" s="65" t="s">
        <v>205</v>
      </c>
      <c r="J32" s="66">
        <v>909239</v>
      </c>
      <c r="K32" s="56">
        <v>0.1</v>
      </c>
      <c r="L32" s="66">
        <v>90924</v>
      </c>
      <c r="M32" s="67">
        <v>2</v>
      </c>
      <c r="N32" s="58">
        <f t="shared" si="2"/>
        <v>5</v>
      </c>
      <c r="O32" s="59"/>
    </row>
    <row r="33" spans="2:15" s="37" customFormat="1" ht="19.5" customHeight="1" x14ac:dyDescent="0.2">
      <c r="B33" s="61">
        <f t="shared" si="3"/>
        <v>16</v>
      </c>
      <c r="C33" s="68"/>
      <c r="D33" s="63" t="str">
        <f t="shared" si="0"/>
        <v>HA/15P</v>
      </c>
      <c r="E33" s="62" t="s">
        <v>148</v>
      </c>
      <c r="F33" s="93">
        <v>42156</v>
      </c>
      <c r="G33" s="65" t="s">
        <v>108</v>
      </c>
      <c r="H33" s="95" t="str">
        <f t="shared" si="1"/>
        <v>0303217354-009</v>
      </c>
      <c r="I33" s="65" t="s">
        <v>211</v>
      </c>
      <c r="J33" s="66">
        <v>2881818</v>
      </c>
      <c r="K33" s="56">
        <v>0.1</v>
      </c>
      <c r="L33" s="66">
        <v>288182</v>
      </c>
      <c r="M33" s="67">
        <v>2</v>
      </c>
      <c r="N33" s="58">
        <f t="shared" si="2"/>
        <v>6</v>
      </c>
      <c r="O33" s="59"/>
    </row>
    <row r="34" spans="2:15" s="37" customFormat="1" ht="19.5" customHeight="1" x14ac:dyDescent="0.2">
      <c r="B34" s="61">
        <f t="shared" si="3"/>
        <v>17</v>
      </c>
      <c r="C34" s="68"/>
      <c r="D34" s="63" t="str">
        <f t="shared" si="0"/>
        <v>NL/16P</v>
      </c>
      <c r="E34" s="62" t="s">
        <v>149</v>
      </c>
      <c r="F34" s="93">
        <v>42158</v>
      </c>
      <c r="G34" s="65" t="s">
        <v>200</v>
      </c>
      <c r="H34" s="95" t="str">
        <f t="shared" si="1"/>
        <v>3701487637</v>
      </c>
      <c r="I34" s="65" t="s">
        <v>87</v>
      </c>
      <c r="J34" s="66">
        <v>2027000</v>
      </c>
      <c r="K34" s="56">
        <v>0.1</v>
      </c>
      <c r="L34" s="66">
        <v>202700</v>
      </c>
      <c r="M34" s="67">
        <v>2</v>
      </c>
      <c r="N34" s="58">
        <f t="shared" si="2"/>
        <v>6</v>
      </c>
      <c r="O34" s="59"/>
    </row>
    <row r="35" spans="2:15" s="37" customFormat="1" ht="19.5" customHeight="1" x14ac:dyDescent="0.2">
      <c r="B35" s="61">
        <f t="shared" si="3"/>
        <v>18</v>
      </c>
      <c r="C35" s="68"/>
      <c r="D35" s="63" t="str">
        <f t="shared" si="0"/>
        <v>HA/15P</v>
      </c>
      <c r="E35" s="62" t="s">
        <v>150</v>
      </c>
      <c r="F35" s="93">
        <v>42166</v>
      </c>
      <c r="G35" s="65" t="s">
        <v>108</v>
      </c>
      <c r="H35" s="95" t="str">
        <f t="shared" si="1"/>
        <v>0303217354-009</v>
      </c>
      <c r="I35" s="65" t="s">
        <v>211</v>
      </c>
      <c r="J35" s="66">
        <v>10663636</v>
      </c>
      <c r="K35" s="56">
        <v>0.1</v>
      </c>
      <c r="L35" s="66">
        <v>1066364</v>
      </c>
      <c r="M35" s="67">
        <v>2</v>
      </c>
      <c r="N35" s="58">
        <f t="shared" si="2"/>
        <v>6</v>
      </c>
      <c r="O35" s="59"/>
    </row>
    <row r="36" spans="2:15" s="37" customFormat="1" ht="19.5" customHeight="1" x14ac:dyDescent="0.2">
      <c r="B36" s="61">
        <f t="shared" si="3"/>
        <v>19</v>
      </c>
      <c r="C36" s="68"/>
      <c r="D36" s="63" t="str">
        <f t="shared" si="0"/>
        <v>TV/14P</v>
      </c>
      <c r="E36" s="62" t="s">
        <v>151</v>
      </c>
      <c r="F36" s="93">
        <v>42166</v>
      </c>
      <c r="G36" s="65" t="s">
        <v>199</v>
      </c>
      <c r="H36" s="95" t="str">
        <f t="shared" si="1"/>
        <v>0104478506</v>
      </c>
      <c r="I36" s="65" t="s">
        <v>210</v>
      </c>
      <c r="J36" s="66">
        <v>250000</v>
      </c>
      <c r="K36" s="56">
        <v>0.1</v>
      </c>
      <c r="L36" s="66">
        <v>25000</v>
      </c>
      <c r="M36" s="67">
        <v>2</v>
      </c>
      <c r="N36" s="58">
        <f t="shared" si="2"/>
        <v>6</v>
      </c>
      <c r="O36" s="59"/>
    </row>
    <row r="37" spans="2:15" s="37" customFormat="1" ht="19.5" customHeight="1" x14ac:dyDescent="0.2">
      <c r="B37" s="61">
        <f t="shared" si="3"/>
        <v>20</v>
      </c>
      <c r="C37" s="68"/>
      <c r="D37" s="63" t="str">
        <f t="shared" si="0"/>
        <v>BD/16P</v>
      </c>
      <c r="E37" s="62" t="s">
        <v>152</v>
      </c>
      <c r="F37" s="93">
        <v>42176</v>
      </c>
      <c r="G37" s="65" t="s">
        <v>201</v>
      </c>
      <c r="H37" s="95" t="str">
        <f t="shared" si="1"/>
        <v>0102721191-025</v>
      </c>
      <c r="I37" s="65" t="s">
        <v>87</v>
      </c>
      <c r="J37" s="66">
        <v>1010727</v>
      </c>
      <c r="K37" s="56">
        <v>0.1</v>
      </c>
      <c r="L37" s="66">
        <v>101073</v>
      </c>
      <c r="M37" s="67">
        <v>2</v>
      </c>
      <c r="N37" s="58">
        <f t="shared" si="2"/>
        <v>6</v>
      </c>
      <c r="O37" s="59"/>
    </row>
    <row r="38" spans="2:15" s="37" customFormat="1" ht="19.5" customHeight="1" x14ac:dyDescent="0.2">
      <c r="B38" s="61">
        <f t="shared" si="3"/>
        <v>21</v>
      </c>
      <c r="C38" s="68"/>
      <c r="D38" s="63" t="str">
        <f t="shared" si="0"/>
        <v>DT/15P</v>
      </c>
      <c r="E38" s="62" t="s">
        <v>153</v>
      </c>
      <c r="F38" s="93">
        <v>42181</v>
      </c>
      <c r="G38" s="65" t="s">
        <v>196</v>
      </c>
      <c r="H38" s="95" t="str">
        <f t="shared" si="1"/>
        <v>3700146560</v>
      </c>
      <c r="I38" s="65" t="s">
        <v>205</v>
      </c>
      <c r="J38" s="66">
        <v>1818247</v>
      </c>
      <c r="K38" s="56">
        <v>0.1</v>
      </c>
      <c r="L38" s="66">
        <v>181825</v>
      </c>
      <c r="M38" s="67">
        <v>2</v>
      </c>
      <c r="N38" s="58">
        <f t="shared" si="2"/>
        <v>6</v>
      </c>
      <c r="O38" s="59"/>
    </row>
    <row r="39" spans="2:15" s="37" customFormat="1" ht="19.5" customHeight="1" x14ac:dyDescent="0.2">
      <c r="B39" s="61">
        <f t="shared" si="3"/>
        <v>22</v>
      </c>
      <c r="C39" s="68"/>
      <c r="D39" s="63" t="str">
        <f t="shared" si="0"/>
        <v>AA/16E</v>
      </c>
      <c r="E39" s="62" t="s">
        <v>154</v>
      </c>
      <c r="F39" s="93">
        <v>42185</v>
      </c>
      <c r="G39" s="12" t="s">
        <v>223</v>
      </c>
      <c r="H39" s="95" t="str">
        <f t="shared" si="1"/>
        <v>0106869738-068</v>
      </c>
      <c r="I39" s="65" t="s">
        <v>209</v>
      </c>
      <c r="J39" s="66">
        <v>480328</v>
      </c>
      <c r="K39" s="56">
        <v>0.1</v>
      </c>
      <c r="L39" s="66">
        <v>48033</v>
      </c>
      <c r="M39" s="67">
        <v>3</v>
      </c>
      <c r="N39" s="58">
        <f t="shared" si="2"/>
        <v>6</v>
      </c>
      <c r="O39" s="59"/>
    </row>
    <row r="40" spans="2:15" s="37" customFormat="1" ht="19.5" customHeight="1" x14ac:dyDescent="0.2">
      <c r="B40" s="61">
        <f t="shared" si="3"/>
        <v>23</v>
      </c>
      <c r="C40" s="68"/>
      <c r="D40" s="63" t="str">
        <f t="shared" si="0"/>
        <v>HA/15P</v>
      </c>
      <c r="E40" s="62" t="s">
        <v>155</v>
      </c>
      <c r="F40" s="93">
        <v>42189</v>
      </c>
      <c r="G40" s="65" t="s">
        <v>108</v>
      </c>
      <c r="H40" s="95" t="str">
        <f t="shared" si="1"/>
        <v>0303217354-009</v>
      </c>
      <c r="I40" s="65" t="s">
        <v>211</v>
      </c>
      <c r="J40" s="66">
        <v>1409091</v>
      </c>
      <c r="K40" s="56">
        <v>0.1</v>
      </c>
      <c r="L40" s="66">
        <v>140909</v>
      </c>
      <c r="M40" s="67">
        <v>3</v>
      </c>
      <c r="N40" s="58">
        <f t="shared" si="2"/>
        <v>7</v>
      </c>
      <c r="O40" s="59"/>
    </row>
    <row r="41" spans="2:15" s="37" customFormat="1" ht="19.5" customHeight="1" x14ac:dyDescent="0.2">
      <c r="B41" s="61">
        <f t="shared" si="3"/>
        <v>24</v>
      </c>
      <c r="C41" s="68"/>
      <c r="D41" s="63" t="str">
        <f t="shared" si="0"/>
        <v>VH/12P</v>
      </c>
      <c r="E41" s="62" t="s">
        <v>156</v>
      </c>
      <c r="F41" s="93">
        <v>42194</v>
      </c>
      <c r="G41" s="65" t="s">
        <v>93</v>
      </c>
      <c r="H41" s="95" t="str">
        <f t="shared" si="1"/>
        <v>3700144450</v>
      </c>
      <c r="I41" s="65" t="s">
        <v>98</v>
      </c>
      <c r="J41" s="66">
        <v>81818</v>
      </c>
      <c r="K41" s="56">
        <v>0.1</v>
      </c>
      <c r="L41" s="118">
        <v>8182</v>
      </c>
      <c r="M41" s="67">
        <v>3</v>
      </c>
      <c r="N41" s="58">
        <f t="shared" si="2"/>
        <v>7</v>
      </c>
      <c r="O41" s="59"/>
    </row>
    <row r="42" spans="2:15" s="37" customFormat="1" ht="19.5" customHeight="1" x14ac:dyDescent="0.2">
      <c r="B42" s="61">
        <f t="shared" si="3"/>
        <v>25</v>
      </c>
      <c r="C42" s="68"/>
      <c r="D42" s="63" t="str">
        <f t="shared" si="0"/>
        <v>SG/15P</v>
      </c>
      <c r="E42" s="62" t="s">
        <v>157</v>
      </c>
      <c r="F42" s="93">
        <v>42200</v>
      </c>
      <c r="G42" s="12" t="s">
        <v>233</v>
      </c>
      <c r="H42" s="95" t="str">
        <f t="shared" si="1"/>
        <v>0104918404-024</v>
      </c>
      <c r="I42" s="65" t="s">
        <v>206</v>
      </c>
      <c r="J42" s="66">
        <v>765200</v>
      </c>
      <c r="K42" s="56">
        <v>0.1</v>
      </c>
      <c r="L42" s="66">
        <v>72037</v>
      </c>
      <c r="M42" s="67">
        <v>3</v>
      </c>
      <c r="N42" s="58">
        <f t="shared" si="2"/>
        <v>7</v>
      </c>
      <c r="O42" s="59"/>
    </row>
    <row r="43" spans="2:15" s="37" customFormat="1" ht="19.5" customHeight="1" x14ac:dyDescent="0.2">
      <c r="B43" s="61">
        <f t="shared" si="3"/>
        <v>26</v>
      </c>
      <c r="C43" s="68"/>
      <c r="D43" s="63" t="str">
        <f t="shared" si="0"/>
        <v>DA/16P</v>
      </c>
      <c r="E43" s="62" t="s">
        <v>158</v>
      </c>
      <c r="F43" s="93">
        <v>42210</v>
      </c>
      <c r="G43" s="65" t="s">
        <v>193</v>
      </c>
      <c r="H43" s="95" t="str">
        <f t="shared" si="1"/>
        <v>3702058398</v>
      </c>
      <c r="I43" s="65" t="s">
        <v>206</v>
      </c>
      <c r="J43" s="66">
        <v>817362</v>
      </c>
      <c r="K43" s="56">
        <v>0.1</v>
      </c>
      <c r="L43" s="66">
        <v>81738</v>
      </c>
      <c r="M43" s="67">
        <v>3</v>
      </c>
      <c r="N43" s="58">
        <f t="shared" si="2"/>
        <v>7</v>
      </c>
      <c r="O43" s="59"/>
    </row>
    <row r="44" spans="2:15" s="37" customFormat="1" ht="19.5" customHeight="1" x14ac:dyDescent="0.2">
      <c r="B44" s="61">
        <f t="shared" si="3"/>
        <v>27</v>
      </c>
      <c r="C44" s="68"/>
      <c r="D44" s="63" t="str">
        <f t="shared" si="0"/>
        <v>NL/16P</v>
      </c>
      <c r="E44" s="62" t="s">
        <v>159</v>
      </c>
      <c r="F44" s="93">
        <v>42211</v>
      </c>
      <c r="G44" s="65" t="s">
        <v>200</v>
      </c>
      <c r="H44" s="95" t="str">
        <f t="shared" si="1"/>
        <v>3701487637</v>
      </c>
      <c r="I44" s="65" t="s">
        <v>87</v>
      </c>
      <c r="J44" s="66">
        <v>705000</v>
      </c>
      <c r="K44" s="56">
        <v>0.1</v>
      </c>
      <c r="L44" s="66">
        <v>70500</v>
      </c>
      <c r="M44" s="67">
        <v>3</v>
      </c>
      <c r="N44" s="58">
        <f t="shared" si="2"/>
        <v>7</v>
      </c>
      <c r="O44" s="59"/>
    </row>
    <row r="45" spans="2:15" s="37" customFormat="1" ht="19.5" customHeight="1" x14ac:dyDescent="0.2">
      <c r="B45" s="61">
        <f t="shared" si="3"/>
        <v>28</v>
      </c>
      <c r="C45" s="68"/>
      <c r="D45" s="63" t="str">
        <f t="shared" si="0"/>
        <v>DT/15P</v>
      </c>
      <c r="E45" s="62" t="s">
        <v>160</v>
      </c>
      <c r="F45" s="93">
        <v>42213</v>
      </c>
      <c r="G45" s="65" t="s">
        <v>196</v>
      </c>
      <c r="H45" s="95" t="str">
        <f t="shared" si="1"/>
        <v>3700146560</v>
      </c>
      <c r="I45" s="65" t="s">
        <v>205</v>
      </c>
      <c r="J45" s="66">
        <v>6363647</v>
      </c>
      <c r="K45" s="56">
        <v>0.1</v>
      </c>
      <c r="L45" s="66">
        <v>636364</v>
      </c>
      <c r="M45" s="67">
        <v>3</v>
      </c>
      <c r="N45" s="58">
        <f t="shared" si="2"/>
        <v>7</v>
      </c>
      <c r="O45" s="59"/>
    </row>
    <row r="46" spans="2:15" s="37" customFormat="1" ht="19.5" customHeight="1" x14ac:dyDescent="0.2">
      <c r="B46" s="61">
        <f t="shared" si="3"/>
        <v>29</v>
      </c>
      <c r="C46" s="68"/>
      <c r="D46" s="63" t="str">
        <f t="shared" si="0"/>
        <v>AA/16E</v>
      </c>
      <c r="E46" s="62" t="s">
        <v>161</v>
      </c>
      <c r="F46" s="93">
        <v>42216</v>
      </c>
      <c r="G46" s="12" t="s">
        <v>223</v>
      </c>
      <c r="H46" s="95" t="str">
        <f t="shared" si="1"/>
        <v>0106869738-068</v>
      </c>
      <c r="I46" s="65" t="s">
        <v>209</v>
      </c>
      <c r="J46" s="66">
        <v>475176</v>
      </c>
      <c r="K46" s="56">
        <v>0.1</v>
      </c>
      <c r="L46" s="66">
        <v>47517</v>
      </c>
      <c r="M46" s="67">
        <v>3</v>
      </c>
      <c r="N46" s="58">
        <f t="shared" si="2"/>
        <v>7</v>
      </c>
      <c r="O46" s="59"/>
    </row>
    <row r="47" spans="2:15" s="37" customFormat="1" ht="19.5" customHeight="1" x14ac:dyDescent="0.2">
      <c r="B47" s="61">
        <f t="shared" si="3"/>
        <v>30</v>
      </c>
      <c r="C47" s="68"/>
      <c r="D47" s="63" t="str">
        <f t="shared" si="0"/>
        <v>SG/15P</v>
      </c>
      <c r="E47" s="62" t="s">
        <v>162</v>
      </c>
      <c r="F47" s="93">
        <v>42220</v>
      </c>
      <c r="G47" s="12" t="s">
        <v>233</v>
      </c>
      <c r="H47" s="95" t="str">
        <f t="shared" si="1"/>
        <v>0104918404-024</v>
      </c>
      <c r="I47" s="65" t="s">
        <v>206</v>
      </c>
      <c r="J47" s="66">
        <v>737182</v>
      </c>
      <c r="K47" s="56">
        <v>0.1</v>
      </c>
      <c r="L47" s="66">
        <v>73718</v>
      </c>
      <c r="M47" s="67">
        <v>3</v>
      </c>
      <c r="N47" s="58">
        <f t="shared" si="2"/>
        <v>8</v>
      </c>
      <c r="O47" s="59"/>
    </row>
    <row r="48" spans="2:15" s="37" customFormat="1" ht="19.5" customHeight="1" x14ac:dyDescent="0.2">
      <c r="B48" s="61">
        <f t="shared" si="3"/>
        <v>31</v>
      </c>
      <c r="C48" s="68"/>
      <c r="D48" s="63" t="str">
        <f t="shared" si="0"/>
        <v>VH/12P</v>
      </c>
      <c r="E48" s="62" t="s">
        <v>163</v>
      </c>
      <c r="F48" s="93">
        <v>42221</v>
      </c>
      <c r="G48" s="65" t="s">
        <v>93</v>
      </c>
      <c r="H48" s="95" t="str">
        <f t="shared" si="1"/>
        <v>3700144450</v>
      </c>
      <c r="I48" s="65" t="s">
        <v>98</v>
      </c>
      <c r="J48" s="66">
        <v>304545</v>
      </c>
      <c r="K48" s="56">
        <v>0.1</v>
      </c>
      <c r="L48" s="66">
        <v>30455</v>
      </c>
      <c r="M48" s="67">
        <v>3</v>
      </c>
      <c r="N48" s="58">
        <f t="shared" si="2"/>
        <v>8</v>
      </c>
      <c r="O48" s="59"/>
    </row>
    <row r="49" spans="2:15" s="37" customFormat="1" ht="19.5" customHeight="1" x14ac:dyDescent="0.2">
      <c r="B49" s="61">
        <f t="shared" si="3"/>
        <v>32</v>
      </c>
      <c r="C49" s="68"/>
      <c r="D49" s="63" t="str">
        <f t="shared" si="0"/>
        <v>NL/16P</v>
      </c>
      <c r="E49" s="62" t="s">
        <v>164</v>
      </c>
      <c r="F49" s="93">
        <v>42223</v>
      </c>
      <c r="G49" s="65" t="s">
        <v>200</v>
      </c>
      <c r="H49" s="95" t="str">
        <f t="shared" si="1"/>
        <v>3701487637</v>
      </c>
      <c r="I49" s="65" t="s">
        <v>87</v>
      </c>
      <c r="J49" s="66">
        <v>1296000</v>
      </c>
      <c r="K49" s="56">
        <v>0.1</v>
      </c>
      <c r="L49" s="66">
        <v>129600</v>
      </c>
      <c r="M49" s="67">
        <v>3</v>
      </c>
      <c r="N49" s="58">
        <f t="shared" si="2"/>
        <v>8</v>
      </c>
      <c r="O49" s="59"/>
    </row>
    <row r="50" spans="2:15" s="37" customFormat="1" ht="19.5" customHeight="1" x14ac:dyDescent="0.2">
      <c r="B50" s="61">
        <f t="shared" si="3"/>
        <v>33</v>
      </c>
      <c r="C50" s="68"/>
      <c r="D50" s="63" t="str">
        <f t="shared" si="0"/>
        <v>VH/12P</v>
      </c>
      <c r="E50" s="62" t="s">
        <v>165</v>
      </c>
      <c r="F50" s="93">
        <v>42233</v>
      </c>
      <c r="G50" s="65" t="s">
        <v>93</v>
      </c>
      <c r="H50" s="95" t="str">
        <f t="shared" si="1"/>
        <v>3700144450</v>
      </c>
      <c r="I50" s="65" t="s">
        <v>98</v>
      </c>
      <c r="J50" s="66">
        <v>108182</v>
      </c>
      <c r="K50" s="56">
        <v>0.1</v>
      </c>
      <c r="L50" s="66">
        <v>10818</v>
      </c>
      <c r="M50" s="67">
        <v>3</v>
      </c>
      <c r="N50" s="58">
        <f t="shared" si="2"/>
        <v>8</v>
      </c>
      <c r="O50" s="59"/>
    </row>
    <row r="51" spans="2:15" s="37" customFormat="1" ht="19.5" customHeight="1" x14ac:dyDescent="0.2">
      <c r="B51" s="61">
        <f t="shared" ref="B51:B63" si="4">IF(G51&lt;&gt;"",ROW()-17,"")</f>
        <v>34</v>
      </c>
      <c r="C51" s="68"/>
      <c r="D51" s="63" t="str">
        <f t="shared" ref="D51:D63" si="5">IF(ISNA(VLOOKUP(G51,DSMV,3,0)),"",VLOOKUP(G51,DSMV,3,0))</f>
        <v>AA/16E</v>
      </c>
      <c r="E51" s="62" t="s">
        <v>166</v>
      </c>
      <c r="F51" s="93">
        <v>42247</v>
      </c>
      <c r="G51" s="12" t="s">
        <v>223</v>
      </c>
      <c r="H51" s="95" t="str">
        <f t="shared" ref="H51:H63" si="6">IF(ISNA(VLOOKUP(G51,DSMV,2,0)),"",VLOOKUP(G51,DSMV,2,0))</f>
        <v>0106869738-068</v>
      </c>
      <c r="I51" s="65" t="s">
        <v>209</v>
      </c>
      <c r="J51" s="66">
        <v>786480</v>
      </c>
      <c r="K51" s="56">
        <v>0.1</v>
      </c>
      <c r="L51" s="66">
        <v>78649</v>
      </c>
      <c r="M51" s="67">
        <v>3</v>
      </c>
      <c r="N51" s="58">
        <f t="shared" si="2"/>
        <v>8</v>
      </c>
      <c r="O51" s="59"/>
    </row>
    <row r="52" spans="2:15" s="37" customFormat="1" ht="19.5" customHeight="1" x14ac:dyDescent="0.2">
      <c r="B52" s="61">
        <f t="shared" si="4"/>
        <v>35</v>
      </c>
      <c r="C52" s="68"/>
      <c r="D52" s="63" t="str">
        <f t="shared" si="5"/>
        <v>DT/15P</v>
      </c>
      <c r="E52" s="62" t="s">
        <v>167</v>
      </c>
      <c r="F52" s="93">
        <v>42247</v>
      </c>
      <c r="G52" s="65" t="s">
        <v>196</v>
      </c>
      <c r="H52" s="95" t="str">
        <f t="shared" si="6"/>
        <v>3700146560</v>
      </c>
      <c r="I52" s="65" t="s">
        <v>205</v>
      </c>
      <c r="J52" s="66">
        <v>7273030</v>
      </c>
      <c r="K52" s="56">
        <v>0.1</v>
      </c>
      <c r="L52" s="66">
        <v>727303</v>
      </c>
      <c r="M52" s="67">
        <v>3</v>
      </c>
      <c r="N52" s="58">
        <f t="shared" si="2"/>
        <v>8</v>
      </c>
      <c r="O52" s="59"/>
    </row>
    <row r="53" spans="2:15" s="37" customFormat="1" ht="19.5" customHeight="1" x14ac:dyDescent="0.2">
      <c r="B53" s="61">
        <f t="shared" si="4"/>
        <v>36</v>
      </c>
      <c r="C53" s="68"/>
      <c r="D53" s="63" t="str">
        <f t="shared" si="5"/>
        <v>VH/12P</v>
      </c>
      <c r="E53" s="62" t="s">
        <v>168</v>
      </c>
      <c r="F53" s="93">
        <v>42270</v>
      </c>
      <c r="G53" s="65" t="s">
        <v>93</v>
      </c>
      <c r="H53" s="95" t="str">
        <f t="shared" si="6"/>
        <v>3700144450</v>
      </c>
      <c r="I53" s="65" t="s">
        <v>98</v>
      </c>
      <c r="J53" s="66">
        <v>348182</v>
      </c>
      <c r="K53" s="56">
        <v>0.1</v>
      </c>
      <c r="L53" s="66">
        <v>34818</v>
      </c>
      <c r="M53" s="67">
        <v>3</v>
      </c>
      <c r="N53" s="58">
        <f t="shared" si="2"/>
        <v>9</v>
      </c>
      <c r="O53" s="59"/>
    </row>
    <row r="54" spans="2:15" s="37" customFormat="1" ht="19.5" customHeight="1" x14ac:dyDescent="0.2">
      <c r="B54" s="61">
        <f t="shared" si="4"/>
        <v>37</v>
      </c>
      <c r="C54" s="68"/>
      <c r="D54" s="63" t="str">
        <f t="shared" si="5"/>
        <v>DT/15P</v>
      </c>
      <c r="E54" s="62" t="s">
        <v>169</v>
      </c>
      <c r="F54" s="93">
        <v>42277</v>
      </c>
      <c r="G54" s="65" t="s">
        <v>196</v>
      </c>
      <c r="H54" s="95" t="str">
        <f t="shared" si="6"/>
        <v>3700146560</v>
      </c>
      <c r="I54" s="65" t="s">
        <v>205</v>
      </c>
      <c r="J54" s="66">
        <v>2727294</v>
      </c>
      <c r="K54" s="56">
        <v>0.1</v>
      </c>
      <c r="L54" s="66">
        <v>272729</v>
      </c>
      <c r="M54" s="67">
        <v>3</v>
      </c>
      <c r="N54" s="58">
        <f t="shared" si="2"/>
        <v>9</v>
      </c>
      <c r="O54" s="59"/>
    </row>
    <row r="55" spans="2:15" s="37" customFormat="1" ht="19.5" customHeight="1" x14ac:dyDescent="0.2">
      <c r="B55" s="61">
        <f t="shared" si="4"/>
        <v>38</v>
      </c>
      <c r="C55" s="68"/>
      <c r="D55" s="63" t="str">
        <f t="shared" si="5"/>
        <v>AA/16E</v>
      </c>
      <c r="E55" s="62" t="s">
        <v>170</v>
      </c>
      <c r="F55" s="93">
        <v>42282</v>
      </c>
      <c r="G55" s="12" t="s">
        <v>223</v>
      </c>
      <c r="H55" s="95" t="str">
        <f t="shared" si="6"/>
        <v>0106869738-068</v>
      </c>
      <c r="I55" s="65" t="s">
        <v>209</v>
      </c>
      <c r="J55" s="66">
        <v>816552</v>
      </c>
      <c r="K55" s="56">
        <v>0.1</v>
      </c>
      <c r="L55" s="66">
        <v>81655</v>
      </c>
      <c r="M55" s="67">
        <v>4</v>
      </c>
      <c r="N55" s="58">
        <f t="shared" si="2"/>
        <v>10</v>
      </c>
      <c r="O55" s="59"/>
    </row>
    <row r="56" spans="2:15" s="37" customFormat="1" ht="19.5" customHeight="1" x14ac:dyDescent="0.2">
      <c r="B56" s="61">
        <f t="shared" si="4"/>
        <v>39</v>
      </c>
      <c r="C56" s="68"/>
      <c r="D56" s="63" t="str">
        <f t="shared" si="5"/>
        <v>VH/12P</v>
      </c>
      <c r="E56" s="62" t="s">
        <v>171</v>
      </c>
      <c r="F56" s="93">
        <v>42285</v>
      </c>
      <c r="G56" s="65" t="s">
        <v>93</v>
      </c>
      <c r="H56" s="95" t="str">
        <f t="shared" si="6"/>
        <v>3700144450</v>
      </c>
      <c r="I56" s="65" t="s">
        <v>98</v>
      </c>
      <c r="J56" s="66">
        <v>436364</v>
      </c>
      <c r="K56" s="56">
        <v>0.1</v>
      </c>
      <c r="L56" s="66">
        <v>43636</v>
      </c>
      <c r="M56" s="67">
        <v>4</v>
      </c>
      <c r="N56" s="58">
        <f t="shared" si="2"/>
        <v>10</v>
      </c>
      <c r="O56" s="59"/>
    </row>
    <row r="57" spans="2:15" s="37" customFormat="1" ht="19.5" customHeight="1" x14ac:dyDescent="0.2">
      <c r="B57" s="61">
        <f t="shared" si="4"/>
        <v>40</v>
      </c>
      <c r="C57" s="68"/>
      <c r="D57" s="63" t="str">
        <f t="shared" si="5"/>
        <v>BM/13P</v>
      </c>
      <c r="E57" s="62" t="s">
        <v>172</v>
      </c>
      <c r="F57" s="93">
        <v>42303</v>
      </c>
      <c r="G57" s="65" t="s">
        <v>202</v>
      </c>
      <c r="H57" s="95" t="str">
        <f t="shared" si="6"/>
        <v>3700762390</v>
      </c>
      <c r="I57" s="65" t="s">
        <v>212</v>
      </c>
      <c r="J57" s="66">
        <v>386364</v>
      </c>
      <c r="K57" s="56">
        <v>0.1</v>
      </c>
      <c r="L57" s="66">
        <v>38636</v>
      </c>
      <c r="M57" s="67">
        <v>4</v>
      </c>
      <c r="N57" s="58">
        <f t="shared" si="2"/>
        <v>10</v>
      </c>
      <c r="O57" s="59"/>
    </row>
    <row r="58" spans="2:15" s="37" customFormat="1" ht="19.5" customHeight="1" x14ac:dyDescent="0.2">
      <c r="B58" s="61">
        <f t="shared" si="4"/>
        <v>41</v>
      </c>
      <c r="C58" s="68"/>
      <c r="D58" s="63" t="str">
        <f t="shared" si="5"/>
        <v>DT/15P</v>
      </c>
      <c r="E58" s="62" t="s">
        <v>173</v>
      </c>
      <c r="F58" s="93">
        <v>42307</v>
      </c>
      <c r="G58" s="65" t="s">
        <v>196</v>
      </c>
      <c r="H58" s="95" t="str">
        <f t="shared" si="6"/>
        <v>3700146560</v>
      </c>
      <c r="I58" s="65" t="s">
        <v>205</v>
      </c>
      <c r="J58" s="66">
        <v>13650048</v>
      </c>
      <c r="K58" s="56">
        <v>0.1</v>
      </c>
      <c r="L58" s="66">
        <v>1365005</v>
      </c>
      <c r="M58" s="67">
        <v>4</v>
      </c>
      <c r="N58" s="58">
        <f t="shared" si="2"/>
        <v>10</v>
      </c>
      <c r="O58" s="59"/>
    </row>
    <row r="59" spans="2:15" s="37" customFormat="1" ht="19.5" customHeight="1" x14ac:dyDescent="0.2">
      <c r="B59" s="61">
        <f t="shared" si="4"/>
        <v>42</v>
      </c>
      <c r="C59" s="68"/>
      <c r="D59" s="63" t="str">
        <f t="shared" si="5"/>
        <v>PT/13P</v>
      </c>
      <c r="E59" s="62" t="s">
        <v>174</v>
      </c>
      <c r="F59" s="93">
        <v>42308</v>
      </c>
      <c r="G59" s="65" t="s">
        <v>203</v>
      </c>
      <c r="H59" s="95" t="str">
        <f t="shared" si="6"/>
        <v>0312522481</v>
      </c>
      <c r="I59" s="65" t="s">
        <v>213</v>
      </c>
      <c r="J59" s="66">
        <v>385455</v>
      </c>
      <c r="K59" s="56">
        <v>0.1</v>
      </c>
      <c r="L59" s="66">
        <v>38545</v>
      </c>
      <c r="M59" s="67">
        <v>4</v>
      </c>
      <c r="N59" s="58">
        <f t="shared" si="2"/>
        <v>10</v>
      </c>
      <c r="O59" s="59"/>
    </row>
    <row r="60" spans="2:15" s="37" customFormat="1" ht="19.5" customHeight="1" x14ac:dyDescent="0.2">
      <c r="B60" s="61">
        <f t="shared" si="4"/>
        <v>43</v>
      </c>
      <c r="C60" s="68"/>
      <c r="D60" s="63" t="str">
        <f t="shared" si="5"/>
        <v>DT/15P</v>
      </c>
      <c r="E60" s="62" t="s">
        <v>175</v>
      </c>
      <c r="F60" s="93">
        <v>42308</v>
      </c>
      <c r="G60" s="65" t="s">
        <v>196</v>
      </c>
      <c r="H60" s="95" t="str">
        <f t="shared" si="6"/>
        <v>3700146560</v>
      </c>
      <c r="I60" s="65" t="s">
        <v>205</v>
      </c>
      <c r="J60" s="66">
        <v>9078362</v>
      </c>
      <c r="K60" s="56">
        <v>0.1</v>
      </c>
      <c r="L60" s="66">
        <v>907836</v>
      </c>
      <c r="M60" s="67">
        <v>4</v>
      </c>
      <c r="N60" s="58">
        <f t="shared" si="2"/>
        <v>10</v>
      </c>
      <c r="O60" s="59"/>
    </row>
    <row r="61" spans="2:15" s="37" customFormat="1" ht="19.5" customHeight="1" x14ac:dyDescent="0.2">
      <c r="B61" s="61">
        <f t="shared" si="4"/>
        <v>44</v>
      </c>
      <c r="C61" s="68"/>
      <c r="D61" s="63" t="str">
        <f t="shared" si="5"/>
        <v>VH/12P</v>
      </c>
      <c r="E61" s="62" t="s">
        <v>176</v>
      </c>
      <c r="F61" s="93">
        <v>42309</v>
      </c>
      <c r="G61" s="65" t="s">
        <v>93</v>
      </c>
      <c r="H61" s="95" t="str">
        <f t="shared" si="6"/>
        <v>3700144450</v>
      </c>
      <c r="I61" s="65" t="s">
        <v>98</v>
      </c>
      <c r="J61" s="66">
        <v>293636</v>
      </c>
      <c r="K61" s="56">
        <v>0.1</v>
      </c>
      <c r="L61" s="66">
        <v>29364</v>
      </c>
      <c r="M61" s="67">
        <v>4</v>
      </c>
      <c r="N61" s="58">
        <f t="shared" si="2"/>
        <v>11</v>
      </c>
      <c r="O61" s="59"/>
    </row>
    <row r="62" spans="2:15" s="37" customFormat="1" ht="19.5" customHeight="1" x14ac:dyDescent="0.2">
      <c r="B62" s="61">
        <f t="shared" si="4"/>
        <v>45</v>
      </c>
      <c r="C62" s="68"/>
      <c r="D62" s="63" t="str">
        <f t="shared" si="5"/>
        <v>HA/15P</v>
      </c>
      <c r="E62" s="62" t="s">
        <v>177</v>
      </c>
      <c r="F62" s="93">
        <v>42310</v>
      </c>
      <c r="G62" s="65" t="s">
        <v>108</v>
      </c>
      <c r="H62" s="95" t="str">
        <f t="shared" si="6"/>
        <v>0303217354-009</v>
      </c>
      <c r="I62" s="65" t="s">
        <v>211</v>
      </c>
      <c r="J62" s="66">
        <v>1172726</v>
      </c>
      <c r="K62" s="56">
        <v>0.1</v>
      </c>
      <c r="L62" s="66">
        <v>117273</v>
      </c>
      <c r="M62" s="67">
        <v>4</v>
      </c>
      <c r="N62" s="58">
        <f t="shared" si="2"/>
        <v>11</v>
      </c>
      <c r="O62" s="59"/>
    </row>
    <row r="63" spans="2:15" s="37" customFormat="1" ht="19.5" customHeight="1" x14ac:dyDescent="0.2">
      <c r="B63" s="61">
        <f t="shared" si="4"/>
        <v>46</v>
      </c>
      <c r="C63" s="68"/>
      <c r="D63" s="63" t="str">
        <f t="shared" si="5"/>
        <v>NL/16P</v>
      </c>
      <c r="E63" s="62" t="s">
        <v>178</v>
      </c>
      <c r="F63" s="93">
        <v>42311</v>
      </c>
      <c r="G63" s="65" t="s">
        <v>200</v>
      </c>
      <c r="H63" s="95" t="str">
        <f t="shared" si="6"/>
        <v>3701487637</v>
      </c>
      <c r="I63" s="65" t="s">
        <v>87</v>
      </c>
      <c r="J63" s="66">
        <v>460000</v>
      </c>
      <c r="K63" s="56">
        <v>0.1</v>
      </c>
      <c r="L63" s="66">
        <v>46000</v>
      </c>
      <c r="M63" s="67">
        <v>4</v>
      </c>
      <c r="N63" s="58">
        <f t="shared" si="2"/>
        <v>11</v>
      </c>
      <c r="O63" s="59"/>
    </row>
    <row r="64" spans="2:15" s="37" customFormat="1" ht="19.5" customHeight="1" x14ac:dyDescent="0.2">
      <c r="B64" s="61">
        <f t="shared" ref="B64:B127" si="7">IF(G64&lt;&gt;"",ROW()-17,"")</f>
        <v>47</v>
      </c>
      <c r="C64" s="68"/>
      <c r="D64" s="63" t="str">
        <f t="shared" ref="D64:D127" si="8">IF(ISNA(VLOOKUP(G64,DSMV,3,0)),"",VLOOKUP(G64,DSMV,3,0))</f>
        <v>AA/16E</v>
      </c>
      <c r="E64" s="62" t="s">
        <v>179</v>
      </c>
      <c r="F64" s="93">
        <v>42313</v>
      </c>
      <c r="G64" s="12" t="s">
        <v>223</v>
      </c>
      <c r="H64" s="95" t="str">
        <f t="shared" ref="H64:H127" si="9">IF(ISNA(VLOOKUP(G64,DSMV,2,0)),"",VLOOKUP(G64,DSMV,2,0))</f>
        <v>0106869738-068</v>
      </c>
      <c r="I64" s="65" t="s">
        <v>209</v>
      </c>
      <c r="J64" s="66">
        <v>730948</v>
      </c>
      <c r="K64" s="56">
        <v>0.1</v>
      </c>
      <c r="L64" s="66">
        <v>73095</v>
      </c>
      <c r="M64" s="67">
        <v>4</v>
      </c>
      <c r="N64" s="58">
        <f t="shared" si="2"/>
        <v>11</v>
      </c>
      <c r="O64" s="59"/>
    </row>
    <row r="65" spans="2:15" s="37" customFormat="1" ht="19.5" customHeight="1" x14ac:dyDescent="0.2">
      <c r="B65" s="61">
        <f t="shared" si="7"/>
        <v>48</v>
      </c>
      <c r="C65" s="68"/>
      <c r="D65" s="63" t="str">
        <f t="shared" si="8"/>
        <v>TV/14P</v>
      </c>
      <c r="E65" s="62" t="s">
        <v>180</v>
      </c>
      <c r="F65" s="93">
        <v>42313</v>
      </c>
      <c r="G65" s="65" t="s">
        <v>199</v>
      </c>
      <c r="H65" s="95" t="str">
        <f t="shared" si="9"/>
        <v>0104478506</v>
      </c>
      <c r="I65" s="65" t="s">
        <v>210</v>
      </c>
      <c r="J65" s="66">
        <v>4500000</v>
      </c>
      <c r="K65" s="56">
        <v>0.1</v>
      </c>
      <c r="L65" s="66">
        <v>450000</v>
      </c>
      <c r="M65" s="67">
        <v>4</v>
      </c>
      <c r="N65" s="58">
        <f t="shared" si="2"/>
        <v>11</v>
      </c>
      <c r="O65" s="59"/>
    </row>
    <row r="66" spans="2:15" s="37" customFormat="1" ht="19.5" customHeight="1" x14ac:dyDescent="0.2">
      <c r="B66" s="61">
        <f t="shared" si="7"/>
        <v>49</v>
      </c>
      <c r="C66" s="68"/>
      <c r="D66" s="63" t="str">
        <f t="shared" si="8"/>
        <v>VH/12P</v>
      </c>
      <c r="E66" s="62" t="s">
        <v>181</v>
      </c>
      <c r="F66" s="93">
        <v>42324</v>
      </c>
      <c r="G66" s="65" t="s">
        <v>93</v>
      </c>
      <c r="H66" s="95" t="str">
        <f t="shared" si="9"/>
        <v>3700144450</v>
      </c>
      <c r="I66" s="65" t="s">
        <v>98</v>
      </c>
      <c r="J66" s="66">
        <v>327273</v>
      </c>
      <c r="K66" s="56">
        <v>0.1</v>
      </c>
      <c r="L66" s="66">
        <v>32727</v>
      </c>
      <c r="M66" s="67">
        <v>4</v>
      </c>
      <c r="N66" s="58">
        <f t="shared" si="2"/>
        <v>11</v>
      </c>
      <c r="O66" s="59"/>
    </row>
    <row r="67" spans="2:15" s="37" customFormat="1" ht="19.5" customHeight="1" x14ac:dyDescent="0.2">
      <c r="B67" s="61">
        <f t="shared" si="7"/>
        <v>50</v>
      </c>
      <c r="C67" s="68"/>
      <c r="D67" s="63" t="str">
        <f t="shared" si="8"/>
        <v>BC/14P</v>
      </c>
      <c r="E67" s="62" t="s">
        <v>118</v>
      </c>
      <c r="F67" s="93">
        <v>42328</v>
      </c>
      <c r="G67" s="65" t="s">
        <v>204</v>
      </c>
      <c r="H67" s="95" t="str">
        <f t="shared" si="9"/>
        <v>0311777173</v>
      </c>
      <c r="I67" s="65" t="s">
        <v>214</v>
      </c>
      <c r="J67" s="66">
        <v>4800000</v>
      </c>
      <c r="K67" s="56">
        <v>0.1</v>
      </c>
      <c r="L67" s="66">
        <v>480000</v>
      </c>
      <c r="M67" s="67">
        <v>4</v>
      </c>
      <c r="N67" s="58">
        <f t="shared" si="2"/>
        <v>11</v>
      </c>
      <c r="O67" s="59"/>
    </row>
    <row r="68" spans="2:15" s="37" customFormat="1" ht="19.5" customHeight="1" x14ac:dyDescent="0.2">
      <c r="B68" s="61">
        <f t="shared" si="7"/>
        <v>51</v>
      </c>
      <c r="C68" s="68"/>
      <c r="D68" s="63" t="str">
        <f t="shared" si="8"/>
        <v>VH/12P</v>
      </c>
      <c r="E68" s="62" t="s">
        <v>182</v>
      </c>
      <c r="F68" s="93">
        <v>42329</v>
      </c>
      <c r="G68" s="65" t="s">
        <v>93</v>
      </c>
      <c r="H68" s="95" t="str">
        <f t="shared" si="9"/>
        <v>3700144450</v>
      </c>
      <c r="I68" s="65" t="s">
        <v>98</v>
      </c>
      <c r="J68" s="66">
        <v>109091</v>
      </c>
      <c r="K68" s="56">
        <v>0.1</v>
      </c>
      <c r="L68" s="66">
        <v>10909</v>
      </c>
      <c r="M68" s="67">
        <v>4</v>
      </c>
      <c r="N68" s="58">
        <f t="shared" si="2"/>
        <v>11</v>
      </c>
      <c r="O68" s="59"/>
    </row>
    <row r="69" spans="2:15" s="37" customFormat="1" ht="19.5" customHeight="1" x14ac:dyDescent="0.2">
      <c r="B69" s="61">
        <f t="shared" si="7"/>
        <v>52</v>
      </c>
      <c r="C69" s="68"/>
      <c r="D69" s="63" t="str">
        <f t="shared" si="8"/>
        <v>VH/12P</v>
      </c>
      <c r="E69" s="62" t="s">
        <v>183</v>
      </c>
      <c r="F69" s="93">
        <v>42331</v>
      </c>
      <c r="G69" s="65" t="s">
        <v>93</v>
      </c>
      <c r="H69" s="95" t="str">
        <f t="shared" si="9"/>
        <v>3700144450</v>
      </c>
      <c r="I69" s="65" t="s">
        <v>98</v>
      </c>
      <c r="J69" s="66">
        <v>176083</v>
      </c>
      <c r="K69" s="56">
        <v>0.1</v>
      </c>
      <c r="L69" s="66">
        <v>16417</v>
      </c>
      <c r="M69" s="67">
        <v>4</v>
      </c>
      <c r="N69" s="58">
        <f t="shared" si="2"/>
        <v>11</v>
      </c>
      <c r="O69" s="59"/>
    </row>
    <row r="70" spans="2:15" s="37" customFormat="1" ht="19.5" customHeight="1" x14ac:dyDescent="0.2">
      <c r="B70" s="61">
        <f t="shared" si="7"/>
        <v>53</v>
      </c>
      <c r="C70" s="68"/>
      <c r="D70" s="63" t="str">
        <f t="shared" si="8"/>
        <v>VH/12P</v>
      </c>
      <c r="E70" s="62" t="s">
        <v>184</v>
      </c>
      <c r="F70" s="93">
        <v>42332</v>
      </c>
      <c r="G70" s="65" t="s">
        <v>93</v>
      </c>
      <c r="H70" s="95" t="str">
        <f t="shared" si="9"/>
        <v>3700144450</v>
      </c>
      <c r="I70" s="65" t="s">
        <v>98</v>
      </c>
      <c r="J70" s="66">
        <v>109091</v>
      </c>
      <c r="K70" s="56">
        <v>0.1</v>
      </c>
      <c r="L70" s="66">
        <v>10909</v>
      </c>
      <c r="M70" s="67">
        <v>4</v>
      </c>
      <c r="N70" s="58">
        <f t="shared" si="2"/>
        <v>11</v>
      </c>
      <c r="O70" s="59"/>
    </row>
    <row r="71" spans="2:15" s="37" customFormat="1" ht="19.5" customHeight="1" x14ac:dyDescent="0.2">
      <c r="B71" s="61">
        <f t="shared" si="7"/>
        <v>54</v>
      </c>
      <c r="C71" s="68"/>
      <c r="D71" s="63" t="str">
        <f t="shared" si="8"/>
        <v>DT/15P</v>
      </c>
      <c r="E71" s="62" t="s">
        <v>185</v>
      </c>
      <c r="F71" s="93">
        <v>42337</v>
      </c>
      <c r="G71" s="65" t="s">
        <v>196</v>
      </c>
      <c r="H71" s="95" t="str">
        <f t="shared" si="9"/>
        <v>3700146560</v>
      </c>
      <c r="I71" s="65" t="s">
        <v>205</v>
      </c>
      <c r="J71" s="66">
        <v>3181851</v>
      </c>
      <c r="K71" s="56">
        <v>0.1</v>
      </c>
      <c r="L71" s="66">
        <v>318185</v>
      </c>
      <c r="M71" s="67">
        <v>4</v>
      </c>
      <c r="N71" s="58">
        <f t="shared" si="2"/>
        <v>11</v>
      </c>
      <c r="O71" s="59"/>
    </row>
    <row r="72" spans="2:15" s="37" customFormat="1" ht="19.5" customHeight="1" x14ac:dyDescent="0.2">
      <c r="B72" s="61">
        <f t="shared" si="7"/>
        <v>55</v>
      </c>
      <c r="C72" s="68"/>
      <c r="D72" s="63" t="str">
        <f t="shared" si="8"/>
        <v>HA/15P</v>
      </c>
      <c r="E72" s="62" t="s">
        <v>186</v>
      </c>
      <c r="F72" s="93">
        <v>42341</v>
      </c>
      <c r="G72" s="65" t="s">
        <v>108</v>
      </c>
      <c r="H72" s="95" t="str">
        <f t="shared" si="9"/>
        <v>0303217354-009</v>
      </c>
      <c r="I72" s="65" t="s">
        <v>211</v>
      </c>
      <c r="J72" s="66">
        <v>109091</v>
      </c>
      <c r="K72" s="56">
        <v>0.1</v>
      </c>
      <c r="L72" s="66">
        <v>10909</v>
      </c>
      <c r="M72" s="67">
        <v>4</v>
      </c>
      <c r="N72" s="58">
        <f t="shared" si="2"/>
        <v>12</v>
      </c>
      <c r="O72" s="59"/>
    </row>
    <row r="73" spans="2:15" s="37" customFormat="1" ht="19.5" customHeight="1" x14ac:dyDescent="0.2">
      <c r="B73" s="61">
        <f t="shared" si="7"/>
        <v>56</v>
      </c>
      <c r="C73" s="68"/>
      <c r="D73" s="63" t="str">
        <f t="shared" si="8"/>
        <v>AA/16E</v>
      </c>
      <c r="E73" s="62" t="s">
        <v>187</v>
      </c>
      <c r="F73" s="93">
        <v>42343</v>
      </c>
      <c r="G73" s="12" t="s">
        <v>223</v>
      </c>
      <c r="H73" s="95" t="str">
        <f t="shared" si="9"/>
        <v>0106869738-068</v>
      </c>
      <c r="I73" s="65" t="s">
        <v>209</v>
      </c>
      <c r="J73" s="66">
        <v>718034</v>
      </c>
      <c r="K73" s="56">
        <v>0.1</v>
      </c>
      <c r="L73" s="66">
        <v>71804</v>
      </c>
      <c r="M73" s="67">
        <v>4</v>
      </c>
      <c r="N73" s="58">
        <f t="shared" si="2"/>
        <v>12</v>
      </c>
      <c r="O73" s="59"/>
    </row>
    <row r="74" spans="2:15" s="37" customFormat="1" ht="19.5" customHeight="1" x14ac:dyDescent="0.2">
      <c r="B74" s="61">
        <f t="shared" si="7"/>
        <v>57</v>
      </c>
      <c r="C74" s="68"/>
      <c r="D74" s="63" t="str">
        <f t="shared" si="8"/>
        <v>SG/15P</v>
      </c>
      <c r="E74" s="62" t="s">
        <v>188</v>
      </c>
      <c r="F74" s="93">
        <v>42346</v>
      </c>
      <c r="G74" s="12" t="s">
        <v>233</v>
      </c>
      <c r="H74" s="95" t="str">
        <f t="shared" si="9"/>
        <v>0104918404-024</v>
      </c>
      <c r="I74" s="65" t="s">
        <v>206</v>
      </c>
      <c r="J74" s="66">
        <v>244874</v>
      </c>
      <c r="K74" s="56">
        <v>0.1</v>
      </c>
      <c r="L74" s="66">
        <v>17821</v>
      </c>
      <c r="M74" s="67">
        <v>4</v>
      </c>
      <c r="N74" s="58">
        <f t="shared" si="2"/>
        <v>12</v>
      </c>
      <c r="O74" s="59"/>
    </row>
    <row r="75" spans="2:15" s="37" customFormat="1" ht="19.5" customHeight="1" x14ac:dyDescent="0.2">
      <c r="B75" s="61">
        <f t="shared" si="7"/>
        <v>58</v>
      </c>
      <c r="C75" s="68"/>
      <c r="D75" s="63" t="str">
        <f t="shared" si="8"/>
        <v>VH/12P</v>
      </c>
      <c r="E75" s="62" t="s">
        <v>189</v>
      </c>
      <c r="F75" s="93">
        <v>42348</v>
      </c>
      <c r="G75" s="65" t="s">
        <v>93</v>
      </c>
      <c r="H75" s="95" t="str">
        <f t="shared" si="9"/>
        <v>3700144450</v>
      </c>
      <c r="I75" s="65" t="s">
        <v>98</v>
      </c>
      <c r="J75" s="66">
        <v>127273</v>
      </c>
      <c r="K75" s="56">
        <v>0.1</v>
      </c>
      <c r="L75" s="66">
        <v>12727</v>
      </c>
      <c r="M75" s="67">
        <v>4</v>
      </c>
      <c r="N75" s="58">
        <f t="shared" si="2"/>
        <v>12</v>
      </c>
      <c r="O75" s="59"/>
    </row>
    <row r="76" spans="2:15" s="37" customFormat="1" ht="19.5" customHeight="1" x14ac:dyDescent="0.2">
      <c r="B76" s="61">
        <f t="shared" si="7"/>
        <v>59</v>
      </c>
      <c r="C76" s="68"/>
      <c r="D76" s="63" t="str">
        <f t="shared" si="8"/>
        <v>DT/15P</v>
      </c>
      <c r="E76" s="62" t="s">
        <v>190</v>
      </c>
      <c r="F76" s="93">
        <v>42369</v>
      </c>
      <c r="G76" s="65" t="s">
        <v>196</v>
      </c>
      <c r="H76" s="95" t="str">
        <f t="shared" si="9"/>
        <v>3700146560</v>
      </c>
      <c r="I76" s="65" t="s">
        <v>205</v>
      </c>
      <c r="J76" s="66">
        <v>18000059</v>
      </c>
      <c r="K76" s="56">
        <v>0.1</v>
      </c>
      <c r="L76" s="66">
        <v>1800006</v>
      </c>
      <c r="M76" s="67">
        <v>4</v>
      </c>
      <c r="N76" s="58">
        <f t="shared" si="2"/>
        <v>12</v>
      </c>
      <c r="O76" s="59"/>
    </row>
    <row r="77" spans="2:15" s="37" customFormat="1" ht="19.5" customHeight="1" x14ac:dyDescent="0.2">
      <c r="B77" s="61">
        <f t="shared" si="7"/>
        <v>60</v>
      </c>
      <c r="C77" s="68"/>
      <c r="D77" s="63" t="str">
        <f t="shared" si="8"/>
        <v>TM/14P</v>
      </c>
      <c r="E77" s="121" t="s">
        <v>237</v>
      </c>
      <c r="F77" s="93">
        <v>42297</v>
      </c>
      <c r="G77" s="122" t="s">
        <v>239</v>
      </c>
      <c r="H77" s="95" t="str">
        <f t="shared" si="9"/>
        <v>0312516745</v>
      </c>
      <c r="I77" s="123" t="s">
        <v>238</v>
      </c>
      <c r="J77" s="66">
        <v>50005120</v>
      </c>
      <c r="K77" s="56">
        <v>0.1</v>
      </c>
      <c r="L77" s="66">
        <f>J77*K77</f>
        <v>5000512</v>
      </c>
      <c r="M77" s="67">
        <v>4</v>
      </c>
      <c r="N77" s="58">
        <f t="shared" si="2"/>
        <v>10</v>
      </c>
      <c r="O77" s="59"/>
    </row>
    <row r="78" spans="2:15" s="37" customFormat="1" ht="19.5" customHeight="1" x14ac:dyDescent="0.2">
      <c r="B78" s="61">
        <f t="shared" si="7"/>
        <v>61</v>
      </c>
      <c r="C78" s="68"/>
      <c r="D78" s="63" t="str">
        <f t="shared" si="8"/>
        <v>HT/14P</v>
      </c>
      <c r="E78" s="62" t="s">
        <v>245</v>
      </c>
      <c r="F78" s="93">
        <v>42012</v>
      </c>
      <c r="G78" s="65" t="s">
        <v>107</v>
      </c>
      <c r="H78" s="95" t="str">
        <f t="shared" si="9"/>
        <v>0312408820</v>
      </c>
      <c r="I78" s="65" t="s">
        <v>122</v>
      </c>
      <c r="J78" s="66">
        <v>17820475</v>
      </c>
      <c r="K78" s="56">
        <v>0.1</v>
      </c>
      <c r="L78" s="66">
        <v>1782048</v>
      </c>
      <c r="M78" s="67">
        <v>1</v>
      </c>
      <c r="N78" s="58">
        <f t="shared" si="2"/>
        <v>1</v>
      </c>
      <c r="O78" s="59"/>
    </row>
    <row r="79" spans="2:15" s="37" customFormat="1" ht="19.5" customHeight="1" x14ac:dyDescent="0.2">
      <c r="B79" s="61">
        <f t="shared" si="7"/>
        <v>62</v>
      </c>
      <c r="C79" s="68"/>
      <c r="D79" s="63" t="str">
        <f t="shared" si="8"/>
        <v>HT/14P</v>
      </c>
      <c r="E79" s="62" t="s">
        <v>246</v>
      </c>
      <c r="F79" s="93">
        <v>42027</v>
      </c>
      <c r="G79" s="65" t="s">
        <v>107</v>
      </c>
      <c r="H79" s="95" t="str">
        <f t="shared" si="9"/>
        <v>0312408820</v>
      </c>
      <c r="I79" s="65" t="s">
        <v>122</v>
      </c>
      <c r="J79" s="66">
        <v>17389510</v>
      </c>
      <c r="K79" s="56">
        <v>0.1</v>
      </c>
      <c r="L79" s="66">
        <v>1738951</v>
      </c>
      <c r="M79" s="67">
        <v>1</v>
      </c>
      <c r="N79" s="58">
        <f t="shared" si="2"/>
        <v>1</v>
      </c>
      <c r="O79" s="59"/>
    </row>
    <row r="80" spans="2:15" s="37" customFormat="1" ht="19.5" customHeight="1" x14ac:dyDescent="0.2">
      <c r="B80" s="61">
        <f t="shared" si="7"/>
        <v>63</v>
      </c>
      <c r="C80" s="68"/>
      <c r="D80" s="63" t="str">
        <f t="shared" si="8"/>
        <v>HT/14P</v>
      </c>
      <c r="E80" s="62" t="s">
        <v>247</v>
      </c>
      <c r="F80" s="93">
        <v>42028</v>
      </c>
      <c r="G80" s="65" t="s">
        <v>107</v>
      </c>
      <c r="H80" s="95" t="str">
        <f t="shared" si="9"/>
        <v>0312408820</v>
      </c>
      <c r="I80" s="65" t="s">
        <v>122</v>
      </c>
      <c r="J80" s="66">
        <v>18127526</v>
      </c>
      <c r="K80" s="56">
        <v>0.1</v>
      </c>
      <c r="L80" s="66">
        <v>1812753</v>
      </c>
      <c r="M80" s="67">
        <v>1</v>
      </c>
      <c r="N80" s="58">
        <f t="shared" si="2"/>
        <v>1</v>
      </c>
      <c r="O80" s="59"/>
    </row>
    <row r="81" spans="2:15" s="37" customFormat="1" ht="19.5" customHeight="1" x14ac:dyDescent="0.2">
      <c r="B81" s="61">
        <f t="shared" si="7"/>
        <v>64</v>
      </c>
      <c r="C81" s="68"/>
      <c r="D81" s="63" t="str">
        <f t="shared" si="8"/>
        <v>HT/14P</v>
      </c>
      <c r="E81" s="62" t="s">
        <v>248</v>
      </c>
      <c r="F81" s="93">
        <v>42030</v>
      </c>
      <c r="G81" s="65" t="s">
        <v>107</v>
      </c>
      <c r="H81" s="95" t="str">
        <f t="shared" si="9"/>
        <v>0312408820</v>
      </c>
      <c r="I81" s="65" t="s">
        <v>122</v>
      </c>
      <c r="J81" s="66">
        <v>8555956</v>
      </c>
      <c r="K81" s="56">
        <v>0.1</v>
      </c>
      <c r="L81" s="66">
        <v>855596</v>
      </c>
      <c r="M81" s="67">
        <v>1</v>
      </c>
      <c r="N81" s="58">
        <f t="shared" si="2"/>
        <v>1</v>
      </c>
      <c r="O81" s="59"/>
    </row>
    <row r="82" spans="2:15" s="37" customFormat="1" ht="19.5" customHeight="1" x14ac:dyDescent="0.2">
      <c r="B82" s="61">
        <f t="shared" si="7"/>
        <v>65</v>
      </c>
      <c r="C82" s="68"/>
      <c r="D82" s="63" t="str">
        <f t="shared" si="8"/>
        <v>KT/14P</v>
      </c>
      <c r="E82" s="62" t="s">
        <v>249</v>
      </c>
      <c r="F82" s="93">
        <v>42066</v>
      </c>
      <c r="G82" s="65" t="s">
        <v>240</v>
      </c>
      <c r="H82" s="95" t="str">
        <f t="shared" si="9"/>
        <v>0312948047</v>
      </c>
      <c r="I82" s="65" t="s">
        <v>99</v>
      </c>
      <c r="J82" s="66">
        <v>18027000</v>
      </c>
      <c r="K82" s="56">
        <v>0.1</v>
      </c>
      <c r="L82" s="66">
        <v>1802700</v>
      </c>
      <c r="M82" s="67">
        <v>1</v>
      </c>
      <c r="N82" s="58">
        <f t="shared" si="2"/>
        <v>3</v>
      </c>
      <c r="O82" s="59"/>
    </row>
    <row r="83" spans="2:15" s="37" customFormat="1" ht="19.5" customHeight="1" x14ac:dyDescent="0.2">
      <c r="B83" s="61">
        <f t="shared" si="7"/>
        <v>66</v>
      </c>
      <c r="C83" s="68"/>
      <c r="D83" s="63" t="str">
        <f t="shared" si="8"/>
        <v>KT/14P</v>
      </c>
      <c r="E83" s="62" t="s">
        <v>250</v>
      </c>
      <c r="F83" s="93">
        <v>42068</v>
      </c>
      <c r="G83" s="65" t="s">
        <v>240</v>
      </c>
      <c r="H83" s="95" t="str">
        <f t="shared" si="9"/>
        <v>0312948047</v>
      </c>
      <c r="I83" s="65" t="s">
        <v>99</v>
      </c>
      <c r="J83" s="66">
        <v>17458500</v>
      </c>
      <c r="K83" s="56">
        <v>0.1</v>
      </c>
      <c r="L83" s="66">
        <v>1745850</v>
      </c>
      <c r="M83" s="67">
        <v>1</v>
      </c>
      <c r="N83" s="58">
        <f t="shared" ref="N83:N145" si="10">MONTH(F83)</f>
        <v>3</v>
      </c>
      <c r="O83" s="59"/>
    </row>
    <row r="84" spans="2:15" s="37" customFormat="1" ht="19.5" customHeight="1" x14ac:dyDescent="0.2">
      <c r="B84" s="61">
        <f t="shared" si="7"/>
        <v>67</v>
      </c>
      <c r="C84" s="68"/>
      <c r="D84" s="63" t="str">
        <f t="shared" si="8"/>
        <v>HP/14P</v>
      </c>
      <c r="E84" s="62" t="s">
        <v>251</v>
      </c>
      <c r="F84" s="93">
        <v>42076</v>
      </c>
      <c r="G84" s="65" t="s">
        <v>241</v>
      </c>
      <c r="H84" s="95" t="str">
        <f t="shared" si="9"/>
        <v>3702268691</v>
      </c>
      <c r="I84" s="65" t="s">
        <v>122</v>
      </c>
      <c r="J84" s="66">
        <v>16983250</v>
      </c>
      <c r="K84" s="56">
        <v>0.1</v>
      </c>
      <c r="L84" s="66">
        <v>1698325</v>
      </c>
      <c r="M84" s="67">
        <v>1</v>
      </c>
      <c r="N84" s="58">
        <f t="shared" si="10"/>
        <v>3</v>
      </c>
      <c r="O84" s="59"/>
    </row>
    <row r="85" spans="2:15" s="37" customFormat="1" ht="19.5" customHeight="1" x14ac:dyDescent="0.2">
      <c r="B85" s="61">
        <f t="shared" si="7"/>
        <v>68</v>
      </c>
      <c r="C85" s="68"/>
      <c r="D85" s="63" t="str">
        <f t="shared" si="8"/>
        <v>KT/14P</v>
      </c>
      <c r="E85" s="62" t="s">
        <v>252</v>
      </c>
      <c r="F85" s="93">
        <v>42078</v>
      </c>
      <c r="G85" s="65" t="s">
        <v>240</v>
      </c>
      <c r="H85" s="95" t="str">
        <f t="shared" si="9"/>
        <v>0312948047</v>
      </c>
      <c r="I85" s="65" t="s">
        <v>99</v>
      </c>
      <c r="J85" s="66">
        <v>16272000</v>
      </c>
      <c r="K85" s="56">
        <v>0.1</v>
      </c>
      <c r="L85" s="66">
        <v>1627200</v>
      </c>
      <c r="M85" s="67">
        <v>1</v>
      </c>
      <c r="N85" s="58">
        <f t="shared" si="10"/>
        <v>3</v>
      </c>
      <c r="O85" s="59"/>
    </row>
    <row r="86" spans="2:15" s="37" customFormat="1" ht="19.5" customHeight="1" x14ac:dyDescent="0.2">
      <c r="B86" s="61">
        <f t="shared" si="7"/>
        <v>69</v>
      </c>
      <c r="C86" s="68"/>
      <c r="D86" s="63" t="str">
        <f t="shared" si="8"/>
        <v>KT/14P</v>
      </c>
      <c r="E86" s="62" t="s">
        <v>253</v>
      </c>
      <c r="F86" s="93">
        <v>42080</v>
      </c>
      <c r="G86" s="65" t="s">
        <v>240</v>
      </c>
      <c r="H86" s="95" t="str">
        <f t="shared" si="9"/>
        <v>0312948047</v>
      </c>
      <c r="I86" s="65" t="s">
        <v>99</v>
      </c>
      <c r="J86" s="66">
        <v>15377040</v>
      </c>
      <c r="K86" s="56">
        <v>0.1</v>
      </c>
      <c r="L86" s="66">
        <v>1537704</v>
      </c>
      <c r="M86" s="67">
        <v>1</v>
      </c>
      <c r="N86" s="58">
        <f t="shared" si="10"/>
        <v>3</v>
      </c>
      <c r="O86" s="59"/>
    </row>
    <row r="87" spans="2:15" s="37" customFormat="1" ht="19.5" customHeight="1" x14ac:dyDescent="0.2">
      <c r="B87" s="61">
        <f t="shared" si="7"/>
        <v>70</v>
      </c>
      <c r="C87" s="68"/>
      <c r="D87" s="63" t="str">
        <f t="shared" si="8"/>
        <v>HP/14P</v>
      </c>
      <c r="E87" s="62" t="s">
        <v>254</v>
      </c>
      <c r="F87" s="93">
        <v>42123</v>
      </c>
      <c r="G87" s="65" t="s">
        <v>241</v>
      </c>
      <c r="H87" s="95" t="str">
        <f t="shared" si="9"/>
        <v>3702268691</v>
      </c>
      <c r="I87" s="65" t="s">
        <v>122</v>
      </c>
      <c r="J87" s="66">
        <v>24195154</v>
      </c>
      <c r="K87" s="56">
        <v>0.1</v>
      </c>
      <c r="L87" s="66">
        <v>2419515</v>
      </c>
      <c r="M87" s="67">
        <v>2</v>
      </c>
      <c r="N87" s="58">
        <f t="shared" si="10"/>
        <v>4</v>
      </c>
      <c r="O87" s="59"/>
    </row>
    <row r="88" spans="2:15" s="37" customFormat="1" ht="19.5" customHeight="1" x14ac:dyDescent="0.2">
      <c r="B88" s="61">
        <f t="shared" si="7"/>
        <v>71</v>
      </c>
      <c r="C88" s="68"/>
      <c r="D88" s="63" t="str">
        <f t="shared" si="8"/>
        <v>HP/14P</v>
      </c>
      <c r="E88" s="62" t="s">
        <v>255</v>
      </c>
      <c r="F88" s="93">
        <v>42153</v>
      </c>
      <c r="G88" s="65" t="s">
        <v>242</v>
      </c>
      <c r="H88" s="95" t="str">
        <f t="shared" si="9"/>
        <v>0312534423</v>
      </c>
      <c r="I88" s="65" t="s">
        <v>122</v>
      </c>
      <c r="J88" s="66">
        <v>4100500</v>
      </c>
      <c r="K88" s="56">
        <v>0.1</v>
      </c>
      <c r="L88" s="66">
        <v>410050</v>
      </c>
      <c r="M88" s="67">
        <v>2</v>
      </c>
      <c r="N88" s="58">
        <f t="shared" si="10"/>
        <v>5</v>
      </c>
      <c r="O88" s="59"/>
    </row>
    <row r="89" spans="2:15" s="37" customFormat="1" ht="19.5" customHeight="1" x14ac:dyDescent="0.2">
      <c r="B89" s="61">
        <f t="shared" si="7"/>
        <v>72</v>
      </c>
      <c r="C89" s="68"/>
      <c r="D89" s="63" t="str">
        <f t="shared" si="8"/>
        <v>HP/14P</v>
      </c>
      <c r="E89" s="62" t="s">
        <v>115</v>
      </c>
      <c r="F89" s="93">
        <v>42154</v>
      </c>
      <c r="G89" s="65" t="s">
        <v>241</v>
      </c>
      <c r="H89" s="95" t="str">
        <f t="shared" si="9"/>
        <v>3702268691</v>
      </c>
      <c r="I89" s="65" t="s">
        <v>122</v>
      </c>
      <c r="J89" s="66">
        <v>21590608</v>
      </c>
      <c r="K89" s="56">
        <v>0.1</v>
      </c>
      <c r="L89" s="66">
        <v>2159061</v>
      </c>
      <c r="M89" s="67">
        <v>2</v>
      </c>
      <c r="N89" s="58">
        <f t="shared" si="10"/>
        <v>5</v>
      </c>
      <c r="O89" s="59"/>
    </row>
    <row r="90" spans="2:15" s="37" customFormat="1" ht="19.5" customHeight="1" x14ac:dyDescent="0.2">
      <c r="B90" s="61">
        <f t="shared" si="7"/>
        <v>73</v>
      </c>
      <c r="C90" s="68"/>
      <c r="D90" s="63" t="str">
        <f t="shared" si="8"/>
        <v>HP/14P</v>
      </c>
      <c r="E90" s="62" t="s">
        <v>256</v>
      </c>
      <c r="F90" s="93">
        <v>42174</v>
      </c>
      <c r="G90" s="65" t="s">
        <v>241</v>
      </c>
      <c r="H90" s="95" t="str">
        <f t="shared" si="9"/>
        <v>3702268691</v>
      </c>
      <c r="I90" s="65" t="s">
        <v>122</v>
      </c>
      <c r="J90" s="66">
        <v>3278150</v>
      </c>
      <c r="K90" s="56">
        <v>0.1</v>
      </c>
      <c r="L90" s="66">
        <v>327815</v>
      </c>
      <c r="M90" s="67">
        <v>2</v>
      </c>
      <c r="N90" s="58">
        <f t="shared" si="10"/>
        <v>6</v>
      </c>
      <c r="O90" s="59"/>
    </row>
    <row r="91" spans="2:15" s="37" customFormat="1" ht="19.5" customHeight="1" x14ac:dyDescent="0.2">
      <c r="B91" s="61">
        <f t="shared" si="7"/>
        <v>74</v>
      </c>
      <c r="C91" s="68"/>
      <c r="D91" s="63" t="str">
        <f t="shared" si="8"/>
        <v>HP/14P</v>
      </c>
      <c r="E91" s="62" t="s">
        <v>89</v>
      </c>
      <c r="F91" s="93">
        <v>42175</v>
      </c>
      <c r="G91" s="65" t="s">
        <v>241</v>
      </c>
      <c r="H91" s="95" t="str">
        <f t="shared" si="9"/>
        <v>3702268691</v>
      </c>
      <c r="I91" s="65" t="s">
        <v>122</v>
      </c>
      <c r="J91" s="66">
        <v>8639400</v>
      </c>
      <c r="K91" s="56">
        <v>0.1</v>
      </c>
      <c r="L91" s="66">
        <v>863940</v>
      </c>
      <c r="M91" s="67">
        <v>2</v>
      </c>
      <c r="N91" s="58">
        <f t="shared" si="10"/>
        <v>6</v>
      </c>
      <c r="O91" s="59"/>
    </row>
    <row r="92" spans="2:15" s="37" customFormat="1" ht="19.5" customHeight="1" x14ac:dyDescent="0.2">
      <c r="B92" s="61">
        <f t="shared" si="7"/>
        <v>75</v>
      </c>
      <c r="C92" s="68"/>
      <c r="D92" s="63" t="str">
        <f t="shared" si="8"/>
        <v>KT/14P</v>
      </c>
      <c r="E92" s="62" t="s">
        <v>257</v>
      </c>
      <c r="F92" s="93">
        <v>42176</v>
      </c>
      <c r="G92" s="65" t="s">
        <v>240</v>
      </c>
      <c r="H92" s="95" t="str">
        <f t="shared" si="9"/>
        <v>0312948047</v>
      </c>
      <c r="I92" s="65" t="s">
        <v>122</v>
      </c>
      <c r="J92" s="66">
        <v>151196700</v>
      </c>
      <c r="K92" s="56">
        <v>0.1</v>
      </c>
      <c r="L92" s="66">
        <v>15119670</v>
      </c>
      <c r="M92" s="67">
        <v>2</v>
      </c>
      <c r="N92" s="58">
        <f t="shared" si="10"/>
        <v>6</v>
      </c>
      <c r="O92" s="59"/>
    </row>
    <row r="93" spans="2:15" s="37" customFormat="1" ht="19.5" customHeight="1" x14ac:dyDescent="0.2">
      <c r="B93" s="61">
        <f t="shared" si="7"/>
        <v>76</v>
      </c>
      <c r="C93" s="68"/>
      <c r="D93" s="63" t="str">
        <f t="shared" si="8"/>
        <v>KT/14P</v>
      </c>
      <c r="E93" s="62" t="s">
        <v>258</v>
      </c>
      <c r="F93" s="93">
        <v>42178</v>
      </c>
      <c r="G93" s="65" t="s">
        <v>240</v>
      </c>
      <c r="H93" s="95" t="str">
        <f t="shared" si="9"/>
        <v>0312948047</v>
      </c>
      <c r="I93" s="65" t="s">
        <v>122</v>
      </c>
      <c r="J93" s="66">
        <v>27353850</v>
      </c>
      <c r="K93" s="56">
        <v>0.1</v>
      </c>
      <c r="L93" s="66">
        <v>2735385</v>
      </c>
      <c r="M93" s="67">
        <v>2</v>
      </c>
      <c r="N93" s="58">
        <f t="shared" si="10"/>
        <v>6</v>
      </c>
      <c r="O93" s="59"/>
    </row>
    <row r="94" spans="2:15" s="37" customFormat="1" ht="19.5" customHeight="1" x14ac:dyDescent="0.2">
      <c r="B94" s="61">
        <f t="shared" si="7"/>
        <v>77</v>
      </c>
      <c r="C94" s="68"/>
      <c r="D94" s="63" t="str">
        <f t="shared" si="8"/>
        <v>TP/13P</v>
      </c>
      <c r="E94" s="62" t="s">
        <v>259</v>
      </c>
      <c r="F94" s="93">
        <v>42182</v>
      </c>
      <c r="G94" s="65" t="s">
        <v>106</v>
      </c>
      <c r="H94" s="95" t="str">
        <f t="shared" si="9"/>
        <v>3701864807</v>
      </c>
      <c r="I94" s="65" t="s">
        <v>122</v>
      </c>
      <c r="J94" s="66">
        <v>2349960</v>
      </c>
      <c r="K94" s="56">
        <v>0.1</v>
      </c>
      <c r="L94" s="66">
        <v>234996</v>
      </c>
      <c r="M94" s="67">
        <v>2</v>
      </c>
      <c r="N94" s="58">
        <f t="shared" si="10"/>
        <v>6</v>
      </c>
      <c r="O94" s="59"/>
    </row>
    <row r="95" spans="2:15" s="37" customFormat="1" ht="19.5" customHeight="1" x14ac:dyDescent="0.2">
      <c r="B95" s="61">
        <f t="shared" si="7"/>
        <v>78</v>
      </c>
      <c r="C95" s="68"/>
      <c r="D95" s="63" t="str">
        <f t="shared" si="8"/>
        <v>HP/14P</v>
      </c>
      <c r="E95" s="62" t="s">
        <v>117</v>
      </c>
      <c r="F95" s="93">
        <v>42183</v>
      </c>
      <c r="G95" s="65" t="s">
        <v>241</v>
      </c>
      <c r="H95" s="95" t="str">
        <f t="shared" si="9"/>
        <v>3702268691</v>
      </c>
      <c r="I95" s="65" t="s">
        <v>122</v>
      </c>
      <c r="J95" s="66">
        <v>6650681</v>
      </c>
      <c r="K95" s="56">
        <v>0.1</v>
      </c>
      <c r="L95" s="66">
        <v>665068</v>
      </c>
      <c r="M95" s="67">
        <v>2</v>
      </c>
      <c r="N95" s="58">
        <f t="shared" si="10"/>
        <v>6</v>
      </c>
      <c r="O95" s="59"/>
    </row>
    <row r="96" spans="2:15" s="37" customFormat="1" ht="19.5" customHeight="1" x14ac:dyDescent="0.2">
      <c r="B96" s="61">
        <f t="shared" si="7"/>
        <v>79</v>
      </c>
      <c r="C96" s="68"/>
      <c r="D96" s="63" t="str">
        <f t="shared" si="8"/>
        <v>HP/14P</v>
      </c>
      <c r="E96" s="62" t="s">
        <v>260</v>
      </c>
      <c r="F96" s="93">
        <v>42212</v>
      </c>
      <c r="G96" s="65" t="s">
        <v>241</v>
      </c>
      <c r="H96" s="95" t="str">
        <f t="shared" si="9"/>
        <v>3702268691</v>
      </c>
      <c r="I96" s="65" t="s">
        <v>122</v>
      </c>
      <c r="J96" s="66">
        <v>7860500</v>
      </c>
      <c r="K96" s="56">
        <v>0.1</v>
      </c>
      <c r="L96" s="66">
        <v>786050</v>
      </c>
      <c r="M96" s="67">
        <v>3</v>
      </c>
      <c r="N96" s="58">
        <f t="shared" si="10"/>
        <v>7</v>
      </c>
      <c r="O96" s="59"/>
    </row>
    <row r="97" spans="2:15" s="37" customFormat="1" ht="19.5" customHeight="1" x14ac:dyDescent="0.2">
      <c r="B97" s="61">
        <f t="shared" si="7"/>
        <v>80</v>
      </c>
      <c r="C97" s="68"/>
      <c r="D97" s="63" t="str">
        <f t="shared" si="8"/>
        <v>NN/14P</v>
      </c>
      <c r="E97" s="62" t="s">
        <v>261</v>
      </c>
      <c r="F97" s="93">
        <v>42216</v>
      </c>
      <c r="G97" s="65" t="s">
        <v>217</v>
      </c>
      <c r="H97" s="95" t="str">
        <f t="shared" si="9"/>
        <v>3603154076</v>
      </c>
      <c r="I97" s="65" t="s">
        <v>122</v>
      </c>
      <c r="J97" s="66">
        <v>35484000</v>
      </c>
      <c r="K97" s="56">
        <v>0.1</v>
      </c>
      <c r="L97" s="66">
        <v>3548400</v>
      </c>
      <c r="M97" s="67">
        <v>4</v>
      </c>
      <c r="N97" s="58">
        <f t="shared" si="10"/>
        <v>7</v>
      </c>
      <c r="O97" s="59"/>
    </row>
    <row r="98" spans="2:15" s="37" customFormat="1" ht="19.5" customHeight="1" x14ac:dyDescent="0.2">
      <c r="B98" s="61">
        <f t="shared" si="7"/>
        <v>81</v>
      </c>
      <c r="C98" s="68"/>
      <c r="D98" s="63" t="str">
        <f t="shared" si="8"/>
        <v>KT/14P</v>
      </c>
      <c r="E98" s="62" t="s">
        <v>262</v>
      </c>
      <c r="F98" s="93">
        <v>42224</v>
      </c>
      <c r="G98" s="65" t="s">
        <v>240</v>
      </c>
      <c r="H98" s="95" t="str">
        <f t="shared" si="9"/>
        <v>0312948047</v>
      </c>
      <c r="I98" s="65" t="s">
        <v>122</v>
      </c>
      <c r="J98" s="66">
        <v>82639900</v>
      </c>
      <c r="K98" s="56">
        <v>0.1</v>
      </c>
      <c r="L98" s="66">
        <v>8263990</v>
      </c>
      <c r="M98" s="67">
        <v>3</v>
      </c>
      <c r="N98" s="58">
        <f t="shared" si="10"/>
        <v>8</v>
      </c>
      <c r="O98" s="59"/>
    </row>
    <row r="99" spans="2:15" s="37" customFormat="1" ht="19.5" customHeight="1" x14ac:dyDescent="0.2">
      <c r="B99" s="61">
        <f t="shared" si="7"/>
        <v>82</v>
      </c>
      <c r="C99" s="68"/>
      <c r="D99" s="63" t="str">
        <f t="shared" si="8"/>
        <v>KT/14P</v>
      </c>
      <c r="E99" s="62" t="s">
        <v>263</v>
      </c>
      <c r="F99" s="93">
        <v>42250</v>
      </c>
      <c r="G99" s="65" t="s">
        <v>240</v>
      </c>
      <c r="H99" s="95" t="str">
        <f t="shared" si="9"/>
        <v>0312948047</v>
      </c>
      <c r="I99" s="65" t="s">
        <v>99</v>
      </c>
      <c r="J99" s="66">
        <v>111157496</v>
      </c>
      <c r="K99" s="56">
        <v>0.1</v>
      </c>
      <c r="L99" s="66">
        <v>11115750</v>
      </c>
      <c r="M99" s="67">
        <v>3</v>
      </c>
      <c r="N99" s="58">
        <f t="shared" si="10"/>
        <v>9</v>
      </c>
      <c r="O99" s="59"/>
    </row>
    <row r="100" spans="2:15" s="37" customFormat="1" ht="19.5" customHeight="1" x14ac:dyDescent="0.2">
      <c r="B100" s="61">
        <f t="shared" si="7"/>
        <v>83</v>
      </c>
      <c r="C100" s="68"/>
      <c r="D100" s="63" t="str">
        <f t="shared" si="8"/>
        <v>KT/14P</v>
      </c>
      <c r="E100" s="62" t="s">
        <v>264</v>
      </c>
      <c r="F100" s="93">
        <v>42255</v>
      </c>
      <c r="G100" s="65" t="s">
        <v>240</v>
      </c>
      <c r="H100" s="95" t="str">
        <f t="shared" si="9"/>
        <v>0312948047</v>
      </c>
      <c r="I100" s="65" t="s">
        <v>99</v>
      </c>
      <c r="J100" s="66">
        <v>18177160</v>
      </c>
      <c r="K100" s="56">
        <v>0.1</v>
      </c>
      <c r="L100" s="66">
        <v>1817716</v>
      </c>
      <c r="M100" s="67">
        <v>3</v>
      </c>
      <c r="N100" s="58">
        <f t="shared" si="10"/>
        <v>9</v>
      </c>
      <c r="O100" s="59"/>
    </row>
    <row r="101" spans="2:15" s="37" customFormat="1" ht="19.5" customHeight="1" x14ac:dyDescent="0.2">
      <c r="B101" s="61">
        <f t="shared" si="7"/>
        <v>84</v>
      </c>
      <c r="C101" s="68"/>
      <c r="D101" s="63" t="str">
        <f t="shared" si="8"/>
        <v>NN/14P</v>
      </c>
      <c r="E101" s="62" t="s">
        <v>265</v>
      </c>
      <c r="F101" s="93">
        <v>42256</v>
      </c>
      <c r="G101" s="65" t="s">
        <v>217</v>
      </c>
      <c r="H101" s="95" t="str">
        <f t="shared" si="9"/>
        <v>3603154076</v>
      </c>
      <c r="I101" s="65" t="s">
        <v>122</v>
      </c>
      <c r="J101" s="66">
        <v>13403140</v>
      </c>
      <c r="K101" s="56">
        <v>0.1</v>
      </c>
      <c r="L101" s="66">
        <v>1340314</v>
      </c>
      <c r="M101" s="67">
        <v>3</v>
      </c>
      <c r="N101" s="58">
        <f t="shared" si="10"/>
        <v>9</v>
      </c>
      <c r="O101" s="59"/>
    </row>
    <row r="102" spans="2:15" s="37" customFormat="1" ht="19.5" customHeight="1" x14ac:dyDescent="0.2">
      <c r="B102" s="61">
        <f t="shared" si="7"/>
        <v>85</v>
      </c>
      <c r="C102" s="68"/>
      <c r="D102" s="63" t="str">
        <f t="shared" si="8"/>
        <v>KT/14P</v>
      </c>
      <c r="E102" s="62" t="s">
        <v>266</v>
      </c>
      <c r="F102" s="93">
        <v>42257</v>
      </c>
      <c r="G102" s="65" t="s">
        <v>240</v>
      </c>
      <c r="H102" s="95" t="str">
        <f t="shared" si="9"/>
        <v>0312948047</v>
      </c>
      <c r="I102" s="65" t="s">
        <v>99</v>
      </c>
      <c r="J102" s="66">
        <v>14260000</v>
      </c>
      <c r="K102" s="56">
        <v>0.1</v>
      </c>
      <c r="L102" s="66">
        <v>1426000</v>
      </c>
      <c r="M102" s="67">
        <v>3</v>
      </c>
      <c r="N102" s="58">
        <f t="shared" si="10"/>
        <v>9</v>
      </c>
      <c r="O102" s="59"/>
    </row>
    <row r="103" spans="2:15" s="37" customFormat="1" ht="19.5" customHeight="1" x14ac:dyDescent="0.2">
      <c r="B103" s="61">
        <f t="shared" si="7"/>
        <v>86</v>
      </c>
      <c r="C103" s="68"/>
      <c r="D103" s="63" t="str">
        <f t="shared" si="8"/>
        <v>KT/14P</v>
      </c>
      <c r="E103" s="62" t="s">
        <v>267</v>
      </c>
      <c r="F103" s="93">
        <v>42260</v>
      </c>
      <c r="G103" s="65" t="s">
        <v>240</v>
      </c>
      <c r="H103" s="95" t="str">
        <f t="shared" si="9"/>
        <v>0312948047</v>
      </c>
      <c r="I103" s="65" t="s">
        <v>99</v>
      </c>
      <c r="J103" s="66">
        <v>17311590</v>
      </c>
      <c r="K103" s="56">
        <v>0.1</v>
      </c>
      <c r="L103" s="66">
        <v>1731159</v>
      </c>
      <c r="M103" s="67">
        <v>3</v>
      </c>
      <c r="N103" s="58">
        <f t="shared" si="10"/>
        <v>9</v>
      </c>
      <c r="O103" s="59"/>
    </row>
    <row r="104" spans="2:15" s="37" customFormat="1" ht="19.5" customHeight="1" x14ac:dyDescent="0.2">
      <c r="B104" s="61">
        <f t="shared" si="7"/>
        <v>87</v>
      </c>
      <c r="C104" s="68"/>
      <c r="D104" s="63" t="str">
        <f t="shared" si="8"/>
        <v>NN/14P</v>
      </c>
      <c r="E104" s="62" t="s">
        <v>268</v>
      </c>
      <c r="F104" s="93">
        <v>42262</v>
      </c>
      <c r="G104" s="65" t="s">
        <v>217</v>
      </c>
      <c r="H104" s="95" t="str">
        <f t="shared" si="9"/>
        <v>3603154076</v>
      </c>
      <c r="I104" s="65" t="s">
        <v>122</v>
      </c>
      <c r="J104" s="66">
        <v>36815850</v>
      </c>
      <c r="K104" s="56">
        <v>0.1</v>
      </c>
      <c r="L104" s="66">
        <v>3681585</v>
      </c>
      <c r="M104" s="67">
        <v>3</v>
      </c>
      <c r="N104" s="58">
        <f t="shared" si="10"/>
        <v>9</v>
      </c>
      <c r="O104" s="59"/>
    </row>
    <row r="105" spans="2:15" s="37" customFormat="1" ht="19.5" customHeight="1" x14ac:dyDescent="0.2">
      <c r="B105" s="61">
        <f t="shared" si="7"/>
        <v>88</v>
      </c>
      <c r="C105" s="68"/>
      <c r="D105" s="63" t="str">
        <f t="shared" si="8"/>
        <v>NN/14P</v>
      </c>
      <c r="E105" s="62" t="s">
        <v>269</v>
      </c>
      <c r="F105" s="93">
        <v>42264</v>
      </c>
      <c r="G105" s="65" t="s">
        <v>217</v>
      </c>
      <c r="H105" s="95" t="str">
        <f t="shared" si="9"/>
        <v>3603154076</v>
      </c>
      <c r="I105" s="65" t="s">
        <v>122</v>
      </c>
      <c r="J105" s="66">
        <v>7982510</v>
      </c>
      <c r="K105" s="56">
        <v>0.1</v>
      </c>
      <c r="L105" s="66">
        <v>798251</v>
      </c>
      <c r="M105" s="67">
        <v>3</v>
      </c>
      <c r="N105" s="58">
        <f t="shared" si="10"/>
        <v>9</v>
      </c>
      <c r="O105" s="59"/>
    </row>
    <row r="106" spans="2:15" s="37" customFormat="1" ht="19.5" customHeight="1" x14ac:dyDescent="0.2">
      <c r="B106" s="61">
        <f t="shared" si="7"/>
        <v>89</v>
      </c>
      <c r="C106" s="68"/>
      <c r="D106" s="63" t="str">
        <f t="shared" si="8"/>
        <v>KT/14P</v>
      </c>
      <c r="E106" s="62" t="s">
        <v>270</v>
      </c>
      <c r="F106" s="93">
        <v>42264</v>
      </c>
      <c r="G106" s="65" t="s">
        <v>240</v>
      </c>
      <c r="H106" s="95" t="str">
        <f t="shared" si="9"/>
        <v>0312948047</v>
      </c>
      <c r="I106" s="65" t="s">
        <v>120</v>
      </c>
      <c r="J106" s="66">
        <v>13323750</v>
      </c>
      <c r="K106" s="56">
        <v>0.1</v>
      </c>
      <c r="L106" s="66">
        <v>1332375</v>
      </c>
      <c r="M106" s="67">
        <v>3</v>
      </c>
      <c r="N106" s="58">
        <f t="shared" si="10"/>
        <v>9</v>
      </c>
      <c r="O106" s="59"/>
    </row>
    <row r="107" spans="2:15" s="37" customFormat="1" ht="19.5" customHeight="1" x14ac:dyDescent="0.2">
      <c r="B107" s="61">
        <f t="shared" si="7"/>
        <v>90</v>
      </c>
      <c r="C107" s="68"/>
      <c r="D107" s="63" t="str">
        <f t="shared" si="8"/>
        <v>KT/14P</v>
      </c>
      <c r="E107" s="62" t="s">
        <v>271</v>
      </c>
      <c r="F107" s="93">
        <v>42267</v>
      </c>
      <c r="G107" s="65" t="s">
        <v>240</v>
      </c>
      <c r="H107" s="95" t="str">
        <f t="shared" si="9"/>
        <v>0312948047</v>
      </c>
      <c r="I107" s="65" t="s">
        <v>120</v>
      </c>
      <c r="J107" s="66">
        <v>17100000</v>
      </c>
      <c r="K107" s="56">
        <v>0.1</v>
      </c>
      <c r="L107" s="66">
        <v>1710000</v>
      </c>
      <c r="M107" s="67">
        <v>3</v>
      </c>
      <c r="N107" s="58">
        <f t="shared" si="10"/>
        <v>9</v>
      </c>
      <c r="O107" s="59"/>
    </row>
    <row r="108" spans="2:15" s="37" customFormat="1" ht="19.5" customHeight="1" x14ac:dyDescent="0.2">
      <c r="B108" s="61">
        <f t="shared" si="7"/>
        <v>91</v>
      </c>
      <c r="C108" s="68"/>
      <c r="D108" s="63" t="str">
        <f t="shared" si="8"/>
        <v>KT/14P</v>
      </c>
      <c r="E108" s="62" t="s">
        <v>272</v>
      </c>
      <c r="F108" s="93">
        <v>42269</v>
      </c>
      <c r="G108" s="65" t="s">
        <v>240</v>
      </c>
      <c r="H108" s="95" t="str">
        <f t="shared" si="9"/>
        <v>0312948047</v>
      </c>
      <c r="I108" s="65" t="s">
        <v>99</v>
      </c>
      <c r="J108" s="66">
        <v>13689600</v>
      </c>
      <c r="K108" s="56">
        <v>0.1</v>
      </c>
      <c r="L108" s="66">
        <v>1368960</v>
      </c>
      <c r="M108" s="67">
        <v>3</v>
      </c>
      <c r="N108" s="58">
        <f t="shared" si="10"/>
        <v>9</v>
      </c>
      <c r="O108" s="59"/>
    </row>
    <row r="109" spans="2:15" s="37" customFormat="1" ht="19.5" customHeight="1" x14ac:dyDescent="0.2">
      <c r="B109" s="61">
        <f t="shared" si="7"/>
        <v>92</v>
      </c>
      <c r="C109" s="68"/>
      <c r="D109" s="63" t="str">
        <f t="shared" si="8"/>
        <v>HP/14P</v>
      </c>
      <c r="E109" s="62" t="s">
        <v>273</v>
      </c>
      <c r="F109" s="93">
        <v>42270</v>
      </c>
      <c r="G109" s="65" t="s">
        <v>241</v>
      </c>
      <c r="H109" s="95" t="str">
        <f t="shared" si="9"/>
        <v>3702268691</v>
      </c>
      <c r="I109" s="65" t="s">
        <v>122</v>
      </c>
      <c r="J109" s="66">
        <v>12055430</v>
      </c>
      <c r="K109" s="56">
        <v>0.1</v>
      </c>
      <c r="L109" s="66">
        <v>1205543</v>
      </c>
      <c r="M109" s="67">
        <v>3</v>
      </c>
      <c r="N109" s="58">
        <f t="shared" si="10"/>
        <v>9</v>
      </c>
      <c r="O109" s="59"/>
    </row>
    <row r="110" spans="2:15" s="37" customFormat="1" ht="19.5" customHeight="1" x14ac:dyDescent="0.2">
      <c r="B110" s="61">
        <f t="shared" si="7"/>
        <v>93</v>
      </c>
      <c r="C110" s="68"/>
      <c r="D110" s="63" t="str">
        <f t="shared" si="8"/>
        <v>HP/14P</v>
      </c>
      <c r="E110" s="62" t="s">
        <v>274</v>
      </c>
      <c r="F110" s="93">
        <v>42271</v>
      </c>
      <c r="G110" s="65" t="s">
        <v>241</v>
      </c>
      <c r="H110" s="95" t="str">
        <f t="shared" si="9"/>
        <v>3702268691</v>
      </c>
      <c r="I110" s="65" t="s">
        <v>122</v>
      </c>
      <c r="J110" s="66">
        <v>14390855</v>
      </c>
      <c r="K110" s="56">
        <v>0.1</v>
      </c>
      <c r="L110" s="66">
        <v>1439086</v>
      </c>
      <c r="M110" s="67">
        <v>3</v>
      </c>
      <c r="N110" s="58">
        <f t="shared" si="10"/>
        <v>9</v>
      </c>
      <c r="O110" s="59"/>
    </row>
    <row r="111" spans="2:15" s="37" customFormat="1" ht="19.5" customHeight="1" x14ac:dyDescent="0.2">
      <c r="B111" s="61">
        <f t="shared" si="7"/>
        <v>94</v>
      </c>
      <c r="C111" s="68"/>
      <c r="D111" s="63" t="str">
        <f t="shared" si="8"/>
        <v>KT/14P</v>
      </c>
      <c r="E111" s="62" t="s">
        <v>275</v>
      </c>
      <c r="F111" s="93">
        <v>42271</v>
      </c>
      <c r="G111" s="65" t="s">
        <v>240</v>
      </c>
      <c r="H111" s="95" t="str">
        <f t="shared" si="9"/>
        <v>0312948047</v>
      </c>
      <c r="I111" s="65" t="s">
        <v>99</v>
      </c>
      <c r="J111" s="66">
        <v>15161600</v>
      </c>
      <c r="K111" s="56">
        <v>0.1</v>
      </c>
      <c r="L111" s="66">
        <v>1516160</v>
      </c>
      <c r="M111" s="67">
        <v>3</v>
      </c>
      <c r="N111" s="58">
        <f t="shared" si="10"/>
        <v>9</v>
      </c>
      <c r="O111" s="59"/>
    </row>
    <row r="112" spans="2:15" s="37" customFormat="1" ht="19.5" customHeight="1" x14ac:dyDescent="0.2">
      <c r="B112" s="61">
        <f t="shared" si="7"/>
        <v>95</v>
      </c>
      <c r="C112" s="68"/>
      <c r="D112" s="63" t="str">
        <f t="shared" si="8"/>
        <v>NN/14P</v>
      </c>
      <c r="E112" s="62" t="s">
        <v>276</v>
      </c>
      <c r="F112" s="93">
        <v>42272</v>
      </c>
      <c r="G112" s="65" t="s">
        <v>217</v>
      </c>
      <c r="H112" s="95" t="str">
        <f t="shared" si="9"/>
        <v>3603154076</v>
      </c>
      <c r="I112" s="65" t="s">
        <v>122</v>
      </c>
      <c r="J112" s="66">
        <v>28226880</v>
      </c>
      <c r="K112" s="56">
        <v>0.1</v>
      </c>
      <c r="L112" s="66">
        <v>2822688</v>
      </c>
      <c r="M112" s="67">
        <v>3</v>
      </c>
      <c r="N112" s="58">
        <f t="shared" si="10"/>
        <v>9</v>
      </c>
      <c r="O112" s="59"/>
    </row>
    <row r="113" spans="2:15" s="37" customFormat="1" ht="19.5" customHeight="1" x14ac:dyDescent="0.2">
      <c r="B113" s="61">
        <f t="shared" si="7"/>
        <v>96</v>
      </c>
      <c r="C113" s="68"/>
      <c r="D113" s="63" t="str">
        <f t="shared" si="8"/>
        <v>KT/14P</v>
      </c>
      <c r="E113" s="62" t="s">
        <v>277</v>
      </c>
      <c r="F113" s="93">
        <v>42272</v>
      </c>
      <c r="G113" s="65" t="s">
        <v>240</v>
      </c>
      <c r="H113" s="95" t="str">
        <f t="shared" si="9"/>
        <v>0312948047</v>
      </c>
      <c r="I113" s="65" t="s">
        <v>99</v>
      </c>
      <c r="J113" s="66">
        <v>121389797</v>
      </c>
      <c r="K113" s="56">
        <v>0.1</v>
      </c>
      <c r="L113" s="66">
        <v>12138980</v>
      </c>
      <c r="M113" s="67">
        <v>3</v>
      </c>
      <c r="N113" s="58">
        <f t="shared" si="10"/>
        <v>9</v>
      </c>
      <c r="O113" s="59"/>
    </row>
    <row r="114" spans="2:15" s="37" customFormat="1" ht="19.5" customHeight="1" x14ac:dyDescent="0.2">
      <c r="B114" s="61">
        <f t="shared" si="7"/>
        <v>97</v>
      </c>
      <c r="C114" s="68"/>
      <c r="D114" s="63" t="str">
        <f t="shared" si="8"/>
        <v>NN/14P</v>
      </c>
      <c r="E114" s="62" t="s">
        <v>278</v>
      </c>
      <c r="F114" s="93">
        <v>42277</v>
      </c>
      <c r="G114" s="65" t="s">
        <v>217</v>
      </c>
      <c r="H114" s="95" t="str">
        <f t="shared" si="9"/>
        <v>3603154076</v>
      </c>
      <c r="I114" s="65" t="s">
        <v>122</v>
      </c>
      <c r="J114" s="66">
        <v>4164600</v>
      </c>
      <c r="K114" s="56">
        <v>0.1</v>
      </c>
      <c r="L114" s="66">
        <v>416460</v>
      </c>
      <c r="M114" s="67">
        <v>3</v>
      </c>
      <c r="N114" s="58">
        <f t="shared" si="10"/>
        <v>9</v>
      </c>
      <c r="O114" s="59"/>
    </row>
    <row r="115" spans="2:15" s="37" customFormat="1" ht="19.5" customHeight="1" x14ac:dyDescent="0.2">
      <c r="B115" s="61">
        <f t="shared" si="7"/>
        <v>98</v>
      </c>
      <c r="C115" s="68"/>
      <c r="D115" s="63" t="str">
        <f t="shared" si="8"/>
        <v>HP/14P</v>
      </c>
      <c r="E115" s="62" t="s">
        <v>279</v>
      </c>
      <c r="F115" s="93">
        <v>42279</v>
      </c>
      <c r="G115" s="65" t="s">
        <v>241</v>
      </c>
      <c r="H115" s="95" t="str">
        <f t="shared" si="9"/>
        <v>3702268691</v>
      </c>
      <c r="I115" s="65" t="s">
        <v>122</v>
      </c>
      <c r="J115" s="66">
        <v>7265494</v>
      </c>
      <c r="K115" s="56">
        <v>0.1</v>
      </c>
      <c r="L115" s="66">
        <v>726549</v>
      </c>
      <c r="M115" s="67">
        <v>4</v>
      </c>
      <c r="N115" s="58">
        <f t="shared" si="10"/>
        <v>10</v>
      </c>
      <c r="O115" s="59"/>
    </row>
    <row r="116" spans="2:15" s="37" customFormat="1" ht="19.5" customHeight="1" x14ac:dyDescent="0.2">
      <c r="B116" s="61">
        <f t="shared" si="7"/>
        <v>99</v>
      </c>
      <c r="C116" s="68"/>
      <c r="D116" s="63" t="str">
        <f t="shared" si="8"/>
        <v>KT/14P</v>
      </c>
      <c r="E116" s="62" t="s">
        <v>280</v>
      </c>
      <c r="F116" s="93">
        <v>42283</v>
      </c>
      <c r="G116" s="65" t="s">
        <v>240</v>
      </c>
      <c r="H116" s="95" t="str">
        <f t="shared" si="9"/>
        <v>0312948047</v>
      </c>
      <c r="I116" s="65" t="s">
        <v>99</v>
      </c>
      <c r="J116" s="66">
        <v>29225424</v>
      </c>
      <c r="K116" s="56">
        <v>0.1</v>
      </c>
      <c r="L116" s="66">
        <v>2922542</v>
      </c>
      <c r="M116" s="67">
        <v>4</v>
      </c>
      <c r="N116" s="58">
        <f t="shared" si="10"/>
        <v>10</v>
      </c>
      <c r="O116" s="59"/>
    </row>
    <row r="117" spans="2:15" s="37" customFormat="1" ht="19.5" customHeight="1" x14ac:dyDescent="0.2">
      <c r="B117" s="61">
        <f t="shared" si="7"/>
        <v>100</v>
      </c>
      <c r="C117" s="68"/>
      <c r="D117" s="63" t="str">
        <f t="shared" si="8"/>
        <v>NN/14P</v>
      </c>
      <c r="E117" s="62" t="s">
        <v>281</v>
      </c>
      <c r="F117" s="93">
        <v>42293</v>
      </c>
      <c r="G117" s="65" t="s">
        <v>217</v>
      </c>
      <c r="H117" s="95" t="str">
        <f t="shared" si="9"/>
        <v>3603154076</v>
      </c>
      <c r="I117" s="65" t="s">
        <v>308</v>
      </c>
      <c r="J117" s="66">
        <v>4849122</v>
      </c>
      <c r="K117" s="56">
        <v>0.1</v>
      </c>
      <c r="L117" s="66">
        <v>484912</v>
      </c>
      <c r="M117" s="67">
        <v>4</v>
      </c>
      <c r="N117" s="58">
        <f t="shared" si="10"/>
        <v>10</v>
      </c>
      <c r="O117" s="59"/>
    </row>
    <row r="118" spans="2:15" s="37" customFormat="1" ht="19.5" customHeight="1" x14ac:dyDescent="0.2">
      <c r="B118" s="61">
        <f t="shared" si="7"/>
        <v>101</v>
      </c>
      <c r="C118" s="68"/>
      <c r="D118" s="63" t="str">
        <f t="shared" si="8"/>
        <v>KT/14P</v>
      </c>
      <c r="E118" s="62" t="s">
        <v>282</v>
      </c>
      <c r="F118" s="93">
        <v>42297</v>
      </c>
      <c r="G118" s="65" t="s">
        <v>240</v>
      </c>
      <c r="H118" s="95" t="str">
        <f t="shared" si="9"/>
        <v>0312948047</v>
      </c>
      <c r="I118" s="65" t="s">
        <v>99</v>
      </c>
      <c r="J118" s="66">
        <v>43824494</v>
      </c>
      <c r="K118" s="56">
        <v>0.1</v>
      </c>
      <c r="L118" s="66">
        <v>4382449</v>
      </c>
      <c r="M118" s="67">
        <v>4</v>
      </c>
      <c r="N118" s="58">
        <f t="shared" si="10"/>
        <v>10</v>
      </c>
      <c r="O118" s="59"/>
    </row>
    <row r="119" spans="2:15" s="37" customFormat="1" ht="19.5" customHeight="1" x14ac:dyDescent="0.2">
      <c r="B119" s="61">
        <f t="shared" si="7"/>
        <v>102</v>
      </c>
      <c r="C119" s="68"/>
      <c r="D119" s="63" t="str">
        <f t="shared" si="8"/>
        <v>NN/14P</v>
      </c>
      <c r="E119" s="62" t="s">
        <v>283</v>
      </c>
      <c r="F119" s="93">
        <v>42300</v>
      </c>
      <c r="G119" s="65" t="s">
        <v>217</v>
      </c>
      <c r="H119" s="95" t="str">
        <f t="shared" si="9"/>
        <v>3603154076</v>
      </c>
      <c r="I119" s="65" t="s">
        <v>308</v>
      </c>
      <c r="J119" s="66">
        <v>23023259</v>
      </c>
      <c r="K119" s="56">
        <v>0.1</v>
      </c>
      <c r="L119" s="66">
        <v>2302326</v>
      </c>
      <c r="M119" s="67">
        <v>4</v>
      </c>
      <c r="N119" s="58">
        <f t="shared" si="10"/>
        <v>10</v>
      </c>
      <c r="O119" s="59"/>
    </row>
    <row r="120" spans="2:15" s="37" customFormat="1" ht="19.5" customHeight="1" x14ac:dyDescent="0.2">
      <c r="B120" s="61">
        <f t="shared" si="7"/>
        <v>103</v>
      </c>
      <c r="C120" s="68"/>
      <c r="D120" s="63" t="str">
        <f t="shared" si="8"/>
        <v>NN/14P</v>
      </c>
      <c r="E120" s="62" t="s">
        <v>284</v>
      </c>
      <c r="F120" s="93">
        <v>42304</v>
      </c>
      <c r="G120" s="65" t="s">
        <v>217</v>
      </c>
      <c r="H120" s="95" t="str">
        <f t="shared" si="9"/>
        <v>3603154076</v>
      </c>
      <c r="I120" s="65" t="s">
        <v>308</v>
      </c>
      <c r="J120" s="66">
        <v>17936680</v>
      </c>
      <c r="K120" s="56">
        <v>0.1</v>
      </c>
      <c r="L120" s="66">
        <v>1793668</v>
      </c>
      <c r="M120" s="67">
        <v>4</v>
      </c>
      <c r="N120" s="58">
        <f t="shared" si="10"/>
        <v>10</v>
      </c>
      <c r="O120" s="59"/>
    </row>
    <row r="121" spans="2:15" s="37" customFormat="1" ht="19.5" customHeight="1" x14ac:dyDescent="0.2">
      <c r="B121" s="61">
        <f t="shared" si="7"/>
        <v>104</v>
      </c>
      <c r="C121" s="68"/>
      <c r="D121" s="63" t="str">
        <f t="shared" si="8"/>
        <v>HP/14P</v>
      </c>
      <c r="E121" s="62" t="s">
        <v>285</v>
      </c>
      <c r="F121" s="93">
        <v>42304</v>
      </c>
      <c r="G121" s="65" t="s">
        <v>241</v>
      </c>
      <c r="H121" s="95" t="str">
        <f t="shared" si="9"/>
        <v>3702268691</v>
      </c>
      <c r="I121" s="65" t="s">
        <v>99</v>
      </c>
      <c r="J121" s="66">
        <v>12113654</v>
      </c>
      <c r="K121" s="56">
        <v>0.1</v>
      </c>
      <c r="L121" s="66">
        <v>1211365</v>
      </c>
      <c r="M121" s="67">
        <v>4</v>
      </c>
      <c r="N121" s="58">
        <f t="shared" si="10"/>
        <v>10</v>
      </c>
      <c r="O121" s="59"/>
    </row>
    <row r="122" spans="2:15" s="37" customFormat="1" ht="19.5" customHeight="1" x14ac:dyDescent="0.2">
      <c r="B122" s="61">
        <f t="shared" si="7"/>
        <v>105</v>
      </c>
      <c r="C122" s="68"/>
      <c r="D122" s="63" t="str">
        <f t="shared" si="8"/>
        <v>NN/14P</v>
      </c>
      <c r="E122" s="62" t="s">
        <v>286</v>
      </c>
      <c r="F122" s="93">
        <v>42308</v>
      </c>
      <c r="G122" s="65" t="s">
        <v>217</v>
      </c>
      <c r="H122" s="95" t="str">
        <f t="shared" si="9"/>
        <v>3603154076</v>
      </c>
      <c r="I122" s="65" t="s">
        <v>308</v>
      </c>
      <c r="J122" s="66">
        <v>20883594</v>
      </c>
      <c r="K122" s="56">
        <v>0.1</v>
      </c>
      <c r="L122" s="66">
        <v>2088359</v>
      </c>
      <c r="M122" s="67">
        <v>4</v>
      </c>
      <c r="N122" s="58">
        <f t="shared" si="10"/>
        <v>10</v>
      </c>
      <c r="O122" s="59"/>
    </row>
    <row r="123" spans="2:15" s="37" customFormat="1" ht="19.5" customHeight="1" x14ac:dyDescent="0.2">
      <c r="B123" s="61">
        <f t="shared" si="7"/>
        <v>106</v>
      </c>
      <c r="C123" s="68"/>
      <c r="D123" s="63" t="str">
        <f t="shared" si="8"/>
        <v>NN/14P</v>
      </c>
      <c r="E123" s="62" t="s">
        <v>287</v>
      </c>
      <c r="F123" s="93">
        <v>42312</v>
      </c>
      <c r="G123" s="65" t="s">
        <v>217</v>
      </c>
      <c r="H123" s="95" t="str">
        <f t="shared" si="9"/>
        <v>3603154076</v>
      </c>
      <c r="I123" s="65" t="s">
        <v>309</v>
      </c>
      <c r="J123" s="66">
        <v>4463520</v>
      </c>
      <c r="K123" s="56">
        <v>0.1</v>
      </c>
      <c r="L123" s="66">
        <v>446352</v>
      </c>
      <c r="M123" s="67">
        <v>4</v>
      </c>
      <c r="N123" s="58">
        <f t="shared" si="10"/>
        <v>11</v>
      </c>
      <c r="O123" s="59"/>
    </row>
    <row r="124" spans="2:15" s="37" customFormat="1" ht="19.5" customHeight="1" x14ac:dyDescent="0.2">
      <c r="B124" s="61">
        <f t="shared" si="7"/>
        <v>107</v>
      </c>
      <c r="C124" s="68"/>
      <c r="D124" s="63" t="str">
        <f t="shared" si="8"/>
        <v>HG/15P</v>
      </c>
      <c r="E124" s="62" t="s">
        <v>288</v>
      </c>
      <c r="F124" s="93">
        <v>42312</v>
      </c>
      <c r="G124" s="65" t="s">
        <v>243</v>
      </c>
      <c r="H124" s="95" t="str">
        <f t="shared" si="9"/>
        <v>1101296531</v>
      </c>
      <c r="I124" s="65" t="s">
        <v>310</v>
      </c>
      <c r="J124" s="66">
        <v>718080</v>
      </c>
      <c r="K124" s="56">
        <v>0.1</v>
      </c>
      <c r="L124" s="66">
        <v>71808</v>
      </c>
      <c r="M124" s="67">
        <v>4</v>
      </c>
      <c r="N124" s="58">
        <f t="shared" si="10"/>
        <v>11</v>
      </c>
      <c r="O124" s="59"/>
    </row>
    <row r="125" spans="2:15" s="37" customFormat="1" ht="19.5" customHeight="1" x14ac:dyDescent="0.2">
      <c r="B125" s="61">
        <f t="shared" si="7"/>
        <v>108</v>
      </c>
      <c r="C125" s="68"/>
      <c r="D125" s="63" t="str">
        <f t="shared" si="8"/>
        <v>NN/14P</v>
      </c>
      <c r="E125" s="62" t="s">
        <v>289</v>
      </c>
      <c r="F125" s="93">
        <v>42313</v>
      </c>
      <c r="G125" s="65" t="s">
        <v>217</v>
      </c>
      <c r="H125" s="95" t="str">
        <f t="shared" si="9"/>
        <v>3603154076</v>
      </c>
      <c r="I125" s="65" t="s">
        <v>309</v>
      </c>
      <c r="J125" s="66">
        <v>13303676</v>
      </c>
      <c r="K125" s="56">
        <v>0.1</v>
      </c>
      <c r="L125" s="66">
        <v>1330368</v>
      </c>
      <c r="M125" s="67">
        <v>4</v>
      </c>
      <c r="N125" s="58">
        <f t="shared" si="10"/>
        <v>11</v>
      </c>
      <c r="O125" s="59"/>
    </row>
    <row r="126" spans="2:15" s="37" customFormat="1" ht="19.5" customHeight="1" x14ac:dyDescent="0.2">
      <c r="B126" s="61">
        <f t="shared" si="7"/>
        <v>109</v>
      </c>
      <c r="C126" s="68"/>
      <c r="D126" s="63" t="str">
        <f t="shared" si="8"/>
        <v>NN/14P</v>
      </c>
      <c r="E126" s="62" t="s">
        <v>290</v>
      </c>
      <c r="F126" s="93">
        <v>42317</v>
      </c>
      <c r="G126" s="65" t="s">
        <v>217</v>
      </c>
      <c r="H126" s="95" t="str">
        <f t="shared" si="9"/>
        <v>3603154076</v>
      </c>
      <c r="I126" s="65" t="s">
        <v>309</v>
      </c>
      <c r="J126" s="66">
        <v>21117389</v>
      </c>
      <c r="K126" s="56">
        <v>0.1</v>
      </c>
      <c r="L126" s="66">
        <v>2111739</v>
      </c>
      <c r="M126" s="67">
        <v>4</v>
      </c>
      <c r="N126" s="58">
        <f t="shared" si="10"/>
        <v>11</v>
      </c>
      <c r="O126" s="59"/>
    </row>
    <row r="127" spans="2:15" s="37" customFormat="1" ht="19.5" customHeight="1" x14ac:dyDescent="0.2">
      <c r="B127" s="61">
        <f t="shared" si="7"/>
        <v>110</v>
      </c>
      <c r="C127" s="68"/>
      <c r="D127" s="63" t="str">
        <f t="shared" si="8"/>
        <v>NN/14P</v>
      </c>
      <c r="E127" s="62" t="s">
        <v>291</v>
      </c>
      <c r="F127" s="93">
        <v>42318</v>
      </c>
      <c r="G127" s="65" t="s">
        <v>217</v>
      </c>
      <c r="H127" s="95" t="str">
        <f t="shared" si="9"/>
        <v>3603154076</v>
      </c>
      <c r="I127" s="65" t="s">
        <v>309</v>
      </c>
      <c r="J127" s="66">
        <v>25706895</v>
      </c>
      <c r="K127" s="56">
        <v>0.1</v>
      </c>
      <c r="L127" s="66">
        <v>2570690</v>
      </c>
      <c r="M127" s="67">
        <v>4</v>
      </c>
      <c r="N127" s="58">
        <f t="shared" si="10"/>
        <v>11</v>
      </c>
      <c r="O127" s="59"/>
    </row>
    <row r="128" spans="2:15" s="37" customFormat="1" ht="19.5" customHeight="1" x14ac:dyDescent="0.2">
      <c r="B128" s="61">
        <f t="shared" ref="B128:B145" si="11">IF(G128&lt;&gt;"",ROW()-17,"")</f>
        <v>111</v>
      </c>
      <c r="C128" s="68"/>
      <c r="D128" s="63" t="str">
        <f t="shared" ref="D128:D145" si="12">IF(ISNA(VLOOKUP(G128,DSMV,3,0)),"",VLOOKUP(G128,DSMV,3,0))</f>
        <v>VD/14P</v>
      </c>
      <c r="E128" s="62" t="s">
        <v>116</v>
      </c>
      <c r="F128" s="93">
        <v>42321</v>
      </c>
      <c r="G128" s="65" t="s">
        <v>244</v>
      </c>
      <c r="H128" s="95" t="str">
        <f t="shared" ref="H128:H145" si="13">IF(ISNA(VLOOKUP(G128,DSMV,2,0)),"",VLOOKUP(G128,DSMV,2,0))</f>
        <v>0312889289</v>
      </c>
      <c r="I128" s="65" t="s">
        <v>99</v>
      </c>
      <c r="J128" s="66">
        <v>88763760</v>
      </c>
      <c r="K128" s="56">
        <v>0.1</v>
      </c>
      <c r="L128" s="66">
        <v>8876376</v>
      </c>
      <c r="M128" s="67">
        <v>4</v>
      </c>
      <c r="N128" s="58">
        <f t="shared" si="10"/>
        <v>11</v>
      </c>
      <c r="O128" s="59"/>
    </row>
    <row r="129" spans="2:15" s="37" customFormat="1" ht="19.5" customHeight="1" x14ac:dyDescent="0.2">
      <c r="B129" s="61">
        <f t="shared" si="11"/>
        <v>112</v>
      </c>
      <c r="C129" s="68"/>
      <c r="D129" s="63" t="str">
        <f t="shared" si="12"/>
        <v>HG/15P</v>
      </c>
      <c r="E129" s="62" t="s">
        <v>292</v>
      </c>
      <c r="F129" s="93">
        <v>42322</v>
      </c>
      <c r="G129" s="65" t="s">
        <v>243</v>
      </c>
      <c r="H129" s="95" t="str">
        <f t="shared" si="13"/>
        <v>1101296531</v>
      </c>
      <c r="I129" s="65" t="s">
        <v>99</v>
      </c>
      <c r="J129" s="66">
        <v>64551389</v>
      </c>
      <c r="K129" s="56">
        <v>0.1</v>
      </c>
      <c r="L129" s="66">
        <v>6455139</v>
      </c>
      <c r="M129" s="67">
        <v>4</v>
      </c>
      <c r="N129" s="58">
        <f t="shared" si="10"/>
        <v>11</v>
      </c>
      <c r="O129" s="59"/>
    </row>
    <row r="130" spans="2:15" s="37" customFormat="1" ht="19.5" customHeight="1" x14ac:dyDescent="0.2">
      <c r="B130" s="61">
        <f t="shared" si="11"/>
        <v>113</v>
      </c>
      <c r="C130" s="68"/>
      <c r="D130" s="63" t="str">
        <f t="shared" si="12"/>
        <v>NN/14P</v>
      </c>
      <c r="E130" s="62" t="s">
        <v>293</v>
      </c>
      <c r="F130" s="93">
        <v>42324</v>
      </c>
      <c r="G130" s="65" t="s">
        <v>217</v>
      </c>
      <c r="H130" s="95" t="str">
        <f t="shared" si="13"/>
        <v>3603154076</v>
      </c>
      <c r="I130" s="65" t="s">
        <v>309</v>
      </c>
      <c r="J130" s="66">
        <v>18227816</v>
      </c>
      <c r="K130" s="56">
        <v>0.1</v>
      </c>
      <c r="L130" s="66">
        <v>1822782</v>
      </c>
      <c r="M130" s="67">
        <v>4</v>
      </c>
      <c r="N130" s="58">
        <f t="shared" si="10"/>
        <v>11</v>
      </c>
      <c r="O130" s="59"/>
    </row>
    <row r="131" spans="2:15" s="37" customFormat="1" ht="19.5" customHeight="1" x14ac:dyDescent="0.2">
      <c r="B131" s="61">
        <f t="shared" si="11"/>
        <v>114</v>
      </c>
      <c r="C131" s="68"/>
      <c r="D131" s="63" t="str">
        <f t="shared" si="12"/>
        <v>NN/14P</v>
      </c>
      <c r="E131" s="62" t="s">
        <v>294</v>
      </c>
      <c r="F131" s="93">
        <v>42327</v>
      </c>
      <c r="G131" s="65" t="s">
        <v>217</v>
      </c>
      <c r="H131" s="95" t="str">
        <f t="shared" si="13"/>
        <v>3603154076</v>
      </c>
      <c r="I131" s="65" t="s">
        <v>309</v>
      </c>
      <c r="J131" s="66">
        <v>12523200</v>
      </c>
      <c r="K131" s="56">
        <v>0.1</v>
      </c>
      <c r="L131" s="66">
        <v>1252320</v>
      </c>
      <c r="M131" s="67">
        <v>4</v>
      </c>
      <c r="N131" s="58">
        <f t="shared" si="10"/>
        <v>11</v>
      </c>
      <c r="O131" s="59"/>
    </row>
    <row r="132" spans="2:15" s="37" customFormat="1" ht="19.5" customHeight="1" x14ac:dyDescent="0.2">
      <c r="B132" s="61">
        <f t="shared" si="11"/>
        <v>115</v>
      </c>
      <c r="C132" s="68"/>
      <c r="D132" s="63" t="str">
        <f t="shared" si="12"/>
        <v>NN/14P</v>
      </c>
      <c r="E132" s="62" t="s">
        <v>295</v>
      </c>
      <c r="F132" s="93">
        <v>42333</v>
      </c>
      <c r="G132" s="65" t="s">
        <v>217</v>
      </c>
      <c r="H132" s="95" t="str">
        <f t="shared" si="13"/>
        <v>3603154076</v>
      </c>
      <c r="I132" s="65" t="s">
        <v>309</v>
      </c>
      <c r="J132" s="66">
        <v>6455740</v>
      </c>
      <c r="K132" s="56">
        <v>0.1</v>
      </c>
      <c r="L132" s="66">
        <v>645574</v>
      </c>
      <c r="M132" s="67">
        <v>4</v>
      </c>
      <c r="N132" s="58">
        <f t="shared" si="10"/>
        <v>11</v>
      </c>
      <c r="O132" s="59"/>
    </row>
    <row r="133" spans="2:15" s="37" customFormat="1" ht="19.5" customHeight="1" x14ac:dyDescent="0.2">
      <c r="B133" s="61">
        <f t="shared" si="11"/>
        <v>116</v>
      </c>
      <c r="C133" s="68"/>
      <c r="D133" s="63" t="str">
        <f t="shared" si="12"/>
        <v>NN/14P</v>
      </c>
      <c r="E133" s="62" t="s">
        <v>296</v>
      </c>
      <c r="F133" s="93">
        <v>42343</v>
      </c>
      <c r="G133" s="65" t="s">
        <v>217</v>
      </c>
      <c r="H133" s="95" t="str">
        <f t="shared" si="13"/>
        <v>3603154076</v>
      </c>
      <c r="I133" s="65" t="s">
        <v>99</v>
      </c>
      <c r="J133" s="66">
        <v>35444754</v>
      </c>
      <c r="K133" s="56">
        <v>0.1</v>
      </c>
      <c r="L133" s="66">
        <v>3544475</v>
      </c>
      <c r="M133" s="67">
        <v>4</v>
      </c>
      <c r="N133" s="58">
        <f t="shared" si="10"/>
        <v>12</v>
      </c>
      <c r="O133" s="59"/>
    </row>
    <row r="134" spans="2:15" s="37" customFormat="1" ht="19.5" customHeight="1" x14ac:dyDescent="0.2">
      <c r="B134" s="61">
        <f t="shared" si="11"/>
        <v>117</v>
      </c>
      <c r="C134" s="68"/>
      <c r="D134" s="63" t="str">
        <f t="shared" si="12"/>
        <v>RY/15P</v>
      </c>
      <c r="E134" s="62" t="s">
        <v>297</v>
      </c>
      <c r="F134" s="93">
        <v>42344</v>
      </c>
      <c r="G134" s="65" t="s">
        <v>220</v>
      </c>
      <c r="H134" s="95" t="str">
        <f t="shared" si="13"/>
        <v>0313159648</v>
      </c>
      <c r="I134" s="65" t="s">
        <v>99</v>
      </c>
      <c r="J134" s="66">
        <v>1670200</v>
      </c>
      <c r="K134" s="56">
        <v>0.1</v>
      </c>
      <c r="L134" s="66">
        <v>167020</v>
      </c>
      <c r="M134" s="67">
        <v>4</v>
      </c>
      <c r="N134" s="58">
        <f t="shared" si="10"/>
        <v>12</v>
      </c>
      <c r="O134" s="59"/>
    </row>
    <row r="135" spans="2:15" s="37" customFormat="1" ht="19.5" customHeight="1" x14ac:dyDescent="0.2">
      <c r="B135" s="61">
        <f t="shared" si="11"/>
        <v>118</v>
      </c>
      <c r="C135" s="68"/>
      <c r="D135" s="63" t="str">
        <f t="shared" si="12"/>
        <v>NN/14P</v>
      </c>
      <c r="E135" s="62" t="s">
        <v>298</v>
      </c>
      <c r="F135" s="93">
        <v>42347</v>
      </c>
      <c r="G135" s="65" t="s">
        <v>217</v>
      </c>
      <c r="H135" s="95" t="str">
        <f t="shared" si="13"/>
        <v>3603154076</v>
      </c>
      <c r="I135" s="65" t="s">
        <v>99</v>
      </c>
      <c r="J135" s="66">
        <v>17542000</v>
      </c>
      <c r="K135" s="56">
        <v>0.1</v>
      </c>
      <c r="L135" s="66">
        <v>1754200</v>
      </c>
      <c r="M135" s="67">
        <v>4</v>
      </c>
      <c r="N135" s="58">
        <f t="shared" si="10"/>
        <v>12</v>
      </c>
      <c r="O135" s="59"/>
    </row>
    <row r="136" spans="2:15" s="37" customFormat="1" ht="19.5" customHeight="1" x14ac:dyDescent="0.2">
      <c r="B136" s="61">
        <f t="shared" si="11"/>
        <v>119</v>
      </c>
      <c r="C136" s="68"/>
      <c r="D136" s="63" t="str">
        <f t="shared" si="12"/>
        <v>TL/14P</v>
      </c>
      <c r="E136" s="62" t="s">
        <v>299</v>
      </c>
      <c r="F136" s="93">
        <v>42349</v>
      </c>
      <c r="G136" s="65" t="s">
        <v>235</v>
      </c>
      <c r="H136" s="95" t="str">
        <f t="shared" si="13"/>
        <v>0312341968</v>
      </c>
      <c r="I136" s="65" t="s">
        <v>99</v>
      </c>
      <c r="J136" s="66">
        <v>63078021</v>
      </c>
      <c r="K136" s="56">
        <v>0.1</v>
      </c>
      <c r="L136" s="66">
        <v>6307802</v>
      </c>
      <c r="M136" s="67">
        <v>4</v>
      </c>
      <c r="N136" s="58">
        <f t="shared" si="10"/>
        <v>12</v>
      </c>
      <c r="O136" s="59"/>
    </row>
    <row r="137" spans="2:15" s="37" customFormat="1" ht="19.5" customHeight="1" x14ac:dyDescent="0.2">
      <c r="B137" s="61">
        <f t="shared" si="11"/>
        <v>120</v>
      </c>
      <c r="C137" s="68"/>
      <c r="D137" s="63" t="str">
        <f t="shared" si="12"/>
        <v>RY/15P</v>
      </c>
      <c r="E137" s="62" t="s">
        <v>300</v>
      </c>
      <c r="F137" s="93">
        <v>42349</v>
      </c>
      <c r="G137" s="65" t="s">
        <v>220</v>
      </c>
      <c r="H137" s="95" t="str">
        <f t="shared" si="13"/>
        <v>0313159648</v>
      </c>
      <c r="I137" s="65" t="s">
        <v>99</v>
      </c>
      <c r="J137" s="66">
        <v>111150500</v>
      </c>
      <c r="K137" s="56">
        <v>0.1</v>
      </c>
      <c r="L137" s="66">
        <v>11115050</v>
      </c>
      <c r="M137" s="67">
        <v>4</v>
      </c>
      <c r="N137" s="58">
        <f t="shared" si="10"/>
        <v>12</v>
      </c>
      <c r="O137" s="59"/>
    </row>
    <row r="138" spans="2:15" s="37" customFormat="1" ht="19.5" customHeight="1" x14ac:dyDescent="0.2">
      <c r="B138" s="61">
        <f t="shared" si="11"/>
        <v>121</v>
      </c>
      <c r="C138" s="68"/>
      <c r="D138" s="63" t="str">
        <f t="shared" si="12"/>
        <v>NN/14P</v>
      </c>
      <c r="E138" s="62" t="s">
        <v>301</v>
      </c>
      <c r="F138" s="93">
        <v>42349</v>
      </c>
      <c r="G138" s="65" t="s">
        <v>217</v>
      </c>
      <c r="H138" s="95" t="str">
        <f t="shared" si="13"/>
        <v>3603154076</v>
      </c>
      <c r="I138" s="65" t="s">
        <v>99</v>
      </c>
      <c r="J138" s="66">
        <v>26702155</v>
      </c>
      <c r="K138" s="56">
        <v>0.1</v>
      </c>
      <c r="L138" s="66">
        <v>2670216</v>
      </c>
      <c r="M138" s="67">
        <v>4</v>
      </c>
      <c r="N138" s="58">
        <f t="shared" si="10"/>
        <v>12</v>
      </c>
      <c r="O138" s="59"/>
    </row>
    <row r="139" spans="2:15" s="37" customFormat="1" ht="19.5" customHeight="1" x14ac:dyDescent="0.2">
      <c r="B139" s="61">
        <f t="shared" si="11"/>
        <v>122</v>
      </c>
      <c r="C139" s="68"/>
      <c r="D139" s="63" t="str">
        <f t="shared" si="12"/>
        <v>NN/14P</v>
      </c>
      <c r="E139" s="62" t="s">
        <v>302</v>
      </c>
      <c r="F139" s="93">
        <v>42357</v>
      </c>
      <c r="G139" s="65" t="s">
        <v>217</v>
      </c>
      <c r="H139" s="95" t="str">
        <f t="shared" si="13"/>
        <v>3603154076</v>
      </c>
      <c r="I139" s="65" t="s">
        <v>309</v>
      </c>
      <c r="J139" s="66">
        <v>5682780</v>
      </c>
      <c r="K139" s="56">
        <v>0.1</v>
      </c>
      <c r="L139" s="66">
        <v>568278</v>
      </c>
      <c r="M139" s="67">
        <v>4</v>
      </c>
      <c r="N139" s="58">
        <f t="shared" si="10"/>
        <v>12</v>
      </c>
      <c r="O139" s="59"/>
    </row>
    <row r="140" spans="2:15" s="37" customFormat="1" ht="19.5" customHeight="1" x14ac:dyDescent="0.2">
      <c r="B140" s="61">
        <f t="shared" si="11"/>
        <v>123</v>
      </c>
      <c r="C140" s="68"/>
      <c r="D140" s="63" t="str">
        <f t="shared" si="12"/>
        <v>NN/14P</v>
      </c>
      <c r="E140" s="62" t="s">
        <v>303</v>
      </c>
      <c r="F140" s="93">
        <v>42360</v>
      </c>
      <c r="G140" s="65" t="s">
        <v>217</v>
      </c>
      <c r="H140" s="95" t="str">
        <f t="shared" si="13"/>
        <v>3603154076</v>
      </c>
      <c r="I140" s="65" t="s">
        <v>99</v>
      </c>
      <c r="J140" s="66">
        <v>10029870</v>
      </c>
      <c r="K140" s="56">
        <v>0.1</v>
      </c>
      <c r="L140" s="66">
        <v>1002987</v>
      </c>
      <c r="M140" s="67">
        <v>4</v>
      </c>
      <c r="N140" s="58">
        <f t="shared" si="10"/>
        <v>12</v>
      </c>
      <c r="O140" s="59"/>
    </row>
    <row r="141" spans="2:15" s="37" customFormat="1" ht="19.5" customHeight="1" x14ac:dyDescent="0.2">
      <c r="B141" s="61">
        <f t="shared" si="11"/>
        <v>124</v>
      </c>
      <c r="C141" s="68"/>
      <c r="D141" s="63" t="str">
        <f t="shared" si="12"/>
        <v>TL/14P</v>
      </c>
      <c r="E141" s="62" t="s">
        <v>262</v>
      </c>
      <c r="F141" s="93">
        <v>42363</v>
      </c>
      <c r="G141" s="65" t="s">
        <v>235</v>
      </c>
      <c r="H141" s="95" t="str">
        <f t="shared" si="13"/>
        <v>0312341968</v>
      </c>
      <c r="I141" s="65" t="s">
        <v>308</v>
      </c>
      <c r="J141" s="66">
        <v>30482900</v>
      </c>
      <c r="K141" s="56">
        <v>0.1</v>
      </c>
      <c r="L141" s="66">
        <v>3048290</v>
      </c>
      <c r="M141" s="67">
        <v>4</v>
      </c>
      <c r="N141" s="58">
        <f t="shared" si="10"/>
        <v>12</v>
      </c>
      <c r="O141" s="59"/>
    </row>
    <row r="142" spans="2:15" s="37" customFormat="1" ht="19.5" customHeight="1" x14ac:dyDescent="0.2">
      <c r="B142" s="61">
        <f t="shared" si="11"/>
        <v>125</v>
      </c>
      <c r="C142" s="68"/>
      <c r="D142" s="63" t="str">
        <f t="shared" si="12"/>
        <v>TL/14P</v>
      </c>
      <c r="E142" s="62" t="s">
        <v>304</v>
      </c>
      <c r="F142" s="93">
        <v>42363</v>
      </c>
      <c r="G142" s="65" t="s">
        <v>235</v>
      </c>
      <c r="H142" s="95" t="str">
        <f t="shared" si="13"/>
        <v>0312341968</v>
      </c>
      <c r="I142" s="65" t="s">
        <v>99</v>
      </c>
      <c r="J142" s="66">
        <v>54291100</v>
      </c>
      <c r="K142" s="56">
        <v>0.1</v>
      </c>
      <c r="L142" s="66">
        <v>5429110</v>
      </c>
      <c r="M142" s="67">
        <v>4</v>
      </c>
      <c r="N142" s="58">
        <f t="shared" si="10"/>
        <v>12</v>
      </c>
      <c r="O142" s="59"/>
    </row>
    <row r="143" spans="2:15" s="37" customFormat="1" ht="19.5" customHeight="1" x14ac:dyDescent="0.2">
      <c r="B143" s="61">
        <f t="shared" si="11"/>
        <v>126</v>
      </c>
      <c r="C143" s="68"/>
      <c r="D143" s="63" t="str">
        <f t="shared" si="12"/>
        <v>RY/15P</v>
      </c>
      <c r="E143" s="62" t="s">
        <v>305</v>
      </c>
      <c r="F143" s="93">
        <v>42366</v>
      </c>
      <c r="G143" s="65" t="s">
        <v>220</v>
      </c>
      <c r="H143" s="95" t="str">
        <f t="shared" si="13"/>
        <v>0313159648</v>
      </c>
      <c r="I143" s="65" t="s">
        <v>99</v>
      </c>
      <c r="J143" s="66">
        <v>105869500</v>
      </c>
      <c r="K143" s="56">
        <v>0.1</v>
      </c>
      <c r="L143" s="66">
        <v>10586950</v>
      </c>
      <c r="M143" s="67">
        <v>4</v>
      </c>
      <c r="N143" s="58">
        <f t="shared" si="10"/>
        <v>12</v>
      </c>
      <c r="O143" s="59"/>
    </row>
    <row r="144" spans="2:15" s="37" customFormat="1" ht="19.5" customHeight="1" x14ac:dyDescent="0.2">
      <c r="B144" s="61">
        <f t="shared" si="11"/>
        <v>127</v>
      </c>
      <c r="C144" s="68"/>
      <c r="D144" s="63" t="str">
        <f t="shared" si="12"/>
        <v>NN/14P</v>
      </c>
      <c r="E144" s="62" t="s">
        <v>306</v>
      </c>
      <c r="F144" s="93">
        <v>42367</v>
      </c>
      <c r="G144" s="65" t="s">
        <v>217</v>
      </c>
      <c r="H144" s="95" t="str">
        <f t="shared" si="13"/>
        <v>3603154076</v>
      </c>
      <c r="I144" s="65" t="s">
        <v>99</v>
      </c>
      <c r="J144" s="66">
        <v>34491200</v>
      </c>
      <c r="K144" s="56">
        <v>0.1</v>
      </c>
      <c r="L144" s="66">
        <v>3449120</v>
      </c>
      <c r="M144" s="67">
        <v>4</v>
      </c>
      <c r="N144" s="58">
        <f t="shared" si="10"/>
        <v>12</v>
      </c>
      <c r="O144" s="59"/>
    </row>
    <row r="145" spans="2:15" s="37" customFormat="1" ht="19.5" customHeight="1" x14ac:dyDescent="0.2">
      <c r="B145" s="61">
        <f t="shared" si="11"/>
        <v>128</v>
      </c>
      <c r="C145" s="68"/>
      <c r="D145" s="63" t="str">
        <f t="shared" si="12"/>
        <v>NN/14P</v>
      </c>
      <c r="E145" s="62" t="s">
        <v>307</v>
      </c>
      <c r="F145" s="93">
        <v>42369</v>
      </c>
      <c r="G145" s="65" t="s">
        <v>217</v>
      </c>
      <c r="H145" s="95" t="str">
        <f t="shared" si="13"/>
        <v>3603154076</v>
      </c>
      <c r="I145" s="65" t="s">
        <v>99</v>
      </c>
      <c r="J145" s="66">
        <v>34902365</v>
      </c>
      <c r="K145" s="56">
        <v>0.1</v>
      </c>
      <c r="L145" s="66">
        <v>3490237</v>
      </c>
      <c r="M145" s="67">
        <v>4</v>
      </c>
      <c r="N145" s="58">
        <f t="shared" si="10"/>
        <v>12</v>
      </c>
      <c r="O145" s="59"/>
    </row>
    <row r="146" spans="2:15" s="37" customFormat="1" ht="19.5" customHeight="1" x14ac:dyDescent="0.2">
      <c r="B146" s="61"/>
      <c r="C146" s="68"/>
      <c r="D146" s="63"/>
      <c r="E146" s="62"/>
      <c r="F146" s="93"/>
      <c r="G146" s="65"/>
      <c r="H146" s="95"/>
      <c r="I146" s="65"/>
      <c r="J146" s="66"/>
      <c r="K146" s="56"/>
      <c r="L146" s="66"/>
      <c r="M146" s="67"/>
      <c r="N146" s="58"/>
      <c r="O146" s="59"/>
    </row>
    <row r="147" spans="2:15" s="69" customFormat="1" ht="19.5" customHeight="1" x14ac:dyDescent="0.2">
      <c r="B147" s="70" t="s">
        <v>11</v>
      </c>
      <c r="C147" s="71"/>
      <c r="D147" s="72"/>
      <c r="E147" s="73"/>
      <c r="F147" s="72"/>
      <c r="G147" s="72"/>
      <c r="H147" s="72"/>
      <c r="I147" s="72"/>
      <c r="J147" s="74">
        <f>SUBTOTAL(9,J18:J146)</f>
        <v>2115016631</v>
      </c>
      <c r="K147" s="74"/>
      <c r="L147" s="74">
        <f t="shared" ref="L147" si="14">SUBTOTAL(9,L18:L146)</f>
        <v>211485672</v>
      </c>
      <c r="M147" s="72"/>
      <c r="N147" s="59"/>
    </row>
    <row r="148" spans="2:15" s="69" customFormat="1" ht="19.5" customHeight="1" x14ac:dyDescent="0.2">
      <c r="B148" s="75"/>
      <c r="C148" s="76"/>
      <c r="D148" s="77"/>
      <c r="E148" s="78"/>
      <c r="F148" s="77"/>
      <c r="G148" s="77"/>
      <c r="H148" s="77"/>
      <c r="I148" s="77"/>
      <c r="J148" s="79"/>
      <c r="K148" s="79"/>
      <c r="L148" s="79"/>
      <c r="M148" s="80"/>
      <c r="N148" s="59"/>
    </row>
    <row r="149" spans="2:15" s="37" customFormat="1" ht="19.5" customHeight="1" x14ac:dyDescent="0.2">
      <c r="B149" s="81" t="s">
        <v>70</v>
      </c>
      <c r="C149" s="82"/>
      <c r="D149" s="82"/>
      <c r="E149" s="82"/>
      <c r="F149" s="82"/>
      <c r="G149" s="82"/>
      <c r="H149" s="82"/>
      <c r="I149" s="82"/>
      <c r="J149" s="83"/>
      <c r="K149" s="84"/>
      <c r="L149" s="83"/>
      <c r="M149" s="85"/>
      <c r="N149" s="59"/>
    </row>
    <row r="150" spans="2:15" s="69" customFormat="1" ht="19.5" customHeight="1" x14ac:dyDescent="0.2">
      <c r="B150" s="70" t="s">
        <v>11</v>
      </c>
      <c r="C150" s="71"/>
      <c r="D150" s="72"/>
      <c r="E150" s="73"/>
      <c r="F150" s="72"/>
      <c r="G150" s="72"/>
      <c r="H150" s="72"/>
      <c r="I150" s="72"/>
      <c r="J150" s="86"/>
      <c r="K150" s="86"/>
      <c r="L150" s="86"/>
      <c r="M150" s="72"/>
      <c r="N150" s="59"/>
    </row>
    <row r="151" spans="2:15" s="37" customFormat="1" ht="19.5" customHeight="1" x14ac:dyDescent="0.2">
      <c r="B151" s="81" t="s">
        <v>71</v>
      </c>
      <c r="C151" s="82"/>
      <c r="D151" s="82"/>
      <c r="E151" s="82"/>
      <c r="F151" s="82"/>
      <c r="G151" s="82"/>
      <c r="H151" s="82"/>
      <c r="I151" s="82"/>
      <c r="J151" s="83"/>
      <c r="K151" s="84"/>
      <c r="L151" s="83"/>
      <c r="M151" s="85"/>
      <c r="N151" s="59"/>
    </row>
    <row r="152" spans="2:15" s="37" customFormat="1" ht="19.5" customHeight="1" x14ac:dyDescent="0.2">
      <c r="B152" s="48"/>
      <c r="C152" s="87"/>
      <c r="D152" s="87"/>
      <c r="E152" s="45"/>
      <c r="F152" s="88"/>
      <c r="G152" s="87"/>
      <c r="H152" s="45"/>
      <c r="I152" s="87"/>
      <c r="J152" s="89"/>
      <c r="K152" s="87"/>
      <c r="L152" s="89"/>
      <c r="M152" s="87"/>
      <c r="N152" s="59"/>
    </row>
    <row r="153" spans="2:15" s="69" customFormat="1" ht="19.5" customHeight="1" x14ac:dyDescent="0.2">
      <c r="B153" s="70" t="s">
        <v>11</v>
      </c>
      <c r="C153" s="71"/>
      <c r="D153" s="72"/>
      <c r="E153" s="73"/>
      <c r="F153" s="72"/>
      <c r="G153" s="72"/>
      <c r="H153" s="72"/>
      <c r="I153" s="72"/>
      <c r="J153" s="86"/>
      <c r="K153" s="72"/>
      <c r="L153" s="86"/>
      <c r="M153" s="72"/>
      <c r="N153" s="59"/>
    </row>
    <row r="154" spans="2:15" s="69" customFormat="1" ht="19.5" customHeight="1" x14ac:dyDescent="0.2">
      <c r="B154" s="81" t="s">
        <v>72</v>
      </c>
      <c r="C154" s="82"/>
      <c r="D154" s="82"/>
      <c r="E154" s="82"/>
      <c r="F154" s="82"/>
      <c r="G154" s="82"/>
      <c r="H154" s="82"/>
      <c r="I154" s="82"/>
      <c r="J154" s="83"/>
      <c r="K154" s="84"/>
      <c r="L154" s="83"/>
      <c r="M154" s="85"/>
      <c r="N154" s="59"/>
    </row>
    <row r="155" spans="2:15" s="69" customFormat="1" ht="19.5" customHeight="1" x14ac:dyDescent="0.2">
      <c r="B155" s="48"/>
      <c r="C155" s="87"/>
      <c r="D155" s="87"/>
      <c r="E155" s="45"/>
      <c r="F155" s="88"/>
      <c r="G155" s="87"/>
      <c r="H155" s="45"/>
      <c r="I155" s="87"/>
      <c r="J155" s="89"/>
      <c r="K155" s="87"/>
      <c r="L155" s="89"/>
      <c r="M155" s="87"/>
      <c r="N155" s="59"/>
    </row>
    <row r="156" spans="2:15" s="69" customFormat="1" ht="19.5" customHeight="1" x14ac:dyDescent="0.2">
      <c r="B156" s="70" t="s">
        <v>11</v>
      </c>
      <c r="C156" s="71"/>
      <c r="D156" s="72"/>
      <c r="E156" s="73"/>
      <c r="F156" s="72"/>
      <c r="G156" s="72"/>
      <c r="H156" s="72"/>
      <c r="I156" s="72"/>
      <c r="J156" s="86"/>
      <c r="K156" s="72"/>
      <c r="L156" s="86"/>
      <c r="M156" s="72"/>
      <c r="N156" s="59"/>
    </row>
    <row r="157" spans="2:15" s="37" customFormat="1" ht="19.5" customHeight="1" x14ac:dyDescent="0.2">
      <c r="B157" s="81" t="s">
        <v>40</v>
      </c>
      <c r="C157" s="82"/>
      <c r="D157" s="82"/>
      <c r="E157" s="82"/>
      <c r="F157" s="82"/>
      <c r="G157" s="82"/>
      <c r="H157" s="82"/>
      <c r="I157" s="82"/>
      <c r="J157" s="83"/>
      <c r="K157" s="84"/>
      <c r="L157" s="83"/>
      <c r="M157" s="85"/>
      <c r="N157" s="59"/>
    </row>
    <row r="158" spans="2:15" s="37" customFormat="1" ht="19.5" customHeight="1" x14ac:dyDescent="0.2">
      <c r="B158" s="48"/>
      <c r="C158" s="87"/>
      <c r="D158" s="87"/>
      <c r="E158" s="45"/>
      <c r="F158" s="88"/>
      <c r="G158" s="87"/>
      <c r="H158" s="45"/>
      <c r="I158" s="87"/>
      <c r="J158" s="89"/>
      <c r="K158" s="87"/>
      <c r="L158" s="89"/>
      <c r="M158" s="87"/>
      <c r="N158" s="59"/>
    </row>
    <row r="159" spans="2:15" s="69" customFormat="1" ht="19.5" customHeight="1" x14ac:dyDescent="0.2">
      <c r="B159" s="70" t="s">
        <v>11</v>
      </c>
      <c r="C159" s="71"/>
      <c r="D159" s="72"/>
      <c r="E159" s="73"/>
      <c r="F159" s="72"/>
      <c r="G159" s="72"/>
      <c r="H159" s="72"/>
      <c r="I159" s="72"/>
      <c r="J159" s="86"/>
      <c r="K159" s="72"/>
      <c r="L159" s="86"/>
      <c r="M159" s="72"/>
      <c r="N159" s="90"/>
    </row>
    <row r="160" spans="2:15" s="37" customFormat="1" x14ac:dyDescent="0.2">
      <c r="B160" s="42"/>
      <c r="C160" s="42"/>
      <c r="D160" s="38"/>
      <c r="E160" s="39"/>
      <c r="F160" s="38"/>
      <c r="G160" s="38"/>
      <c r="H160" s="38"/>
      <c r="I160" s="38"/>
      <c r="K160" s="40"/>
      <c r="M160" s="38"/>
      <c r="N160" s="59"/>
    </row>
    <row r="161" spans="2:14" s="37" customFormat="1" x14ac:dyDescent="0.2">
      <c r="D161" s="38"/>
      <c r="F161" s="37" t="s">
        <v>104</v>
      </c>
      <c r="G161" s="38"/>
      <c r="H161" s="115">
        <f>J147</f>
        <v>2115016631</v>
      </c>
      <c r="I161" s="38"/>
      <c r="K161" s="40"/>
      <c r="M161" s="38"/>
      <c r="N161" s="59"/>
    </row>
    <row r="162" spans="2:14" s="37" customFormat="1" x14ac:dyDescent="0.2">
      <c r="D162" s="38"/>
      <c r="F162" s="37" t="s">
        <v>105</v>
      </c>
      <c r="G162" s="38"/>
      <c r="H162" s="115">
        <f>L147</f>
        <v>211485672</v>
      </c>
      <c r="I162" s="38"/>
      <c r="K162" s="40"/>
      <c r="M162" s="38"/>
      <c r="N162" s="59"/>
    </row>
    <row r="163" spans="2:14" s="37" customFormat="1" x14ac:dyDescent="0.2">
      <c r="B163" s="91"/>
      <c r="C163" s="91"/>
      <c r="D163" s="38"/>
      <c r="E163" s="39"/>
      <c r="F163" s="38"/>
      <c r="G163" s="38"/>
      <c r="H163" s="38"/>
      <c r="I163" s="38"/>
      <c r="K163" s="40"/>
      <c r="M163" s="38"/>
      <c r="N163" s="59"/>
    </row>
    <row r="164" spans="2:14" s="37" customFormat="1" x14ac:dyDescent="0.2">
      <c r="B164" s="91"/>
      <c r="C164" s="91"/>
      <c r="D164" s="38"/>
      <c r="E164" s="39"/>
      <c r="F164" s="38"/>
      <c r="G164" s="38"/>
      <c r="H164" s="38"/>
      <c r="I164" s="38"/>
      <c r="J164" s="120" t="str">
        <f>"Bình Dương, "&amp;IF($O$15=1,"Ngày 31 Tháng 03  ",IF($O$15=2,"Ngày 30 Tháng 06  ",IF($O$15=3,"Ngày 30 Tháng 09  ",IF($O$15=4,"Ngày 31 Tháng 12  "))))&amp;"Năm  "&amp;YEAR(F145)</f>
        <v>Bình Dương, Ngày 31 Tháng 12  Năm  2015</v>
      </c>
      <c r="N164" s="59"/>
    </row>
    <row r="165" spans="2:14" s="37" customFormat="1" x14ac:dyDescent="0.2">
      <c r="D165" s="38"/>
      <c r="E165" s="39"/>
      <c r="F165" s="38"/>
      <c r="G165" s="38"/>
      <c r="H165" s="38"/>
      <c r="I165" s="38"/>
      <c r="J165" s="119" t="s">
        <v>15</v>
      </c>
    </row>
    <row r="166" spans="2:14" s="37" customFormat="1" x14ac:dyDescent="0.2">
      <c r="D166" s="38"/>
      <c r="E166" s="39"/>
      <c r="F166" s="38"/>
      <c r="G166" s="38"/>
      <c r="H166" s="38"/>
      <c r="I166" s="38"/>
      <c r="J166" s="119" t="s">
        <v>16</v>
      </c>
    </row>
    <row r="167" spans="2:14" s="37" customFormat="1" x14ac:dyDescent="0.2">
      <c r="D167" s="38"/>
      <c r="E167" s="39"/>
      <c r="F167" s="38"/>
      <c r="G167" s="38"/>
      <c r="H167" s="38"/>
      <c r="I167" s="38"/>
      <c r="J167" s="119" t="s">
        <v>17</v>
      </c>
    </row>
    <row r="168" spans="2:14" s="37" customFormat="1" x14ac:dyDescent="0.2">
      <c r="D168" s="38"/>
      <c r="E168" s="39"/>
      <c r="F168" s="38"/>
      <c r="G168" s="38"/>
      <c r="H168" s="38"/>
      <c r="I168" s="38"/>
      <c r="K168" s="40"/>
      <c r="M168" s="38"/>
    </row>
  </sheetData>
  <autoFilter ref="A17:Q145"/>
  <mergeCells count="14">
    <mergeCell ref="B4:M4"/>
    <mergeCell ref="B5:M5"/>
    <mergeCell ref="B6:M6"/>
    <mergeCell ref="B7:M7"/>
    <mergeCell ref="B12:M12"/>
    <mergeCell ref="J13:J15"/>
    <mergeCell ref="K13:K15"/>
    <mergeCell ref="L13:L15"/>
    <mergeCell ref="M13:M15"/>
    <mergeCell ref="B13:B15"/>
    <mergeCell ref="C13:F14"/>
    <mergeCell ref="G13:G15"/>
    <mergeCell ref="H13:H15"/>
    <mergeCell ref="I13:I15"/>
  </mergeCell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P179"/>
  <sheetViews>
    <sheetView tabSelected="1" topLeftCell="A13" zoomScale="90" zoomScaleNormal="90" workbookViewId="0">
      <pane ySplit="4" topLeftCell="A17" activePane="bottomLeft" state="frozen"/>
      <selection activeCell="A13" sqref="A13"/>
      <selection pane="bottomLeft" activeCell="O13" sqref="O1:P1048576"/>
    </sheetView>
  </sheetViews>
  <sheetFormatPr defaultRowHeight="15" x14ac:dyDescent="0.2"/>
  <cols>
    <col min="1" max="1" width="2.140625" style="15" customWidth="1"/>
    <col min="2" max="2" width="5.5703125" style="15" customWidth="1"/>
    <col min="3" max="3" width="14.7109375" style="15" customWidth="1"/>
    <col min="4" max="4" width="10.5703125" style="15" customWidth="1"/>
    <col min="5" max="5" width="10.140625" style="15" customWidth="1"/>
    <col min="6" max="6" width="13.140625" style="15" customWidth="1"/>
    <col min="7" max="7" width="42.85546875" style="15" customWidth="1"/>
    <col min="8" max="8" width="15.7109375" style="15" customWidth="1"/>
    <col min="9" max="9" width="20" style="15" customWidth="1"/>
    <col min="10" max="11" width="15.5703125" style="15" customWidth="1"/>
    <col min="12" max="12" width="8.5703125" style="15" customWidth="1"/>
    <col min="13" max="16384" width="9.140625" style="15"/>
  </cols>
  <sheetData>
    <row r="1" spans="1:14" x14ac:dyDescent="0.2">
      <c r="B1" s="16"/>
      <c r="C1" s="16"/>
      <c r="D1" s="16"/>
      <c r="E1" s="16"/>
      <c r="F1" s="16"/>
      <c r="G1" s="16"/>
      <c r="H1" s="16"/>
      <c r="I1" s="16"/>
      <c r="L1" s="16"/>
    </row>
    <row r="2" spans="1:14" x14ac:dyDescent="0.2">
      <c r="B2" s="16"/>
      <c r="C2" s="16"/>
      <c r="D2" s="16"/>
      <c r="E2" s="16"/>
      <c r="F2" s="16"/>
      <c r="G2" s="16"/>
      <c r="H2" s="16"/>
      <c r="I2" s="16"/>
      <c r="L2" s="16"/>
    </row>
    <row r="3" spans="1:14" x14ac:dyDescent="0.2">
      <c r="B3" s="17"/>
      <c r="C3" s="17"/>
      <c r="D3" s="16"/>
      <c r="E3" s="16"/>
      <c r="F3" s="16"/>
      <c r="G3" s="16"/>
      <c r="H3" s="16"/>
      <c r="I3" s="16"/>
      <c r="L3" s="16"/>
    </row>
    <row r="4" spans="1:14" ht="28.5" customHeight="1" x14ac:dyDescent="0.2">
      <c r="B4" s="146" t="s">
        <v>18</v>
      </c>
      <c r="C4" s="146"/>
      <c r="D4" s="146"/>
      <c r="E4" s="146"/>
      <c r="F4" s="146"/>
      <c r="G4" s="146"/>
      <c r="H4" s="146"/>
      <c r="I4" s="146"/>
      <c r="J4" s="146"/>
      <c r="K4" s="146"/>
      <c r="L4" s="146"/>
    </row>
    <row r="5" spans="1:14" hidden="1" x14ac:dyDescent="0.2">
      <c r="A5" s="15" t="s">
        <v>31</v>
      </c>
      <c r="B5" s="147"/>
      <c r="C5" s="147"/>
      <c r="D5" s="147"/>
      <c r="E5" s="147"/>
      <c r="F5" s="147"/>
      <c r="G5" s="147"/>
      <c r="H5" s="147"/>
      <c r="I5" s="147"/>
      <c r="J5" s="147"/>
      <c r="K5" s="147"/>
      <c r="L5" s="147"/>
    </row>
    <row r="6" spans="1:14" x14ac:dyDescent="0.2">
      <c r="B6" s="148" t="s">
        <v>0</v>
      </c>
      <c r="C6" s="148"/>
      <c r="D6" s="148"/>
      <c r="E6" s="148"/>
      <c r="F6" s="148"/>
      <c r="G6" s="148"/>
      <c r="H6" s="148"/>
      <c r="I6" s="148"/>
      <c r="J6" s="148"/>
      <c r="K6" s="148"/>
      <c r="L6" s="148"/>
    </row>
    <row r="7" spans="1:14" x14ac:dyDescent="0.2">
      <c r="B7" s="148" t="str">
        <f>"Kỳ tính thuế: Quý "&amp;N15&amp;" Năm "&amp;YEAR(F27)</f>
        <v>Kỳ tính thuế: Quý 4 Năm 2015</v>
      </c>
      <c r="C7" s="148"/>
      <c r="D7" s="148"/>
      <c r="E7" s="148"/>
      <c r="F7" s="148"/>
      <c r="G7" s="148"/>
      <c r="H7" s="148"/>
      <c r="I7" s="148"/>
      <c r="J7" s="148"/>
      <c r="K7" s="148"/>
      <c r="L7" s="148"/>
    </row>
    <row r="8" spans="1:14" x14ac:dyDescent="0.2">
      <c r="B8" s="18"/>
      <c r="C8" s="18"/>
      <c r="D8" s="16"/>
      <c r="E8" s="16"/>
      <c r="F8" s="16"/>
      <c r="G8" s="16"/>
      <c r="H8" s="16"/>
      <c r="I8" s="16"/>
      <c r="L8" s="16"/>
    </row>
    <row r="9" spans="1:14" x14ac:dyDescent="0.2">
      <c r="B9" s="15" t="s">
        <v>517</v>
      </c>
    </row>
    <row r="10" spans="1:14" x14ac:dyDescent="0.2">
      <c r="B10" s="15" t="s">
        <v>518</v>
      </c>
    </row>
    <row r="11" spans="1:14" hidden="1" x14ac:dyDescent="0.2">
      <c r="B11" s="19"/>
      <c r="C11" s="19"/>
      <c r="D11" s="16"/>
      <c r="E11" s="16"/>
      <c r="F11" s="16"/>
      <c r="G11" s="16"/>
      <c r="H11" s="16"/>
      <c r="I11" s="16"/>
      <c r="L11" s="16"/>
    </row>
    <row r="12" spans="1:14" x14ac:dyDescent="0.2">
      <c r="B12" s="149" t="s">
        <v>1</v>
      </c>
      <c r="C12" s="149"/>
      <c r="D12" s="149"/>
      <c r="E12" s="149"/>
      <c r="F12" s="149"/>
      <c r="G12" s="149"/>
      <c r="H12" s="149"/>
      <c r="I12" s="149"/>
      <c r="J12" s="149"/>
      <c r="K12" s="149"/>
      <c r="L12" s="149"/>
    </row>
    <row r="13" spans="1:14" ht="12.75" customHeight="1" x14ac:dyDescent="0.2">
      <c r="B13" s="141" t="s">
        <v>2</v>
      </c>
      <c r="C13" s="142"/>
      <c r="D13" s="142"/>
      <c r="E13" s="142"/>
      <c r="F13" s="143"/>
      <c r="G13" s="141" t="s">
        <v>3</v>
      </c>
      <c r="H13" s="141" t="s">
        <v>29</v>
      </c>
      <c r="I13" s="141" t="s">
        <v>4</v>
      </c>
      <c r="J13" s="141" t="s">
        <v>30</v>
      </c>
      <c r="K13" s="141" t="s">
        <v>5</v>
      </c>
      <c r="L13" s="141" t="s">
        <v>6</v>
      </c>
    </row>
    <row r="14" spans="1:14" ht="4.5" customHeight="1" x14ac:dyDescent="0.2">
      <c r="B14" s="141"/>
      <c r="C14" s="144"/>
      <c r="D14" s="144"/>
      <c r="E14" s="144"/>
      <c r="F14" s="145"/>
      <c r="G14" s="141"/>
      <c r="H14" s="141"/>
      <c r="I14" s="141"/>
      <c r="J14" s="141"/>
      <c r="K14" s="141"/>
      <c r="L14" s="141"/>
    </row>
    <row r="15" spans="1:14" ht="40.5" customHeight="1" x14ac:dyDescent="0.2">
      <c r="B15" s="141"/>
      <c r="C15" s="2" t="s">
        <v>43</v>
      </c>
      <c r="D15" s="2" t="s">
        <v>7</v>
      </c>
      <c r="E15" s="2" t="s">
        <v>8</v>
      </c>
      <c r="F15" s="2" t="s">
        <v>9</v>
      </c>
      <c r="G15" s="141"/>
      <c r="H15" s="141"/>
      <c r="I15" s="141"/>
      <c r="J15" s="141"/>
      <c r="K15" s="141"/>
      <c r="L15" s="141"/>
      <c r="N15" s="125">
        <v>4</v>
      </c>
    </row>
    <row r="16" spans="1:14" x14ac:dyDescent="0.2">
      <c r="B16" s="3" t="s">
        <v>19</v>
      </c>
      <c r="C16" s="3" t="s">
        <v>20</v>
      </c>
      <c r="D16" s="3" t="s">
        <v>21</v>
      </c>
      <c r="E16" s="3" t="s">
        <v>22</v>
      </c>
      <c r="F16" s="3" t="s">
        <v>23</v>
      </c>
      <c r="G16" s="3" t="s">
        <v>24</v>
      </c>
      <c r="H16" s="3" t="s">
        <v>25</v>
      </c>
      <c r="I16" s="20" t="s">
        <v>26</v>
      </c>
      <c r="J16" s="20" t="s">
        <v>27</v>
      </c>
      <c r="K16" s="3" t="s">
        <v>28</v>
      </c>
      <c r="L16" s="3" t="s">
        <v>44</v>
      </c>
    </row>
    <row r="17" spans="2:16" ht="20.25" customHeight="1" x14ac:dyDescent="0.2">
      <c r="B17" s="139" t="s">
        <v>46</v>
      </c>
      <c r="C17" s="140"/>
      <c r="D17" s="140"/>
      <c r="E17" s="140"/>
      <c r="F17" s="140"/>
      <c r="G17" s="140"/>
      <c r="H17" s="140"/>
      <c r="I17" s="140"/>
      <c r="J17" s="21"/>
      <c r="K17" s="21"/>
      <c r="L17" s="22"/>
    </row>
    <row r="18" spans="2:16" ht="20.25" customHeight="1" x14ac:dyDescent="0.2">
      <c r="B18" s="9"/>
      <c r="C18" s="9"/>
      <c r="D18" s="9"/>
      <c r="E18" s="9"/>
      <c r="F18" s="6"/>
      <c r="G18" s="9"/>
      <c r="H18" s="3"/>
      <c r="I18" s="9"/>
      <c r="J18" s="8"/>
      <c r="K18" s="8"/>
      <c r="L18" s="9"/>
    </row>
    <row r="19" spans="2:16" s="23" customFormat="1" ht="20.25" customHeight="1" x14ac:dyDescent="0.2">
      <c r="B19" s="24" t="s">
        <v>11</v>
      </c>
      <c r="C19" s="24"/>
      <c r="D19" s="24"/>
      <c r="E19" s="24"/>
      <c r="F19" s="24"/>
      <c r="G19" s="24"/>
      <c r="H19" s="24"/>
      <c r="I19" s="24"/>
      <c r="J19" s="25"/>
      <c r="K19" s="25"/>
      <c r="L19" s="24"/>
    </row>
    <row r="20" spans="2:16" ht="20.25" customHeight="1" x14ac:dyDescent="0.2">
      <c r="B20" s="139" t="s">
        <v>12</v>
      </c>
      <c r="C20" s="140"/>
      <c r="D20" s="140"/>
      <c r="E20" s="140"/>
      <c r="F20" s="140"/>
      <c r="G20" s="140"/>
      <c r="H20" s="140"/>
      <c r="I20" s="140"/>
      <c r="J20" s="21"/>
      <c r="K20" s="21"/>
      <c r="L20" s="26"/>
    </row>
    <row r="21" spans="2:16" ht="20.25" customHeight="1" x14ac:dyDescent="0.2">
      <c r="B21" s="3"/>
      <c r="C21" s="4"/>
      <c r="D21" s="4"/>
      <c r="E21" s="5"/>
      <c r="F21" s="6"/>
      <c r="G21" s="7"/>
      <c r="H21" s="7"/>
      <c r="I21" s="7"/>
      <c r="J21" s="8"/>
      <c r="K21" s="8"/>
      <c r="L21" s="9"/>
    </row>
    <row r="22" spans="2:16" s="23" customFormat="1" ht="20.25" customHeight="1" x14ac:dyDescent="0.2">
      <c r="B22" s="24" t="s">
        <v>11</v>
      </c>
      <c r="C22" s="24"/>
      <c r="D22" s="24"/>
      <c r="E22" s="24"/>
      <c r="F22" s="24"/>
      <c r="G22" s="24"/>
      <c r="H22" s="24"/>
      <c r="I22" s="24"/>
      <c r="J22" s="25"/>
      <c r="K22" s="25"/>
      <c r="L22" s="24"/>
    </row>
    <row r="23" spans="2:16" ht="20.25" customHeight="1" x14ac:dyDescent="0.2">
      <c r="B23" s="139" t="s">
        <v>13</v>
      </c>
      <c r="C23" s="140"/>
      <c r="D23" s="140"/>
      <c r="E23" s="140"/>
      <c r="F23" s="140"/>
      <c r="G23" s="140"/>
      <c r="H23" s="140"/>
      <c r="I23" s="140"/>
      <c r="J23" s="21"/>
      <c r="K23" s="21"/>
      <c r="L23" s="26"/>
    </row>
    <row r="24" spans="2:16" ht="20.25" customHeight="1" x14ac:dyDescent="0.2">
      <c r="B24" s="9"/>
      <c r="C24" s="9"/>
      <c r="D24" s="9"/>
      <c r="E24" s="9"/>
      <c r="F24" s="6"/>
      <c r="G24" s="9"/>
      <c r="H24" s="3"/>
      <c r="I24" s="9"/>
      <c r="J24" s="8"/>
      <c r="K24" s="8"/>
      <c r="L24" s="9"/>
    </row>
    <row r="25" spans="2:16" s="23" customFormat="1" ht="20.25" customHeight="1" x14ac:dyDescent="0.2">
      <c r="B25" s="24" t="s">
        <v>11</v>
      </c>
      <c r="C25" s="24"/>
      <c r="D25" s="24"/>
      <c r="E25" s="24"/>
      <c r="F25" s="24"/>
      <c r="G25" s="24"/>
      <c r="H25" s="24"/>
      <c r="I25" s="24"/>
      <c r="J25" s="25"/>
      <c r="K25" s="25"/>
      <c r="L25" s="24"/>
    </row>
    <row r="26" spans="2:16" s="23" customFormat="1" ht="20.25" customHeight="1" x14ac:dyDescent="0.2">
      <c r="B26" s="126" t="s">
        <v>14</v>
      </c>
      <c r="C26" s="127"/>
      <c r="D26" s="127"/>
      <c r="E26" s="127"/>
      <c r="F26" s="127"/>
      <c r="G26" s="127"/>
      <c r="H26" s="127"/>
      <c r="I26" s="127"/>
      <c r="J26" s="27"/>
      <c r="K26" s="27"/>
      <c r="L26" s="28"/>
    </row>
    <row r="27" spans="2:16" ht="20.25" customHeight="1" x14ac:dyDescent="0.2">
      <c r="B27" s="10">
        <f>IF(G27&lt;&gt;"",ROW()-26,"")</f>
        <v>1</v>
      </c>
      <c r="C27" s="33" t="s">
        <v>85</v>
      </c>
      <c r="D27" s="33" t="s">
        <v>86</v>
      </c>
      <c r="E27" s="11" t="s">
        <v>312</v>
      </c>
      <c r="F27" s="34">
        <v>42013</v>
      </c>
      <c r="G27" s="12" t="s">
        <v>110</v>
      </c>
      <c r="H27" s="35" t="str">
        <f t="shared" ref="H27:H51" si="0">IF(ISNA(VLOOKUP(G27,DSBR,2,0)),"",VLOOKUP(G27,DSBR,2,0))</f>
        <v>3700529186</v>
      </c>
      <c r="I27" s="13" t="s">
        <v>119</v>
      </c>
      <c r="J27" s="14">
        <v>1911000</v>
      </c>
      <c r="K27" s="14">
        <v>191100</v>
      </c>
      <c r="L27" s="116">
        <v>1</v>
      </c>
      <c r="M27" s="15">
        <f>MONTH(F27)</f>
        <v>1</v>
      </c>
      <c r="P27" s="178"/>
    </row>
    <row r="28" spans="2:16" ht="20.25" customHeight="1" x14ac:dyDescent="0.2">
      <c r="B28" s="10">
        <f t="shared" ref="B28:B51" si="1">IF(G28&lt;&gt;"",ROW()-26,"")</f>
        <v>2</v>
      </c>
      <c r="C28" s="33" t="s">
        <v>85</v>
      </c>
      <c r="D28" s="33" t="s">
        <v>86</v>
      </c>
      <c r="E28" s="11" t="s">
        <v>255</v>
      </c>
      <c r="F28" s="34">
        <v>42013</v>
      </c>
      <c r="G28" s="12" t="s">
        <v>470</v>
      </c>
      <c r="H28" s="35" t="str">
        <f t="shared" si="0"/>
        <v>0302907556</v>
      </c>
      <c r="I28" s="13" t="s">
        <v>88</v>
      </c>
      <c r="J28" s="14">
        <v>546000</v>
      </c>
      <c r="K28" s="14">
        <v>54600</v>
      </c>
      <c r="L28" s="116">
        <v>1</v>
      </c>
      <c r="M28" s="15">
        <f t="shared" ref="M28:M91" si="2">MONTH(F28)</f>
        <v>1</v>
      </c>
      <c r="P28" s="178"/>
    </row>
    <row r="29" spans="2:16" ht="20.25" customHeight="1" x14ac:dyDescent="0.2">
      <c r="B29" s="10">
        <f t="shared" si="1"/>
        <v>3</v>
      </c>
      <c r="C29" s="33" t="s">
        <v>85</v>
      </c>
      <c r="D29" s="33" t="s">
        <v>86</v>
      </c>
      <c r="E29" s="11" t="s">
        <v>315</v>
      </c>
      <c r="F29" s="34">
        <v>42018</v>
      </c>
      <c r="G29" s="12" t="s">
        <v>471</v>
      </c>
      <c r="H29" s="35" t="str">
        <f t="shared" si="0"/>
        <v>2901274715</v>
      </c>
      <c r="I29" s="13" t="s">
        <v>88</v>
      </c>
      <c r="J29" s="14">
        <v>1700000</v>
      </c>
      <c r="K29" s="14">
        <v>170000</v>
      </c>
      <c r="L29" s="116">
        <v>1</v>
      </c>
      <c r="M29" s="15">
        <f t="shared" si="2"/>
        <v>1</v>
      </c>
      <c r="P29" s="178"/>
    </row>
    <row r="30" spans="2:16" ht="20.25" customHeight="1" x14ac:dyDescent="0.2">
      <c r="B30" s="10">
        <f t="shared" si="1"/>
        <v>4</v>
      </c>
      <c r="C30" s="33" t="s">
        <v>85</v>
      </c>
      <c r="D30" s="33" t="s">
        <v>86</v>
      </c>
      <c r="E30" s="11" t="s">
        <v>317</v>
      </c>
      <c r="F30" s="34">
        <v>42021</v>
      </c>
      <c r="G30" s="12" t="s">
        <v>110</v>
      </c>
      <c r="H30" s="35" t="str">
        <f t="shared" si="0"/>
        <v>3700529186</v>
      </c>
      <c r="I30" s="13" t="s">
        <v>119</v>
      </c>
      <c r="J30" s="14">
        <v>8420150</v>
      </c>
      <c r="K30" s="14">
        <v>842015</v>
      </c>
      <c r="L30" s="116">
        <v>1</v>
      </c>
      <c r="M30" s="15">
        <f t="shared" si="2"/>
        <v>1</v>
      </c>
      <c r="P30" s="178"/>
    </row>
    <row r="31" spans="2:16" ht="20.25" customHeight="1" x14ac:dyDescent="0.2">
      <c r="B31" s="10">
        <f t="shared" si="1"/>
        <v>5</v>
      </c>
      <c r="C31" s="33" t="s">
        <v>85</v>
      </c>
      <c r="D31" s="33" t="s">
        <v>86</v>
      </c>
      <c r="E31" s="11" t="s">
        <v>319</v>
      </c>
      <c r="F31" s="34">
        <v>42027</v>
      </c>
      <c r="G31" s="12" t="s">
        <v>100</v>
      </c>
      <c r="H31" s="35" t="str">
        <f t="shared" si="0"/>
        <v>0305002280-001</v>
      </c>
      <c r="I31" s="13" t="s">
        <v>119</v>
      </c>
      <c r="J31" s="14">
        <v>13108000</v>
      </c>
      <c r="K31" s="14">
        <v>1310800</v>
      </c>
      <c r="L31" s="116">
        <v>1</v>
      </c>
      <c r="M31" s="15">
        <f t="shared" si="2"/>
        <v>1</v>
      </c>
      <c r="P31" s="178"/>
    </row>
    <row r="32" spans="2:16" ht="20.25" customHeight="1" x14ac:dyDescent="0.2">
      <c r="B32" s="10">
        <f t="shared" si="1"/>
        <v>6</v>
      </c>
      <c r="C32" s="33" t="s">
        <v>85</v>
      </c>
      <c r="D32" s="33" t="s">
        <v>86</v>
      </c>
      <c r="E32" s="11" t="s">
        <v>321</v>
      </c>
      <c r="F32" s="34">
        <v>42028</v>
      </c>
      <c r="G32" s="12" t="s">
        <v>110</v>
      </c>
      <c r="H32" s="35" t="str">
        <f t="shared" si="0"/>
        <v>3700529186</v>
      </c>
      <c r="I32" s="13" t="s">
        <v>119</v>
      </c>
      <c r="J32" s="14">
        <v>1025400</v>
      </c>
      <c r="K32" s="14">
        <v>102540</v>
      </c>
      <c r="L32" s="116">
        <v>1</v>
      </c>
      <c r="M32" s="15">
        <f t="shared" si="2"/>
        <v>1</v>
      </c>
      <c r="P32" s="178"/>
    </row>
    <row r="33" spans="2:16" ht="20.25" customHeight="1" x14ac:dyDescent="0.2">
      <c r="B33" s="10">
        <f t="shared" si="1"/>
        <v>7</v>
      </c>
      <c r="C33" s="33" t="s">
        <v>85</v>
      </c>
      <c r="D33" s="33" t="s">
        <v>86</v>
      </c>
      <c r="E33" s="11" t="s">
        <v>147</v>
      </c>
      <c r="F33" s="34">
        <v>42030</v>
      </c>
      <c r="G33" s="12" t="s">
        <v>102</v>
      </c>
      <c r="H33" s="35" t="str">
        <f t="shared" si="0"/>
        <v>3702209047</v>
      </c>
      <c r="I33" s="13" t="s">
        <v>119</v>
      </c>
      <c r="J33" s="14">
        <v>4360800</v>
      </c>
      <c r="K33" s="14">
        <v>436080</v>
      </c>
      <c r="L33" s="116">
        <v>1</v>
      </c>
      <c r="M33" s="15">
        <f t="shared" si="2"/>
        <v>1</v>
      </c>
      <c r="P33" s="178"/>
    </row>
    <row r="34" spans="2:16" ht="20.25" customHeight="1" x14ac:dyDescent="0.2">
      <c r="B34" s="10">
        <f t="shared" si="1"/>
        <v>8</v>
      </c>
      <c r="C34" s="33" t="s">
        <v>85</v>
      </c>
      <c r="D34" s="33" t="s">
        <v>86</v>
      </c>
      <c r="E34" s="11" t="s">
        <v>324</v>
      </c>
      <c r="F34" s="34">
        <v>42031</v>
      </c>
      <c r="G34" s="12" t="s">
        <v>472</v>
      </c>
      <c r="H34" s="35" t="str">
        <f t="shared" si="0"/>
        <v>0312947639</v>
      </c>
      <c r="I34" s="13" t="s">
        <v>119</v>
      </c>
      <c r="J34" s="14">
        <v>1854000</v>
      </c>
      <c r="K34" s="14">
        <v>185400</v>
      </c>
      <c r="L34" s="116">
        <v>1</v>
      </c>
      <c r="M34" s="15">
        <f t="shared" si="2"/>
        <v>1</v>
      </c>
      <c r="P34" s="178"/>
    </row>
    <row r="35" spans="2:16" ht="20.25" customHeight="1" x14ac:dyDescent="0.2">
      <c r="B35" s="10">
        <f t="shared" si="1"/>
        <v>9</v>
      </c>
      <c r="C35" s="33" t="s">
        <v>85</v>
      </c>
      <c r="D35" s="33" t="s">
        <v>86</v>
      </c>
      <c r="E35" s="11" t="s">
        <v>326</v>
      </c>
      <c r="F35" s="34">
        <v>42034</v>
      </c>
      <c r="G35" s="12" t="s">
        <v>100</v>
      </c>
      <c r="H35" s="35" t="str">
        <f t="shared" si="0"/>
        <v>0305002280-001</v>
      </c>
      <c r="I35" s="13" t="s">
        <v>119</v>
      </c>
      <c r="J35" s="14">
        <v>25126400</v>
      </c>
      <c r="K35" s="14">
        <v>2512640</v>
      </c>
      <c r="L35" s="116">
        <v>1</v>
      </c>
      <c r="M35" s="15">
        <f t="shared" si="2"/>
        <v>1</v>
      </c>
      <c r="P35" s="178"/>
    </row>
    <row r="36" spans="2:16" ht="20.25" customHeight="1" x14ac:dyDescent="0.2">
      <c r="B36" s="10">
        <f t="shared" si="1"/>
        <v>10</v>
      </c>
      <c r="C36" s="33" t="s">
        <v>85</v>
      </c>
      <c r="D36" s="33" t="s">
        <v>86</v>
      </c>
      <c r="E36" s="11" t="s">
        <v>125</v>
      </c>
      <c r="F36" s="34">
        <v>42035</v>
      </c>
      <c r="G36" s="12" t="s">
        <v>501</v>
      </c>
      <c r="H36" s="35" t="str">
        <f t="shared" si="0"/>
        <v>3700339107</v>
      </c>
      <c r="I36" s="13" t="s">
        <v>88</v>
      </c>
      <c r="J36" s="14">
        <v>8600000</v>
      </c>
      <c r="K36" s="14">
        <v>860000</v>
      </c>
      <c r="L36" s="116">
        <v>1</v>
      </c>
      <c r="M36" s="15">
        <f t="shared" si="2"/>
        <v>1</v>
      </c>
      <c r="P36" s="178"/>
    </row>
    <row r="37" spans="2:16" ht="20.25" customHeight="1" x14ac:dyDescent="0.2">
      <c r="B37" s="10">
        <f t="shared" si="1"/>
        <v>11</v>
      </c>
      <c r="C37" s="33" t="s">
        <v>85</v>
      </c>
      <c r="D37" s="33" t="s">
        <v>86</v>
      </c>
      <c r="E37" s="11" t="s">
        <v>329</v>
      </c>
      <c r="F37" s="34">
        <v>42041</v>
      </c>
      <c r="G37" s="12" t="s">
        <v>100</v>
      </c>
      <c r="H37" s="35" t="str">
        <f t="shared" si="0"/>
        <v>0305002280-001</v>
      </c>
      <c r="I37" s="13" t="s">
        <v>119</v>
      </c>
      <c r="J37" s="14">
        <v>26815800</v>
      </c>
      <c r="K37" s="14">
        <v>2681580</v>
      </c>
      <c r="L37" s="116">
        <v>1</v>
      </c>
      <c r="M37" s="15">
        <f t="shared" si="2"/>
        <v>2</v>
      </c>
      <c r="P37" s="178"/>
    </row>
    <row r="38" spans="2:16" ht="20.25" customHeight="1" x14ac:dyDescent="0.2">
      <c r="B38" s="10">
        <f t="shared" si="1"/>
        <v>12</v>
      </c>
      <c r="C38" s="33" t="s">
        <v>85</v>
      </c>
      <c r="D38" s="33" t="s">
        <v>86</v>
      </c>
      <c r="E38" s="11" t="s">
        <v>331</v>
      </c>
      <c r="F38" s="34">
        <v>42050</v>
      </c>
      <c r="G38" s="12" t="s">
        <v>501</v>
      </c>
      <c r="H38" s="35" t="str">
        <f t="shared" si="0"/>
        <v>3700339107</v>
      </c>
      <c r="I38" s="13" t="s">
        <v>88</v>
      </c>
      <c r="J38" s="14">
        <v>2000000</v>
      </c>
      <c r="K38" s="14">
        <v>200000</v>
      </c>
      <c r="L38" s="116">
        <v>1</v>
      </c>
      <c r="M38" s="15">
        <f t="shared" si="2"/>
        <v>2</v>
      </c>
      <c r="P38" s="178"/>
    </row>
    <row r="39" spans="2:16" ht="20.25" customHeight="1" x14ac:dyDescent="0.2">
      <c r="B39" s="10">
        <f t="shared" si="1"/>
        <v>13</v>
      </c>
      <c r="C39" s="33" t="s">
        <v>85</v>
      </c>
      <c r="D39" s="33" t="s">
        <v>86</v>
      </c>
      <c r="E39" s="11" t="s">
        <v>333</v>
      </c>
      <c r="F39" s="34">
        <v>42071</v>
      </c>
      <c r="G39" s="12" t="s">
        <v>100</v>
      </c>
      <c r="H39" s="35" t="str">
        <f t="shared" si="0"/>
        <v>0305002280-001</v>
      </c>
      <c r="I39" s="13" t="s">
        <v>119</v>
      </c>
      <c r="J39" s="14">
        <v>1840000</v>
      </c>
      <c r="K39" s="14">
        <v>184000</v>
      </c>
      <c r="L39" s="116">
        <v>1</v>
      </c>
      <c r="M39" s="15">
        <f t="shared" si="2"/>
        <v>3</v>
      </c>
      <c r="P39" s="178"/>
    </row>
    <row r="40" spans="2:16" ht="20.25" customHeight="1" x14ac:dyDescent="0.2">
      <c r="B40" s="10">
        <f t="shared" si="1"/>
        <v>14</v>
      </c>
      <c r="C40" s="33" t="s">
        <v>85</v>
      </c>
      <c r="D40" s="33" t="s">
        <v>86</v>
      </c>
      <c r="E40" s="11" t="s">
        <v>335</v>
      </c>
      <c r="F40" s="34">
        <v>42079</v>
      </c>
      <c r="G40" s="12" t="s">
        <v>473</v>
      </c>
      <c r="H40" s="35" t="str">
        <f t="shared" si="0"/>
        <v>3700838339</v>
      </c>
      <c r="I40" s="13" t="s">
        <v>119</v>
      </c>
      <c r="J40" s="14">
        <v>4020000</v>
      </c>
      <c r="K40" s="14">
        <v>402000</v>
      </c>
      <c r="L40" s="116">
        <v>1</v>
      </c>
      <c r="M40" s="15">
        <f t="shared" si="2"/>
        <v>3</v>
      </c>
      <c r="P40" s="178"/>
    </row>
    <row r="41" spans="2:16" ht="20.25" customHeight="1" x14ac:dyDescent="0.2">
      <c r="B41" s="10">
        <f t="shared" si="1"/>
        <v>15</v>
      </c>
      <c r="C41" s="33" t="s">
        <v>85</v>
      </c>
      <c r="D41" s="33" t="s">
        <v>86</v>
      </c>
      <c r="E41" s="11" t="s">
        <v>126</v>
      </c>
      <c r="F41" s="34">
        <v>42081</v>
      </c>
      <c r="G41" s="12" t="s">
        <v>100</v>
      </c>
      <c r="H41" s="35" t="str">
        <f t="shared" si="0"/>
        <v>0305002280-001</v>
      </c>
      <c r="I41" s="13" t="s">
        <v>119</v>
      </c>
      <c r="J41" s="14">
        <v>5424000</v>
      </c>
      <c r="K41" s="14">
        <v>542400</v>
      </c>
      <c r="L41" s="116">
        <v>1</v>
      </c>
      <c r="M41" s="15">
        <f t="shared" si="2"/>
        <v>3</v>
      </c>
      <c r="P41" s="178"/>
    </row>
    <row r="42" spans="2:16" ht="20.25" customHeight="1" x14ac:dyDescent="0.2">
      <c r="B42" s="10">
        <f t="shared" si="1"/>
        <v>16</v>
      </c>
      <c r="C42" s="33" t="s">
        <v>85</v>
      </c>
      <c r="D42" s="33" t="s">
        <v>86</v>
      </c>
      <c r="E42" s="11" t="s">
        <v>338</v>
      </c>
      <c r="F42" s="34">
        <v>42083</v>
      </c>
      <c r="G42" s="12" t="s">
        <v>110</v>
      </c>
      <c r="H42" s="35" t="str">
        <f t="shared" si="0"/>
        <v>3700529186</v>
      </c>
      <c r="I42" s="13" t="s">
        <v>119</v>
      </c>
      <c r="J42" s="14">
        <v>1617000</v>
      </c>
      <c r="K42" s="14">
        <v>161700</v>
      </c>
      <c r="L42" s="116">
        <v>1</v>
      </c>
      <c r="M42" s="15">
        <f t="shared" si="2"/>
        <v>3</v>
      </c>
      <c r="P42" s="178"/>
    </row>
    <row r="43" spans="2:16" ht="20.25" customHeight="1" x14ac:dyDescent="0.2">
      <c r="B43" s="10">
        <f t="shared" si="1"/>
        <v>17</v>
      </c>
      <c r="C43" s="33" t="s">
        <v>85</v>
      </c>
      <c r="D43" s="33" t="s">
        <v>86</v>
      </c>
      <c r="E43" s="11" t="s">
        <v>340</v>
      </c>
      <c r="F43" s="34">
        <v>42093</v>
      </c>
      <c r="G43" s="12" t="s">
        <v>501</v>
      </c>
      <c r="H43" s="35" t="str">
        <f t="shared" si="0"/>
        <v>3700339107</v>
      </c>
      <c r="I43" s="13" t="s">
        <v>88</v>
      </c>
      <c r="J43" s="14">
        <v>15200000</v>
      </c>
      <c r="K43" s="14">
        <v>1520000</v>
      </c>
      <c r="L43" s="116">
        <v>1</v>
      </c>
      <c r="M43" s="15">
        <f t="shared" si="2"/>
        <v>3</v>
      </c>
      <c r="P43" s="178"/>
    </row>
    <row r="44" spans="2:16" ht="20.25" customHeight="1" x14ac:dyDescent="0.2">
      <c r="B44" s="10">
        <f t="shared" si="1"/>
        <v>18</v>
      </c>
      <c r="C44" s="33" t="s">
        <v>85</v>
      </c>
      <c r="D44" s="33" t="s">
        <v>86</v>
      </c>
      <c r="E44" s="11" t="s">
        <v>342</v>
      </c>
      <c r="F44" s="34">
        <v>42093</v>
      </c>
      <c r="G44" s="12" t="s">
        <v>112</v>
      </c>
      <c r="H44" s="35" t="str">
        <f t="shared" si="0"/>
        <v>3702196486</v>
      </c>
      <c r="I44" s="13" t="s">
        <v>119</v>
      </c>
      <c r="J44" s="14">
        <v>18000000</v>
      </c>
      <c r="K44" s="14">
        <v>1800000</v>
      </c>
      <c r="L44" s="116">
        <v>1</v>
      </c>
      <c r="M44" s="15">
        <f t="shared" si="2"/>
        <v>3</v>
      </c>
      <c r="P44" s="178"/>
    </row>
    <row r="45" spans="2:16" ht="20.25" customHeight="1" x14ac:dyDescent="0.2">
      <c r="B45" s="10">
        <f t="shared" si="1"/>
        <v>19</v>
      </c>
      <c r="C45" s="33" t="s">
        <v>85</v>
      </c>
      <c r="D45" s="33" t="s">
        <v>86</v>
      </c>
      <c r="E45" s="11" t="s">
        <v>124</v>
      </c>
      <c r="F45" s="34">
        <v>42094</v>
      </c>
      <c r="G45" s="12" t="s">
        <v>112</v>
      </c>
      <c r="H45" s="35" t="str">
        <f t="shared" si="0"/>
        <v>3702196486</v>
      </c>
      <c r="I45" s="13" t="s">
        <v>119</v>
      </c>
      <c r="J45" s="14">
        <v>17010000</v>
      </c>
      <c r="K45" s="14">
        <v>1701000</v>
      </c>
      <c r="L45" s="116">
        <v>1</v>
      </c>
      <c r="M45" s="15">
        <f t="shared" si="2"/>
        <v>3</v>
      </c>
      <c r="P45" s="178"/>
    </row>
    <row r="46" spans="2:16" ht="20.25" customHeight="1" x14ac:dyDescent="0.2">
      <c r="B46" s="10">
        <f t="shared" si="1"/>
        <v>20</v>
      </c>
      <c r="C46" s="33" t="s">
        <v>85</v>
      </c>
      <c r="D46" s="33" t="s">
        <v>86</v>
      </c>
      <c r="E46" s="11" t="s">
        <v>345</v>
      </c>
      <c r="F46" s="34">
        <v>42097</v>
      </c>
      <c r="G46" s="12" t="s">
        <v>473</v>
      </c>
      <c r="H46" s="35" t="str">
        <f t="shared" si="0"/>
        <v>3700838339</v>
      </c>
      <c r="I46" s="13" t="s">
        <v>119</v>
      </c>
      <c r="J46" s="14">
        <v>25464000</v>
      </c>
      <c r="K46" s="14">
        <v>2546400</v>
      </c>
      <c r="L46" s="67">
        <v>2</v>
      </c>
      <c r="M46" s="15">
        <f t="shared" si="2"/>
        <v>4</v>
      </c>
      <c r="P46" s="178"/>
    </row>
    <row r="47" spans="2:16" ht="20.25" customHeight="1" x14ac:dyDescent="0.2">
      <c r="B47" s="10">
        <f t="shared" si="1"/>
        <v>21</v>
      </c>
      <c r="C47" s="33" t="s">
        <v>85</v>
      </c>
      <c r="D47" s="33" t="s">
        <v>86</v>
      </c>
      <c r="E47" s="11" t="s">
        <v>299</v>
      </c>
      <c r="F47" s="34">
        <v>42097</v>
      </c>
      <c r="G47" s="12" t="s">
        <v>473</v>
      </c>
      <c r="H47" s="35" t="str">
        <f t="shared" si="0"/>
        <v>3700838339</v>
      </c>
      <c r="I47" s="13" t="s">
        <v>119</v>
      </c>
      <c r="J47" s="14">
        <v>145600</v>
      </c>
      <c r="K47" s="14">
        <v>14560</v>
      </c>
      <c r="L47" s="67">
        <v>2</v>
      </c>
      <c r="M47" s="15">
        <f t="shared" si="2"/>
        <v>4</v>
      </c>
      <c r="P47" s="178"/>
    </row>
    <row r="48" spans="2:16" ht="20.25" customHeight="1" x14ac:dyDescent="0.2">
      <c r="B48" s="10">
        <f t="shared" si="1"/>
        <v>22</v>
      </c>
      <c r="C48" s="33" t="s">
        <v>85</v>
      </c>
      <c r="D48" s="33" t="s">
        <v>86</v>
      </c>
      <c r="E48" s="11" t="s">
        <v>350</v>
      </c>
      <c r="F48" s="34">
        <v>42100</v>
      </c>
      <c r="G48" s="12" t="s">
        <v>110</v>
      </c>
      <c r="H48" s="35" t="str">
        <f t="shared" si="0"/>
        <v>3700529186</v>
      </c>
      <c r="I48" s="13" t="s">
        <v>119</v>
      </c>
      <c r="J48" s="14">
        <v>9753000</v>
      </c>
      <c r="K48" s="14">
        <v>975300</v>
      </c>
      <c r="L48" s="67">
        <v>2</v>
      </c>
      <c r="M48" s="15">
        <f t="shared" si="2"/>
        <v>4</v>
      </c>
      <c r="P48" s="178"/>
    </row>
    <row r="49" spans="2:16" ht="20.25" customHeight="1" x14ac:dyDescent="0.2">
      <c r="B49" s="10">
        <f t="shared" si="1"/>
        <v>23</v>
      </c>
      <c r="C49" s="33" t="s">
        <v>85</v>
      </c>
      <c r="D49" s="33" t="s">
        <v>86</v>
      </c>
      <c r="E49" s="11" t="s">
        <v>257</v>
      </c>
      <c r="F49" s="34">
        <v>42108</v>
      </c>
      <c r="G49" s="12" t="s">
        <v>100</v>
      </c>
      <c r="H49" s="35" t="str">
        <f t="shared" si="0"/>
        <v>0305002280-001</v>
      </c>
      <c r="I49" s="13" t="s">
        <v>119</v>
      </c>
      <c r="J49" s="14">
        <v>12125800</v>
      </c>
      <c r="K49" s="14">
        <v>1212580</v>
      </c>
      <c r="L49" s="67">
        <v>2</v>
      </c>
      <c r="M49" s="15">
        <f t="shared" si="2"/>
        <v>4</v>
      </c>
      <c r="P49" s="178"/>
    </row>
    <row r="50" spans="2:16" ht="20.25" customHeight="1" x14ac:dyDescent="0.2">
      <c r="B50" s="10">
        <f t="shared" si="1"/>
        <v>24</v>
      </c>
      <c r="C50" s="33" t="s">
        <v>85</v>
      </c>
      <c r="D50" s="33" t="s">
        <v>86</v>
      </c>
      <c r="E50" s="11" t="s">
        <v>354</v>
      </c>
      <c r="F50" s="34">
        <v>42114</v>
      </c>
      <c r="G50" s="12" t="s">
        <v>501</v>
      </c>
      <c r="H50" s="35" t="str">
        <f t="shared" si="0"/>
        <v>3700339107</v>
      </c>
      <c r="I50" s="13" t="s">
        <v>88</v>
      </c>
      <c r="J50" s="14">
        <v>4600000</v>
      </c>
      <c r="K50" s="14">
        <v>460000</v>
      </c>
      <c r="L50" s="67">
        <v>2</v>
      </c>
      <c r="M50" s="15">
        <f t="shared" si="2"/>
        <v>4</v>
      </c>
      <c r="P50" s="178"/>
    </row>
    <row r="51" spans="2:16" ht="20.25" customHeight="1" x14ac:dyDescent="0.2">
      <c r="B51" s="10">
        <f t="shared" si="1"/>
        <v>25</v>
      </c>
      <c r="C51" s="33" t="s">
        <v>85</v>
      </c>
      <c r="D51" s="33" t="s">
        <v>86</v>
      </c>
      <c r="E51" s="11" t="s">
        <v>357</v>
      </c>
      <c r="F51" s="34">
        <v>42131</v>
      </c>
      <c r="G51" s="12" t="s">
        <v>502</v>
      </c>
      <c r="H51" s="35" t="str">
        <f t="shared" si="0"/>
        <v>0311670991</v>
      </c>
      <c r="I51" s="13" t="s">
        <v>119</v>
      </c>
      <c r="J51" s="14">
        <v>7400000</v>
      </c>
      <c r="K51" s="14">
        <v>740000</v>
      </c>
      <c r="L51" s="67">
        <v>2</v>
      </c>
      <c r="M51" s="15">
        <f t="shared" si="2"/>
        <v>5</v>
      </c>
      <c r="P51" s="178"/>
    </row>
    <row r="52" spans="2:16" ht="20.25" customHeight="1" x14ac:dyDescent="0.2">
      <c r="B52" s="10">
        <f t="shared" ref="B52:B115" si="3">IF(G52&lt;&gt;"",ROW()-26,"")</f>
        <v>26</v>
      </c>
      <c r="C52" s="33" t="s">
        <v>85</v>
      </c>
      <c r="D52" s="33" t="s">
        <v>86</v>
      </c>
      <c r="E52" s="11" t="s">
        <v>359</v>
      </c>
      <c r="F52" s="34">
        <v>42137</v>
      </c>
      <c r="G52" s="12" t="s">
        <v>474</v>
      </c>
      <c r="H52" s="35" t="str">
        <f t="shared" ref="H52:H115" si="4">IF(ISNA(VLOOKUP(G52,DSBR,2,0)),"",VLOOKUP(G52,DSBR,2,0))</f>
        <v>0310585704</v>
      </c>
      <c r="I52" s="13" t="s">
        <v>88</v>
      </c>
      <c r="J52" s="14">
        <v>15000000</v>
      </c>
      <c r="K52" s="14">
        <v>1500000</v>
      </c>
      <c r="L52" s="67">
        <v>2</v>
      </c>
      <c r="M52" s="15">
        <f t="shared" si="2"/>
        <v>5</v>
      </c>
      <c r="P52" s="178"/>
    </row>
    <row r="53" spans="2:16" ht="20.25" customHeight="1" x14ac:dyDescent="0.2">
      <c r="B53" s="10">
        <f t="shared" si="3"/>
        <v>27</v>
      </c>
      <c r="C53" s="33" t="s">
        <v>85</v>
      </c>
      <c r="D53" s="33" t="s">
        <v>86</v>
      </c>
      <c r="E53" s="11" t="s">
        <v>361</v>
      </c>
      <c r="F53" s="34">
        <v>42149</v>
      </c>
      <c r="G53" s="12" t="s">
        <v>501</v>
      </c>
      <c r="H53" s="35" t="str">
        <f t="shared" si="4"/>
        <v>3700339107</v>
      </c>
      <c r="I53" s="13" t="s">
        <v>88</v>
      </c>
      <c r="J53" s="14">
        <v>15000000</v>
      </c>
      <c r="K53" s="14">
        <v>1500000</v>
      </c>
      <c r="L53" s="67">
        <v>2</v>
      </c>
      <c r="M53" s="15">
        <f t="shared" si="2"/>
        <v>5</v>
      </c>
      <c r="P53" s="178"/>
    </row>
    <row r="54" spans="2:16" ht="20.25" customHeight="1" x14ac:dyDescent="0.2">
      <c r="B54" s="10">
        <f t="shared" si="3"/>
        <v>28</v>
      </c>
      <c r="C54" s="33" t="s">
        <v>85</v>
      </c>
      <c r="D54" s="33" t="s">
        <v>86</v>
      </c>
      <c r="E54" s="11" t="s">
        <v>363</v>
      </c>
      <c r="F54" s="34">
        <v>42158</v>
      </c>
      <c r="G54" s="12" t="s">
        <v>475</v>
      </c>
      <c r="H54" s="35" t="str">
        <f t="shared" si="4"/>
        <v>3700426550</v>
      </c>
      <c r="I54" s="13" t="s">
        <v>119</v>
      </c>
      <c r="J54" s="14">
        <v>5650000</v>
      </c>
      <c r="K54" s="14">
        <v>565000</v>
      </c>
      <c r="L54" s="67">
        <v>2</v>
      </c>
      <c r="M54" s="15">
        <f t="shared" si="2"/>
        <v>6</v>
      </c>
      <c r="P54" s="178"/>
    </row>
    <row r="55" spans="2:16" ht="20.25" customHeight="1" x14ac:dyDescent="0.2">
      <c r="B55" s="10">
        <f t="shared" si="3"/>
        <v>29</v>
      </c>
      <c r="C55" s="33" t="s">
        <v>85</v>
      </c>
      <c r="D55" s="33" t="s">
        <v>86</v>
      </c>
      <c r="E55" s="11" t="s">
        <v>121</v>
      </c>
      <c r="F55" s="34">
        <v>42170</v>
      </c>
      <c r="G55" s="12" t="s">
        <v>476</v>
      </c>
      <c r="H55" s="35" t="str">
        <f t="shared" si="4"/>
        <v>3700603175</v>
      </c>
      <c r="I55" s="13" t="s">
        <v>500</v>
      </c>
      <c r="J55" s="14">
        <v>2160000</v>
      </c>
      <c r="K55" s="14">
        <v>216000</v>
      </c>
      <c r="L55" s="67">
        <v>2</v>
      </c>
      <c r="M55" s="15">
        <f t="shared" si="2"/>
        <v>6</v>
      </c>
      <c r="P55" s="178"/>
    </row>
    <row r="56" spans="2:16" ht="20.25" customHeight="1" x14ac:dyDescent="0.2">
      <c r="B56" s="10">
        <f t="shared" si="3"/>
        <v>30</v>
      </c>
      <c r="C56" s="33" t="s">
        <v>85</v>
      </c>
      <c r="D56" s="33" t="s">
        <v>86</v>
      </c>
      <c r="E56" s="11" t="s">
        <v>367</v>
      </c>
      <c r="F56" s="34">
        <v>42175</v>
      </c>
      <c r="G56" s="12" t="s">
        <v>100</v>
      </c>
      <c r="H56" s="35" t="str">
        <f t="shared" si="4"/>
        <v>0305002280-001</v>
      </c>
      <c r="I56" s="13" t="s">
        <v>119</v>
      </c>
      <c r="J56" s="14">
        <v>5358000</v>
      </c>
      <c r="K56" s="14">
        <v>535800</v>
      </c>
      <c r="L56" s="67">
        <v>2</v>
      </c>
      <c r="M56" s="15">
        <f t="shared" si="2"/>
        <v>6</v>
      </c>
      <c r="P56" s="178"/>
    </row>
    <row r="57" spans="2:16" ht="20.25" customHeight="1" x14ac:dyDescent="0.2">
      <c r="B57" s="10">
        <f t="shared" si="3"/>
        <v>31</v>
      </c>
      <c r="C57" s="33" t="s">
        <v>85</v>
      </c>
      <c r="D57" s="33" t="s">
        <v>86</v>
      </c>
      <c r="E57" s="11" t="s">
        <v>369</v>
      </c>
      <c r="F57" s="34">
        <v>42181</v>
      </c>
      <c r="G57" s="12" t="s">
        <v>100</v>
      </c>
      <c r="H57" s="35" t="str">
        <f t="shared" si="4"/>
        <v>0305002280-001</v>
      </c>
      <c r="I57" s="13" t="s">
        <v>119</v>
      </c>
      <c r="J57" s="14">
        <v>12288000</v>
      </c>
      <c r="K57" s="14">
        <v>1228800</v>
      </c>
      <c r="L57" s="67">
        <v>2</v>
      </c>
      <c r="M57" s="15">
        <f t="shared" si="2"/>
        <v>6</v>
      </c>
      <c r="P57" s="178"/>
    </row>
    <row r="58" spans="2:16" ht="20.25" customHeight="1" x14ac:dyDescent="0.2">
      <c r="B58" s="10">
        <f t="shared" si="3"/>
        <v>32</v>
      </c>
      <c r="C58" s="33" t="s">
        <v>85</v>
      </c>
      <c r="D58" s="33" t="s">
        <v>86</v>
      </c>
      <c r="E58" s="11" t="s">
        <v>371</v>
      </c>
      <c r="F58" s="34">
        <v>42181</v>
      </c>
      <c r="G58" s="12" t="s">
        <v>100</v>
      </c>
      <c r="H58" s="35" t="str">
        <f t="shared" si="4"/>
        <v>0305002280-001</v>
      </c>
      <c r="I58" s="13" t="s">
        <v>119</v>
      </c>
      <c r="J58" s="14">
        <v>5251000</v>
      </c>
      <c r="K58" s="14">
        <v>525100</v>
      </c>
      <c r="L58" s="67">
        <v>2</v>
      </c>
      <c r="M58" s="15">
        <f t="shared" si="2"/>
        <v>6</v>
      </c>
      <c r="P58" s="178"/>
    </row>
    <row r="59" spans="2:16" ht="20.25" customHeight="1" x14ac:dyDescent="0.2">
      <c r="B59" s="10">
        <f t="shared" si="3"/>
        <v>33</v>
      </c>
      <c r="C59" s="33" t="s">
        <v>85</v>
      </c>
      <c r="D59" s="33" t="s">
        <v>86</v>
      </c>
      <c r="E59" s="11" t="s">
        <v>376</v>
      </c>
      <c r="F59" s="34">
        <v>42185</v>
      </c>
      <c r="G59" s="12" t="s">
        <v>100</v>
      </c>
      <c r="H59" s="35" t="str">
        <f t="shared" si="4"/>
        <v>0305002280-001</v>
      </c>
      <c r="I59" s="13" t="s">
        <v>119</v>
      </c>
      <c r="J59" s="14">
        <v>5800100</v>
      </c>
      <c r="K59" s="14">
        <v>580010</v>
      </c>
      <c r="L59" s="67">
        <v>2</v>
      </c>
      <c r="M59" s="15">
        <f t="shared" si="2"/>
        <v>6</v>
      </c>
      <c r="P59" s="178"/>
    </row>
    <row r="60" spans="2:16" ht="20.25" customHeight="1" x14ac:dyDescent="0.2">
      <c r="B60" s="10">
        <f t="shared" si="3"/>
        <v>34</v>
      </c>
      <c r="C60" s="33" t="s">
        <v>85</v>
      </c>
      <c r="D60" s="33" t="s">
        <v>86</v>
      </c>
      <c r="E60" s="11" t="s">
        <v>377</v>
      </c>
      <c r="F60" s="34">
        <v>42185</v>
      </c>
      <c r="G60" s="12" t="s">
        <v>501</v>
      </c>
      <c r="H60" s="35" t="str">
        <f t="shared" si="4"/>
        <v>3700339107</v>
      </c>
      <c r="I60" s="13" t="s">
        <v>88</v>
      </c>
      <c r="J60" s="14">
        <v>8500000</v>
      </c>
      <c r="K60" s="14">
        <v>850000</v>
      </c>
      <c r="L60" s="67">
        <v>2</v>
      </c>
      <c r="M60" s="15">
        <f t="shared" si="2"/>
        <v>6</v>
      </c>
      <c r="P60" s="178"/>
    </row>
    <row r="61" spans="2:16" ht="20.25" customHeight="1" x14ac:dyDescent="0.2">
      <c r="B61" s="10">
        <f t="shared" si="3"/>
        <v>35</v>
      </c>
      <c r="C61" s="33" t="s">
        <v>85</v>
      </c>
      <c r="D61" s="33" t="s">
        <v>86</v>
      </c>
      <c r="E61" s="11" t="s">
        <v>378</v>
      </c>
      <c r="F61" s="34">
        <v>42185</v>
      </c>
      <c r="G61" s="12" t="s">
        <v>112</v>
      </c>
      <c r="H61" s="35" t="str">
        <f t="shared" si="4"/>
        <v>3702196486</v>
      </c>
      <c r="I61" s="13" t="s">
        <v>500</v>
      </c>
      <c r="J61" s="14">
        <v>16873000</v>
      </c>
      <c r="K61" s="14">
        <v>1687300</v>
      </c>
      <c r="L61" s="67">
        <v>2</v>
      </c>
      <c r="M61" s="15">
        <f t="shared" si="2"/>
        <v>6</v>
      </c>
      <c r="P61" s="178"/>
    </row>
    <row r="62" spans="2:16" ht="20.25" customHeight="1" x14ac:dyDescent="0.2">
      <c r="B62" s="10">
        <f t="shared" si="3"/>
        <v>36</v>
      </c>
      <c r="C62" s="33" t="s">
        <v>85</v>
      </c>
      <c r="D62" s="33" t="s">
        <v>86</v>
      </c>
      <c r="E62" s="11" t="s">
        <v>379</v>
      </c>
      <c r="F62" s="34">
        <v>42185</v>
      </c>
      <c r="G62" s="12" t="s">
        <v>112</v>
      </c>
      <c r="H62" s="35" t="str">
        <f t="shared" si="4"/>
        <v>3702196486</v>
      </c>
      <c r="I62" s="13" t="s">
        <v>500</v>
      </c>
      <c r="J62" s="14">
        <v>17546800</v>
      </c>
      <c r="K62" s="14">
        <v>1754680</v>
      </c>
      <c r="L62" s="67">
        <v>2</v>
      </c>
      <c r="M62" s="15">
        <f t="shared" si="2"/>
        <v>6</v>
      </c>
      <c r="P62" s="178"/>
    </row>
    <row r="63" spans="2:16" ht="20.25" customHeight="1" x14ac:dyDescent="0.2">
      <c r="B63" s="10">
        <f t="shared" si="3"/>
        <v>37</v>
      </c>
      <c r="C63" s="33" t="s">
        <v>85</v>
      </c>
      <c r="D63" s="33" t="s">
        <v>86</v>
      </c>
      <c r="E63" s="11" t="s">
        <v>380</v>
      </c>
      <c r="F63" s="34">
        <v>42185</v>
      </c>
      <c r="G63" s="12" t="s">
        <v>112</v>
      </c>
      <c r="H63" s="35" t="str">
        <f t="shared" si="4"/>
        <v>3702196486</v>
      </c>
      <c r="I63" s="13" t="s">
        <v>500</v>
      </c>
      <c r="J63" s="14">
        <v>17099350</v>
      </c>
      <c r="K63" s="14">
        <v>1709935</v>
      </c>
      <c r="L63" s="67">
        <v>2</v>
      </c>
      <c r="M63" s="15">
        <f t="shared" si="2"/>
        <v>6</v>
      </c>
      <c r="P63" s="178"/>
    </row>
    <row r="64" spans="2:16" ht="20.25" customHeight="1" x14ac:dyDescent="0.2">
      <c r="B64" s="10">
        <f t="shared" si="3"/>
        <v>38</v>
      </c>
      <c r="C64" s="33" t="s">
        <v>85</v>
      </c>
      <c r="D64" s="33" t="s">
        <v>86</v>
      </c>
      <c r="E64" s="11" t="s">
        <v>381</v>
      </c>
      <c r="F64" s="34">
        <v>42185</v>
      </c>
      <c r="G64" s="12" t="s">
        <v>112</v>
      </c>
      <c r="H64" s="35" t="str">
        <f t="shared" si="4"/>
        <v>3702196486</v>
      </c>
      <c r="I64" s="13" t="s">
        <v>500</v>
      </c>
      <c r="J64" s="14">
        <v>17785360</v>
      </c>
      <c r="K64" s="14">
        <v>1778536</v>
      </c>
      <c r="L64" s="67">
        <v>2</v>
      </c>
      <c r="M64" s="15">
        <f t="shared" si="2"/>
        <v>6</v>
      </c>
      <c r="P64" s="178"/>
    </row>
    <row r="65" spans="2:16" ht="20.25" customHeight="1" x14ac:dyDescent="0.2">
      <c r="B65" s="10">
        <f t="shared" si="3"/>
        <v>39</v>
      </c>
      <c r="C65" s="33" t="s">
        <v>85</v>
      </c>
      <c r="D65" s="33" t="s">
        <v>86</v>
      </c>
      <c r="E65" s="11" t="s">
        <v>382</v>
      </c>
      <c r="F65" s="34">
        <v>42185</v>
      </c>
      <c r="G65" s="12" t="s">
        <v>112</v>
      </c>
      <c r="H65" s="35" t="str">
        <f t="shared" si="4"/>
        <v>3702196486</v>
      </c>
      <c r="I65" s="13" t="s">
        <v>500</v>
      </c>
      <c r="J65" s="14">
        <v>16568500</v>
      </c>
      <c r="K65" s="14">
        <v>1656850</v>
      </c>
      <c r="L65" s="67">
        <v>2</v>
      </c>
      <c r="M65" s="15">
        <f t="shared" si="2"/>
        <v>6</v>
      </c>
      <c r="P65" s="178"/>
    </row>
    <row r="66" spans="2:16" ht="20.25" customHeight="1" x14ac:dyDescent="0.2">
      <c r="B66" s="10">
        <f t="shared" si="3"/>
        <v>40</v>
      </c>
      <c r="C66" s="33" t="s">
        <v>85</v>
      </c>
      <c r="D66" s="33" t="s">
        <v>86</v>
      </c>
      <c r="E66" s="11" t="s">
        <v>383</v>
      </c>
      <c r="F66" s="34">
        <v>42185</v>
      </c>
      <c r="G66" s="12" t="s">
        <v>112</v>
      </c>
      <c r="H66" s="35" t="str">
        <f t="shared" si="4"/>
        <v>3702196486</v>
      </c>
      <c r="I66" s="13" t="s">
        <v>500</v>
      </c>
      <c r="J66" s="14">
        <v>17157455</v>
      </c>
      <c r="K66" s="14">
        <v>1715746</v>
      </c>
      <c r="L66" s="67">
        <v>2</v>
      </c>
      <c r="M66" s="15">
        <f t="shared" si="2"/>
        <v>6</v>
      </c>
      <c r="P66" s="178"/>
    </row>
    <row r="67" spans="2:16" ht="20.25" customHeight="1" x14ac:dyDescent="0.2">
      <c r="B67" s="10">
        <f t="shared" si="3"/>
        <v>41</v>
      </c>
      <c r="C67" s="33" t="s">
        <v>85</v>
      </c>
      <c r="D67" s="33" t="s">
        <v>86</v>
      </c>
      <c r="E67" s="11" t="s">
        <v>384</v>
      </c>
      <c r="F67" s="34">
        <v>42185</v>
      </c>
      <c r="G67" s="12" t="s">
        <v>112</v>
      </c>
      <c r="H67" s="35" t="str">
        <f t="shared" si="4"/>
        <v>3702196486</v>
      </c>
      <c r="I67" s="13" t="s">
        <v>500</v>
      </c>
      <c r="J67" s="14">
        <v>17591400</v>
      </c>
      <c r="K67" s="14">
        <v>1759140</v>
      </c>
      <c r="L67" s="67">
        <v>2</v>
      </c>
      <c r="M67" s="15">
        <f t="shared" si="2"/>
        <v>6</v>
      </c>
      <c r="P67" s="178"/>
    </row>
    <row r="68" spans="2:16" ht="20.25" customHeight="1" x14ac:dyDescent="0.2">
      <c r="B68" s="10">
        <f t="shared" si="3"/>
        <v>42</v>
      </c>
      <c r="C68" s="33" t="s">
        <v>85</v>
      </c>
      <c r="D68" s="33" t="s">
        <v>86</v>
      </c>
      <c r="E68" s="11" t="s">
        <v>385</v>
      </c>
      <c r="F68" s="34">
        <v>42185</v>
      </c>
      <c r="G68" s="12" t="s">
        <v>112</v>
      </c>
      <c r="H68" s="35" t="str">
        <f t="shared" si="4"/>
        <v>3702196486</v>
      </c>
      <c r="I68" s="13" t="s">
        <v>500</v>
      </c>
      <c r="J68" s="14">
        <v>9516110</v>
      </c>
      <c r="K68" s="14">
        <v>951611</v>
      </c>
      <c r="L68" s="67">
        <v>2</v>
      </c>
      <c r="M68" s="15">
        <f t="shared" si="2"/>
        <v>6</v>
      </c>
      <c r="P68" s="178"/>
    </row>
    <row r="69" spans="2:16" ht="20.25" customHeight="1" x14ac:dyDescent="0.2">
      <c r="B69" s="10">
        <f t="shared" si="3"/>
        <v>43</v>
      </c>
      <c r="C69" s="33" t="s">
        <v>85</v>
      </c>
      <c r="D69" s="33" t="s">
        <v>86</v>
      </c>
      <c r="E69" s="11" t="s">
        <v>386</v>
      </c>
      <c r="F69" s="34">
        <v>42185</v>
      </c>
      <c r="G69" s="12" t="s">
        <v>502</v>
      </c>
      <c r="H69" s="35" t="str">
        <f t="shared" si="4"/>
        <v>0311670991</v>
      </c>
      <c r="I69" s="13" t="s">
        <v>119</v>
      </c>
      <c r="J69" s="14">
        <v>1865000</v>
      </c>
      <c r="K69" s="14">
        <v>186500</v>
      </c>
      <c r="L69" s="67">
        <v>2</v>
      </c>
      <c r="M69" s="15">
        <f t="shared" si="2"/>
        <v>6</v>
      </c>
      <c r="P69" s="178"/>
    </row>
    <row r="70" spans="2:16" ht="20.25" customHeight="1" x14ac:dyDescent="0.2">
      <c r="B70" s="10">
        <f t="shared" si="3"/>
        <v>44</v>
      </c>
      <c r="C70" s="33" t="s">
        <v>85</v>
      </c>
      <c r="D70" s="33" t="s">
        <v>86</v>
      </c>
      <c r="E70" s="11" t="s">
        <v>387</v>
      </c>
      <c r="F70" s="34">
        <v>42205</v>
      </c>
      <c r="G70" s="12" t="s">
        <v>477</v>
      </c>
      <c r="H70" s="35" t="str">
        <f t="shared" si="4"/>
        <v>3500662705</v>
      </c>
      <c r="I70" s="13" t="s">
        <v>119</v>
      </c>
      <c r="J70" s="14">
        <v>300000</v>
      </c>
      <c r="K70" s="14">
        <v>30000</v>
      </c>
      <c r="L70" s="67">
        <v>3</v>
      </c>
      <c r="M70" s="15">
        <f t="shared" si="2"/>
        <v>7</v>
      </c>
      <c r="P70" s="178"/>
    </row>
    <row r="71" spans="2:16" ht="20.25" customHeight="1" x14ac:dyDescent="0.2">
      <c r="B71" s="10">
        <f t="shared" si="3"/>
        <v>45</v>
      </c>
      <c r="C71" s="33" t="s">
        <v>85</v>
      </c>
      <c r="D71" s="33" t="s">
        <v>86</v>
      </c>
      <c r="E71" s="11" t="s">
        <v>388</v>
      </c>
      <c r="F71" s="34">
        <v>42206</v>
      </c>
      <c r="G71" s="12" t="s">
        <v>501</v>
      </c>
      <c r="H71" s="35" t="str">
        <f t="shared" si="4"/>
        <v>3700339107</v>
      </c>
      <c r="I71" s="13" t="s">
        <v>88</v>
      </c>
      <c r="J71" s="14">
        <v>9500000</v>
      </c>
      <c r="K71" s="14">
        <v>950000</v>
      </c>
      <c r="L71" s="67">
        <v>3</v>
      </c>
      <c r="M71" s="15">
        <f t="shared" si="2"/>
        <v>7</v>
      </c>
      <c r="P71" s="178"/>
    </row>
    <row r="72" spans="2:16" ht="20.25" customHeight="1" x14ac:dyDescent="0.2">
      <c r="B72" s="10">
        <f t="shared" si="3"/>
        <v>46</v>
      </c>
      <c r="C72" s="33" t="s">
        <v>85</v>
      </c>
      <c r="D72" s="33" t="s">
        <v>86</v>
      </c>
      <c r="E72" s="11" t="s">
        <v>389</v>
      </c>
      <c r="F72" s="34">
        <v>42219</v>
      </c>
      <c r="G72" s="12" t="s">
        <v>478</v>
      </c>
      <c r="H72" s="35" t="str">
        <f t="shared" si="4"/>
        <v>0305495974</v>
      </c>
      <c r="I72" s="13" t="s">
        <v>119</v>
      </c>
      <c r="J72" s="14">
        <v>44000000</v>
      </c>
      <c r="K72" s="14">
        <v>4400000</v>
      </c>
      <c r="L72" s="67">
        <v>3</v>
      </c>
      <c r="M72" s="15">
        <f t="shared" si="2"/>
        <v>8</v>
      </c>
      <c r="P72" s="178"/>
    </row>
    <row r="73" spans="2:16" ht="20.25" customHeight="1" x14ac:dyDescent="0.2">
      <c r="B73" s="10">
        <f t="shared" si="3"/>
        <v>47</v>
      </c>
      <c r="C73" s="33" t="s">
        <v>85</v>
      </c>
      <c r="D73" s="33" t="s">
        <v>86</v>
      </c>
      <c r="E73" s="11" t="s">
        <v>390</v>
      </c>
      <c r="F73" s="34">
        <v>42224</v>
      </c>
      <c r="G73" s="12" t="s">
        <v>504</v>
      </c>
      <c r="H73" s="35" t="str">
        <f t="shared" si="4"/>
        <v>0310857404</v>
      </c>
      <c r="I73" s="13" t="s">
        <v>119</v>
      </c>
      <c r="J73" s="14">
        <v>5250000</v>
      </c>
      <c r="K73" s="14">
        <v>525000</v>
      </c>
      <c r="L73" s="67">
        <v>3</v>
      </c>
      <c r="M73" s="15">
        <f t="shared" si="2"/>
        <v>8</v>
      </c>
      <c r="P73" s="178"/>
    </row>
    <row r="74" spans="2:16" ht="20.25" customHeight="1" x14ac:dyDescent="0.2">
      <c r="B74" s="10">
        <f t="shared" si="3"/>
        <v>48</v>
      </c>
      <c r="C74" s="33" t="s">
        <v>85</v>
      </c>
      <c r="D74" s="33" t="s">
        <v>86</v>
      </c>
      <c r="E74" s="11" t="s">
        <v>391</v>
      </c>
      <c r="F74" s="34">
        <v>42226</v>
      </c>
      <c r="G74" s="12" t="s">
        <v>479</v>
      </c>
      <c r="H74" s="35" t="str">
        <f t="shared" si="4"/>
        <v>3701770098</v>
      </c>
      <c r="I74" s="13" t="s">
        <v>119</v>
      </c>
      <c r="J74" s="14">
        <v>16250000</v>
      </c>
      <c r="K74" s="14">
        <v>1625000</v>
      </c>
      <c r="L74" s="67">
        <v>3</v>
      </c>
      <c r="M74" s="15">
        <f t="shared" si="2"/>
        <v>8</v>
      </c>
      <c r="P74" s="178"/>
    </row>
    <row r="75" spans="2:16" ht="20.25" customHeight="1" x14ac:dyDescent="0.2">
      <c r="B75" s="10">
        <f t="shared" si="3"/>
        <v>49</v>
      </c>
      <c r="C75" s="33" t="s">
        <v>85</v>
      </c>
      <c r="D75" s="33" t="s">
        <v>86</v>
      </c>
      <c r="E75" s="11" t="s">
        <v>392</v>
      </c>
      <c r="F75" s="34">
        <v>42228</v>
      </c>
      <c r="G75" s="12" t="s">
        <v>479</v>
      </c>
      <c r="H75" s="35" t="str">
        <f t="shared" si="4"/>
        <v>3701770098</v>
      </c>
      <c r="I75" s="13" t="s">
        <v>119</v>
      </c>
      <c r="J75" s="14">
        <v>15850000</v>
      </c>
      <c r="K75" s="14">
        <v>1585000</v>
      </c>
      <c r="L75" s="67">
        <v>3</v>
      </c>
      <c r="M75" s="15">
        <f t="shared" si="2"/>
        <v>8</v>
      </c>
      <c r="P75" s="178"/>
    </row>
    <row r="76" spans="2:16" ht="20.25" customHeight="1" x14ac:dyDescent="0.2">
      <c r="B76" s="10">
        <f t="shared" si="3"/>
        <v>50</v>
      </c>
      <c r="C76" s="33" t="s">
        <v>85</v>
      </c>
      <c r="D76" s="33" t="s">
        <v>86</v>
      </c>
      <c r="E76" s="11" t="s">
        <v>393</v>
      </c>
      <c r="F76" s="34">
        <v>42231</v>
      </c>
      <c r="G76" s="12" t="s">
        <v>479</v>
      </c>
      <c r="H76" s="35" t="str">
        <f t="shared" si="4"/>
        <v>3701770098</v>
      </c>
      <c r="I76" s="13" t="s">
        <v>120</v>
      </c>
      <c r="J76" s="14">
        <v>15000000</v>
      </c>
      <c r="K76" s="14">
        <v>1500000</v>
      </c>
      <c r="L76" s="67">
        <v>3</v>
      </c>
      <c r="M76" s="15">
        <f t="shared" si="2"/>
        <v>8</v>
      </c>
      <c r="P76" s="178"/>
    </row>
    <row r="77" spans="2:16" ht="20.25" customHeight="1" x14ac:dyDescent="0.2">
      <c r="B77" s="10">
        <f t="shared" si="3"/>
        <v>51</v>
      </c>
      <c r="C77" s="33" t="s">
        <v>85</v>
      </c>
      <c r="D77" s="33" t="s">
        <v>86</v>
      </c>
      <c r="E77" s="11" t="s">
        <v>394</v>
      </c>
      <c r="F77" s="34">
        <v>42233</v>
      </c>
      <c r="G77" s="12" t="s">
        <v>479</v>
      </c>
      <c r="H77" s="35" t="str">
        <f t="shared" si="4"/>
        <v>3701770098</v>
      </c>
      <c r="I77" s="13" t="s">
        <v>120</v>
      </c>
      <c r="J77" s="14">
        <v>16500000</v>
      </c>
      <c r="K77" s="14">
        <v>1650000</v>
      </c>
      <c r="L77" s="67">
        <v>3</v>
      </c>
      <c r="M77" s="15">
        <f t="shared" si="2"/>
        <v>8</v>
      </c>
      <c r="P77" s="178"/>
    </row>
    <row r="78" spans="2:16" ht="20.25" customHeight="1" x14ac:dyDescent="0.2">
      <c r="B78" s="10">
        <f t="shared" si="3"/>
        <v>52</v>
      </c>
      <c r="C78" s="33" t="s">
        <v>85</v>
      </c>
      <c r="D78" s="33" t="s">
        <v>86</v>
      </c>
      <c r="E78" s="11" t="s">
        <v>395</v>
      </c>
      <c r="F78" s="34">
        <v>42234</v>
      </c>
      <c r="G78" s="12" t="s">
        <v>479</v>
      </c>
      <c r="H78" s="35" t="str">
        <f t="shared" si="4"/>
        <v>3701770098</v>
      </c>
      <c r="I78" s="13" t="s">
        <v>88</v>
      </c>
      <c r="J78" s="14">
        <v>18000000</v>
      </c>
      <c r="K78" s="14">
        <v>1800000</v>
      </c>
      <c r="L78" s="67">
        <v>3</v>
      </c>
      <c r="M78" s="15">
        <f t="shared" si="2"/>
        <v>8</v>
      </c>
      <c r="P78" s="178"/>
    </row>
    <row r="79" spans="2:16" ht="20.25" customHeight="1" x14ac:dyDescent="0.2">
      <c r="B79" s="10">
        <f t="shared" si="3"/>
        <v>53</v>
      </c>
      <c r="C79" s="33" t="s">
        <v>85</v>
      </c>
      <c r="D79" s="33" t="s">
        <v>86</v>
      </c>
      <c r="E79" s="11" t="s">
        <v>396</v>
      </c>
      <c r="F79" s="34">
        <v>42237</v>
      </c>
      <c r="G79" s="12" t="s">
        <v>479</v>
      </c>
      <c r="H79" s="35" t="str">
        <f t="shared" si="4"/>
        <v>3701770098</v>
      </c>
      <c r="I79" s="13" t="s">
        <v>120</v>
      </c>
      <c r="J79" s="14">
        <v>8250000</v>
      </c>
      <c r="K79" s="14">
        <v>825000</v>
      </c>
      <c r="L79" s="67">
        <v>3</v>
      </c>
      <c r="M79" s="15">
        <f t="shared" si="2"/>
        <v>8</v>
      </c>
      <c r="P79" s="178"/>
    </row>
    <row r="80" spans="2:16" ht="20.25" customHeight="1" x14ac:dyDescent="0.2">
      <c r="B80" s="10">
        <f t="shared" si="3"/>
        <v>54</v>
      </c>
      <c r="C80" s="33" t="s">
        <v>85</v>
      </c>
      <c r="D80" s="33" t="s">
        <v>86</v>
      </c>
      <c r="E80" s="11" t="s">
        <v>397</v>
      </c>
      <c r="F80" s="34">
        <v>42239</v>
      </c>
      <c r="G80" s="12" t="s">
        <v>479</v>
      </c>
      <c r="H80" s="35" t="str">
        <f t="shared" si="4"/>
        <v>3701770098</v>
      </c>
      <c r="I80" s="13" t="s">
        <v>88</v>
      </c>
      <c r="J80" s="14">
        <v>17500000</v>
      </c>
      <c r="K80" s="14">
        <v>1750000</v>
      </c>
      <c r="L80" s="67">
        <v>3</v>
      </c>
      <c r="M80" s="15">
        <f t="shared" si="2"/>
        <v>8</v>
      </c>
      <c r="P80" s="178"/>
    </row>
    <row r="81" spans="2:16" ht="20.25" customHeight="1" x14ac:dyDescent="0.2">
      <c r="B81" s="10">
        <f t="shared" si="3"/>
        <v>55</v>
      </c>
      <c r="C81" s="33" t="s">
        <v>85</v>
      </c>
      <c r="D81" s="33" t="s">
        <v>86</v>
      </c>
      <c r="E81" s="11" t="s">
        <v>398</v>
      </c>
      <c r="F81" s="34">
        <v>42240</v>
      </c>
      <c r="G81" s="12" t="s">
        <v>480</v>
      </c>
      <c r="H81" s="35" t="str">
        <f t="shared" si="4"/>
        <v>0312544728</v>
      </c>
      <c r="I81" s="13" t="s">
        <v>120</v>
      </c>
      <c r="J81" s="14">
        <v>14310000</v>
      </c>
      <c r="K81" s="14">
        <v>1431000</v>
      </c>
      <c r="L81" s="67">
        <v>3</v>
      </c>
      <c r="M81" s="15">
        <f t="shared" si="2"/>
        <v>8</v>
      </c>
      <c r="P81" s="178"/>
    </row>
    <row r="82" spans="2:16" ht="20.25" customHeight="1" x14ac:dyDescent="0.2">
      <c r="B82" s="10">
        <f t="shared" si="3"/>
        <v>56</v>
      </c>
      <c r="C82" s="33" t="s">
        <v>85</v>
      </c>
      <c r="D82" s="33" t="s">
        <v>86</v>
      </c>
      <c r="E82" s="11" t="s">
        <v>399</v>
      </c>
      <c r="F82" s="34">
        <v>42241</v>
      </c>
      <c r="G82" s="12" t="s">
        <v>479</v>
      </c>
      <c r="H82" s="35" t="str">
        <f t="shared" si="4"/>
        <v>3701770098</v>
      </c>
      <c r="I82" s="13" t="s">
        <v>88</v>
      </c>
      <c r="J82" s="14">
        <v>18050000</v>
      </c>
      <c r="K82" s="14">
        <v>1805000</v>
      </c>
      <c r="L82" s="67">
        <v>3</v>
      </c>
      <c r="M82" s="15">
        <f t="shared" si="2"/>
        <v>8</v>
      </c>
      <c r="P82" s="178"/>
    </row>
    <row r="83" spans="2:16" ht="20.25" customHeight="1" x14ac:dyDescent="0.2">
      <c r="B83" s="10">
        <f t="shared" si="3"/>
        <v>57</v>
      </c>
      <c r="C83" s="33" t="s">
        <v>85</v>
      </c>
      <c r="D83" s="33" t="s">
        <v>86</v>
      </c>
      <c r="E83" s="11" t="s">
        <v>400</v>
      </c>
      <c r="F83" s="34">
        <v>42241</v>
      </c>
      <c r="G83" s="12" t="s">
        <v>501</v>
      </c>
      <c r="H83" s="35" t="str">
        <f t="shared" si="4"/>
        <v>3700339107</v>
      </c>
      <c r="I83" s="13" t="s">
        <v>88</v>
      </c>
      <c r="J83" s="14">
        <v>11800000</v>
      </c>
      <c r="K83" s="14">
        <v>1180000</v>
      </c>
      <c r="L83" s="67">
        <v>3</v>
      </c>
      <c r="M83" s="15">
        <f t="shared" si="2"/>
        <v>8</v>
      </c>
      <c r="P83" s="178"/>
    </row>
    <row r="84" spans="2:16" ht="20.25" customHeight="1" x14ac:dyDescent="0.2">
      <c r="B84" s="10">
        <f t="shared" si="3"/>
        <v>58</v>
      </c>
      <c r="C84" s="33" t="s">
        <v>85</v>
      </c>
      <c r="D84" s="33" t="s">
        <v>86</v>
      </c>
      <c r="E84" s="11" t="s">
        <v>401</v>
      </c>
      <c r="F84" s="34">
        <v>42248</v>
      </c>
      <c r="G84" s="12" t="s">
        <v>481</v>
      </c>
      <c r="H84" s="35" t="str">
        <f t="shared" si="4"/>
        <v>3702314958</v>
      </c>
      <c r="I84" s="13" t="s">
        <v>119</v>
      </c>
      <c r="J84" s="14">
        <v>1330000</v>
      </c>
      <c r="K84" s="14">
        <v>133000</v>
      </c>
      <c r="L84" s="67">
        <v>3</v>
      </c>
      <c r="M84" s="15">
        <f t="shared" si="2"/>
        <v>9</v>
      </c>
      <c r="P84" s="178"/>
    </row>
    <row r="85" spans="2:16" ht="20.25" customHeight="1" x14ac:dyDescent="0.2">
      <c r="B85" s="10">
        <f t="shared" si="3"/>
        <v>59</v>
      </c>
      <c r="C85" s="33" t="s">
        <v>85</v>
      </c>
      <c r="D85" s="33" t="s">
        <v>86</v>
      </c>
      <c r="E85" s="11" t="s">
        <v>402</v>
      </c>
      <c r="F85" s="34">
        <v>42259</v>
      </c>
      <c r="G85" s="12" t="s">
        <v>482</v>
      </c>
      <c r="H85" s="35" t="str">
        <f t="shared" si="4"/>
        <v>0313185447</v>
      </c>
      <c r="I85" s="13" t="s">
        <v>119</v>
      </c>
      <c r="J85" s="14">
        <v>1200000</v>
      </c>
      <c r="K85" s="14">
        <v>120000</v>
      </c>
      <c r="L85" s="67">
        <v>3</v>
      </c>
      <c r="M85" s="15">
        <f t="shared" si="2"/>
        <v>9</v>
      </c>
      <c r="P85" s="178"/>
    </row>
    <row r="86" spans="2:16" ht="20.25" customHeight="1" x14ac:dyDescent="0.2">
      <c r="B86" s="10">
        <f t="shared" si="3"/>
        <v>60</v>
      </c>
      <c r="C86" s="33" t="s">
        <v>85</v>
      </c>
      <c r="D86" s="33" t="s">
        <v>86</v>
      </c>
      <c r="E86" s="11" t="s">
        <v>403</v>
      </c>
      <c r="F86" s="34">
        <v>42259</v>
      </c>
      <c r="G86" s="12" t="s">
        <v>479</v>
      </c>
      <c r="H86" s="35" t="str">
        <f t="shared" si="4"/>
        <v>3701770098</v>
      </c>
      <c r="I86" s="13" t="s">
        <v>119</v>
      </c>
      <c r="J86" s="14">
        <v>12340000</v>
      </c>
      <c r="K86" s="14">
        <v>1234000</v>
      </c>
      <c r="L86" s="67">
        <v>3</v>
      </c>
      <c r="M86" s="15">
        <f t="shared" si="2"/>
        <v>9</v>
      </c>
      <c r="P86" s="178"/>
    </row>
    <row r="87" spans="2:16" ht="20.25" customHeight="1" x14ac:dyDescent="0.2">
      <c r="B87" s="10">
        <f t="shared" si="3"/>
        <v>61</v>
      </c>
      <c r="C87" s="33" t="s">
        <v>85</v>
      </c>
      <c r="D87" s="33" t="s">
        <v>86</v>
      </c>
      <c r="E87" s="11" t="s">
        <v>404</v>
      </c>
      <c r="F87" s="34">
        <v>42261</v>
      </c>
      <c r="G87" s="12" t="s">
        <v>481</v>
      </c>
      <c r="H87" s="35" t="str">
        <f t="shared" si="4"/>
        <v>3702314958</v>
      </c>
      <c r="I87" s="13" t="s">
        <v>119</v>
      </c>
      <c r="J87" s="14">
        <v>1330000</v>
      </c>
      <c r="K87" s="14">
        <v>133000</v>
      </c>
      <c r="L87" s="67">
        <v>3</v>
      </c>
      <c r="M87" s="15">
        <f t="shared" si="2"/>
        <v>9</v>
      </c>
      <c r="P87" s="178"/>
    </row>
    <row r="88" spans="2:16" ht="20.25" customHeight="1" x14ac:dyDescent="0.2">
      <c r="B88" s="10">
        <f t="shared" si="3"/>
        <v>62</v>
      </c>
      <c r="C88" s="33" t="s">
        <v>85</v>
      </c>
      <c r="D88" s="33" t="s">
        <v>86</v>
      </c>
      <c r="E88" s="11" t="s">
        <v>405</v>
      </c>
      <c r="F88" s="34">
        <v>42262</v>
      </c>
      <c r="G88" s="12" t="s">
        <v>483</v>
      </c>
      <c r="H88" s="35" t="str">
        <f t="shared" si="4"/>
        <v>0302271510</v>
      </c>
      <c r="I88" s="13" t="s">
        <v>119</v>
      </c>
      <c r="J88" s="14">
        <v>27820535</v>
      </c>
      <c r="K88" s="14">
        <v>2782054</v>
      </c>
      <c r="L88" s="67">
        <v>3</v>
      </c>
      <c r="M88" s="15">
        <f t="shared" si="2"/>
        <v>9</v>
      </c>
      <c r="P88" s="178"/>
    </row>
    <row r="89" spans="2:16" ht="20.25" customHeight="1" x14ac:dyDescent="0.2">
      <c r="B89" s="10">
        <f t="shared" si="3"/>
        <v>63</v>
      </c>
      <c r="C89" s="33" t="s">
        <v>85</v>
      </c>
      <c r="D89" s="33" t="s">
        <v>86</v>
      </c>
      <c r="E89" s="11" t="s">
        <v>406</v>
      </c>
      <c r="F89" s="34">
        <v>42262</v>
      </c>
      <c r="G89" s="12" t="s">
        <v>479</v>
      </c>
      <c r="H89" s="35" t="str">
        <f t="shared" si="4"/>
        <v>3701770098</v>
      </c>
      <c r="I89" s="13" t="s">
        <v>119</v>
      </c>
      <c r="J89" s="14">
        <v>17715000</v>
      </c>
      <c r="K89" s="14">
        <v>1771500</v>
      </c>
      <c r="L89" s="67">
        <v>3</v>
      </c>
      <c r="M89" s="15">
        <f t="shared" si="2"/>
        <v>9</v>
      </c>
      <c r="P89" s="178"/>
    </row>
    <row r="90" spans="2:16" ht="20.25" customHeight="1" x14ac:dyDescent="0.2">
      <c r="B90" s="10">
        <f t="shared" si="3"/>
        <v>64</v>
      </c>
      <c r="C90" s="33" t="s">
        <v>85</v>
      </c>
      <c r="D90" s="33" t="s">
        <v>86</v>
      </c>
      <c r="E90" s="11" t="s">
        <v>407</v>
      </c>
      <c r="F90" s="34">
        <v>42264</v>
      </c>
      <c r="G90" s="12" t="s">
        <v>479</v>
      </c>
      <c r="H90" s="35" t="str">
        <f t="shared" si="4"/>
        <v>3701770098</v>
      </c>
      <c r="I90" s="13" t="s">
        <v>88</v>
      </c>
      <c r="J90" s="14">
        <v>18000000</v>
      </c>
      <c r="K90" s="14">
        <v>1800000</v>
      </c>
      <c r="L90" s="67">
        <v>3</v>
      </c>
      <c r="M90" s="15">
        <f t="shared" si="2"/>
        <v>9</v>
      </c>
      <c r="P90" s="178"/>
    </row>
    <row r="91" spans="2:16" ht="20.25" customHeight="1" x14ac:dyDescent="0.2">
      <c r="B91" s="10">
        <f t="shared" si="3"/>
        <v>65</v>
      </c>
      <c r="C91" s="33" t="s">
        <v>85</v>
      </c>
      <c r="D91" s="33" t="s">
        <v>86</v>
      </c>
      <c r="E91" s="11" t="s">
        <v>408</v>
      </c>
      <c r="F91" s="34">
        <v>42265</v>
      </c>
      <c r="G91" s="12" t="s">
        <v>484</v>
      </c>
      <c r="H91" s="35" t="str">
        <f t="shared" si="4"/>
        <v>3700898056</v>
      </c>
      <c r="I91" s="13" t="s">
        <v>88</v>
      </c>
      <c r="J91" s="14">
        <v>2100000</v>
      </c>
      <c r="K91" s="14">
        <v>210000</v>
      </c>
      <c r="L91" s="67">
        <v>3</v>
      </c>
      <c r="M91" s="15">
        <f t="shared" si="2"/>
        <v>9</v>
      </c>
      <c r="P91" s="178"/>
    </row>
    <row r="92" spans="2:16" ht="20.25" customHeight="1" x14ac:dyDescent="0.2">
      <c r="B92" s="10">
        <f t="shared" si="3"/>
        <v>66</v>
      </c>
      <c r="C92" s="33" t="s">
        <v>85</v>
      </c>
      <c r="D92" s="33" t="s">
        <v>86</v>
      </c>
      <c r="E92" s="11" t="s">
        <v>409</v>
      </c>
      <c r="F92" s="34">
        <v>42265</v>
      </c>
      <c r="G92" s="12" t="s">
        <v>478</v>
      </c>
      <c r="H92" s="35" t="str">
        <f t="shared" si="4"/>
        <v>0305495974</v>
      </c>
      <c r="I92" s="13" t="s">
        <v>119</v>
      </c>
      <c r="J92" s="14">
        <v>33750000</v>
      </c>
      <c r="K92" s="14">
        <v>3375000</v>
      </c>
      <c r="L92" s="67">
        <v>3</v>
      </c>
      <c r="M92" s="15">
        <f t="shared" ref="M92:M155" si="5">MONTH(F92)</f>
        <v>9</v>
      </c>
      <c r="P92" s="178"/>
    </row>
    <row r="93" spans="2:16" ht="20.25" customHeight="1" x14ac:dyDescent="0.2">
      <c r="B93" s="10">
        <f t="shared" si="3"/>
        <v>67</v>
      </c>
      <c r="C93" s="33" t="s">
        <v>85</v>
      </c>
      <c r="D93" s="33" t="s">
        <v>86</v>
      </c>
      <c r="E93" s="11" t="s">
        <v>410</v>
      </c>
      <c r="F93" s="34">
        <v>42266</v>
      </c>
      <c r="G93" s="12" t="s">
        <v>483</v>
      </c>
      <c r="H93" s="35" t="str">
        <f t="shared" si="4"/>
        <v>0302271510</v>
      </c>
      <c r="I93" s="13" t="s">
        <v>119</v>
      </c>
      <c r="J93" s="14">
        <v>16303600</v>
      </c>
      <c r="K93" s="14">
        <v>1630360</v>
      </c>
      <c r="L93" s="67">
        <v>3</v>
      </c>
      <c r="M93" s="15">
        <f t="shared" si="5"/>
        <v>9</v>
      </c>
      <c r="P93" s="178"/>
    </row>
    <row r="94" spans="2:16" ht="20.25" customHeight="1" x14ac:dyDescent="0.2">
      <c r="B94" s="10">
        <f t="shared" si="3"/>
        <v>68</v>
      </c>
      <c r="C94" s="33" t="s">
        <v>85</v>
      </c>
      <c r="D94" s="33" t="s">
        <v>86</v>
      </c>
      <c r="E94" s="11" t="s">
        <v>411</v>
      </c>
      <c r="F94" s="34">
        <v>42266</v>
      </c>
      <c r="G94" s="12" t="s">
        <v>479</v>
      </c>
      <c r="H94" s="35" t="str">
        <f t="shared" si="4"/>
        <v>3701770098</v>
      </c>
      <c r="I94" s="13" t="s">
        <v>120</v>
      </c>
      <c r="J94" s="14">
        <v>12000000</v>
      </c>
      <c r="K94" s="14">
        <v>1200000</v>
      </c>
      <c r="L94" s="67">
        <v>3</v>
      </c>
      <c r="M94" s="15">
        <f t="shared" si="5"/>
        <v>9</v>
      </c>
      <c r="P94" s="178"/>
    </row>
    <row r="95" spans="2:16" ht="20.25" customHeight="1" x14ac:dyDescent="0.2">
      <c r="B95" s="10">
        <f t="shared" si="3"/>
        <v>69</v>
      </c>
      <c r="C95" s="33" t="s">
        <v>85</v>
      </c>
      <c r="D95" s="33" t="s">
        <v>86</v>
      </c>
      <c r="E95" s="11" t="s">
        <v>412</v>
      </c>
      <c r="F95" s="34">
        <v>42267</v>
      </c>
      <c r="G95" s="12" t="s">
        <v>472</v>
      </c>
      <c r="H95" s="35" t="str">
        <f t="shared" si="4"/>
        <v>0312947639</v>
      </c>
      <c r="I95" s="13" t="s">
        <v>119</v>
      </c>
      <c r="J95" s="14">
        <v>1400000</v>
      </c>
      <c r="K95" s="14">
        <v>140000</v>
      </c>
      <c r="L95" s="67">
        <v>3</v>
      </c>
      <c r="M95" s="15">
        <f t="shared" si="5"/>
        <v>9</v>
      </c>
      <c r="P95" s="178"/>
    </row>
    <row r="96" spans="2:16" ht="20.25" customHeight="1" x14ac:dyDescent="0.2">
      <c r="B96" s="10">
        <f t="shared" si="3"/>
        <v>70</v>
      </c>
      <c r="C96" s="33" t="s">
        <v>85</v>
      </c>
      <c r="D96" s="33" t="s">
        <v>86</v>
      </c>
      <c r="E96" s="11" t="s">
        <v>413</v>
      </c>
      <c r="F96" s="34">
        <v>42267</v>
      </c>
      <c r="G96" s="12" t="s">
        <v>485</v>
      </c>
      <c r="H96" s="35" t="str">
        <f t="shared" si="4"/>
        <v>3702375090</v>
      </c>
      <c r="I96" s="13" t="s">
        <v>119</v>
      </c>
      <c r="J96" s="14">
        <v>46860000</v>
      </c>
      <c r="K96" s="14">
        <v>4686000</v>
      </c>
      <c r="L96" s="67">
        <v>3</v>
      </c>
      <c r="M96" s="15">
        <f t="shared" si="5"/>
        <v>9</v>
      </c>
      <c r="P96" s="178"/>
    </row>
    <row r="97" spans="2:16" ht="20.25" customHeight="1" x14ac:dyDescent="0.2">
      <c r="B97" s="10">
        <f t="shared" si="3"/>
        <v>71</v>
      </c>
      <c r="C97" s="33" t="s">
        <v>85</v>
      </c>
      <c r="D97" s="33" t="s">
        <v>86</v>
      </c>
      <c r="E97" s="11" t="s">
        <v>414</v>
      </c>
      <c r="F97" s="34">
        <v>42268</v>
      </c>
      <c r="G97" s="12" t="s">
        <v>479</v>
      </c>
      <c r="H97" s="35" t="str">
        <f t="shared" si="4"/>
        <v>3701770098</v>
      </c>
      <c r="I97" s="13" t="s">
        <v>120</v>
      </c>
      <c r="J97" s="14">
        <v>16500000</v>
      </c>
      <c r="K97" s="14">
        <v>1650000</v>
      </c>
      <c r="L97" s="67">
        <v>3</v>
      </c>
      <c r="M97" s="15">
        <f t="shared" si="5"/>
        <v>9</v>
      </c>
      <c r="P97" s="178"/>
    </row>
    <row r="98" spans="2:16" ht="20.25" customHeight="1" x14ac:dyDescent="0.2">
      <c r="B98" s="10">
        <f t="shared" si="3"/>
        <v>72</v>
      </c>
      <c r="C98" s="33" t="s">
        <v>85</v>
      </c>
      <c r="D98" s="33" t="s">
        <v>86</v>
      </c>
      <c r="E98" s="11" t="s">
        <v>415</v>
      </c>
      <c r="F98" s="34">
        <v>42269</v>
      </c>
      <c r="G98" s="12" t="s">
        <v>486</v>
      </c>
      <c r="H98" s="35" t="str">
        <f t="shared" si="4"/>
        <v>3603093803</v>
      </c>
      <c r="I98" s="13" t="s">
        <v>119</v>
      </c>
      <c r="J98" s="14">
        <v>17539000</v>
      </c>
      <c r="K98" s="14">
        <v>1753900</v>
      </c>
      <c r="L98" s="67">
        <v>3</v>
      </c>
      <c r="M98" s="15">
        <f t="shared" si="5"/>
        <v>9</v>
      </c>
      <c r="P98" s="178"/>
    </row>
    <row r="99" spans="2:16" ht="20.25" customHeight="1" x14ac:dyDescent="0.2">
      <c r="B99" s="10">
        <f t="shared" si="3"/>
        <v>73</v>
      </c>
      <c r="C99" s="33" t="s">
        <v>85</v>
      </c>
      <c r="D99" s="33" t="s">
        <v>86</v>
      </c>
      <c r="E99" s="11" t="s">
        <v>416</v>
      </c>
      <c r="F99" s="34">
        <v>42269</v>
      </c>
      <c r="G99" s="12" t="s">
        <v>501</v>
      </c>
      <c r="H99" s="35" t="str">
        <f t="shared" si="4"/>
        <v>3700339107</v>
      </c>
      <c r="I99" s="13" t="s">
        <v>88</v>
      </c>
      <c r="J99" s="14">
        <v>8300000</v>
      </c>
      <c r="K99" s="14">
        <v>830000</v>
      </c>
      <c r="L99" s="67">
        <v>3</v>
      </c>
      <c r="M99" s="15">
        <f t="shared" si="5"/>
        <v>9</v>
      </c>
      <c r="P99" s="178"/>
    </row>
    <row r="100" spans="2:16" ht="20.25" customHeight="1" x14ac:dyDescent="0.2">
      <c r="B100" s="10">
        <f t="shared" si="3"/>
        <v>74</v>
      </c>
      <c r="C100" s="33" t="s">
        <v>85</v>
      </c>
      <c r="D100" s="33" t="s">
        <v>86</v>
      </c>
      <c r="E100" s="11" t="s">
        <v>417</v>
      </c>
      <c r="F100" s="34">
        <v>42270</v>
      </c>
      <c r="G100" s="12" t="s">
        <v>479</v>
      </c>
      <c r="H100" s="35" t="str">
        <f t="shared" si="4"/>
        <v>3701770098</v>
      </c>
      <c r="I100" s="13" t="s">
        <v>88</v>
      </c>
      <c r="J100" s="14">
        <v>17500000</v>
      </c>
      <c r="K100" s="14">
        <v>1750000</v>
      </c>
      <c r="L100" s="67">
        <v>3</v>
      </c>
      <c r="M100" s="15">
        <f t="shared" si="5"/>
        <v>9</v>
      </c>
      <c r="P100" s="178"/>
    </row>
    <row r="101" spans="2:16" ht="20.25" customHeight="1" x14ac:dyDescent="0.2">
      <c r="B101" s="10">
        <f t="shared" si="3"/>
        <v>75</v>
      </c>
      <c r="C101" s="33" t="s">
        <v>85</v>
      </c>
      <c r="D101" s="33" t="s">
        <v>86</v>
      </c>
      <c r="E101" s="11" t="s">
        <v>418</v>
      </c>
      <c r="F101" s="34">
        <v>42271</v>
      </c>
      <c r="G101" s="12" t="s">
        <v>110</v>
      </c>
      <c r="H101" s="35" t="str">
        <f t="shared" si="4"/>
        <v>3700529186</v>
      </c>
      <c r="I101" s="13" t="s">
        <v>119</v>
      </c>
      <c r="J101" s="14">
        <v>12390000</v>
      </c>
      <c r="K101" s="14">
        <v>1239000</v>
      </c>
      <c r="L101" s="67">
        <v>3</v>
      </c>
      <c r="M101" s="15">
        <f t="shared" si="5"/>
        <v>9</v>
      </c>
      <c r="P101" s="178"/>
    </row>
    <row r="102" spans="2:16" ht="20.25" customHeight="1" x14ac:dyDescent="0.2">
      <c r="B102" s="10">
        <f t="shared" si="3"/>
        <v>76</v>
      </c>
      <c r="C102" s="33" t="s">
        <v>85</v>
      </c>
      <c r="D102" s="33" t="s">
        <v>86</v>
      </c>
      <c r="E102" s="11" t="s">
        <v>419</v>
      </c>
      <c r="F102" s="34">
        <v>42272</v>
      </c>
      <c r="G102" s="12" t="s">
        <v>479</v>
      </c>
      <c r="H102" s="35" t="str">
        <f t="shared" si="4"/>
        <v>3701770098</v>
      </c>
      <c r="I102" s="13" t="s">
        <v>119</v>
      </c>
      <c r="J102" s="14">
        <v>17675000</v>
      </c>
      <c r="K102" s="14">
        <v>1767500</v>
      </c>
      <c r="L102" s="67">
        <v>3</v>
      </c>
      <c r="M102" s="15">
        <f t="shared" si="5"/>
        <v>9</v>
      </c>
      <c r="P102" s="178"/>
    </row>
    <row r="103" spans="2:16" ht="20.25" customHeight="1" x14ac:dyDescent="0.2">
      <c r="B103" s="10">
        <f t="shared" si="3"/>
        <v>77</v>
      </c>
      <c r="C103" s="33" t="s">
        <v>85</v>
      </c>
      <c r="D103" s="33" t="s">
        <v>86</v>
      </c>
      <c r="E103" s="11" t="s">
        <v>420</v>
      </c>
      <c r="F103" s="34">
        <v>42273</v>
      </c>
      <c r="G103" s="12" t="s">
        <v>478</v>
      </c>
      <c r="H103" s="35" t="str">
        <f t="shared" si="4"/>
        <v>0305495974</v>
      </c>
      <c r="I103" s="13" t="s">
        <v>119</v>
      </c>
      <c r="J103" s="14">
        <v>8492000</v>
      </c>
      <c r="K103" s="14">
        <v>849200</v>
      </c>
      <c r="L103" s="67">
        <v>3</v>
      </c>
      <c r="M103" s="15">
        <f t="shared" si="5"/>
        <v>9</v>
      </c>
      <c r="P103" s="178"/>
    </row>
    <row r="104" spans="2:16" ht="20.25" customHeight="1" x14ac:dyDescent="0.2">
      <c r="B104" s="10">
        <f t="shared" si="3"/>
        <v>78</v>
      </c>
      <c r="C104" s="33" t="s">
        <v>85</v>
      </c>
      <c r="D104" s="33" t="s">
        <v>86</v>
      </c>
      <c r="E104" s="11" t="s">
        <v>421</v>
      </c>
      <c r="F104" s="34">
        <v>42274</v>
      </c>
      <c r="G104" s="12" t="s">
        <v>487</v>
      </c>
      <c r="H104" s="35" t="str">
        <f t="shared" si="4"/>
        <v>3700664957</v>
      </c>
      <c r="I104" s="13" t="s">
        <v>119</v>
      </c>
      <c r="J104" s="14">
        <v>3550500</v>
      </c>
      <c r="K104" s="14">
        <v>355050</v>
      </c>
      <c r="L104" s="67">
        <v>3</v>
      </c>
      <c r="M104" s="15">
        <f t="shared" si="5"/>
        <v>9</v>
      </c>
      <c r="P104" s="178"/>
    </row>
    <row r="105" spans="2:16" ht="20.25" customHeight="1" x14ac:dyDescent="0.2">
      <c r="B105" s="10">
        <f t="shared" si="3"/>
        <v>79</v>
      </c>
      <c r="C105" s="33" t="s">
        <v>85</v>
      </c>
      <c r="D105" s="33" t="s">
        <v>86</v>
      </c>
      <c r="E105" s="11" t="s">
        <v>422</v>
      </c>
      <c r="F105" s="34">
        <v>42275</v>
      </c>
      <c r="G105" s="12" t="s">
        <v>479</v>
      </c>
      <c r="H105" s="35" t="str">
        <f t="shared" si="4"/>
        <v>3701770098</v>
      </c>
      <c r="I105" s="13" t="s">
        <v>120</v>
      </c>
      <c r="J105" s="14">
        <v>11550000</v>
      </c>
      <c r="K105" s="14">
        <v>1155000</v>
      </c>
      <c r="L105" s="67">
        <v>3</v>
      </c>
      <c r="M105" s="15">
        <f t="shared" si="5"/>
        <v>9</v>
      </c>
      <c r="P105" s="178"/>
    </row>
    <row r="106" spans="2:16" ht="20.25" customHeight="1" x14ac:dyDescent="0.2">
      <c r="B106" s="10">
        <f t="shared" si="3"/>
        <v>80</v>
      </c>
      <c r="C106" s="33" t="s">
        <v>85</v>
      </c>
      <c r="D106" s="33" t="s">
        <v>86</v>
      </c>
      <c r="E106" s="11" t="s">
        <v>304</v>
      </c>
      <c r="F106" s="34">
        <v>42276</v>
      </c>
      <c r="G106" s="12" t="s">
        <v>100</v>
      </c>
      <c r="H106" s="35" t="str">
        <f t="shared" si="4"/>
        <v>0305002280-001</v>
      </c>
      <c r="I106" s="13" t="s">
        <v>119</v>
      </c>
      <c r="J106" s="14">
        <v>6991665</v>
      </c>
      <c r="K106" s="14">
        <v>699166</v>
      </c>
      <c r="L106" s="67">
        <v>3</v>
      </c>
      <c r="M106" s="15">
        <f t="shared" si="5"/>
        <v>9</v>
      </c>
      <c r="P106" s="178"/>
    </row>
    <row r="107" spans="2:16" ht="20.25" customHeight="1" x14ac:dyDescent="0.2">
      <c r="B107" s="10">
        <f t="shared" si="3"/>
        <v>81</v>
      </c>
      <c r="C107" s="33" t="s">
        <v>85</v>
      </c>
      <c r="D107" s="33" t="s">
        <v>86</v>
      </c>
      <c r="E107" s="11" t="s">
        <v>423</v>
      </c>
      <c r="F107" s="34">
        <v>42277</v>
      </c>
      <c r="G107" s="12" t="s">
        <v>479</v>
      </c>
      <c r="H107" s="35" t="str">
        <f t="shared" si="4"/>
        <v>3701770098</v>
      </c>
      <c r="I107" s="13" t="s">
        <v>88</v>
      </c>
      <c r="J107" s="14">
        <v>18050000</v>
      </c>
      <c r="K107" s="14">
        <v>1805000</v>
      </c>
      <c r="L107" s="67">
        <v>3</v>
      </c>
      <c r="M107" s="15">
        <f t="shared" si="5"/>
        <v>9</v>
      </c>
      <c r="P107" s="178"/>
    </row>
    <row r="108" spans="2:16" ht="20.25" customHeight="1" x14ac:dyDescent="0.2">
      <c r="B108" s="10">
        <f t="shared" si="3"/>
        <v>82</v>
      </c>
      <c r="C108" s="33" t="s">
        <v>85</v>
      </c>
      <c r="D108" s="33" t="s">
        <v>86</v>
      </c>
      <c r="E108" s="11" t="s">
        <v>424</v>
      </c>
      <c r="F108" s="34">
        <v>42282</v>
      </c>
      <c r="G108" s="12" t="s">
        <v>481</v>
      </c>
      <c r="H108" s="35" t="str">
        <f t="shared" si="4"/>
        <v>3702314958</v>
      </c>
      <c r="I108" s="13" t="s">
        <v>119</v>
      </c>
      <c r="J108" s="14">
        <v>2660000</v>
      </c>
      <c r="K108" s="14">
        <v>266000</v>
      </c>
      <c r="L108" s="67">
        <v>4</v>
      </c>
      <c r="M108" s="15">
        <f t="shared" si="5"/>
        <v>10</v>
      </c>
      <c r="P108" s="178"/>
    </row>
    <row r="109" spans="2:16" ht="20.25" customHeight="1" x14ac:dyDescent="0.2">
      <c r="B109" s="10">
        <f t="shared" si="3"/>
        <v>83</v>
      </c>
      <c r="C109" s="33" t="s">
        <v>85</v>
      </c>
      <c r="D109" s="33" t="s">
        <v>86</v>
      </c>
      <c r="E109" s="11" t="s">
        <v>425</v>
      </c>
      <c r="F109" s="34">
        <v>42283</v>
      </c>
      <c r="G109" s="12" t="s">
        <v>488</v>
      </c>
      <c r="H109" s="35" t="str">
        <f t="shared" si="4"/>
        <v>3502281624</v>
      </c>
      <c r="I109" s="13" t="s">
        <v>119</v>
      </c>
      <c r="J109" s="14">
        <v>18000000</v>
      </c>
      <c r="K109" s="14">
        <v>1800000</v>
      </c>
      <c r="L109" s="67">
        <v>4</v>
      </c>
      <c r="M109" s="15">
        <f t="shared" si="5"/>
        <v>10</v>
      </c>
      <c r="P109" s="178"/>
    </row>
    <row r="110" spans="2:16" ht="20.25" customHeight="1" x14ac:dyDescent="0.2">
      <c r="B110" s="10">
        <f t="shared" si="3"/>
        <v>84</v>
      </c>
      <c r="C110" s="33" t="s">
        <v>85</v>
      </c>
      <c r="D110" s="33" t="s">
        <v>86</v>
      </c>
      <c r="E110" s="11" t="s">
        <v>426</v>
      </c>
      <c r="F110" s="34">
        <v>42283</v>
      </c>
      <c r="G110" s="12" t="s">
        <v>489</v>
      </c>
      <c r="H110" s="35">
        <f t="shared" si="4"/>
        <v>0</v>
      </c>
      <c r="I110" s="13" t="s">
        <v>88</v>
      </c>
      <c r="J110" s="14">
        <v>15000000</v>
      </c>
      <c r="K110" s="14">
        <v>1500000</v>
      </c>
      <c r="L110" s="67">
        <v>4</v>
      </c>
      <c r="M110" s="15">
        <f t="shared" si="5"/>
        <v>10</v>
      </c>
      <c r="P110" s="178"/>
    </row>
    <row r="111" spans="2:16" ht="20.25" customHeight="1" x14ac:dyDescent="0.2">
      <c r="B111" s="10">
        <f t="shared" si="3"/>
        <v>85</v>
      </c>
      <c r="C111" s="33" t="s">
        <v>85</v>
      </c>
      <c r="D111" s="33" t="s">
        <v>86</v>
      </c>
      <c r="E111" s="11" t="s">
        <v>427</v>
      </c>
      <c r="F111" s="34">
        <v>42284</v>
      </c>
      <c r="G111" s="12" t="s">
        <v>483</v>
      </c>
      <c r="H111" s="35" t="str">
        <f t="shared" si="4"/>
        <v>0302271510</v>
      </c>
      <c r="I111" s="13" t="s">
        <v>119</v>
      </c>
      <c r="J111" s="14">
        <v>4142920</v>
      </c>
      <c r="K111" s="14">
        <v>414292</v>
      </c>
      <c r="L111" s="67">
        <v>4</v>
      </c>
      <c r="M111" s="15">
        <f t="shared" si="5"/>
        <v>10</v>
      </c>
      <c r="P111" s="178"/>
    </row>
    <row r="112" spans="2:16" ht="20.25" customHeight="1" x14ac:dyDescent="0.2">
      <c r="B112" s="10">
        <f t="shared" si="3"/>
        <v>86</v>
      </c>
      <c r="C112" s="33" t="s">
        <v>85</v>
      </c>
      <c r="D112" s="33" t="s">
        <v>86</v>
      </c>
      <c r="E112" s="11" t="s">
        <v>428</v>
      </c>
      <c r="F112" s="34">
        <v>42284</v>
      </c>
      <c r="G112" s="12" t="s">
        <v>489</v>
      </c>
      <c r="H112" s="35">
        <f t="shared" si="4"/>
        <v>0</v>
      </c>
      <c r="I112" s="13" t="s">
        <v>88</v>
      </c>
      <c r="J112" s="14">
        <v>13000000</v>
      </c>
      <c r="K112" s="14">
        <v>1300000</v>
      </c>
      <c r="L112" s="67">
        <v>4</v>
      </c>
      <c r="M112" s="15">
        <f t="shared" si="5"/>
        <v>10</v>
      </c>
      <c r="P112" s="178"/>
    </row>
    <row r="113" spans="2:16" ht="20.25" customHeight="1" x14ac:dyDescent="0.2">
      <c r="B113" s="10">
        <f t="shared" si="3"/>
        <v>87</v>
      </c>
      <c r="C113" s="33" t="s">
        <v>85</v>
      </c>
      <c r="D113" s="33" t="s">
        <v>86</v>
      </c>
      <c r="E113" s="11" t="s">
        <v>429</v>
      </c>
      <c r="F113" s="34">
        <v>42285</v>
      </c>
      <c r="G113" s="12" t="s">
        <v>489</v>
      </c>
      <c r="H113" s="35">
        <f t="shared" si="4"/>
        <v>0</v>
      </c>
      <c r="I113" s="13" t="s">
        <v>88</v>
      </c>
      <c r="J113" s="14">
        <v>12055000</v>
      </c>
      <c r="K113" s="14">
        <v>1205500</v>
      </c>
      <c r="L113" s="67">
        <v>4</v>
      </c>
      <c r="M113" s="15">
        <f t="shared" si="5"/>
        <v>10</v>
      </c>
      <c r="P113" s="178"/>
    </row>
    <row r="114" spans="2:16" ht="20.25" customHeight="1" x14ac:dyDescent="0.2">
      <c r="B114" s="10">
        <f t="shared" si="3"/>
        <v>88</v>
      </c>
      <c r="C114" s="33" t="s">
        <v>85</v>
      </c>
      <c r="D114" s="33" t="s">
        <v>86</v>
      </c>
      <c r="E114" s="11" t="s">
        <v>430</v>
      </c>
      <c r="F114" s="34">
        <v>42285</v>
      </c>
      <c r="G114" s="12" t="s">
        <v>490</v>
      </c>
      <c r="H114" s="35" t="str">
        <f t="shared" si="4"/>
        <v>0304152188</v>
      </c>
      <c r="I114" s="13" t="s">
        <v>119</v>
      </c>
      <c r="J114" s="14">
        <v>7840000</v>
      </c>
      <c r="K114" s="14">
        <v>784000</v>
      </c>
      <c r="L114" s="67">
        <v>4</v>
      </c>
      <c r="M114" s="15">
        <f t="shared" si="5"/>
        <v>10</v>
      </c>
      <c r="P114" s="178"/>
    </row>
    <row r="115" spans="2:16" ht="20.25" customHeight="1" x14ac:dyDescent="0.2">
      <c r="B115" s="10">
        <f t="shared" si="3"/>
        <v>89</v>
      </c>
      <c r="C115" s="33" t="s">
        <v>85</v>
      </c>
      <c r="D115" s="33" t="s">
        <v>86</v>
      </c>
      <c r="E115" s="11" t="s">
        <v>431</v>
      </c>
      <c r="F115" s="34">
        <v>42287</v>
      </c>
      <c r="G115" s="12" t="s">
        <v>489</v>
      </c>
      <c r="H115" s="35">
        <f t="shared" si="4"/>
        <v>0</v>
      </c>
      <c r="I115" s="13" t="s">
        <v>88</v>
      </c>
      <c r="J115" s="14">
        <v>2000000</v>
      </c>
      <c r="K115" s="14">
        <v>200000</v>
      </c>
      <c r="L115" s="67">
        <v>4</v>
      </c>
      <c r="M115" s="15">
        <f t="shared" si="5"/>
        <v>10</v>
      </c>
      <c r="P115" s="178"/>
    </row>
    <row r="116" spans="2:16" ht="20.25" customHeight="1" x14ac:dyDescent="0.2">
      <c r="B116" s="10">
        <f t="shared" ref="B116:B122" si="6">IF(G116&lt;&gt;"",ROW()-26,"")</f>
        <v>90</v>
      </c>
      <c r="C116" s="33" t="s">
        <v>85</v>
      </c>
      <c r="D116" s="33" t="s">
        <v>86</v>
      </c>
      <c r="E116" s="11" t="s">
        <v>432</v>
      </c>
      <c r="F116" s="34">
        <v>42288</v>
      </c>
      <c r="G116" s="12" t="s">
        <v>478</v>
      </c>
      <c r="H116" s="35" t="str">
        <f t="shared" ref="H116:H122" si="7">IF(ISNA(VLOOKUP(G116,DSBR,2,0)),"",VLOOKUP(G116,DSBR,2,0))</f>
        <v>0305495974</v>
      </c>
      <c r="I116" s="13" t="s">
        <v>119</v>
      </c>
      <c r="J116" s="14">
        <v>5566000</v>
      </c>
      <c r="K116" s="14">
        <v>556600</v>
      </c>
      <c r="L116" s="67">
        <v>4</v>
      </c>
      <c r="M116" s="15">
        <f t="shared" si="5"/>
        <v>10</v>
      </c>
      <c r="P116" s="178"/>
    </row>
    <row r="117" spans="2:16" ht="20.25" customHeight="1" x14ac:dyDescent="0.2">
      <c r="B117" s="10">
        <f t="shared" si="6"/>
        <v>91</v>
      </c>
      <c r="C117" s="33" t="s">
        <v>85</v>
      </c>
      <c r="D117" s="33" t="s">
        <v>86</v>
      </c>
      <c r="E117" s="11" t="s">
        <v>433</v>
      </c>
      <c r="F117" s="34">
        <v>42289</v>
      </c>
      <c r="G117" s="12" t="s">
        <v>100</v>
      </c>
      <c r="H117" s="35" t="str">
        <f t="shared" si="7"/>
        <v>0305002280-001</v>
      </c>
      <c r="I117" s="13" t="s">
        <v>119</v>
      </c>
      <c r="J117" s="14">
        <v>6663640</v>
      </c>
      <c r="K117" s="14">
        <v>666364</v>
      </c>
      <c r="L117" s="67">
        <v>4</v>
      </c>
      <c r="M117" s="15">
        <f t="shared" si="5"/>
        <v>10</v>
      </c>
      <c r="P117" s="178"/>
    </row>
    <row r="118" spans="2:16" ht="20.25" customHeight="1" x14ac:dyDescent="0.2">
      <c r="B118" s="10">
        <f t="shared" si="6"/>
        <v>92</v>
      </c>
      <c r="C118" s="33" t="s">
        <v>85</v>
      </c>
      <c r="D118" s="33" t="s">
        <v>86</v>
      </c>
      <c r="E118" s="11" t="s">
        <v>434</v>
      </c>
      <c r="F118" s="34">
        <v>42289</v>
      </c>
      <c r="G118" s="12" t="s">
        <v>490</v>
      </c>
      <c r="H118" s="35" t="str">
        <f t="shared" si="7"/>
        <v>0304152188</v>
      </c>
      <c r="I118" s="13" t="s">
        <v>119</v>
      </c>
      <c r="J118" s="14">
        <v>11760000</v>
      </c>
      <c r="K118" s="14">
        <v>1176000</v>
      </c>
      <c r="L118" s="67">
        <v>4</v>
      </c>
      <c r="M118" s="15">
        <f t="shared" si="5"/>
        <v>10</v>
      </c>
      <c r="P118" s="178"/>
    </row>
    <row r="119" spans="2:16" ht="20.25" customHeight="1" x14ac:dyDescent="0.2">
      <c r="B119" s="10">
        <f t="shared" si="6"/>
        <v>93</v>
      </c>
      <c r="C119" s="33" t="s">
        <v>85</v>
      </c>
      <c r="D119" s="33" t="s">
        <v>86</v>
      </c>
      <c r="E119" s="11" t="s">
        <v>435</v>
      </c>
      <c r="F119" s="34">
        <v>42290</v>
      </c>
      <c r="G119" s="12" t="s">
        <v>100</v>
      </c>
      <c r="H119" s="35" t="str">
        <f t="shared" si="7"/>
        <v>0305002280-001</v>
      </c>
      <c r="I119" s="13" t="s">
        <v>119</v>
      </c>
      <c r="J119" s="14">
        <v>11230529</v>
      </c>
      <c r="K119" s="14">
        <v>1123052</v>
      </c>
      <c r="L119" s="67">
        <v>4</v>
      </c>
      <c r="M119" s="15">
        <f t="shared" si="5"/>
        <v>10</v>
      </c>
      <c r="P119" s="178"/>
    </row>
    <row r="120" spans="2:16" ht="20.25" customHeight="1" x14ac:dyDescent="0.2">
      <c r="B120" s="10">
        <f t="shared" si="6"/>
        <v>94</v>
      </c>
      <c r="C120" s="33" t="s">
        <v>85</v>
      </c>
      <c r="D120" s="33" t="s">
        <v>86</v>
      </c>
      <c r="E120" s="11" t="s">
        <v>436</v>
      </c>
      <c r="F120" s="34">
        <v>42290</v>
      </c>
      <c r="G120" s="12" t="s">
        <v>491</v>
      </c>
      <c r="H120" s="35" t="str">
        <f t="shared" si="7"/>
        <v>0303103212</v>
      </c>
      <c r="I120" s="13" t="s">
        <v>120</v>
      </c>
      <c r="J120" s="14">
        <v>1638000</v>
      </c>
      <c r="K120" s="14">
        <v>163800</v>
      </c>
      <c r="L120" s="67">
        <v>4</v>
      </c>
      <c r="M120" s="15">
        <f t="shared" si="5"/>
        <v>10</v>
      </c>
      <c r="P120" s="178"/>
    </row>
    <row r="121" spans="2:16" ht="20.25" customHeight="1" x14ac:dyDescent="0.2">
      <c r="B121" s="10">
        <f t="shared" si="6"/>
        <v>95</v>
      </c>
      <c r="C121" s="33" t="s">
        <v>85</v>
      </c>
      <c r="D121" s="33" t="s">
        <v>86</v>
      </c>
      <c r="E121" s="11" t="s">
        <v>437</v>
      </c>
      <c r="F121" s="34">
        <v>42292</v>
      </c>
      <c r="G121" s="12" t="s">
        <v>479</v>
      </c>
      <c r="H121" s="35" t="str">
        <f t="shared" si="7"/>
        <v>3701770098</v>
      </c>
      <c r="I121" s="13" t="s">
        <v>119</v>
      </c>
      <c r="J121" s="14">
        <v>117780000</v>
      </c>
      <c r="K121" s="14">
        <v>11778000</v>
      </c>
      <c r="L121" s="67">
        <v>4</v>
      </c>
      <c r="M121" s="15">
        <f t="shared" si="5"/>
        <v>10</v>
      </c>
      <c r="P121" s="178"/>
    </row>
    <row r="122" spans="2:16" ht="20.25" customHeight="1" x14ac:dyDescent="0.2">
      <c r="B122" s="10">
        <f t="shared" si="6"/>
        <v>96</v>
      </c>
      <c r="C122" s="33" t="s">
        <v>85</v>
      </c>
      <c r="D122" s="33" t="s">
        <v>86</v>
      </c>
      <c r="E122" s="11" t="s">
        <v>438</v>
      </c>
      <c r="F122" s="34">
        <v>42299</v>
      </c>
      <c r="G122" s="12" t="s">
        <v>492</v>
      </c>
      <c r="H122" s="35" t="str">
        <f t="shared" si="7"/>
        <v/>
      </c>
      <c r="I122" s="13" t="s">
        <v>119</v>
      </c>
      <c r="J122" s="14">
        <v>8750000</v>
      </c>
      <c r="K122" s="14">
        <v>875000</v>
      </c>
      <c r="L122" s="67">
        <v>4</v>
      </c>
      <c r="M122" s="15">
        <f t="shared" si="5"/>
        <v>10</v>
      </c>
      <c r="P122" s="178"/>
    </row>
    <row r="123" spans="2:16" ht="20.25" customHeight="1" x14ac:dyDescent="0.2">
      <c r="B123" s="10">
        <f t="shared" ref="B123" si="8">IF(G123&lt;&gt;"",ROW()-26,"")</f>
        <v>97</v>
      </c>
      <c r="C123" s="33" t="s">
        <v>85</v>
      </c>
      <c r="D123" s="33" t="s">
        <v>86</v>
      </c>
      <c r="E123" s="11" t="s">
        <v>439</v>
      </c>
      <c r="F123" s="34">
        <v>42300</v>
      </c>
      <c r="G123" s="12" t="s">
        <v>486</v>
      </c>
      <c r="H123" s="35" t="str">
        <f t="shared" ref="H123" si="9">IF(ISNA(VLOOKUP(G123,DSBR,2,0)),"",VLOOKUP(G123,DSBR,2,0))</f>
        <v>3603093803</v>
      </c>
      <c r="I123" s="13" t="s">
        <v>119</v>
      </c>
      <c r="J123" s="14">
        <v>1232200</v>
      </c>
      <c r="K123" s="14">
        <v>123220</v>
      </c>
      <c r="L123" s="67">
        <v>4</v>
      </c>
      <c r="M123" s="15">
        <f t="shared" si="5"/>
        <v>10</v>
      </c>
      <c r="P123" s="178"/>
    </row>
    <row r="124" spans="2:16" ht="20.25" customHeight="1" x14ac:dyDescent="0.2">
      <c r="B124" s="10">
        <f t="shared" ref="B124:B164" si="10">IF(G124&lt;&gt;"",ROW()-26,"")</f>
        <v>98</v>
      </c>
      <c r="C124" s="33" t="s">
        <v>311</v>
      </c>
      <c r="D124" s="33" t="s">
        <v>86</v>
      </c>
      <c r="E124" s="11" t="s">
        <v>440</v>
      </c>
      <c r="F124" s="34">
        <v>42301</v>
      </c>
      <c r="G124" s="12" t="s">
        <v>493</v>
      </c>
      <c r="H124" s="35" t="str">
        <f t="shared" ref="H124:H164" si="11">IF(ISNA(VLOOKUP(G124,DSBR,2,0)),"",VLOOKUP(G124,DSBR,2,0))</f>
        <v>3701773902</v>
      </c>
      <c r="I124" s="13" t="s">
        <v>120</v>
      </c>
      <c r="J124" s="14">
        <v>10500000</v>
      </c>
      <c r="K124" s="14">
        <v>1050000</v>
      </c>
      <c r="L124" s="67">
        <v>4</v>
      </c>
      <c r="M124" s="15">
        <f t="shared" si="5"/>
        <v>10</v>
      </c>
      <c r="P124" s="178"/>
    </row>
    <row r="125" spans="2:16" ht="20.25" customHeight="1" x14ac:dyDescent="0.2">
      <c r="B125" s="10">
        <f t="shared" si="10"/>
        <v>99</v>
      </c>
      <c r="C125" s="33" t="s">
        <v>313</v>
      </c>
      <c r="D125" s="33" t="s">
        <v>86</v>
      </c>
      <c r="E125" s="11" t="s">
        <v>441</v>
      </c>
      <c r="F125" s="34">
        <v>42301</v>
      </c>
      <c r="G125" s="12" t="s">
        <v>476</v>
      </c>
      <c r="H125" s="35" t="str">
        <f t="shared" si="11"/>
        <v>3700603175</v>
      </c>
      <c r="I125" s="13" t="s">
        <v>120</v>
      </c>
      <c r="J125" s="14">
        <v>12550000</v>
      </c>
      <c r="K125" s="14">
        <v>1255000</v>
      </c>
      <c r="L125" s="67">
        <v>4</v>
      </c>
      <c r="M125" s="15">
        <f t="shared" si="5"/>
        <v>10</v>
      </c>
      <c r="P125" s="178"/>
    </row>
    <row r="126" spans="2:16" ht="20.25" customHeight="1" x14ac:dyDescent="0.2">
      <c r="B126" s="10">
        <f t="shared" si="10"/>
        <v>100</v>
      </c>
      <c r="C126" s="33" t="s">
        <v>314</v>
      </c>
      <c r="D126" s="33" t="s">
        <v>86</v>
      </c>
      <c r="E126" s="11" t="s">
        <v>442</v>
      </c>
      <c r="F126" s="34">
        <v>42301</v>
      </c>
      <c r="G126" s="12" t="s">
        <v>481</v>
      </c>
      <c r="H126" s="35" t="str">
        <f t="shared" si="11"/>
        <v>3702314958</v>
      </c>
      <c r="I126" s="13" t="s">
        <v>119</v>
      </c>
      <c r="J126" s="14">
        <v>3860000</v>
      </c>
      <c r="K126" s="14">
        <v>386000</v>
      </c>
      <c r="L126" s="67">
        <v>4</v>
      </c>
      <c r="M126" s="15">
        <f t="shared" si="5"/>
        <v>10</v>
      </c>
      <c r="P126" s="178"/>
    </row>
    <row r="127" spans="2:16" ht="20.25" customHeight="1" x14ac:dyDescent="0.2">
      <c r="B127" s="10">
        <f t="shared" si="10"/>
        <v>101</v>
      </c>
      <c r="C127" s="33" t="s">
        <v>316</v>
      </c>
      <c r="D127" s="33" t="s">
        <v>86</v>
      </c>
      <c r="E127" s="11" t="s">
        <v>443</v>
      </c>
      <c r="F127" s="34">
        <v>42302</v>
      </c>
      <c r="G127" s="12" t="s">
        <v>479</v>
      </c>
      <c r="H127" s="35" t="str">
        <f t="shared" si="11"/>
        <v>3701770098</v>
      </c>
      <c r="I127" s="13" t="s">
        <v>88</v>
      </c>
      <c r="J127" s="14">
        <v>55000000</v>
      </c>
      <c r="K127" s="14">
        <v>5500000</v>
      </c>
      <c r="L127" s="67">
        <v>4</v>
      </c>
      <c r="M127" s="15">
        <f t="shared" si="5"/>
        <v>10</v>
      </c>
      <c r="P127" s="178"/>
    </row>
    <row r="128" spans="2:16" ht="20.25" customHeight="1" x14ac:dyDescent="0.2">
      <c r="B128" s="10">
        <f t="shared" si="10"/>
        <v>102</v>
      </c>
      <c r="C128" s="33" t="s">
        <v>318</v>
      </c>
      <c r="D128" s="33" t="s">
        <v>86</v>
      </c>
      <c r="E128" s="11" t="s">
        <v>273</v>
      </c>
      <c r="F128" s="34">
        <v>42305</v>
      </c>
      <c r="G128" s="12" t="s">
        <v>494</v>
      </c>
      <c r="H128" s="35" t="str">
        <f t="shared" si="11"/>
        <v>3600919305</v>
      </c>
      <c r="I128" s="13" t="s">
        <v>119</v>
      </c>
      <c r="J128" s="14">
        <v>9764881</v>
      </c>
      <c r="K128" s="14">
        <v>976488</v>
      </c>
      <c r="L128" s="67">
        <v>4</v>
      </c>
      <c r="M128" s="15">
        <f t="shared" si="5"/>
        <v>10</v>
      </c>
      <c r="P128" s="178"/>
    </row>
    <row r="129" spans="2:16" ht="20.25" customHeight="1" x14ac:dyDescent="0.2">
      <c r="B129" s="10">
        <f t="shared" si="10"/>
        <v>103</v>
      </c>
      <c r="C129" s="33" t="s">
        <v>320</v>
      </c>
      <c r="D129" s="33" t="s">
        <v>86</v>
      </c>
      <c r="E129" s="11" t="s">
        <v>444</v>
      </c>
      <c r="F129" s="34">
        <v>42305</v>
      </c>
      <c r="G129" s="12" t="s">
        <v>495</v>
      </c>
      <c r="H129" s="35" t="str">
        <f t="shared" si="11"/>
        <v>0313392316</v>
      </c>
      <c r="I129" s="13" t="s">
        <v>119</v>
      </c>
      <c r="J129" s="14">
        <v>12618386</v>
      </c>
      <c r="K129" s="14">
        <v>1261839</v>
      </c>
      <c r="L129" s="67">
        <v>4</v>
      </c>
      <c r="M129" s="15">
        <f t="shared" si="5"/>
        <v>10</v>
      </c>
      <c r="P129" s="178"/>
    </row>
    <row r="130" spans="2:16" ht="20.25" customHeight="1" x14ac:dyDescent="0.2">
      <c r="B130" s="10">
        <f t="shared" si="10"/>
        <v>104</v>
      </c>
      <c r="C130" s="33" t="s">
        <v>322</v>
      </c>
      <c r="D130" s="33" t="s">
        <v>86</v>
      </c>
      <c r="E130" s="11" t="s">
        <v>153</v>
      </c>
      <c r="F130" s="34">
        <v>42308</v>
      </c>
      <c r="G130" s="12" t="s">
        <v>490</v>
      </c>
      <c r="H130" s="35" t="str">
        <f t="shared" si="11"/>
        <v>0304152188</v>
      </c>
      <c r="I130" s="13" t="s">
        <v>119</v>
      </c>
      <c r="J130" s="14">
        <v>9800000</v>
      </c>
      <c r="K130" s="14">
        <v>980000</v>
      </c>
      <c r="L130" s="67">
        <v>4</v>
      </c>
      <c r="M130" s="15">
        <f t="shared" si="5"/>
        <v>10</v>
      </c>
      <c r="P130" s="178"/>
    </row>
    <row r="131" spans="2:16" ht="20.25" customHeight="1" x14ac:dyDescent="0.2">
      <c r="B131" s="10">
        <f t="shared" si="10"/>
        <v>105</v>
      </c>
      <c r="C131" s="33" t="s">
        <v>323</v>
      </c>
      <c r="D131" s="33" t="s">
        <v>86</v>
      </c>
      <c r="E131" s="11" t="s">
        <v>445</v>
      </c>
      <c r="F131" s="34">
        <v>42308</v>
      </c>
      <c r="G131" s="12" t="s">
        <v>501</v>
      </c>
      <c r="H131" s="35" t="str">
        <f t="shared" si="11"/>
        <v>3700339107</v>
      </c>
      <c r="I131" s="13" t="s">
        <v>88</v>
      </c>
      <c r="J131" s="14">
        <v>6200000</v>
      </c>
      <c r="K131" s="14">
        <v>620000</v>
      </c>
      <c r="L131" s="67">
        <v>4</v>
      </c>
      <c r="M131" s="15">
        <f t="shared" si="5"/>
        <v>10</v>
      </c>
      <c r="P131" s="178"/>
    </row>
    <row r="132" spans="2:16" ht="20.25" customHeight="1" x14ac:dyDescent="0.2">
      <c r="B132" s="10">
        <f t="shared" si="10"/>
        <v>106</v>
      </c>
      <c r="C132" s="33" t="s">
        <v>325</v>
      </c>
      <c r="D132" s="33" t="s">
        <v>86</v>
      </c>
      <c r="E132" s="11" t="s">
        <v>274</v>
      </c>
      <c r="F132" s="34">
        <v>42312</v>
      </c>
      <c r="G132" s="12" t="s">
        <v>491</v>
      </c>
      <c r="H132" s="35" t="str">
        <f t="shared" si="11"/>
        <v>0303103212</v>
      </c>
      <c r="I132" s="13" t="s">
        <v>119</v>
      </c>
      <c r="J132" s="14">
        <v>3244704</v>
      </c>
      <c r="K132" s="14">
        <v>324470</v>
      </c>
      <c r="L132" s="67">
        <v>4</v>
      </c>
      <c r="M132" s="15">
        <f t="shared" si="5"/>
        <v>11</v>
      </c>
      <c r="P132" s="178"/>
    </row>
    <row r="133" spans="2:16" ht="20.25" customHeight="1" x14ac:dyDescent="0.2">
      <c r="B133" s="10">
        <f t="shared" si="10"/>
        <v>107</v>
      </c>
      <c r="C133" s="33" t="s">
        <v>327</v>
      </c>
      <c r="D133" s="33" t="s">
        <v>86</v>
      </c>
      <c r="E133" s="11" t="s">
        <v>446</v>
      </c>
      <c r="F133" s="34">
        <v>42313</v>
      </c>
      <c r="G133" s="12" t="s">
        <v>496</v>
      </c>
      <c r="H133" s="35" t="str">
        <f t="shared" si="11"/>
        <v>3700692104</v>
      </c>
      <c r="I133" s="13" t="s">
        <v>119</v>
      </c>
      <c r="J133" s="14">
        <v>748000</v>
      </c>
      <c r="K133" s="14">
        <v>74800</v>
      </c>
      <c r="L133" s="67">
        <v>4</v>
      </c>
      <c r="M133" s="15">
        <f t="shared" si="5"/>
        <v>11</v>
      </c>
      <c r="P133" s="178"/>
    </row>
    <row r="134" spans="2:16" ht="20.25" customHeight="1" x14ac:dyDescent="0.2">
      <c r="B134" s="10">
        <f t="shared" si="10"/>
        <v>108</v>
      </c>
      <c r="C134" s="33" t="s">
        <v>328</v>
      </c>
      <c r="D134" s="33" t="s">
        <v>86</v>
      </c>
      <c r="E134" s="11" t="s">
        <v>447</v>
      </c>
      <c r="F134" s="34">
        <v>42314</v>
      </c>
      <c r="G134" s="12" t="s">
        <v>494</v>
      </c>
      <c r="H134" s="35" t="str">
        <f t="shared" si="11"/>
        <v>3600919305</v>
      </c>
      <c r="I134" s="13" t="s">
        <v>119</v>
      </c>
      <c r="J134" s="14">
        <v>9181352</v>
      </c>
      <c r="K134" s="14">
        <v>918135</v>
      </c>
      <c r="L134" s="67">
        <v>4</v>
      </c>
      <c r="M134" s="15">
        <f t="shared" si="5"/>
        <v>11</v>
      </c>
      <c r="P134" s="178"/>
    </row>
    <row r="135" spans="2:16" ht="20.25" customHeight="1" x14ac:dyDescent="0.2">
      <c r="B135" s="10">
        <f t="shared" si="10"/>
        <v>109</v>
      </c>
      <c r="C135" s="33" t="s">
        <v>330</v>
      </c>
      <c r="D135" s="33" t="s">
        <v>86</v>
      </c>
      <c r="E135" s="11" t="s">
        <v>448</v>
      </c>
      <c r="F135" s="34">
        <v>42314</v>
      </c>
      <c r="G135" s="12" t="s">
        <v>494</v>
      </c>
      <c r="H135" s="35" t="str">
        <f t="shared" si="11"/>
        <v>3600919305</v>
      </c>
      <c r="I135" s="13" t="s">
        <v>119</v>
      </c>
      <c r="J135" s="14">
        <v>9883343</v>
      </c>
      <c r="K135" s="14">
        <v>988334</v>
      </c>
      <c r="L135" s="67">
        <v>4</v>
      </c>
      <c r="M135" s="15">
        <f t="shared" si="5"/>
        <v>11</v>
      </c>
      <c r="P135" s="178"/>
    </row>
    <row r="136" spans="2:16" ht="20.25" customHeight="1" x14ac:dyDescent="0.2">
      <c r="B136" s="10">
        <f t="shared" si="10"/>
        <v>110</v>
      </c>
      <c r="C136" s="33" t="s">
        <v>332</v>
      </c>
      <c r="D136" s="33" t="s">
        <v>86</v>
      </c>
      <c r="E136" s="11" t="s">
        <v>449</v>
      </c>
      <c r="F136" s="34">
        <v>42318</v>
      </c>
      <c r="G136" s="12" t="s">
        <v>490</v>
      </c>
      <c r="H136" s="35" t="str">
        <f t="shared" si="11"/>
        <v>0304152188</v>
      </c>
      <c r="I136" s="13" t="s">
        <v>119</v>
      </c>
      <c r="J136" s="14">
        <v>9800000</v>
      </c>
      <c r="K136" s="14">
        <v>980000</v>
      </c>
      <c r="L136" s="67">
        <v>4</v>
      </c>
      <c r="M136" s="15">
        <f t="shared" si="5"/>
        <v>11</v>
      </c>
      <c r="P136" s="178"/>
    </row>
    <row r="137" spans="2:16" ht="20.25" customHeight="1" x14ac:dyDescent="0.2">
      <c r="B137" s="10">
        <f t="shared" si="10"/>
        <v>111</v>
      </c>
      <c r="C137" s="33" t="s">
        <v>334</v>
      </c>
      <c r="D137" s="33" t="s">
        <v>86</v>
      </c>
      <c r="E137" s="11" t="s">
        <v>450</v>
      </c>
      <c r="F137" s="34">
        <v>42318</v>
      </c>
      <c r="G137" s="12" t="s">
        <v>497</v>
      </c>
      <c r="H137" s="35" t="str">
        <f t="shared" si="11"/>
        <v>0310230860</v>
      </c>
      <c r="I137" s="13" t="s">
        <v>88</v>
      </c>
      <c r="J137" s="14">
        <v>17000000</v>
      </c>
      <c r="K137" s="14">
        <v>1700000</v>
      </c>
      <c r="L137" s="67">
        <v>4</v>
      </c>
      <c r="M137" s="15">
        <f t="shared" si="5"/>
        <v>11</v>
      </c>
      <c r="P137" s="178"/>
    </row>
    <row r="138" spans="2:16" ht="20.25" customHeight="1" x14ac:dyDescent="0.2">
      <c r="B138" s="10">
        <f t="shared" si="10"/>
        <v>112</v>
      </c>
      <c r="C138" s="33" t="s">
        <v>336</v>
      </c>
      <c r="D138" s="33" t="s">
        <v>86</v>
      </c>
      <c r="E138" s="11" t="s">
        <v>451</v>
      </c>
      <c r="F138" s="34">
        <v>42324</v>
      </c>
      <c r="G138" s="12" t="s">
        <v>498</v>
      </c>
      <c r="H138" s="35" t="str">
        <f t="shared" si="11"/>
        <v>0311731926</v>
      </c>
      <c r="I138" s="13" t="s">
        <v>119</v>
      </c>
      <c r="J138" s="14">
        <v>2796030</v>
      </c>
      <c r="K138" s="14">
        <v>279603</v>
      </c>
      <c r="L138" s="67">
        <v>4</v>
      </c>
      <c r="M138" s="15">
        <f t="shared" si="5"/>
        <v>11</v>
      </c>
      <c r="P138" s="178"/>
    </row>
    <row r="139" spans="2:16" ht="20.25" customHeight="1" x14ac:dyDescent="0.2">
      <c r="B139" s="10">
        <f t="shared" si="10"/>
        <v>113</v>
      </c>
      <c r="C139" s="33" t="s">
        <v>337</v>
      </c>
      <c r="D139" s="33" t="s">
        <v>86</v>
      </c>
      <c r="E139" s="11" t="s">
        <v>452</v>
      </c>
      <c r="F139" s="34">
        <v>42327</v>
      </c>
      <c r="G139" s="12" t="s">
        <v>493</v>
      </c>
      <c r="H139" s="35" t="str">
        <f t="shared" si="11"/>
        <v>3701773902</v>
      </c>
      <c r="I139" s="13" t="s">
        <v>119</v>
      </c>
      <c r="J139" s="14">
        <v>6587280</v>
      </c>
      <c r="K139" s="14">
        <v>658728</v>
      </c>
      <c r="L139" s="67">
        <v>4</v>
      </c>
      <c r="M139" s="15">
        <f t="shared" si="5"/>
        <v>11</v>
      </c>
      <c r="P139" s="178"/>
    </row>
    <row r="140" spans="2:16" ht="20.25" customHeight="1" x14ac:dyDescent="0.2">
      <c r="B140" s="10">
        <f t="shared" si="10"/>
        <v>114</v>
      </c>
      <c r="C140" s="33" t="s">
        <v>339</v>
      </c>
      <c r="D140" s="33" t="s">
        <v>86</v>
      </c>
      <c r="E140" s="11" t="s">
        <v>453</v>
      </c>
      <c r="F140" s="34">
        <v>42328</v>
      </c>
      <c r="G140" s="12" t="s">
        <v>476</v>
      </c>
      <c r="H140" s="35" t="str">
        <f t="shared" si="11"/>
        <v>3700603175</v>
      </c>
      <c r="I140" s="13" t="s">
        <v>120</v>
      </c>
      <c r="J140" s="14">
        <v>12550000</v>
      </c>
      <c r="K140" s="14">
        <v>1255000</v>
      </c>
      <c r="L140" s="67">
        <v>4</v>
      </c>
      <c r="M140" s="15">
        <f t="shared" si="5"/>
        <v>11</v>
      </c>
      <c r="P140" s="178"/>
    </row>
    <row r="141" spans="2:16" ht="20.25" customHeight="1" x14ac:dyDescent="0.2">
      <c r="B141" s="10">
        <f t="shared" si="10"/>
        <v>115</v>
      </c>
      <c r="C141" s="33" t="s">
        <v>341</v>
      </c>
      <c r="D141" s="33" t="s">
        <v>86</v>
      </c>
      <c r="E141" s="11" t="s">
        <v>454</v>
      </c>
      <c r="F141" s="34">
        <v>42328</v>
      </c>
      <c r="G141" s="12" t="s">
        <v>504</v>
      </c>
      <c r="H141" s="35" t="str">
        <f t="shared" si="11"/>
        <v>0310857404</v>
      </c>
      <c r="I141" s="13" t="s">
        <v>120</v>
      </c>
      <c r="J141" s="14">
        <v>9248960</v>
      </c>
      <c r="K141" s="14">
        <v>924896</v>
      </c>
      <c r="L141" s="67">
        <v>4</v>
      </c>
      <c r="M141" s="15">
        <f t="shared" si="5"/>
        <v>11</v>
      </c>
      <c r="P141" s="178"/>
    </row>
    <row r="142" spans="2:16" ht="20.25" customHeight="1" x14ac:dyDescent="0.2">
      <c r="B142" s="10">
        <f t="shared" si="10"/>
        <v>116</v>
      </c>
      <c r="C142" s="33" t="s">
        <v>343</v>
      </c>
      <c r="D142" s="33" t="s">
        <v>86</v>
      </c>
      <c r="E142" s="11" t="s">
        <v>455</v>
      </c>
      <c r="F142" s="34">
        <v>42329</v>
      </c>
      <c r="G142" s="12" t="s">
        <v>481</v>
      </c>
      <c r="H142" s="35" t="str">
        <f t="shared" si="11"/>
        <v>3702314958</v>
      </c>
      <c r="I142" s="13" t="s">
        <v>119</v>
      </c>
      <c r="J142" s="14">
        <v>5320000</v>
      </c>
      <c r="K142" s="14">
        <v>532000</v>
      </c>
      <c r="L142" s="67">
        <v>4</v>
      </c>
      <c r="M142" s="15">
        <f t="shared" si="5"/>
        <v>11</v>
      </c>
      <c r="P142" s="178"/>
    </row>
    <row r="143" spans="2:16" ht="20.25" customHeight="1" x14ac:dyDescent="0.2">
      <c r="B143" s="10">
        <f t="shared" si="10"/>
        <v>117</v>
      </c>
      <c r="C143" s="33" t="s">
        <v>344</v>
      </c>
      <c r="D143" s="33" t="s">
        <v>86</v>
      </c>
      <c r="E143" s="11" t="s">
        <v>456</v>
      </c>
      <c r="F143" s="34">
        <v>42329</v>
      </c>
      <c r="G143" s="12" t="s">
        <v>490</v>
      </c>
      <c r="H143" s="35" t="str">
        <f t="shared" si="11"/>
        <v>0304152188</v>
      </c>
      <c r="I143" s="13" t="s">
        <v>119</v>
      </c>
      <c r="J143" s="14">
        <v>9800000</v>
      </c>
      <c r="K143" s="14">
        <v>980000</v>
      </c>
      <c r="L143" s="67">
        <v>4</v>
      </c>
      <c r="M143" s="15">
        <f t="shared" si="5"/>
        <v>11</v>
      </c>
      <c r="P143" s="178"/>
    </row>
    <row r="144" spans="2:16" ht="20.25" customHeight="1" x14ac:dyDescent="0.2">
      <c r="B144" s="10">
        <f t="shared" si="10"/>
        <v>118</v>
      </c>
      <c r="C144" s="33" t="s">
        <v>346</v>
      </c>
      <c r="D144" s="33" t="s">
        <v>86</v>
      </c>
      <c r="E144" s="11" t="s">
        <v>457</v>
      </c>
      <c r="F144" s="34">
        <v>42331</v>
      </c>
      <c r="G144" s="12" t="s">
        <v>484</v>
      </c>
      <c r="H144" s="35" t="str">
        <f t="shared" si="11"/>
        <v>3700898056</v>
      </c>
      <c r="I144" s="13" t="s">
        <v>88</v>
      </c>
      <c r="J144" s="14">
        <v>3000000</v>
      </c>
      <c r="K144" s="14">
        <v>300000</v>
      </c>
      <c r="L144" s="67">
        <v>4</v>
      </c>
      <c r="M144" s="15">
        <f t="shared" si="5"/>
        <v>11</v>
      </c>
      <c r="P144" s="178"/>
    </row>
    <row r="145" spans="2:16" ht="20.25" customHeight="1" x14ac:dyDescent="0.2">
      <c r="B145" s="10">
        <f t="shared" si="10"/>
        <v>119</v>
      </c>
      <c r="C145" s="33" t="s">
        <v>347</v>
      </c>
      <c r="D145" s="33" t="s">
        <v>86</v>
      </c>
      <c r="E145" s="11" t="s">
        <v>458</v>
      </c>
      <c r="F145" s="34">
        <v>42335</v>
      </c>
      <c r="G145" s="12" t="s">
        <v>491</v>
      </c>
      <c r="H145" s="35" t="str">
        <f t="shared" si="11"/>
        <v>0303103212</v>
      </c>
      <c r="I145" s="13" t="s">
        <v>119</v>
      </c>
      <c r="J145" s="14">
        <v>2888194</v>
      </c>
      <c r="K145" s="14">
        <v>288819</v>
      </c>
      <c r="L145" s="67">
        <v>4</v>
      </c>
      <c r="M145" s="15">
        <f t="shared" si="5"/>
        <v>11</v>
      </c>
      <c r="P145" s="178"/>
    </row>
    <row r="146" spans="2:16" ht="20.25" customHeight="1" x14ac:dyDescent="0.2">
      <c r="B146" s="10">
        <f t="shared" si="10"/>
        <v>120</v>
      </c>
      <c r="C146" s="33" t="s">
        <v>348</v>
      </c>
      <c r="D146" s="33" t="s">
        <v>86</v>
      </c>
      <c r="E146" s="11" t="s">
        <v>459</v>
      </c>
      <c r="F146" s="34">
        <v>42336</v>
      </c>
      <c r="G146" s="12" t="s">
        <v>501</v>
      </c>
      <c r="H146" s="35" t="str">
        <f t="shared" si="11"/>
        <v>3700339107</v>
      </c>
      <c r="I146" s="13" t="s">
        <v>88</v>
      </c>
      <c r="J146" s="14">
        <v>9000000</v>
      </c>
      <c r="K146" s="14">
        <v>900000</v>
      </c>
      <c r="L146" s="67">
        <v>4</v>
      </c>
      <c r="M146" s="15">
        <f t="shared" si="5"/>
        <v>11</v>
      </c>
      <c r="P146" s="178"/>
    </row>
    <row r="147" spans="2:16" ht="20.25" customHeight="1" x14ac:dyDescent="0.2">
      <c r="B147" s="10">
        <f t="shared" si="10"/>
        <v>121</v>
      </c>
      <c r="C147" s="33" t="s">
        <v>349</v>
      </c>
      <c r="D147" s="33" t="s">
        <v>86</v>
      </c>
      <c r="E147" s="11" t="s">
        <v>246</v>
      </c>
      <c r="F147" s="34">
        <v>42337</v>
      </c>
      <c r="G147" s="12" t="s">
        <v>485</v>
      </c>
      <c r="H147" s="35" t="str">
        <f t="shared" si="11"/>
        <v>3702375090</v>
      </c>
      <c r="I147" s="13" t="s">
        <v>119</v>
      </c>
      <c r="J147" s="14">
        <v>70171351</v>
      </c>
      <c r="K147" s="14">
        <v>7017135</v>
      </c>
      <c r="L147" s="67">
        <v>4</v>
      </c>
      <c r="M147" s="15">
        <f t="shared" si="5"/>
        <v>11</v>
      </c>
      <c r="P147" s="178"/>
    </row>
    <row r="148" spans="2:16" ht="20.25" customHeight="1" x14ac:dyDescent="0.2">
      <c r="B148" s="10">
        <f t="shared" si="10"/>
        <v>122</v>
      </c>
      <c r="C148" s="33" t="s">
        <v>351</v>
      </c>
      <c r="D148" s="33" t="s">
        <v>86</v>
      </c>
      <c r="E148" s="11" t="s">
        <v>460</v>
      </c>
      <c r="F148" s="34">
        <v>42337</v>
      </c>
      <c r="G148" s="12" t="s">
        <v>479</v>
      </c>
      <c r="H148" s="35" t="str">
        <f t="shared" si="11"/>
        <v>3701770098</v>
      </c>
      <c r="I148" s="13" t="s">
        <v>119</v>
      </c>
      <c r="J148" s="14">
        <v>141570000</v>
      </c>
      <c r="K148" s="14">
        <v>14157000</v>
      </c>
      <c r="L148" s="67">
        <v>4</v>
      </c>
      <c r="M148" s="15">
        <f t="shared" si="5"/>
        <v>11</v>
      </c>
      <c r="P148" s="178"/>
    </row>
    <row r="149" spans="2:16" ht="20.25" customHeight="1" x14ac:dyDescent="0.2">
      <c r="B149" s="10">
        <f t="shared" si="10"/>
        <v>123</v>
      </c>
      <c r="C149" s="33" t="s">
        <v>352</v>
      </c>
      <c r="D149" s="33" t="s">
        <v>86</v>
      </c>
      <c r="E149" s="11" t="s">
        <v>461</v>
      </c>
      <c r="F149" s="34">
        <v>42341</v>
      </c>
      <c r="G149" s="12" t="s">
        <v>478</v>
      </c>
      <c r="H149" s="35" t="str">
        <f t="shared" si="11"/>
        <v>0305495974</v>
      </c>
      <c r="I149" s="13" t="s">
        <v>119</v>
      </c>
      <c r="J149" s="14">
        <v>7931480</v>
      </c>
      <c r="K149" s="14">
        <v>793148</v>
      </c>
      <c r="L149" s="67">
        <v>4</v>
      </c>
      <c r="M149" s="15">
        <f t="shared" si="5"/>
        <v>12</v>
      </c>
      <c r="P149" s="178"/>
    </row>
    <row r="150" spans="2:16" ht="20.25" customHeight="1" x14ac:dyDescent="0.2">
      <c r="B150" s="10">
        <f t="shared" si="10"/>
        <v>124</v>
      </c>
      <c r="C150" s="33" t="s">
        <v>353</v>
      </c>
      <c r="D150" s="33" t="s">
        <v>86</v>
      </c>
      <c r="E150" s="11" t="s">
        <v>462</v>
      </c>
      <c r="F150" s="34">
        <v>42342</v>
      </c>
      <c r="G150" s="12" t="s">
        <v>490</v>
      </c>
      <c r="H150" s="35" t="str">
        <f t="shared" si="11"/>
        <v>0304152188</v>
      </c>
      <c r="I150" s="13" t="s">
        <v>119</v>
      </c>
      <c r="J150" s="14">
        <v>9760800</v>
      </c>
      <c r="K150" s="14">
        <v>976080</v>
      </c>
      <c r="L150" s="67">
        <v>4</v>
      </c>
      <c r="M150" s="15">
        <f t="shared" si="5"/>
        <v>12</v>
      </c>
      <c r="P150" s="178"/>
    </row>
    <row r="151" spans="2:16" ht="20.25" customHeight="1" x14ac:dyDescent="0.2">
      <c r="B151" s="10">
        <f t="shared" si="10"/>
        <v>125</v>
      </c>
      <c r="C151" s="33" t="s">
        <v>355</v>
      </c>
      <c r="D151" s="33" t="s">
        <v>86</v>
      </c>
      <c r="E151" s="11" t="s">
        <v>263</v>
      </c>
      <c r="F151" s="34">
        <v>42345</v>
      </c>
      <c r="G151" s="12" t="s">
        <v>498</v>
      </c>
      <c r="H151" s="35" t="str">
        <f t="shared" si="11"/>
        <v>0311731926</v>
      </c>
      <c r="I151" s="13" t="s">
        <v>119</v>
      </c>
      <c r="J151" s="14">
        <v>1606000</v>
      </c>
      <c r="K151" s="14">
        <v>160600</v>
      </c>
      <c r="L151" s="67">
        <v>4</v>
      </c>
      <c r="M151" s="15">
        <f t="shared" si="5"/>
        <v>12</v>
      </c>
      <c r="P151" s="178"/>
    </row>
    <row r="152" spans="2:16" ht="20.25" customHeight="1" x14ac:dyDescent="0.2">
      <c r="B152" s="10">
        <f t="shared" si="10"/>
        <v>126</v>
      </c>
      <c r="C152" s="33" t="s">
        <v>356</v>
      </c>
      <c r="D152" s="33" t="s">
        <v>86</v>
      </c>
      <c r="E152" s="11" t="s">
        <v>463</v>
      </c>
      <c r="F152" s="34">
        <v>42350</v>
      </c>
      <c r="G152" s="12" t="s">
        <v>486</v>
      </c>
      <c r="H152" s="35" t="str">
        <f t="shared" si="11"/>
        <v>3603093803</v>
      </c>
      <c r="I152" s="13" t="s">
        <v>119</v>
      </c>
      <c r="J152" s="14">
        <v>4696500</v>
      </c>
      <c r="K152" s="14">
        <v>469650</v>
      </c>
      <c r="L152" s="67">
        <v>4</v>
      </c>
      <c r="M152" s="15">
        <f t="shared" si="5"/>
        <v>12</v>
      </c>
      <c r="P152" s="178"/>
    </row>
    <row r="153" spans="2:16" ht="20.25" customHeight="1" x14ac:dyDescent="0.2">
      <c r="B153" s="10">
        <f t="shared" si="10"/>
        <v>127</v>
      </c>
      <c r="C153" s="33" t="s">
        <v>358</v>
      </c>
      <c r="D153" s="33" t="s">
        <v>86</v>
      </c>
      <c r="E153" s="11" t="s">
        <v>247</v>
      </c>
      <c r="F153" s="34">
        <v>42352</v>
      </c>
      <c r="G153" s="12" t="s">
        <v>479</v>
      </c>
      <c r="H153" s="35" t="str">
        <f t="shared" si="11"/>
        <v>3701770098</v>
      </c>
      <c r="I153" s="13" t="s">
        <v>119</v>
      </c>
      <c r="J153" s="14">
        <v>165570000</v>
      </c>
      <c r="K153" s="14">
        <v>16557000</v>
      </c>
      <c r="L153" s="67">
        <v>4</v>
      </c>
      <c r="M153" s="15">
        <f t="shared" si="5"/>
        <v>12</v>
      </c>
      <c r="P153" s="178"/>
    </row>
    <row r="154" spans="2:16" ht="20.25" customHeight="1" x14ac:dyDescent="0.2">
      <c r="B154" s="10">
        <f t="shared" si="10"/>
        <v>128</v>
      </c>
      <c r="C154" s="33" t="s">
        <v>360</v>
      </c>
      <c r="D154" s="33" t="s">
        <v>86</v>
      </c>
      <c r="E154" s="11" t="s">
        <v>279</v>
      </c>
      <c r="F154" s="34">
        <v>42353</v>
      </c>
      <c r="G154" s="12" t="s">
        <v>110</v>
      </c>
      <c r="H154" s="35" t="str">
        <f t="shared" si="11"/>
        <v>3700529186</v>
      </c>
      <c r="I154" s="13" t="s">
        <v>119</v>
      </c>
      <c r="J154" s="14">
        <v>4587000</v>
      </c>
      <c r="K154" s="14">
        <v>458700</v>
      </c>
      <c r="L154" s="67">
        <v>4</v>
      </c>
      <c r="M154" s="15">
        <f t="shared" si="5"/>
        <v>12</v>
      </c>
      <c r="P154" s="178"/>
    </row>
    <row r="155" spans="2:16" ht="20.25" customHeight="1" x14ac:dyDescent="0.2">
      <c r="B155" s="10">
        <f t="shared" si="10"/>
        <v>129</v>
      </c>
      <c r="C155" s="33" t="s">
        <v>362</v>
      </c>
      <c r="D155" s="33" t="s">
        <v>86</v>
      </c>
      <c r="E155" s="11" t="s">
        <v>464</v>
      </c>
      <c r="F155" s="34">
        <v>42353</v>
      </c>
      <c r="G155" s="12" t="s">
        <v>499</v>
      </c>
      <c r="H155" s="35" t="str">
        <f t="shared" si="11"/>
        <v>3702401008</v>
      </c>
      <c r="I155" s="13" t="s">
        <v>119</v>
      </c>
      <c r="J155" s="14">
        <v>15435583</v>
      </c>
      <c r="K155" s="14">
        <v>1543558</v>
      </c>
      <c r="L155" s="67">
        <v>4</v>
      </c>
      <c r="M155" s="15">
        <f t="shared" si="5"/>
        <v>12</v>
      </c>
      <c r="P155" s="178"/>
    </row>
    <row r="156" spans="2:16" ht="20.25" customHeight="1" x14ac:dyDescent="0.2">
      <c r="B156" s="10">
        <f t="shared" si="10"/>
        <v>130</v>
      </c>
      <c r="C156" s="33" t="s">
        <v>364</v>
      </c>
      <c r="D156" s="33" t="s">
        <v>86</v>
      </c>
      <c r="E156" s="11" t="s">
        <v>465</v>
      </c>
      <c r="F156" s="34">
        <v>42359</v>
      </c>
      <c r="G156" s="12" t="s">
        <v>490</v>
      </c>
      <c r="H156" s="35" t="str">
        <f t="shared" si="11"/>
        <v>0304152188</v>
      </c>
      <c r="I156" s="13" t="s">
        <v>119</v>
      </c>
      <c r="J156" s="14">
        <v>9800000</v>
      </c>
      <c r="K156" s="14">
        <v>980000</v>
      </c>
      <c r="L156" s="67">
        <v>4</v>
      </c>
      <c r="M156" s="15">
        <f t="shared" ref="M156:M164" si="12">MONTH(F156)</f>
        <v>12</v>
      </c>
      <c r="P156" s="178"/>
    </row>
    <row r="157" spans="2:16" ht="20.25" customHeight="1" x14ac:dyDescent="0.2">
      <c r="B157" s="10">
        <f t="shared" si="10"/>
        <v>131</v>
      </c>
      <c r="C157" s="33" t="s">
        <v>365</v>
      </c>
      <c r="D157" s="33" t="s">
        <v>86</v>
      </c>
      <c r="E157" s="11" t="s">
        <v>248</v>
      </c>
      <c r="F157" s="34">
        <v>42360</v>
      </c>
      <c r="G157" s="12" t="s">
        <v>486</v>
      </c>
      <c r="H157" s="35" t="str">
        <f t="shared" si="11"/>
        <v>3603093803</v>
      </c>
      <c r="I157" s="13" t="s">
        <v>119</v>
      </c>
      <c r="J157" s="14">
        <v>7094640</v>
      </c>
      <c r="K157" s="14">
        <v>709464</v>
      </c>
      <c r="L157" s="67">
        <v>4</v>
      </c>
      <c r="M157" s="15">
        <f t="shared" si="12"/>
        <v>12</v>
      </c>
      <c r="P157" s="178"/>
    </row>
    <row r="158" spans="2:16" ht="20.25" customHeight="1" x14ac:dyDescent="0.2">
      <c r="B158" s="10">
        <f t="shared" si="10"/>
        <v>132</v>
      </c>
      <c r="C158" s="33" t="s">
        <v>366</v>
      </c>
      <c r="D158" s="33" t="s">
        <v>86</v>
      </c>
      <c r="E158" s="11" t="s">
        <v>96</v>
      </c>
      <c r="F158" s="34">
        <v>42362</v>
      </c>
      <c r="G158" s="12" t="s">
        <v>481</v>
      </c>
      <c r="H158" s="35" t="str">
        <f t="shared" si="11"/>
        <v>3702314958</v>
      </c>
      <c r="I158" s="13" t="s">
        <v>119</v>
      </c>
      <c r="J158" s="14">
        <v>6650000</v>
      </c>
      <c r="K158" s="14">
        <v>665000</v>
      </c>
      <c r="L158" s="67">
        <v>4</v>
      </c>
      <c r="M158" s="15">
        <f t="shared" si="12"/>
        <v>12</v>
      </c>
      <c r="P158" s="178"/>
    </row>
    <row r="159" spans="2:16" ht="20.25" customHeight="1" x14ac:dyDescent="0.2">
      <c r="B159" s="10">
        <f t="shared" si="10"/>
        <v>133</v>
      </c>
      <c r="C159" s="33" t="s">
        <v>368</v>
      </c>
      <c r="D159" s="33" t="s">
        <v>86</v>
      </c>
      <c r="E159" s="11" t="s">
        <v>466</v>
      </c>
      <c r="F159" s="34">
        <v>42362</v>
      </c>
      <c r="G159" s="12" t="s">
        <v>491</v>
      </c>
      <c r="H159" s="35" t="str">
        <f t="shared" si="11"/>
        <v>0303103212</v>
      </c>
      <c r="I159" s="13" t="s">
        <v>119</v>
      </c>
      <c r="J159" s="14">
        <v>4861858</v>
      </c>
      <c r="K159" s="14">
        <v>486185</v>
      </c>
      <c r="L159" s="67">
        <v>4</v>
      </c>
      <c r="M159" s="15">
        <f t="shared" si="12"/>
        <v>12</v>
      </c>
      <c r="P159" s="178"/>
    </row>
    <row r="160" spans="2:16" ht="20.25" customHeight="1" x14ac:dyDescent="0.2">
      <c r="B160" s="10">
        <f t="shared" si="10"/>
        <v>134</v>
      </c>
      <c r="C160" s="33" t="s">
        <v>370</v>
      </c>
      <c r="D160" s="33" t="s">
        <v>86</v>
      </c>
      <c r="E160" s="11" t="s">
        <v>467</v>
      </c>
      <c r="F160" s="34">
        <v>42367</v>
      </c>
      <c r="G160" s="12" t="s">
        <v>486</v>
      </c>
      <c r="H160" s="35" t="str">
        <f t="shared" si="11"/>
        <v>3603093803</v>
      </c>
      <c r="I160" s="13" t="s">
        <v>119</v>
      </c>
      <c r="J160" s="14">
        <v>16224000</v>
      </c>
      <c r="K160" s="14">
        <v>1622400</v>
      </c>
      <c r="L160" s="67">
        <v>4</v>
      </c>
      <c r="M160" s="15">
        <f t="shared" si="12"/>
        <v>12</v>
      </c>
      <c r="P160" s="178"/>
    </row>
    <row r="161" spans="2:16" ht="20.25" customHeight="1" x14ac:dyDescent="0.2">
      <c r="B161" s="10">
        <f t="shared" si="10"/>
        <v>135</v>
      </c>
      <c r="C161" s="33" t="s">
        <v>372</v>
      </c>
      <c r="D161" s="33" t="s">
        <v>86</v>
      </c>
      <c r="E161" s="11" t="s">
        <v>264</v>
      </c>
      <c r="F161" s="34">
        <v>42368</v>
      </c>
      <c r="G161" s="12" t="s">
        <v>501</v>
      </c>
      <c r="H161" s="35" t="str">
        <f t="shared" si="11"/>
        <v>3700339107</v>
      </c>
      <c r="I161" s="13" t="s">
        <v>88</v>
      </c>
      <c r="J161" s="14">
        <v>5200000</v>
      </c>
      <c r="K161" s="14">
        <v>520000</v>
      </c>
      <c r="L161" s="67">
        <v>4</v>
      </c>
      <c r="M161" s="15">
        <f t="shared" si="12"/>
        <v>12</v>
      </c>
      <c r="P161" s="178"/>
    </row>
    <row r="162" spans="2:16" ht="20.25" customHeight="1" x14ac:dyDescent="0.2">
      <c r="B162" s="10">
        <f t="shared" si="10"/>
        <v>136</v>
      </c>
      <c r="C162" s="33" t="s">
        <v>373</v>
      </c>
      <c r="D162" s="33" t="s">
        <v>86</v>
      </c>
      <c r="E162" s="11" t="s">
        <v>468</v>
      </c>
      <c r="F162" s="34">
        <v>42369</v>
      </c>
      <c r="G162" s="12" t="s">
        <v>486</v>
      </c>
      <c r="H162" s="35" t="str">
        <f t="shared" si="11"/>
        <v>3603093803</v>
      </c>
      <c r="I162" s="13" t="s">
        <v>119</v>
      </c>
      <c r="J162" s="14">
        <v>17859400</v>
      </c>
      <c r="K162" s="14">
        <v>1785940</v>
      </c>
      <c r="L162" s="67">
        <v>4</v>
      </c>
      <c r="M162" s="15">
        <f t="shared" si="12"/>
        <v>12</v>
      </c>
      <c r="P162" s="178"/>
    </row>
    <row r="163" spans="2:16" ht="20.25" customHeight="1" x14ac:dyDescent="0.2">
      <c r="B163" s="10">
        <f t="shared" si="10"/>
        <v>137</v>
      </c>
      <c r="C163" s="33" t="s">
        <v>374</v>
      </c>
      <c r="D163" s="33" t="s">
        <v>86</v>
      </c>
      <c r="E163" s="11" t="s">
        <v>266</v>
      </c>
      <c r="F163" s="34">
        <v>42369</v>
      </c>
      <c r="G163" s="12" t="s">
        <v>112</v>
      </c>
      <c r="H163" s="35" t="str">
        <f t="shared" si="11"/>
        <v>3702196486</v>
      </c>
      <c r="I163" s="13" t="s">
        <v>119</v>
      </c>
      <c r="J163" s="14">
        <v>75111700</v>
      </c>
      <c r="K163" s="14">
        <v>7511170</v>
      </c>
      <c r="L163" s="67">
        <v>4</v>
      </c>
      <c r="M163" s="15">
        <f t="shared" si="12"/>
        <v>12</v>
      </c>
      <c r="P163" s="178"/>
    </row>
    <row r="164" spans="2:16" ht="20.25" customHeight="1" x14ac:dyDescent="0.2">
      <c r="B164" s="10">
        <f t="shared" si="10"/>
        <v>138</v>
      </c>
      <c r="C164" s="33" t="s">
        <v>375</v>
      </c>
      <c r="D164" s="33" t="s">
        <v>86</v>
      </c>
      <c r="E164" s="11" t="s">
        <v>469</v>
      </c>
      <c r="F164" s="34">
        <v>42369</v>
      </c>
      <c r="G164" s="12" t="s">
        <v>493</v>
      </c>
      <c r="H164" s="35" t="str">
        <f t="shared" si="11"/>
        <v>3701773902</v>
      </c>
      <c r="I164" s="13" t="s">
        <v>119</v>
      </c>
      <c r="J164" s="14">
        <v>82058815</v>
      </c>
      <c r="K164" s="14">
        <v>8205882</v>
      </c>
      <c r="L164" s="67">
        <v>4</v>
      </c>
      <c r="M164" s="15">
        <f t="shared" si="12"/>
        <v>12</v>
      </c>
      <c r="P164" s="178"/>
    </row>
    <row r="165" spans="2:16" ht="20.25" customHeight="1" x14ac:dyDescent="0.2">
      <c r="B165" s="10"/>
      <c r="C165" s="33"/>
      <c r="D165" s="33"/>
      <c r="E165" s="11"/>
      <c r="F165" s="34"/>
      <c r="G165" s="12"/>
      <c r="H165" s="35"/>
      <c r="I165" s="13"/>
      <c r="J165" s="14"/>
      <c r="K165" s="14"/>
      <c r="L165" s="116"/>
    </row>
    <row r="166" spans="2:16" s="23" customFormat="1" ht="20.25" customHeight="1" x14ac:dyDescent="0.2">
      <c r="B166" s="29" t="s">
        <v>11</v>
      </c>
      <c r="C166" s="31"/>
      <c r="D166" s="31"/>
      <c r="E166" s="31"/>
      <c r="F166" s="31"/>
      <c r="G166" s="29"/>
      <c r="H166" s="36"/>
      <c r="I166" s="29"/>
      <c r="J166" s="30">
        <f>SUBTOTAL(9,J27:J165)</f>
        <v>2083172871</v>
      </c>
      <c r="K166" s="30">
        <f>SUBTOTAL(9,K27:K165)</f>
        <v>208317285</v>
      </c>
      <c r="L166" s="117"/>
    </row>
    <row r="167" spans="2:16" ht="30" hidden="1" customHeight="1" x14ac:dyDescent="0.2"/>
    <row r="168" spans="2:16" ht="20.25" customHeight="1" x14ac:dyDescent="0.2">
      <c r="B168" s="139" t="s">
        <v>40</v>
      </c>
      <c r="C168" s="140"/>
      <c r="D168" s="140"/>
      <c r="E168" s="140"/>
      <c r="F168" s="140"/>
      <c r="G168" s="140"/>
      <c r="H168" s="140"/>
      <c r="I168" s="140"/>
      <c r="J168" s="21"/>
      <c r="K168" s="21"/>
      <c r="L168" s="26"/>
    </row>
    <row r="169" spans="2:16" ht="20.25" customHeight="1" x14ac:dyDescent="0.2">
      <c r="B169" s="9"/>
      <c r="C169" s="9"/>
      <c r="D169" s="9"/>
      <c r="E169" s="9"/>
      <c r="F169" s="6"/>
      <c r="G169" s="9"/>
      <c r="H169" s="3"/>
      <c r="I169" s="9"/>
      <c r="J169" s="8"/>
      <c r="K169" s="8"/>
      <c r="L169" s="9"/>
    </row>
    <row r="170" spans="2:16" s="23" customFormat="1" ht="20.25" customHeight="1" x14ac:dyDescent="0.2">
      <c r="B170" s="24" t="s">
        <v>11</v>
      </c>
      <c r="C170" s="24"/>
      <c r="D170" s="24"/>
      <c r="E170" s="24"/>
      <c r="F170" s="24"/>
      <c r="G170" s="24"/>
      <c r="H170" s="24"/>
      <c r="I170" s="24"/>
      <c r="J170" s="25"/>
      <c r="K170" s="25"/>
      <c r="L170" s="24"/>
    </row>
    <row r="171" spans="2:16" x14ac:dyDescent="0.2">
      <c r="B171" s="19"/>
      <c r="C171" s="19"/>
      <c r="D171" s="16"/>
      <c r="E171" s="16"/>
      <c r="F171" s="16" t="s">
        <v>519</v>
      </c>
      <c r="G171" s="16"/>
      <c r="H171" s="115">
        <f>J166</f>
        <v>2083172871</v>
      </c>
      <c r="I171" s="16"/>
      <c r="L171" s="16"/>
    </row>
    <row r="172" spans="2:16" x14ac:dyDescent="0.2">
      <c r="B172" s="16"/>
      <c r="C172" s="16"/>
      <c r="D172" s="16"/>
      <c r="E172" s="16"/>
      <c r="F172" s="16" t="s">
        <v>520</v>
      </c>
      <c r="G172" s="16"/>
      <c r="H172" s="115">
        <f>K166</f>
        <v>208317285</v>
      </c>
      <c r="I172" s="16"/>
      <c r="L172" s="16"/>
    </row>
    <row r="173" spans="2:16" x14ac:dyDescent="0.2">
      <c r="B173" s="16"/>
      <c r="C173" s="16"/>
      <c r="D173" s="16"/>
      <c r="E173" s="16"/>
      <c r="G173" s="16"/>
      <c r="H173" s="16"/>
      <c r="I173" s="16"/>
      <c r="L173" s="16"/>
    </row>
    <row r="174" spans="2:16" x14ac:dyDescent="0.2">
      <c r="B174" s="32"/>
      <c r="C174" s="32"/>
      <c r="D174" s="16"/>
      <c r="E174" s="16"/>
      <c r="F174" s="16"/>
      <c r="G174" s="16"/>
      <c r="H174" s="16"/>
      <c r="I174" s="16"/>
      <c r="L174" s="16"/>
    </row>
    <row r="175" spans="2:16" x14ac:dyDescent="0.2">
      <c r="B175" s="32"/>
      <c r="C175" s="32"/>
      <c r="D175" s="16"/>
      <c r="E175" s="16"/>
      <c r="F175" s="16"/>
      <c r="G175" s="16"/>
      <c r="H175" s="16"/>
      <c r="I175" s="120" t="str">
        <f>"Bình Dương, "&amp;IF($N$15=1,"Ngày 31 Tháng 03  ",IF($N$15=2,"Ngày 30 Tháng 06  ",IF($N$15=3,"Ngày 30 Tháng 09  ",IF($N$15=4,"Ngày 31 Tháng 12  "))))&amp;"Năm  "&amp;YEAR(F164)</f>
        <v>Bình Dương, Ngày 31 Tháng 12  Năm  2015</v>
      </c>
    </row>
    <row r="176" spans="2:16" x14ac:dyDescent="0.2">
      <c r="B176" s="16"/>
      <c r="C176" s="16"/>
      <c r="D176" s="16"/>
      <c r="E176" s="16"/>
      <c r="F176" s="16"/>
      <c r="G176" s="16"/>
      <c r="H176" s="16"/>
      <c r="I176" s="120" t="s">
        <v>15</v>
      </c>
    </row>
    <row r="177" spans="2:12" x14ac:dyDescent="0.2">
      <c r="B177" s="16"/>
      <c r="C177" s="16"/>
      <c r="D177" s="16"/>
      <c r="E177" s="16"/>
      <c r="F177" s="16"/>
      <c r="G177" s="16"/>
      <c r="H177" s="16"/>
      <c r="I177" s="120" t="s">
        <v>16</v>
      </c>
    </row>
    <row r="178" spans="2:12" x14ac:dyDescent="0.2">
      <c r="B178" s="16"/>
      <c r="C178" s="16"/>
      <c r="D178" s="16"/>
      <c r="E178" s="16"/>
      <c r="F178" s="16"/>
      <c r="G178" s="16"/>
      <c r="H178" s="16"/>
      <c r="I178" s="120" t="s">
        <v>17</v>
      </c>
    </row>
    <row r="179" spans="2:12" x14ac:dyDescent="0.2">
      <c r="B179" s="16"/>
      <c r="C179" s="16"/>
      <c r="D179" s="16"/>
      <c r="E179" s="16"/>
      <c r="F179" s="16"/>
      <c r="G179" s="16"/>
      <c r="H179" s="16"/>
      <c r="I179" s="16"/>
      <c r="L179" s="16"/>
    </row>
  </sheetData>
  <autoFilter ref="A26:N164"/>
  <mergeCells count="17">
    <mergeCell ref="B4:L4"/>
    <mergeCell ref="B5:L5"/>
    <mergeCell ref="B6:L6"/>
    <mergeCell ref="B7:L7"/>
    <mergeCell ref="B12:L12"/>
    <mergeCell ref="B23:I23"/>
    <mergeCell ref="B168:I168"/>
    <mergeCell ref="J13:J15"/>
    <mergeCell ref="K13:K15"/>
    <mergeCell ref="L13:L15"/>
    <mergeCell ref="B17:I17"/>
    <mergeCell ref="B20:I20"/>
    <mergeCell ref="B13:B15"/>
    <mergeCell ref="C13:F14"/>
    <mergeCell ref="G13:G15"/>
    <mergeCell ref="H13:H15"/>
    <mergeCell ref="I13:I15"/>
  </mergeCell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13" zoomScale="90" zoomScaleNormal="90" workbookViewId="0">
      <selection activeCell="N37" sqref="N37"/>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53" t="s">
        <v>32</v>
      </c>
      <c r="C2" s="154"/>
      <c r="D2" s="154"/>
      <c r="E2" s="154"/>
      <c r="F2" s="154"/>
      <c r="G2" s="154"/>
      <c r="H2" s="154"/>
      <c r="I2" s="154"/>
      <c r="J2" s="154"/>
      <c r="K2" s="154"/>
      <c r="L2" s="154"/>
      <c r="M2" s="154"/>
      <c r="N2" s="154"/>
      <c r="O2" s="154"/>
      <c r="P2" s="155"/>
      <c r="R2" s="12" t="s">
        <v>110</v>
      </c>
      <c r="S2" s="96" t="s">
        <v>111</v>
      </c>
    </row>
    <row r="3" spans="2:19" x14ac:dyDescent="0.25">
      <c r="B3" s="156" t="s">
        <v>33</v>
      </c>
      <c r="C3" s="157"/>
      <c r="D3" s="157"/>
      <c r="E3" s="157"/>
      <c r="F3" s="157"/>
      <c r="G3" s="157"/>
      <c r="H3" s="157"/>
      <c r="I3" s="157"/>
      <c r="J3" s="157"/>
      <c r="K3" s="157"/>
      <c r="L3" s="157"/>
      <c r="M3" s="157"/>
      <c r="N3" s="157"/>
      <c r="O3" s="157"/>
      <c r="P3" s="158"/>
      <c r="R3" s="12" t="s">
        <v>112</v>
      </c>
      <c r="S3" s="96" t="s">
        <v>113</v>
      </c>
    </row>
    <row r="4" spans="2:19" x14ac:dyDescent="0.25">
      <c r="B4" s="97"/>
      <c r="C4" s="150" t="s">
        <v>34</v>
      </c>
      <c r="D4" s="150"/>
      <c r="E4" s="150"/>
      <c r="F4" s="150"/>
      <c r="G4" s="150"/>
      <c r="H4" s="150"/>
      <c r="I4" s="150"/>
      <c r="J4" s="150"/>
      <c r="K4" s="150"/>
      <c r="L4" s="150"/>
      <c r="M4" s="150"/>
      <c r="N4" s="150"/>
      <c r="O4" s="150"/>
      <c r="P4" s="159"/>
      <c r="R4" s="12" t="s">
        <v>102</v>
      </c>
      <c r="S4" s="96" t="s">
        <v>103</v>
      </c>
    </row>
    <row r="5" spans="2:19" x14ac:dyDescent="0.25">
      <c r="B5" s="97"/>
      <c r="C5" s="150" t="s">
        <v>41</v>
      </c>
      <c r="D5" s="150"/>
      <c r="E5" s="150"/>
      <c r="F5" s="150"/>
      <c r="G5" s="150"/>
      <c r="H5" s="150"/>
      <c r="I5" s="150"/>
      <c r="J5" s="150"/>
      <c r="K5" s="150"/>
      <c r="L5" s="150"/>
      <c r="M5" s="150"/>
      <c r="N5" s="150"/>
      <c r="O5" s="150"/>
      <c r="P5" s="159"/>
      <c r="R5" s="12" t="s">
        <v>100</v>
      </c>
      <c r="S5" s="96" t="s">
        <v>101</v>
      </c>
    </row>
    <row r="6" spans="2:19" x14ac:dyDescent="0.25">
      <c r="B6" s="97"/>
      <c r="C6" s="98"/>
      <c r="D6" s="150" t="s">
        <v>10</v>
      </c>
      <c r="E6" s="151"/>
      <c r="F6" s="151"/>
      <c r="G6" s="151"/>
      <c r="H6" s="151"/>
      <c r="I6" s="151"/>
      <c r="J6" s="151"/>
      <c r="K6" s="151"/>
      <c r="L6" s="151"/>
      <c r="M6" s="151"/>
      <c r="N6" s="151"/>
      <c r="O6" s="151"/>
      <c r="P6" s="152"/>
      <c r="R6" s="12" t="s">
        <v>501</v>
      </c>
      <c r="S6" s="96" t="s">
        <v>114</v>
      </c>
    </row>
    <row r="7" spans="2:19" x14ac:dyDescent="0.25">
      <c r="B7" s="97"/>
      <c r="C7" s="98"/>
      <c r="D7" s="150" t="s">
        <v>12</v>
      </c>
      <c r="E7" s="151"/>
      <c r="F7" s="151"/>
      <c r="G7" s="151"/>
      <c r="H7" s="151"/>
      <c r="I7" s="151"/>
      <c r="J7" s="151"/>
      <c r="K7" s="151"/>
      <c r="L7" s="151"/>
      <c r="M7" s="151"/>
      <c r="N7" s="151"/>
      <c r="O7" s="151"/>
      <c r="P7" s="152"/>
      <c r="R7" s="12" t="s">
        <v>502</v>
      </c>
      <c r="S7" s="96" t="s">
        <v>503</v>
      </c>
    </row>
    <row r="8" spans="2:19" x14ac:dyDescent="0.25">
      <c r="B8" s="97"/>
      <c r="C8" s="98"/>
      <c r="D8" s="150" t="s">
        <v>13</v>
      </c>
      <c r="E8" s="151"/>
      <c r="F8" s="151"/>
      <c r="G8" s="151"/>
      <c r="H8" s="151"/>
      <c r="I8" s="151"/>
      <c r="J8" s="151"/>
      <c r="K8" s="151"/>
      <c r="L8" s="151"/>
      <c r="M8" s="151"/>
      <c r="N8" s="151"/>
      <c r="O8" s="151"/>
      <c r="P8" s="152"/>
      <c r="R8" s="12" t="s">
        <v>504</v>
      </c>
      <c r="S8" s="12" t="s">
        <v>505</v>
      </c>
    </row>
    <row r="9" spans="2:19" x14ac:dyDescent="0.25">
      <c r="B9" s="97"/>
      <c r="C9" s="98"/>
      <c r="D9" s="150" t="s">
        <v>14</v>
      </c>
      <c r="E9" s="151"/>
      <c r="F9" s="151"/>
      <c r="G9" s="151"/>
      <c r="H9" s="151"/>
      <c r="I9" s="151"/>
      <c r="J9" s="151"/>
      <c r="K9" s="151"/>
      <c r="L9" s="151"/>
      <c r="M9" s="151"/>
      <c r="N9" s="151"/>
      <c r="O9" s="151"/>
      <c r="P9" s="152"/>
      <c r="R9" s="12" t="s">
        <v>479</v>
      </c>
      <c r="S9" s="96" t="s">
        <v>506</v>
      </c>
    </row>
    <row r="10" spans="2:19" x14ac:dyDescent="0.25">
      <c r="B10" s="97"/>
      <c r="C10" s="98"/>
      <c r="D10" s="150" t="s">
        <v>40</v>
      </c>
      <c r="E10" s="151"/>
      <c r="F10" s="151"/>
      <c r="G10" s="151"/>
      <c r="H10" s="151"/>
      <c r="I10" s="151"/>
      <c r="J10" s="151"/>
      <c r="K10" s="151"/>
      <c r="L10" s="151"/>
      <c r="M10" s="151"/>
      <c r="N10" s="151"/>
      <c r="O10" s="151"/>
      <c r="P10" s="152"/>
      <c r="R10" s="12" t="s">
        <v>478</v>
      </c>
      <c r="S10" s="96" t="s">
        <v>507</v>
      </c>
    </row>
    <row r="11" spans="2:19" x14ac:dyDescent="0.25">
      <c r="B11" s="97"/>
      <c r="C11" s="150" t="s">
        <v>35</v>
      </c>
      <c r="D11" s="150"/>
      <c r="E11" s="150"/>
      <c r="F11" s="150"/>
      <c r="G11" s="150"/>
      <c r="H11" s="150"/>
      <c r="I11" s="150"/>
      <c r="J11" s="150"/>
      <c r="K11" s="150"/>
      <c r="L11" s="150"/>
      <c r="M11" s="150"/>
      <c r="N11" s="150"/>
      <c r="O11" s="150"/>
      <c r="P11" s="159"/>
      <c r="R11" s="12" t="s">
        <v>484</v>
      </c>
      <c r="S11" s="96" t="s">
        <v>508</v>
      </c>
    </row>
    <row r="12" spans="2:19" x14ac:dyDescent="0.25">
      <c r="B12" s="97"/>
      <c r="C12" s="150" t="s">
        <v>36</v>
      </c>
      <c r="D12" s="150"/>
      <c r="E12" s="150"/>
      <c r="F12" s="150"/>
      <c r="G12" s="150"/>
      <c r="H12" s="150"/>
      <c r="I12" s="150"/>
      <c r="J12" s="150"/>
      <c r="K12" s="150"/>
      <c r="L12" s="150"/>
      <c r="M12" s="150"/>
      <c r="N12" s="150"/>
      <c r="O12" s="150"/>
      <c r="P12" s="159"/>
      <c r="R12" s="12" t="s">
        <v>486</v>
      </c>
      <c r="S12" s="96" t="s">
        <v>509</v>
      </c>
    </row>
    <row r="13" spans="2:19" x14ac:dyDescent="0.25">
      <c r="B13" s="97"/>
      <c r="C13" s="98"/>
      <c r="D13" s="98"/>
      <c r="E13" s="98"/>
      <c r="F13" s="98"/>
      <c r="G13" s="98"/>
      <c r="H13" s="98"/>
      <c r="I13" s="98"/>
      <c r="J13" s="98"/>
      <c r="K13" s="98"/>
      <c r="L13" s="98"/>
      <c r="M13" s="98"/>
      <c r="N13" s="98"/>
      <c r="O13" s="98"/>
      <c r="P13" s="99"/>
      <c r="R13" s="12" t="s">
        <v>491</v>
      </c>
      <c r="S13" s="96" t="s">
        <v>510</v>
      </c>
    </row>
    <row r="14" spans="2:19" x14ac:dyDescent="0.25">
      <c r="B14" s="156" t="s">
        <v>37</v>
      </c>
      <c r="C14" s="157"/>
      <c r="D14" s="157"/>
      <c r="E14" s="157"/>
      <c r="F14" s="157"/>
      <c r="G14" s="157"/>
      <c r="H14" s="157"/>
      <c r="I14" s="157"/>
      <c r="J14" s="157"/>
      <c r="K14" s="157"/>
      <c r="L14" s="157"/>
      <c r="M14" s="157"/>
      <c r="N14" s="157"/>
      <c r="O14" s="157"/>
      <c r="P14" s="158"/>
      <c r="R14" s="12" t="s">
        <v>490</v>
      </c>
      <c r="S14" s="96" t="s">
        <v>511</v>
      </c>
    </row>
    <row r="15" spans="2:19" x14ac:dyDescent="0.25">
      <c r="B15" s="97"/>
      <c r="C15" s="150" t="s">
        <v>38</v>
      </c>
      <c r="D15" s="150"/>
      <c r="E15" s="150"/>
      <c r="F15" s="150"/>
      <c r="G15" s="150"/>
      <c r="H15" s="150"/>
      <c r="I15" s="150"/>
      <c r="J15" s="150"/>
      <c r="K15" s="150"/>
      <c r="L15" s="150"/>
      <c r="M15" s="150"/>
      <c r="N15" s="150"/>
      <c r="O15" s="150"/>
      <c r="P15" s="159"/>
      <c r="R15" s="12" t="s">
        <v>493</v>
      </c>
      <c r="S15" s="96" t="s">
        <v>512</v>
      </c>
    </row>
    <row r="16" spans="2:19" x14ac:dyDescent="0.25">
      <c r="B16" s="97"/>
      <c r="C16" s="100"/>
      <c r="D16" s="151" t="s">
        <v>42</v>
      </c>
      <c r="E16" s="151"/>
      <c r="F16" s="151"/>
      <c r="G16" s="151"/>
      <c r="H16" s="151"/>
      <c r="I16" s="151"/>
      <c r="J16" s="151"/>
      <c r="K16" s="151"/>
      <c r="L16" s="151"/>
      <c r="M16" s="151"/>
      <c r="N16" s="151"/>
      <c r="O16" s="151"/>
      <c r="P16" s="152"/>
      <c r="R16" s="12" t="s">
        <v>513</v>
      </c>
      <c r="S16" s="12" t="s">
        <v>514</v>
      </c>
    </row>
    <row r="17" spans="2:19" x14ac:dyDescent="0.25">
      <c r="B17" s="97"/>
      <c r="C17" s="100"/>
      <c r="D17" s="101" t="s">
        <v>47</v>
      </c>
      <c r="E17" s="101"/>
      <c r="F17" s="101"/>
      <c r="G17" s="101"/>
      <c r="H17" s="101"/>
      <c r="I17" s="101"/>
      <c r="J17" s="101"/>
      <c r="K17" s="101"/>
      <c r="L17" s="101"/>
      <c r="M17" s="101"/>
      <c r="N17" s="101"/>
      <c r="O17" s="101"/>
      <c r="P17" s="102"/>
      <c r="R17" s="12" t="s">
        <v>498</v>
      </c>
      <c r="S17" s="96" t="s">
        <v>515</v>
      </c>
    </row>
    <row r="18" spans="2:19" x14ac:dyDescent="0.25">
      <c r="B18" s="97"/>
      <c r="C18" s="98"/>
      <c r="D18" s="151" t="s">
        <v>48</v>
      </c>
      <c r="E18" s="151"/>
      <c r="F18" s="151"/>
      <c r="G18" s="151"/>
      <c r="H18" s="151"/>
      <c r="I18" s="151"/>
      <c r="J18" s="151"/>
      <c r="K18" s="151"/>
      <c r="L18" s="151"/>
      <c r="M18" s="151"/>
      <c r="N18" s="151"/>
      <c r="O18" s="151"/>
      <c r="P18" s="152"/>
      <c r="R18" s="12" t="s">
        <v>499</v>
      </c>
      <c r="S18" s="96" t="s">
        <v>516</v>
      </c>
    </row>
    <row r="19" spans="2:19" x14ac:dyDescent="0.25">
      <c r="B19" s="97"/>
      <c r="C19" s="98"/>
      <c r="D19" s="151" t="s">
        <v>49</v>
      </c>
      <c r="E19" s="151"/>
      <c r="F19" s="151"/>
      <c r="G19" s="151"/>
      <c r="H19" s="151"/>
      <c r="I19" s="151"/>
      <c r="J19" s="151"/>
      <c r="K19" s="151"/>
      <c r="L19" s="151"/>
      <c r="M19" s="151"/>
      <c r="N19" s="151"/>
      <c r="O19" s="151"/>
      <c r="P19" s="152"/>
      <c r="R19" s="12" t="s">
        <v>470</v>
      </c>
      <c r="S19" s="96" t="s">
        <v>521</v>
      </c>
    </row>
    <row r="20" spans="2:19" x14ac:dyDescent="0.25">
      <c r="B20" s="97"/>
      <c r="C20" s="98"/>
      <c r="D20" s="151" t="s">
        <v>50</v>
      </c>
      <c r="E20" s="151"/>
      <c r="F20" s="151"/>
      <c r="G20" s="151"/>
      <c r="H20" s="151"/>
      <c r="I20" s="151"/>
      <c r="J20" s="151"/>
      <c r="K20" s="151"/>
      <c r="L20" s="151"/>
      <c r="M20" s="151"/>
      <c r="N20" s="151"/>
      <c r="O20" s="151"/>
      <c r="P20" s="152"/>
      <c r="R20" s="12" t="s">
        <v>471</v>
      </c>
      <c r="S20" s="96" t="s">
        <v>522</v>
      </c>
    </row>
    <row r="21" spans="2:19" x14ac:dyDescent="0.25">
      <c r="B21" s="97"/>
      <c r="C21" s="98"/>
      <c r="D21" s="151" t="s">
        <v>51</v>
      </c>
      <c r="E21" s="151"/>
      <c r="F21" s="151"/>
      <c r="G21" s="151"/>
      <c r="H21" s="151"/>
      <c r="I21" s="151"/>
      <c r="J21" s="151"/>
      <c r="K21" s="151"/>
      <c r="L21" s="151"/>
      <c r="M21" s="151"/>
      <c r="N21" s="151"/>
      <c r="O21" s="151"/>
      <c r="P21" s="152"/>
      <c r="R21" s="12" t="s">
        <v>472</v>
      </c>
      <c r="S21" s="96" t="s">
        <v>559</v>
      </c>
    </row>
    <row r="22" spans="2:19" x14ac:dyDescent="0.25">
      <c r="B22" s="97"/>
      <c r="C22" s="98"/>
      <c r="D22" s="151" t="s">
        <v>52</v>
      </c>
      <c r="E22" s="151"/>
      <c r="F22" s="151"/>
      <c r="G22" s="151"/>
      <c r="H22" s="151"/>
      <c r="I22" s="151"/>
      <c r="J22" s="151"/>
      <c r="K22" s="151"/>
      <c r="L22" s="151"/>
      <c r="M22" s="151"/>
      <c r="N22" s="151"/>
      <c r="O22" s="151"/>
      <c r="P22" s="152"/>
      <c r="R22" s="12" t="s">
        <v>473</v>
      </c>
      <c r="S22" s="96" t="s">
        <v>558</v>
      </c>
    </row>
    <row r="23" spans="2:19" x14ac:dyDescent="0.25">
      <c r="B23" s="97"/>
      <c r="C23" s="98"/>
      <c r="D23" s="151" t="s">
        <v>53</v>
      </c>
      <c r="E23" s="151"/>
      <c r="F23" s="151"/>
      <c r="G23" s="151"/>
      <c r="H23" s="151"/>
      <c r="I23" s="151"/>
      <c r="J23" s="151"/>
      <c r="K23" s="151"/>
      <c r="L23" s="151"/>
      <c r="M23" s="151"/>
      <c r="N23" s="151"/>
      <c r="O23" s="151"/>
      <c r="P23" s="152"/>
      <c r="R23" s="12" t="s">
        <v>474</v>
      </c>
      <c r="S23" s="96" t="s">
        <v>535</v>
      </c>
    </row>
    <row r="24" spans="2:19" x14ac:dyDescent="0.25">
      <c r="B24" s="97"/>
      <c r="C24" s="98"/>
      <c r="D24" s="151" t="s">
        <v>54</v>
      </c>
      <c r="E24" s="151"/>
      <c r="F24" s="151"/>
      <c r="G24" s="151"/>
      <c r="H24" s="151"/>
      <c r="I24" s="151"/>
      <c r="J24" s="151"/>
      <c r="K24" s="151"/>
      <c r="L24" s="151"/>
      <c r="M24" s="151"/>
      <c r="N24" s="151"/>
      <c r="O24" s="151"/>
      <c r="P24" s="152"/>
      <c r="R24" s="12" t="s">
        <v>475</v>
      </c>
      <c r="S24" s="96" t="s">
        <v>560</v>
      </c>
    </row>
    <row r="25" spans="2:19" x14ac:dyDescent="0.25">
      <c r="B25" s="97"/>
      <c r="C25" s="98"/>
      <c r="D25" s="151" t="s">
        <v>55</v>
      </c>
      <c r="E25" s="151"/>
      <c r="F25" s="151"/>
      <c r="G25" s="151"/>
      <c r="H25" s="151"/>
      <c r="I25" s="151"/>
      <c r="J25" s="151"/>
      <c r="K25" s="151"/>
      <c r="L25" s="151"/>
      <c r="M25" s="151"/>
      <c r="N25" s="151"/>
      <c r="O25" s="151"/>
      <c r="P25" s="152"/>
      <c r="R25" s="12" t="s">
        <v>477</v>
      </c>
      <c r="S25" s="96" t="s">
        <v>561</v>
      </c>
    </row>
    <row r="26" spans="2:19" x14ac:dyDescent="0.25">
      <c r="B26" s="97"/>
      <c r="C26" s="98"/>
      <c r="D26" s="151" t="s">
        <v>56</v>
      </c>
      <c r="E26" s="151"/>
      <c r="F26" s="151"/>
      <c r="G26" s="151"/>
      <c r="H26" s="151"/>
      <c r="I26" s="151"/>
      <c r="J26" s="151"/>
      <c r="K26" s="151"/>
      <c r="L26" s="151"/>
      <c r="M26" s="151"/>
      <c r="N26" s="151"/>
      <c r="O26" s="151"/>
      <c r="P26" s="152"/>
      <c r="R26" s="12" t="s">
        <v>480</v>
      </c>
      <c r="S26" s="96" t="s">
        <v>562</v>
      </c>
    </row>
    <row r="27" spans="2:19" x14ac:dyDescent="0.25">
      <c r="B27" s="97"/>
      <c r="C27" s="98"/>
      <c r="D27" s="98"/>
      <c r="E27" s="98"/>
      <c r="F27" s="98"/>
      <c r="G27" s="98"/>
      <c r="H27" s="98"/>
      <c r="I27" s="98"/>
      <c r="J27" s="98"/>
      <c r="K27" s="98"/>
      <c r="L27" s="98"/>
      <c r="M27" s="98"/>
      <c r="N27" s="98"/>
      <c r="O27" s="98"/>
      <c r="P27" s="99"/>
      <c r="R27" s="12" t="s">
        <v>481</v>
      </c>
      <c r="S27" s="96" t="s">
        <v>563</v>
      </c>
    </row>
    <row r="28" spans="2:19" x14ac:dyDescent="0.25">
      <c r="B28" s="97"/>
      <c r="C28" s="150" t="s">
        <v>39</v>
      </c>
      <c r="D28" s="150"/>
      <c r="E28" s="150"/>
      <c r="F28" s="150"/>
      <c r="G28" s="150"/>
      <c r="H28" s="150"/>
      <c r="I28" s="150"/>
      <c r="J28" s="150"/>
      <c r="K28" s="150"/>
      <c r="L28" s="150"/>
      <c r="M28" s="150"/>
      <c r="N28" s="150"/>
      <c r="O28" s="150"/>
      <c r="P28" s="159"/>
      <c r="R28" s="12" t="s">
        <v>482</v>
      </c>
      <c r="S28" s="96" t="s">
        <v>564</v>
      </c>
    </row>
    <row r="29" spans="2:19" x14ac:dyDescent="0.25">
      <c r="B29" s="97"/>
      <c r="C29" s="98"/>
      <c r="D29" s="151" t="s">
        <v>60</v>
      </c>
      <c r="E29" s="151"/>
      <c r="F29" s="151"/>
      <c r="G29" s="151"/>
      <c r="H29" s="151"/>
      <c r="I29" s="151"/>
      <c r="J29" s="151"/>
      <c r="K29" s="151"/>
      <c r="L29" s="151"/>
      <c r="M29" s="151"/>
      <c r="N29" s="151"/>
      <c r="O29" s="151"/>
      <c r="P29" s="152"/>
      <c r="R29" s="12" t="s">
        <v>483</v>
      </c>
      <c r="S29" s="96" t="s">
        <v>565</v>
      </c>
    </row>
    <row r="30" spans="2:19" x14ac:dyDescent="0.25">
      <c r="B30" s="97"/>
      <c r="C30" s="98"/>
      <c r="D30" s="151" t="s">
        <v>45</v>
      </c>
      <c r="E30" s="151"/>
      <c r="F30" s="151"/>
      <c r="G30" s="151"/>
      <c r="H30" s="151"/>
      <c r="I30" s="151"/>
      <c r="J30" s="151"/>
      <c r="K30" s="151"/>
      <c r="L30" s="151"/>
      <c r="M30" s="151"/>
      <c r="N30" s="151"/>
      <c r="O30" s="151"/>
      <c r="P30" s="152"/>
      <c r="R30" s="12" t="s">
        <v>485</v>
      </c>
      <c r="S30" s="96" t="s">
        <v>566</v>
      </c>
    </row>
    <row r="31" spans="2:19" x14ac:dyDescent="0.25">
      <c r="B31" s="97"/>
      <c r="C31" s="98"/>
      <c r="D31" s="151" t="s">
        <v>57</v>
      </c>
      <c r="E31" s="151"/>
      <c r="F31" s="151"/>
      <c r="G31" s="151"/>
      <c r="H31" s="151"/>
      <c r="I31" s="151"/>
      <c r="J31" s="151"/>
      <c r="K31" s="151"/>
      <c r="L31" s="151"/>
      <c r="M31" s="151"/>
      <c r="N31" s="151"/>
      <c r="O31" s="151"/>
      <c r="P31" s="152"/>
      <c r="R31" s="12" t="s">
        <v>487</v>
      </c>
      <c r="S31" s="96" t="s">
        <v>567</v>
      </c>
    </row>
    <row r="32" spans="2:19" x14ac:dyDescent="0.25">
      <c r="B32" s="97"/>
      <c r="C32" s="98"/>
      <c r="D32" s="151" t="s">
        <v>61</v>
      </c>
      <c r="E32" s="151"/>
      <c r="F32" s="151"/>
      <c r="G32" s="151"/>
      <c r="H32" s="151"/>
      <c r="I32" s="151"/>
      <c r="J32" s="151"/>
      <c r="K32" s="151"/>
      <c r="L32" s="151"/>
      <c r="M32" s="151"/>
      <c r="N32" s="151"/>
      <c r="O32" s="151"/>
      <c r="P32" s="152"/>
      <c r="R32" s="12" t="s">
        <v>488</v>
      </c>
      <c r="S32" s="96" t="s">
        <v>568</v>
      </c>
    </row>
    <row r="33" spans="2:19" ht="24" customHeight="1" x14ac:dyDescent="0.25">
      <c r="B33" s="97"/>
      <c r="C33" s="98"/>
      <c r="D33" s="162" t="s">
        <v>58</v>
      </c>
      <c r="E33" s="162"/>
      <c r="F33" s="162"/>
      <c r="G33" s="162"/>
      <c r="H33" s="162"/>
      <c r="I33" s="162"/>
      <c r="J33" s="162"/>
      <c r="K33" s="162"/>
      <c r="L33" s="162"/>
      <c r="M33" s="162"/>
      <c r="N33" s="162"/>
      <c r="O33" s="162"/>
      <c r="P33" s="163"/>
      <c r="R33" s="12" t="s">
        <v>489</v>
      </c>
      <c r="S33" s="96"/>
    </row>
    <row r="34" spans="2:19" ht="15.75" thickBot="1" x14ac:dyDescent="0.3">
      <c r="B34" s="103"/>
      <c r="C34" s="104"/>
      <c r="D34" s="160" t="s">
        <v>59</v>
      </c>
      <c r="E34" s="160"/>
      <c r="F34" s="160"/>
      <c r="G34" s="160"/>
      <c r="H34" s="160"/>
      <c r="I34" s="160"/>
      <c r="J34" s="160"/>
      <c r="K34" s="160"/>
      <c r="L34" s="160"/>
      <c r="M34" s="160"/>
      <c r="N34" s="160"/>
      <c r="O34" s="160"/>
      <c r="P34" s="161"/>
      <c r="R34" s="12" t="s">
        <v>494</v>
      </c>
      <c r="S34" s="96" t="s">
        <v>569</v>
      </c>
    </row>
    <row r="35" spans="2:19" x14ac:dyDescent="0.25">
      <c r="R35" s="12" t="s">
        <v>495</v>
      </c>
      <c r="S35" s="96" t="s">
        <v>570</v>
      </c>
    </row>
    <row r="36" spans="2:19" x14ac:dyDescent="0.25">
      <c r="R36" s="12" t="s">
        <v>496</v>
      </c>
      <c r="S36" s="96" t="s">
        <v>571</v>
      </c>
    </row>
    <row r="37" spans="2:19" x14ac:dyDescent="0.25">
      <c r="R37" s="12" t="s">
        <v>497</v>
      </c>
      <c r="S37" s="96" t="s">
        <v>572</v>
      </c>
    </row>
    <row r="38" spans="2:19" ht="12.75" customHeight="1" x14ac:dyDescent="0.25">
      <c r="D38" s="105"/>
      <c r="E38" s="105"/>
      <c r="F38" s="105"/>
      <c r="G38" s="105"/>
      <c r="H38" s="105"/>
      <c r="I38" s="105"/>
      <c r="J38" s="105"/>
      <c r="K38" s="105"/>
      <c r="L38" s="105"/>
      <c r="M38" s="105"/>
      <c r="N38" s="105"/>
      <c r="R38" s="12"/>
      <c r="S38" s="12"/>
    </row>
    <row r="39" spans="2:19" x14ac:dyDescent="0.25">
      <c r="D39" s="105"/>
      <c r="E39" s="105"/>
      <c r="F39" s="105"/>
      <c r="G39" s="105"/>
      <c r="H39" s="105"/>
      <c r="I39" s="105"/>
      <c r="J39" s="105"/>
      <c r="K39" s="105"/>
      <c r="L39" s="105"/>
      <c r="M39" s="105"/>
      <c r="N39" s="105"/>
      <c r="R39" s="12"/>
      <c r="S39" s="12"/>
    </row>
    <row r="40" spans="2:19" x14ac:dyDescent="0.25">
      <c r="D40" s="105"/>
      <c r="E40" s="105"/>
      <c r="F40" s="105"/>
      <c r="G40" s="105"/>
      <c r="H40" s="105"/>
      <c r="I40" s="105"/>
      <c r="J40" s="105"/>
      <c r="K40" s="105"/>
      <c r="L40" s="105"/>
      <c r="M40" s="105"/>
      <c r="N40" s="105"/>
      <c r="R40" s="12"/>
      <c r="S40" s="12"/>
    </row>
    <row r="41" spans="2:19" x14ac:dyDescent="0.25">
      <c r="D41" s="105"/>
      <c r="E41" s="105"/>
      <c r="F41" s="105"/>
      <c r="G41" s="105"/>
      <c r="H41" s="105"/>
      <c r="I41" s="105"/>
      <c r="J41" s="105"/>
      <c r="K41" s="105"/>
      <c r="L41" s="105"/>
      <c r="M41" s="105"/>
      <c r="N41" s="105"/>
      <c r="R41" s="12"/>
      <c r="S41" s="12"/>
    </row>
    <row r="42" spans="2:19" x14ac:dyDescent="0.25">
      <c r="D42" s="105"/>
      <c r="E42" s="105"/>
      <c r="F42" s="105"/>
      <c r="G42" s="105"/>
      <c r="H42" s="105"/>
      <c r="I42" s="105"/>
      <c r="J42" s="105"/>
      <c r="K42" s="105"/>
      <c r="L42" s="105"/>
      <c r="M42" s="105"/>
      <c r="N42" s="105"/>
      <c r="R42" s="12"/>
      <c r="S42" s="12"/>
    </row>
    <row r="43" spans="2:19" x14ac:dyDescent="0.25">
      <c r="D43" s="105"/>
      <c r="E43" s="105"/>
      <c r="F43" s="105"/>
      <c r="G43" s="105"/>
      <c r="H43" s="105"/>
      <c r="I43" s="105"/>
      <c r="J43" s="105"/>
      <c r="K43" s="105"/>
      <c r="L43" s="105"/>
      <c r="M43" s="105"/>
      <c r="N43" s="105"/>
      <c r="R43" s="12"/>
      <c r="S43" s="12"/>
    </row>
    <row r="44" spans="2:19" x14ac:dyDescent="0.25">
      <c r="D44" s="105"/>
      <c r="E44" s="105"/>
      <c r="F44" s="105"/>
      <c r="G44" s="105"/>
      <c r="H44" s="105"/>
      <c r="I44" s="105"/>
      <c r="J44" s="105"/>
      <c r="K44" s="105"/>
      <c r="L44" s="105"/>
      <c r="M44" s="105"/>
      <c r="N44" s="105"/>
      <c r="R44" s="12"/>
      <c r="S44" s="12"/>
    </row>
    <row r="45" spans="2:19" x14ac:dyDescent="0.25">
      <c r="D45" s="105"/>
      <c r="E45" s="105"/>
      <c r="F45" s="105"/>
      <c r="G45" s="105"/>
      <c r="H45" s="105"/>
      <c r="I45" s="105"/>
      <c r="J45" s="105"/>
      <c r="K45" s="105"/>
      <c r="L45" s="105"/>
      <c r="M45" s="105"/>
      <c r="N45" s="105"/>
      <c r="R45" s="12"/>
      <c r="S45" s="12"/>
    </row>
    <row r="46" spans="2:19" x14ac:dyDescent="0.25">
      <c r="D46" s="105"/>
      <c r="E46" s="105"/>
      <c r="F46" s="105"/>
      <c r="G46" s="105"/>
      <c r="H46" s="105"/>
      <c r="I46" s="105"/>
      <c r="J46" s="105"/>
      <c r="K46" s="105"/>
      <c r="L46" s="105"/>
      <c r="M46" s="105"/>
      <c r="N46" s="105"/>
      <c r="R46" s="12"/>
      <c r="S46" s="12"/>
    </row>
    <row r="47" spans="2:19" x14ac:dyDescent="0.25">
      <c r="D47" s="105"/>
      <c r="E47" s="105"/>
      <c r="F47" s="105"/>
      <c r="G47" s="105"/>
      <c r="H47" s="105"/>
      <c r="I47" s="105"/>
      <c r="J47" s="105"/>
      <c r="K47" s="105"/>
      <c r="L47" s="105"/>
      <c r="M47" s="105"/>
      <c r="N47" s="105"/>
      <c r="R47" s="12"/>
      <c r="S47" s="12"/>
    </row>
    <row r="48" spans="2:19" x14ac:dyDescent="0.25">
      <c r="D48" s="105"/>
      <c r="E48" s="105"/>
      <c r="F48" s="105"/>
      <c r="G48" s="105"/>
      <c r="H48" s="105"/>
      <c r="I48" s="105"/>
      <c r="J48" s="105"/>
      <c r="K48" s="105"/>
      <c r="L48" s="105"/>
      <c r="M48" s="105"/>
      <c r="N48" s="105"/>
      <c r="R48" s="12"/>
      <c r="S48" s="12"/>
    </row>
    <row r="49" spans="4:19" x14ac:dyDescent="0.25">
      <c r="D49" s="105"/>
      <c r="E49" s="105"/>
      <c r="F49" s="105"/>
      <c r="G49" s="105"/>
      <c r="H49" s="105"/>
      <c r="I49" s="105"/>
      <c r="J49" s="105"/>
      <c r="K49" s="105"/>
      <c r="L49" s="105"/>
      <c r="M49" s="105"/>
      <c r="N49" s="105"/>
      <c r="R49" s="12"/>
      <c r="S49" s="12"/>
    </row>
    <row r="50" spans="4:19" x14ac:dyDescent="0.25">
      <c r="D50" s="105"/>
      <c r="E50" s="105"/>
      <c r="F50" s="105"/>
      <c r="G50" s="105"/>
      <c r="H50" s="105"/>
      <c r="I50" s="105"/>
      <c r="J50" s="105"/>
      <c r="K50" s="105"/>
      <c r="L50" s="105"/>
      <c r="M50" s="105"/>
      <c r="N50" s="105"/>
      <c r="R50" s="12"/>
      <c r="S50" s="12"/>
    </row>
    <row r="51" spans="4:19" x14ac:dyDescent="0.25">
      <c r="D51" s="105"/>
      <c r="E51" s="105"/>
      <c r="F51" s="105"/>
      <c r="G51" s="105"/>
      <c r="H51" s="105"/>
      <c r="I51" s="105"/>
      <c r="J51" s="105"/>
      <c r="K51" s="105"/>
      <c r="L51" s="105"/>
      <c r="M51" s="105"/>
      <c r="N51" s="105"/>
      <c r="R51" s="12"/>
      <c r="S51" s="12"/>
    </row>
    <row r="52" spans="4:19" x14ac:dyDescent="0.25">
      <c r="D52" s="105"/>
      <c r="E52" s="105"/>
      <c r="F52" s="105"/>
      <c r="G52" s="105"/>
      <c r="H52" s="105"/>
      <c r="I52" s="105"/>
      <c r="J52" s="105"/>
      <c r="K52" s="105"/>
      <c r="L52" s="105"/>
      <c r="M52" s="105"/>
      <c r="N52" s="105"/>
      <c r="R52" s="12"/>
      <c r="S52" s="12"/>
    </row>
    <row r="53" spans="4:19" x14ac:dyDescent="0.25">
      <c r="D53" s="105"/>
      <c r="E53" s="105"/>
      <c r="F53" s="105"/>
      <c r="G53" s="105"/>
      <c r="H53" s="105"/>
      <c r="I53" s="105"/>
      <c r="J53" s="105"/>
      <c r="K53" s="105"/>
      <c r="L53" s="105"/>
      <c r="M53" s="105"/>
      <c r="N53" s="105"/>
      <c r="R53" s="12"/>
      <c r="S53" s="12"/>
    </row>
    <row r="54" spans="4:19" x14ac:dyDescent="0.25">
      <c r="D54" s="105"/>
      <c r="E54" s="105"/>
      <c r="F54" s="105"/>
      <c r="G54" s="105"/>
      <c r="H54" s="105"/>
      <c r="I54" s="105"/>
      <c r="J54" s="105"/>
      <c r="K54" s="105"/>
      <c r="L54" s="105"/>
      <c r="M54" s="105"/>
      <c r="N54" s="105"/>
      <c r="R54" s="12"/>
      <c r="S54" s="12"/>
    </row>
    <row r="55" spans="4:19" x14ac:dyDescent="0.25">
      <c r="D55" s="105"/>
      <c r="E55" s="105"/>
      <c r="F55" s="105"/>
      <c r="G55" s="105"/>
      <c r="H55" s="105"/>
      <c r="I55" s="105"/>
      <c r="J55" s="105"/>
      <c r="K55" s="105"/>
      <c r="L55" s="105"/>
      <c r="M55" s="105"/>
      <c r="N55" s="105"/>
      <c r="R55" s="12"/>
      <c r="S55" s="12"/>
    </row>
    <row r="56" spans="4:19" x14ac:dyDescent="0.25">
      <c r="D56" s="105"/>
      <c r="E56" s="105"/>
      <c r="F56" s="105"/>
      <c r="G56" s="105"/>
      <c r="H56" s="105"/>
      <c r="I56" s="105"/>
      <c r="J56" s="105"/>
      <c r="K56" s="105"/>
      <c r="L56" s="105"/>
      <c r="M56" s="105"/>
      <c r="N56" s="105"/>
      <c r="R56" s="12"/>
      <c r="S56" s="12"/>
    </row>
    <row r="57" spans="4:19" x14ac:dyDescent="0.25">
      <c r="D57" s="105"/>
      <c r="E57" s="105"/>
      <c r="F57" s="105"/>
      <c r="G57" s="105"/>
      <c r="H57" s="105"/>
      <c r="I57" s="105"/>
      <c r="J57" s="105"/>
      <c r="K57" s="105"/>
      <c r="L57" s="105"/>
      <c r="M57" s="105"/>
      <c r="N57" s="105"/>
      <c r="R57" s="12"/>
      <c r="S57" s="12"/>
    </row>
    <row r="58" spans="4:19" x14ac:dyDescent="0.25">
      <c r="D58" s="105"/>
      <c r="E58" s="105"/>
      <c r="F58" s="105"/>
      <c r="G58" s="105"/>
      <c r="H58" s="105"/>
      <c r="I58" s="105"/>
      <c r="J58" s="105"/>
      <c r="K58" s="105"/>
      <c r="L58" s="105"/>
      <c r="M58" s="105"/>
      <c r="N58" s="105"/>
      <c r="R58" s="12"/>
      <c r="S58" s="12"/>
    </row>
    <row r="59" spans="4:19" x14ac:dyDescent="0.25">
      <c r="D59" s="105"/>
      <c r="E59" s="105"/>
      <c r="F59" s="105"/>
      <c r="G59" s="105"/>
      <c r="H59" s="105"/>
      <c r="I59" s="105"/>
      <c r="J59" s="105"/>
      <c r="K59" s="105"/>
      <c r="L59" s="105"/>
      <c r="M59" s="105"/>
      <c r="N59" s="105"/>
      <c r="R59" s="12"/>
      <c r="S59" s="12"/>
    </row>
    <row r="60" spans="4:19" x14ac:dyDescent="0.25">
      <c r="D60" s="105"/>
      <c r="E60" s="105"/>
      <c r="F60" s="105"/>
      <c r="G60" s="105"/>
      <c r="H60" s="105"/>
      <c r="I60" s="105"/>
      <c r="J60" s="105"/>
      <c r="K60" s="105"/>
      <c r="L60" s="105"/>
      <c r="M60" s="105"/>
      <c r="N60" s="105"/>
      <c r="R60" s="12"/>
      <c r="S60" s="12"/>
    </row>
    <row r="61" spans="4:19" x14ac:dyDescent="0.25">
      <c r="D61" s="105"/>
      <c r="E61" s="105"/>
      <c r="F61" s="105"/>
      <c r="G61" s="105"/>
      <c r="H61" s="105"/>
      <c r="I61" s="105"/>
      <c r="J61" s="105"/>
      <c r="K61" s="105"/>
      <c r="L61" s="105"/>
      <c r="M61" s="105"/>
      <c r="N61" s="105"/>
      <c r="R61" s="12"/>
      <c r="S61" s="12"/>
    </row>
    <row r="62" spans="4:19" x14ac:dyDescent="0.25">
      <c r="D62" s="105"/>
      <c r="E62" s="105"/>
      <c r="F62" s="105"/>
      <c r="G62" s="105"/>
      <c r="H62" s="105"/>
      <c r="I62" s="105"/>
      <c r="J62" s="105"/>
      <c r="K62" s="105"/>
      <c r="L62" s="105"/>
      <c r="M62" s="105"/>
      <c r="N62" s="105"/>
      <c r="R62" s="12"/>
      <c r="S62" s="12"/>
    </row>
    <row r="63" spans="4:19" x14ac:dyDescent="0.25">
      <c r="D63" s="105"/>
      <c r="E63" s="105"/>
      <c r="F63" s="105"/>
      <c r="G63" s="105"/>
      <c r="H63" s="105"/>
      <c r="I63" s="105"/>
      <c r="J63" s="105"/>
      <c r="K63" s="105"/>
      <c r="L63" s="105"/>
      <c r="M63" s="105"/>
      <c r="N63" s="105"/>
      <c r="R63" s="12"/>
      <c r="S63" s="12"/>
    </row>
    <row r="64" spans="4:19" x14ac:dyDescent="0.25">
      <c r="D64" s="105"/>
      <c r="E64" s="105"/>
      <c r="F64" s="105"/>
      <c r="G64" s="105"/>
      <c r="H64" s="105"/>
      <c r="I64" s="105"/>
      <c r="J64" s="105"/>
      <c r="K64" s="105"/>
      <c r="L64" s="105"/>
      <c r="M64" s="105"/>
      <c r="N64" s="105"/>
      <c r="R64" s="12"/>
      <c r="S64" s="12"/>
    </row>
    <row r="65" spans="4:19" x14ac:dyDescent="0.25">
      <c r="D65" s="105"/>
      <c r="E65" s="105"/>
      <c r="F65" s="105"/>
      <c r="G65" s="105"/>
      <c r="H65" s="105"/>
      <c r="I65" s="105"/>
      <c r="J65" s="105"/>
      <c r="K65" s="105"/>
      <c r="L65" s="105"/>
      <c r="M65" s="105"/>
      <c r="N65" s="105"/>
      <c r="R65" s="12"/>
      <c r="S65" s="12"/>
    </row>
    <row r="66" spans="4:19" x14ac:dyDescent="0.25">
      <c r="D66" s="105"/>
      <c r="E66" s="105"/>
      <c r="F66" s="105"/>
      <c r="G66" s="105"/>
      <c r="H66" s="105"/>
      <c r="I66" s="105"/>
      <c r="J66" s="105"/>
      <c r="K66" s="105"/>
      <c r="L66" s="105"/>
      <c r="M66" s="105"/>
      <c r="N66" s="105"/>
      <c r="R66" s="12"/>
      <c r="S66" s="12"/>
    </row>
    <row r="67" spans="4:19" x14ac:dyDescent="0.25">
      <c r="D67" s="105"/>
      <c r="E67" s="105"/>
      <c r="F67" s="105"/>
      <c r="G67" s="105"/>
      <c r="H67" s="105"/>
      <c r="I67" s="105"/>
      <c r="J67" s="105"/>
      <c r="K67" s="105"/>
      <c r="L67" s="105"/>
      <c r="M67" s="105"/>
      <c r="N67" s="105"/>
      <c r="R67" s="12"/>
      <c r="S67" s="12"/>
    </row>
    <row r="68" spans="4:19" x14ac:dyDescent="0.25">
      <c r="D68" s="105"/>
      <c r="E68" s="105"/>
      <c r="F68" s="105"/>
      <c r="G68" s="105"/>
      <c r="H68" s="105"/>
      <c r="I68" s="105"/>
      <c r="J68" s="105"/>
      <c r="K68" s="105"/>
      <c r="L68" s="105"/>
      <c r="M68" s="105"/>
      <c r="N68" s="105"/>
    </row>
    <row r="69" spans="4:19" x14ac:dyDescent="0.25">
      <c r="D69" s="105"/>
      <c r="E69" s="105"/>
      <c r="F69" s="105"/>
      <c r="G69" s="105"/>
      <c r="H69" s="105"/>
      <c r="I69" s="105"/>
      <c r="J69" s="105"/>
      <c r="K69" s="105"/>
      <c r="L69" s="105"/>
      <c r="M69" s="105"/>
      <c r="N69" s="105"/>
    </row>
    <row r="70" spans="4:19" x14ac:dyDescent="0.25">
      <c r="D70" s="105"/>
      <c r="E70" s="105"/>
      <c r="F70" s="105"/>
      <c r="G70" s="105"/>
      <c r="H70" s="105"/>
      <c r="I70" s="105"/>
      <c r="J70" s="105"/>
      <c r="K70" s="105"/>
      <c r="L70" s="105"/>
      <c r="M70" s="105"/>
      <c r="N70" s="105"/>
    </row>
    <row r="71" spans="4:19" x14ac:dyDescent="0.25">
      <c r="D71" s="105"/>
      <c r="E71" s="105"/>
      <c r="F71" s="105"/>
      <c r="G71" s="105"/>
      <c r="H71" s="105"/>
      <c r="I71" s="105"/>
      <c r="J71" s="105"/>
      <c r="K71" s="105"/>
      <c r="L71" s="105"/>
      <c r="M71" s="105"/>
      <c r="N71" s="105"/>
    </row>
    <row r="72" spans="4:19" x14ac:dyDescent="0.25">
      <c r="D72" s="105"/>
      <c r="E72" s="105"/>
      <c r="F72" s="105"/>
      <c r="G72" s="105"/>
      <c r="H72" s="105"/>
      <c r="I72" s="105"/>
      <c r="J72" s="105"/>
      <c r="K72" s="105"/>
      <c r="L72" s="105"/>
      <c r="M72" s="105"/>
      <c r="N72" s="105"/>
    </row>
    <row r="73" spans="4:19" x14ac:dyDescent="0.25">
      <c r="D73" s="105"/>
      <c r="E73" s="105"/>
      <c r="F73" s="105"/>
      <c r="G73" s="105"/>
      <c r="H73" s="105"/>
      <c r="I73" s="105"/>
      <c r="J73" s="105"/>
      <c r="K73" s="105"/>
      <c r="L73" s="105"/>
      <c r="M73" s="105"/>
      <c r="N73" s="105"/>
    </row>
    <row r="74" spans="4:19" x14ac:dyDescent="0.25">
      <c r="D74" s="105"/>
      <c r="E74" s="105"/>
      <c r="F74" s="105"/>
      <c r="G74" s="105"/>
      <c r="H74" s="105"/>
      <c r="I74" s="105"/>
      <c r="J74" s="105"/>
      <c r="K74" s="105"/>
      <c r="L74" s="105"/>
      <c r="M74" s="105"/>
      <c r="N74" s="105"/>
    </row>
    <row r="75" spans="4:19" x14ac:dyDescent="0.25">
      <c r="D75" s="105"/>
      <c r="E75" s="105"/>
      <c r="F75" s="105"/>
      <c r="G75" s="105"/>
      <c r="H75" s="105"/>
      <c r="I75" s="105"/>
      <c r="J75" s="105"/>
      <c r="K75" s="105"/>
      <c r="L75" s="105"/>
      <c r="M75" s="105"/>
      <c r="N75" s="105"/>
    </row>
    <row r="76" spans="4:19" x14ac:dyDescent="0.25">
      <c r="D76" s="105"/>
      <c r="E76" s="105"/>
      <c r="F76" s="105"/>
      <c r="G76" s="105"/>
      <c r="H76" s="105"/>
      <c r="I76" s="105"/>
      <c r="J76" s="105"/>
      <c r="K76" s="105"/>
      <c r="L76" s="105"/>
      <c r="M76" s="105"/>
      <c r="N76" s="105"/>
    </row>
    <row r="77" spans="4:19" x14ac:dyDescent="0.25">
      <c r="D77" s="105"/>
      <c r="E77" s="105"/>
      <c r="F77" s="105"/>
      <c r="G77" s="105"/>
      <c r="H77" s="105"/>
      <c r="I77" s="105"/>
      <c r="J77" s="105"/>
      <c r="K77" s="105"/>
      <c r="L77" s="105"/>
      <c r="M77" s="105"/>
      <c r="N77" s="105"/>
    </row>
    <row r="78" spans="4:19" x14ac:dyDescent="0.25">
      <c r="D78" s="105"/>
      <c r="E78" s="105"/>
      <c r="F78" s="105"/>
      <c r="G78" s="105"/>
      <c r="H78" s="105"/>
      <c r="I78" s="105"/>
      <c r="J78" s="105"/>
      <c r="K78" s="105"/>
      <c r="L78" s="105"/>
      <c r="M78" s="105"/>
      <c r="N78" s="105"/>
    </row>
    <row r="79" spans="4:19" x14ac:dyDescent="0.25">
      <c r="D79" s="105"/>
      <c r="E79" s="105"/>
      <c r="F79" s="105"/>
      <c r="G79" s="105"/>
      <c r="H79" s="105"/>
      <c r="I79" s="105"/>
      <c r="J79" s="105"/>
      <c r="K79" s="105"/>
      <c r="L79" s="105"/>
      <c r="M79" s="105"/>
      <c r="N79" s="105"/>
    </row>
    <row r="80" spans="4:19" x14ac:dyDescent="0.25">
      <c r="D80" s="105"/>
      <c r="E80" s="105"/>
      <c r="F80" s="105"/>
      <c r="G80" s="105"/>
      <c r="H80" s="105"/>
      <c r="I80" s="105"/>
      <c r="J80" s="105"/>
      <c r="K80" s="105"/>
      <c r="L80" s="105"/>
      <c r="M80" s="105"/>
      <c r="N80" s="105"/>
    </row>
  </sheetData>
  <mergeCells count="30">
    <mergeCell ref="D24:P24"/>
    <mergeCell ref="D18:P18"/>
    <mergeCell ref="D19:P19"/>
    <mergeCell ref="D20:P20"/>
    <mergeCell ref="D21:P21"/>
    <mergeCell ref="D23:P23"/>
    <mergeCell ref="D22:P22"/>
    <mergeCell ref="D34:P34"/>
    <mergeCell ref="D31:P31"/>
    <mergeCell ref="D25:P25"/>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1"/>
  <sheetViews>
    <sheetView topLeftCell="E7" zoomScale="90" zoomScaleNormal="90" workbookViewId="0">
      <selection activeCell="T28" sqref="T28"/>
    </sheetView>
  </sheetViews>
  <sheetFormatPr defaultRowHeight="15" x14ac:dyDescent="0.25"/>
  <cols>
    <col min="1" max="1" width="3.28515625" style="106" customWidth="1"/>
    <col min="2" max="2" width="6.140625" style="106" customWidth="1"/>
    <col min="3" max="3" width="7.7109375" style="106" customWidth="1"/>
    <col min="4" max="15" width="9.140625" style="106"/>
    <col min="16" max="16" width="10.5703125" style="106" customWidth="1"/>
    <col min="17" max="17" width="9.140625" style="106"/>
    <col min="18" max="18" width="53.42578125" style="106" customWidth="1"/>
    <col min="19" max="19" width="13.5703125" style="106" customWidth="1"/>
    <col min="20" max="20" width="10.140625" style="106" customWidth="1"/>
    <col min="21" max="16384" width="9.140625" style="106"/>
  </cols>
  <sheetData>
    <row r="1" spans="2:20" ht="15.75" thickBot="1" x14ac:dyDescent="0.3"/>
    <row r="2" spans="2:20" ht="13.5" customHeight="1" x14ac:dyDescent="0.25">
      <c r="B2" s="175" t="s">
        <v>32</v>
      </c>
      <c r="C2" s="176"/>
      <c r="D2" s="176"/>
      <c r="E2" s="176"/>
      <c r="F2" s="176"/>
      <c r="G2" s="176"/>
      <c r="H2" s="176"/>
      <c r="I2" s="176"/>
      <c r="J2" s="176"/>
      <c r="K2" s="176"/>
      <c r="L2" s="176"/>
      <c r="M2" s="176"/>
      <c r="N2" s="176"/>
      <c r="O2" s="176"/>
      <c r="P2" s="177"/>
      <c r="R2" s="12" t="s">
        <v>93</v>
      </c>
      <c r="S2" s="96" t="s">
        <v>94</v>
      </c>
      <c r="T2" s="62" t="s">
        <v>95</v>
      </c>
    </row>
    <row r="3" spans="2:20" ht="13.5" customHeight="1" x14ac:dyDescent="0.25">
      <c r="B3" s="172" t="s">
        <v>33</v>
      </c>
      <c r="C3" s="173"/>
      <c r="D3" s="173"/>
      <c r="E3" s="173"/>
      <c r="F3" s="173"/>
      <c r="G3" s="173"/>
      <c r="H3" s="173"/>
      <c r="I3" s="173"/>
      <c r="J3" s="173"/>
      <c r="K3" s="173"/>
      <c r="L3" s="173"/>
      <c r="M3" s="173"/>
      <c r="N3" s="173"/>
      <c r="O3" s="173"/>
      <c r="P3" s="174"/>
      <c r="R3" s="12" t="s">
        <v>90</v>
      </c>
      <c r="S3" s="96" t="s">
        <v>91</v>
      </c>
      <c r="T3" s="62" t="s">
        <v>92</v>
      </c>
    </row>
    <row r="4" spans="2:20" ht="13.5" customHeight="1" x14ac:dyDescent="0.25">
      <c r="B4" s="107"/>
      <c r="C4" s="168" t="s">
        <v>34</v>
      </c>
      <c r="D4" s="168"/>
      <c r="E4" s="168"/>
      <c r="F4" s="168"/>
      <c r="G4" s="168"/>
      <c r="H4" s="168"/>
      <c r="I4" s="168"/>
      <c r="J4" s="168"/>
      <c r="K4" s="168"/>
      <c r="L4" s="168"/>
      <c r="M4" s="168"/>
      <c r="N4" s="168"/>
      <c r="O4" s="168"/>
      <c r="P4" s="169"/>
      <c r="R4" s="65" t="s">
        <v>109</v>
      </c>
      <c r="S4" s="96" t="s">
        <v>131</v>
      </c>
      <c r="T4" s="96" t="s">
        <v>132</v>
      </c>
    </row>
    <row r="5" spans="2:20" ht="13.5" customHeight="1" x14ac:dyDescent="0.25">
      <c r="B5" s="107"/>
      <c r="C5" s="168" t="s">
        <v>41</v>
      </c>
      <c r="D5" s="168"/>
      <c r="E5" s="168"/>
      <c r="F5" s="168"/>
      <c r="G5" s="168"/>
      <c r="H5" s="168"/>
      <c r="I5" s="168"/>
      <c r="J5" s="168"/>
      <c r="K5" s="168"/>
      <c r="L5" s="168"/>
      <c r="M5" s="168"/>
      <c r="N5" s="168"/>
      <c r="O5" s="168"/>
      <c r="P5" s="169"/>
      <c r="R5" s="12" t="s">
        <v>196</v>
      </c>
      <c r="S5" s="96" t="s">
        <v>215</v>
      </c>
      <c r="T5" s="62" t="s">
        <v>216</v>
      </c>
    </row>
    <row r="6" spans="2:20" ht="13.5" customHeight="1" x14ac:dyDescent="0.25">
      <c r="B6" s="107"/>
      <c r="C6" s="108"/>
      <c r="D6" s="170" t="s">
        <v>73</v>
      </c>
      <c r="E6" s="170"/>
      <c r="F6" s="170"/>
      <c r="G6" s="170"/>
      <c r="H6" s="170"/>
      <c r="I6" s="170"/>
      <c r="J6" s="170"/>
      <c r="K6" s="170"/>
      <c r="L6" s="170"/>
      <c r="M6" s="170"/>
      <c r="N6" s="170"/>
      <c r="O6" s="170"/>
      <c r="P6" s="171"/>
      <c r="R6" s="12" t="s">
        <v>223</v>
      </c>
      <c r="S6" s="96" t="s">
        <v>224</v>
      </c>
      <c r="T6" s="96" t="s">
        <v>225</v>
      </c>
    </row>
    <row r="7" spans="2:20" ht="13.5" customHeight="1" x14ac:dyDescent="0.25">
      <c r="B7" s="107"/>
      <c r="C7" s="108"/>
      <c r="D7" s="168" t="s">
        <v>70</v>
      </c>
      <c r="E7" s="170"/>
      <c r="F7" s="170"/>
      <c r="G7" s="170"/>
      <c r="H7" s="170"/>
      <c r="I7" s="170"/>
      <c r="J7" s="170"/>
      <c r="K7" s="170"/>
      <c r="L7" s="170"/>
      <c r="M7" s="170"/>
      <c r="N7" s="170"/>
      <c r="O7" s="170"/>
      <c r="P7" s="171"/>
      <c r="R7" s="12" t="s">
        <v>193</v>
      </c>
      <c r="S7" s="96" t="s">
        <v>228</v>
      </c>
      <c r="T7" s="62" t="s">
        <v>229</v>
      </c>
    </row>
    <row r="8" spans="2:20" ht="13.5" customHeight="1" x14ac:dyDescent="0.25">
      <c r="B8" s="107"/>
      <c r="C8" s="108"/>
      <c r="D8" s="168" t="s">
        <v>71</v>
      </c>
      <c r="E8" s="170"/>
      <c r="F8" s="170"/>
      <c r="G8" s="170"/>
      <c r="H8" s="170"/>
      <c r="I8" s="170"/>
      <c r="J8" s="170"/>
      <c r="K8" s="170"/>
      <c r="L8" s="170"/>
      <c r="M8" s="170"/>
      <c r="N8" s="170"/>
      <c r="O8" s="170"/>
      <c r="P8" s="171"/>
      <c r="R8" s="65" t="s">
        <v>200</v>
      </c>
      <c r="S8" s="96" t="s">
        <v>230</v>
      </c>
      <c r="T8" s="62" t="s">
        <v>231</v>
      </c>
    </row>
    <row r="9" spans="2:20" ht="13.5" customHeight="1" x14ac:dyDescent="0.25">
      <c r="B9" s="107"/>
      <c r="C9" s="108"/>
      <c r="D9" s="168" t="s">
        <v>72</v>
      </c>
      <c r="E9" s="170"/>
      <c r="F9" s="170"/>
      <c r="G9" s="170"/>
      <c r="H9" s="170"/>
      <c r="I9" s="170"/>
      <c r="J9" s="170"/>
      <c r="K9" s="170"/>
      <c r="L9" s="170"/>
      <c r="M9" s="170"/>
      <c r="N9" s="170"/>
      <c r="O9" s="170"/>
      <c r="P9" s="171"/>
      <c r="R9" s="65" t="s">
        <v>201</v>
      </c>
      <c r="S9" s="96" t="s">
        <v>226</v>
      </c>
      <c r="T9" s="62" t="s">
        <v>227</v>
      </c>
    </row>
    <row r="10" spans="2:20" ht="13.5" customHeight="1" x14ac:dyDescent="0.25">
      <c r="B10" s="107"/>
      <c r="C10" s="108"/>
      <c r="D10" s="168" t="s">
        <v>40</v>
      </c>
      <c r="E10" s="170"/>
      <c r="F10" s="170"/>
      <c r="G10" s="170"/>
      <c r="H10" s="170"/>
      <c r="I10" s="170"/>
      <c r="J10" s="170"/>
      <c r="K10" s="170"/>
      <c r="L10" s="170"/>
      <c r="M10" s="170"/>
      <c r="N10" s="170"/>
      <c r="O10" s="170"/>
      <c r="P10" s="171"/>
      <c r="R10" s="12" t="s">
        <v>108</v>
      </c>
      <c r="S10" s="96" t="s">
        <v>232</v>
      </c>
      <c r="T10" s="62" t="s">
        <v>542</v>
      </c>
    </row>
    <row r="11" spans="2:20" ht="13.5" customHeight="1" x14ac:dyDescent="0.25">
      <c r="B11" s="107"/>
      <c r="C11" s="168" t="s">
        <v>35</v>
      </c>
      <c r="D11" s="168"/>
      <c r="E11" s="168"/>
      <c r="F11" s="168"/>
      <c r="G11" s="168"/>
      <c r="H11" s="168"/>
      <c r="I11" s="168"/>
      <c r="J11" s="168"/>
      <c r="K11" s="168"/>
      <c r="L11" s="168"/>
      <c r="M11" s="168"/>
      <c r="N11" s="168"/>
      <c r="O11" s="168"/>
      <c r="P11" s="169"/>
      <c r="R11" s="12" t="s">
        <v>233</v>
      </c>
      <c r="S11" s="96" t="s">
        <v>234</v>
      </c>
      <c r="T11" s="62" t="s">
        <v>543</v>
      </c>
    </row>
    <row r="12" spans="2:20" ht="13.5" customHeight="1" x14ac:dyDescent="0.25">
      <c r="B12" s="107"/>
      <c r="C12" s="168" t="s">
        <v>36</v>
      </c>
      <c r="D12" s="168"/>
      <c r="E12" s="168"/>
      <c r="F12" s="168"/>
      <c r="G12" s="168"/>
      <c r="H12" s="168"/>
      <c r="I12" s="168"/>
      <c r="J12" s="168"/>
      <c r="K12" s="168"/>
      <c r="L12" s="168"/>
      <c r="M12" s="168"/>
      <c r="N12" s="168"/>
      <c r="O12" s="168"/>
      <c r="P12" s="169"/>
      <c r="R12" s="53" t="s">
        <v>191</v>
      </c>
      <c r="S12" s="96" t="s">
        <v>523</v>
      </c>
      <c r="T12" s="62" t="s">
        <v>524</v>
      </c>
    </row>
    <row r="13" spans="2:20" ht="13.5" customHeight="1" x14ac:dyDescent="0.25">
      <c r="B13" s="107"/>
      <c r="C13" s="108"/>
      <c r="D13" s="108"/>
      <c r="E13" s="108"/>
      <c r="F13" s="108"/>
      <c r="G13" s="108"/>
      <c r="H13" s="108"/>
      <c r="I13" s="108"/>
      <c r="J13" s="108"/>
      <c r="K13" s="108"/>
      <c r="L13" s="108"/>
      <c r="M13" s="108"/>
      <c r="N13" s="108"/>
      <c r="O13" s="108"/>
      <c r="P13" s="109"/>
      <c r="R13" s="12" t="s">
        <v>192</v>
      </c>
      <c r="S13" s="96" t="s">
        <v>525</v>
      </c>
      <c r="T13" s="62" t="s">
        <v>526</v>
      </c>
    </row>
    <row r="14" spans="2:20" ht="13.5" customHeight="1" x14ac:dyDescent="0.25">
      <c r="B14" s="172" t="s">
        <v>37</v>
      </c>
      <c r="C14" s="173"/>
      <c r="D14" s="173"/>
      <c r="E14" s="173"/>
      <c r="F14" s="173"/>
      <c r="G14" s="173"/>
      <c r="H14" s="173"/>
      <c r="I14" s="173"/>
      <c r="J14" s="173"/>
      <c r="K14" s="173"/>
      <c r="L14" s="173"/>
      <c r="M14" s="173"/>
      <c r="N14" s="173"/>
      <c r="O14" s="173"/>
      <c r="P14" s="174"/>
      <c r="R14" s="65" t="s">
        <v>194</v>
      </c>
      <c r="S14" s="96" t="s">
        <v>529</v>
      </c>
      <c r="T14" s="62" t="s">
        <v>530</v>
      </c>
    </row>
    <row r="15" spans="2:20" ht="13.5" customHeight="1" x14ac:dyDescent="0.25">
      <c r="B15" s="107"/>
      <c r="C15" s="168" t="s">
        <v>38</v>
      </c>
      <c r="D15" s="168"/>
      <c r="E15" s="168"/>
      <c r="F15" s="168"/>
      <c r="G15" s="168"/>
      <c r="H15" s="168"/>
      <c r="I15" s="168"/>
      <c r="J15" s="168"/>
      <c r="K15" s="168"/>
      <c r="L15" s="168"/>
      <c r="M15" s="168"/>
      <c r="N15" s="168"/>
      <c r="O15" s="168"/>
      <c r="P15" s="169"/>
      <c r="R15" s="65" t="s">
        <v>195</v>
      </c>
      <c r="S15" s="96" t="s">
        <v>533</v>
      </c>
      <c r="T15" s="62" t="s">
        <v>534</v>
      </c>
    </row>
    <row r="16" spans="2:20" ht="13.5" customHeight="1" x14ac:dyDescent="0.25">
      <c r="B16" s="107"/>
      <c r="C16" s="110"/>
      <c r="D16" s="170" t="s">
        <v>74</v>
      </c>
      <c r="E16" s="170"/>
      <c r="F16" s="170"/>
      <c r="G16" s="170"/>
      <c r="H16" s="170"/>
      <c r="I16" s="170"/>
      <c r="J16" s="170"/>
      <c r="K16" s="170"/>
      <c r="L16" s="170"/>
      <c r="M16" s="170"/>
      <c r="N16" s="170"/>
      <c r="O16" s="170"/>
      <c r="P16" s="171"/>
      <c r="R16" s="65" t="s">
        <v>197</v>
      </c>
      <c r="S16" s="96" t="s">
        <v>536</v>
      </c>
      <c r="T16" s="96" t="s">
        <v>537</v>
      </c>
    </row>
    <row r="17" spans="2:20" ht="13.5" customHeight="1" x14ac:dyDescent="0.25">
      <c r="B17" s="107"/>
      <c r="C17" s="110"/>
      <c r="D17" s="111" t="s">
        <v>47</v>
      </c>
      <c r="E17" s="111"/>
      <c r="F17" s="111"/>
      <c r="G17" s="111"/>
      <c r="H17" s="111"/>
      <c r="I17" s="111"/>
      <c r="J17" s="111"/>
      <c r="K17" s="111"/>
      <c r="L17" s="111"/>
      <c r="M17" s="111"/>
      <c r="N17" s="111"/>
      <c r="O17" s="111"/>
      <c r="P17" s="112"/>
      <c r="R17" s="65" t="s">
        <v>198</v>
      </c>
      <c r="S17" s="96" t="s">
        <v>538</v>
      </c>
      <c r="T17" s="96" t="s">
        <v>539</v>
      </c>
    </row>
    <row r="18" spans="2:20" ht="13.5" customHeight="1" x14ac:dyDescent="0.25">
      <c r="B18" s="107"/>
      <c r="C18" s="108"/>
      <c r="D18" s="170" t="s">
        <v>48</v>
      </c>
      <c r="E18" s="170"/>
      <c r="F18" s="170"/>
      <c r="G18" s="170"/>
      <c r="H18" s="170"/>
      <c r="I18" s="170"/>
      <c r="J18" s="170"/>
      <c r="K18" s="170"/>
      <c r="L18" s="170"/>
      <c r="M18" s="170"/>
      <c r="N18" s="170"/>
      <c r="O18" s="170"/>
      <c r="P18" s="171"/>
      <c r="R18" s="65" t="s">
        <v>199</v>
      </c>
      <c r="S18" s="96" t="s">
        <v>540</v>
      </c>
      <c r="T18" s="96" t="s">
        <v>541</v>
      </c>
    </row>
    <row r="19" spans="2:20" ht="13.5" customHeight="1" x14ac:dyDescent="0.25">
      <c r="B19" s="107"/>
      <c r="C19" s="108"/>
      <c r="D19" s="170" t="s">
        <v>49</v>
      </c>
      <c r="E19" s="170"/>
      <c r="F19" s="170"/>
      <c r="G19" s="170"/>
      <c r="H19" s="170"/>
      <c r="I19" s="170"/>
      <c r="J19" s="170"/>
      <c r="K19" s="170"/>
      <c r="L19" s="170"/>
      <c r="M19" s="170"/>
      <c r="N19" s="170"/>
      <c r="O19" s="170"/>
      <c r="P19" s="171"/>
      <c r="R19" s="65" t="s">
        <v>202</v>
      </c>
      <c r="S19" s="96" t="s">
        <v>544</v>
      </c>
      <c r="T19" s="96" t="s">
        <v>545</v>
      </c>
    </row>
    <row r="20" spans="2:20" x14ac:dyDescent="0.25">
      <c r="B20" s="107"/>
      <c r="C20" s="108"/>
      <c r="D20" s="170" t="s">
        <v>75</v>
      </c>
      <c r="E20" s="170"/>
      <c r="F20" s="170"/>
      <c r="G20" s="170"/>
      <c r="H20" s="170"/>
      <c r="I20" s="170"/>
      <c r="J20" s="170"/>
      <c r="K20" s="170"/>
      <c r="L20" s="170"/>
      <c r="M20" s="170"/>
      <c r="N20" s="170"/>
      <c r="O20" s="170"/>
      <c r="P20" s="171"/>
      <c r="R20" s="65" t="s">
        <v>203</v>
      </c>
      <c r="S20" s="96" t="s">
        <v>546</v>
      </c>
      <c r="T20" s="96" t="s">
        <v>547</v>
      </c>
    </row>
    <row r="21" spans="2:20" x14ac:dyDescent="0.25">
      <c r="B21" s="107"/>
      <c r="C21" s="108"/>
      <c r="D21" s="170" t="s">
        <v>76</v>
      </c>
      <c r="E21" s="170"/>
      <c r="F21" s="170"/>
      <c r="G21" s="170"/>
      <c r="H21" s="170"/>
      <c r="I21" s="170"/>
      <c r="J21" s="170"/>
      <c r="K21" s="170"/>
      <c r="L21" s="170"/>
      <c r="M21" s="170"/>
      <c r="N21" s="170"/>
      <c r="O21" s="170"/>
      <c r="P21" s="171"/>
      <c r="R21" s="65" t="s">
        <v>204</v>
      </c>
      <c r="S21" s="96" t="s">
        <v>550</v>
      </c>
      <c r="T21" s="96" t="s">
        <v>551</v>
      </c>
    </row>
    <row r="22" spans="2:20" x14ac:dyDescent="0.25">
      <c r="B22" s="107"/>
      <c r="C22" s="108"/>
      <c r="D22" s="170" t="s">
        <v>77</v>
      </c>
      <c r="E22" s="170"/>
      <c r="F22" s="170"/>
      <c r="G22" s="170"/>
      <c r="H22" s="170"/>
      <c r="I22" s="170"/>
      <c r="J22" s="170"/>
      <c r="K22" s="170"/>
      <c r="L22" s="170"/>
      <c r="M22" s="170"/>
      <c r="N22" s="170"/>
      <c r="O22" s="170"/>
      <c r="P22" s="171"/>
      <c r="R22" s="122" t="s">
        <v>239</v>
      </c>
      <c r="S22" s="96" t="s">
        <v>548</v>
      </c>
      <c r="T22" s="96" t="s">
        <v>549</v>
      </c>
    </row>
    <row r="23" spans="2:20" x14ac:dyDescent="0.25">
      <c r="B23" s="107"/>
      <c r="C23" s="108"/>
      <c r="D23" s="170" t="s">
        <v>53</v>
      </c>
      <c r="E23" s="170"/>
      <c r="F23" s="170"/>
      <c r="G23" s="170"/>
      <c r="H23" s="170"/>
      <c r="I23" s="170"/>
      <c r="J23" s="170"/>
      <c r="K23" s="170"/>
      <c r="L23" s="170"/>
      <c r="M23" s="170"/>
      <c r="N23" s="170"/>
      <c r="O23" s="170"/>
      <c r="P23" s="171"/>
      <c r="R23" s="12" t="s">
        <v>107</v>
      </c>
      <c r="S23" s="96" t="s">
        <v>129</v>
      </c>
      <c r="T23" s="62" t="s">
        <v>130</v>
      </c>
    </row>
    <row r="24" spans="2:20" x14ac:dyDescent="0.25">
      <c r="B24" s="107"/>
      <c r="C24" s="108"/>
      <c r="D24" s="170" t="s">
        <v>54</v>
      </c>
      <c r="E24" s="170"/>
      <c r="F24" s="170"/>
      <c r="G24" s="170"/>
      <c r="H24" s="170"/>
      <c r="I24" s="170"/>
      <c r="J24" s="170"/>
      <c r="K24" s="170"/>
      <c r="L24" s="170"/>
      <c r="M24" s="170"/>
      <c r="N24" s="170"/>
      <c r="O24" s="170"/>
      <c r="P24" s="171"/>
      <c r="R24" s="12" t="s">
        <v>106</v>
      </c>
      <c r="S24" s="96" t="s">
        <v>127</v>
      </c>
      <c r="T24" s="62" t="s">
        <v>128</v>
      </c>
    </row>
    <row r="25" spans="2:20" x14ac:dyDescent="0.25">
      <c r="B25" s="107"/>
      <c r="C25" s="108"/>
      <c r="D25" s="170" t="s">
        <v>78</v>
      </c>
      <c r="E25" s="170"/>
      <c r="F25" s="170"/>
      <c r="G25" s="170"/>
      <c r="H25" s="170"/>
      <c r="I25" s="170"/>
      <c r="J25" s="170"/>
      <c r="K25" s="170"/>
      <c r="L25" s="170"/>
      <c r="M25" s="170"/>
      <c r="N25" s="170"/>
      <c r="O25" s="170"/>
      <c r="P25" s="171"/>
      <c r="R25" s="12" t="s">
        <v>217</v>
      </c>
      <c r="S25" s="96" t="s">
        <v>218</v>
      </c>
      <c r="T25" s="62" t="s">
        <v>219</v>
      </c>
    </row>
    <row r="26" spans="2:20" x14ac:dyDescent="0.25">
      <c r="B26" s="107"/>
      <c r="C26" s="108"/>
      <c r="D26" s="170" t="s">
        <v>79</v>
      </c>
      <c r="E26" s="170"/>
      <c r="F26" s="170"/>
      <c r="G26" s="170"/>
      <c r="H26" s="170"/>
      <c r="I26" s="170"/>
      <c r="J26" s="170"/>
      <c r="K26" s="170"/>
      <c r="L26" s="170"/>
      <c r="M26" s="170"/>
      <c r="N26" s="170"/>
      <c r="O26" s="170"/>
      <c r="P26" s="171"/>
      <c r="R26" s="12" t="s">
        <v>220</v>
      </c>
      <c r="S26" s="96" t="s">
        <v>221</v>
      </c>
      <c r="T26" s="62" t="s">
        <v>222</v>
      </c>
    </row>
    <row r="27" spans="2:20" x14ac:dyDescent="0.25">
      <c r="B27" s="107"/>
      <c r="C27" s="108"/>
      <c r="D27" s="170" t="s">
        <v>80</v>
      </c>
      <c r="E27" s="170"/>
      <c r="F27" s="170"/>
      <c r="G27" s="170"/>
      <c r="H27" s="170"/>
      <c r="I27" s="170"/>
      <c r="J27" s="170"/>
      <c r="K27" s="170"/>
      <c r="L27" s="170"/>
      <c r="M27" s="170"/>
      <c r="N27" s="170"/>
      <c r="O27" s="170"/>
      <c r="P27" s="171"/>
      <c r="R27" s="65" t="s">
        <v>235</v>
      </c>
      <c r="S27" s="96" t="s">
        <v>236</v>
      </c>
      <c r="T27" s="96" t="s">
        <v>557</v>
      </c>
    </row>
    <row r="28" spans="2:20" x14ac:dyDescent="0.25">
      <c r="B28" s="107"/>
      <c r="C28" s="108"/>
      <c r="D28" s="108"/>
      <c r="E28" s="108"/>
      <c r="F28" s="108"/>
      <c r="G28" s="108"/>
      <c r="H28" s="108"/>
      <c r="I28" s="108"/>
      <c r="J28" s="108"/>
      <c r="K28" s="108"/>
      <c r="L28" s="108"/>
      <c r="M28" s="108"/>
      <c r="N28" s="108"/>
      <c r="O28" s="108"/>
      <c r="P28" s="109"/>
      <c r="R28" s="65" t="s">
        <v>240</v>
      </c>
      <c r="S28" s="96" t="s">
        <v>527</v>
      </c>
      <c r="T28" s="96" t="s">
        <v>528</v>
      </c>
    </row>
    <row r="29" spans="2:20" x14ac:dyDescent="0.25">
      <c r="B29" s="107"/>
      <c r="C29" s="168" t="s">
        <v>39</v>
      </c>
      <c r="D29" s="168"/>
      <c r="E29" s="168"/>
      <c r="F29" s="168"/>
      <c r="G29" s="168"/>
      <c r="H29" s="168"/>
      <c r="I29" s="168"/>
      <c r="J29" s="168"/>
      <c r="K29" s="168"/>
      <c r="L29" s="168"/>
      <c r="M29" s="168"/>
      <c r="N29" s="168"/>
      <c r="O29" s="168"/>
      <c r="P29" s="169"/>
      <c r="R29" s="65" t="s">
        <v>241</v>
      </c>
      <c r="S29" s="96" t="s">
        <v>531</v>
      </c>
      <c r="T29" s="96" t="s">
        <v>532</v>
      </c>
    </row>
    <row r="30" spans="2:20" x14ac:dyDescent="0.25">
      <c r="B30" s="107"/>
      <c r="C30" s="108"/>
      <c r="D30" s="170" t="s">
        <v>81</v>
      </c>
      <c r="E30" s="170"/>
      <c r="F30" s="170"/>
      <c r="G30" s="170"/>
      <c r="H30" s="170"/>
      <c r="I30" s="170"/>
      <c r="J30" s="170"/>
      <c r="K30" s="170"/>
      <c r="L30" s="170"/>
      <c r="M30" s="170"/>
      <c r="N30" s="170"/>
      <c r="O30" s="170"/>
      <c r="P30" s="171"/>
      <c r="R30" s="65" t="s">
        <v>242</v>
      </c>
      <c r="S30" s="96" t="s">
        <v>552</v>
      </c>
      <c r="T30" s="96" t="s">
        <v>532</v>
      </c>
    </row>
    <row r="31" spans="2:20" x14ac:dyDescent="0.25">
      <c r="B31" s="107"/>
      <c r="C31" s="108"/>
      <c r="D31" s="170" t="s">
        <v>82</v>
      </c>
      <c r="E31" s="170"/>
      <c r="F31" s="170"/>
      <c r="G31" s="170"/>
      <c r="H31" s="170"/>
      <c r="I31" s="170"/>
      <c r="J31" s="170"/>
      <c r="K31" s="170"/>
      <c r="L31" s="170"/>
      <c r="M31" s="170"/>
      <c r="N31" s="170"/>
      <c r="O31" s="170"/>
      <c r="P31" s="171"/>
      <c r="R31" s="65" t="s">
        <v>243</v>
      </c>
      <c r="S31" s="96" t="s">
        <v>553</v>
      </c>
      <c r="T31" s="96" t="s">
        <v>554</v>
      </c>
    </row>
    <row r="32" spans="2:20" x14ac:dyDescent="0.25">
      <c r="B32" s="107"/>
      <c r="C32" s="108"/>
      <c r="D32" s="170" t="s">
        <v>57</v>
      </c>
      <c r="E32" s="170"/>
      <c r="F32" s="170"/>
      <c r="G32" s="170"/>
      <c r="H32" s="170"/>
      <c r="I32" s="170"/>
      <c r="J32" s="170"/>
      <c r="K32" s="170"/>
      <c r="L32" s="170"/>
      <c r="M32" s="170"/>
      <c r="N32" s="170"/>
      <c r="O32" s="170"/>
      <c r="P32" s="171"/>
      <c r="R32" s="65" t="s">
        <v>244</v>
      </c>
      <c r="S32" s="96" t="s">
        <v>555</v>
      </c>
      <c r="T32" s="96" t="s">
        <v>556</v>
      </c>
    </row>
    <row r="33" spans="2:20" x14ac:dyDescent="0.25">
      <c r="B33" s="107"/>
      <c r="C33" s="108"/>
      <c r="D33" s="170" t="s">
        <v>61</v>
      </c>
      <c r="E33" s="170"/>
      <c r="F33" s="170"/>
      <c r="G33" s="170"/>
      <c r="H33" s="170"/>
      <c r="I33" s="170"/>
      <c r="J33" s="170"/>
      <c r="K33" s="170"/>
      <c r="L33" s="170"/>
      <c r="M33" s="170"/>
      <c r="N33" s="170"/>
      <c r="O33" s="170"/>
      <c r="P33" s="171"/>
      <c r="R33" s="12"/>
      <c r="S33" s="96"/>
      <c r="T33" s="96"/>
    </row>
    <row r="34" spans="2:20" ht="24" customHeight="1" x14ac:dyDescent="0.25">
      <c r="B34" s="107"/>
      <c r="C34" s="108"/>
      <c r="D34" s="164" t="s">
        <v>58</v>
      </c>
      <c r="E34" s="164"/>
      <c r="F34" s="164"/>
      <c r="G34" s="164"/>
      <c r="H34" s="164"/>
      <c r="I34" s="164"/>
      <c r="J34" s="164"/>
      <c r="K34" s="164"/>
      <c r="L34" s="164"/>
      <c r="M34" s="164"/>
      <c r="N34" s="164"/>
      <c r="O34" s="164"/>
      <c r="P34" s="165"/>
      <c r="R34" s="12"/>
      <c r="S34" s="12"/>
      <c r="T34" s="12"/>
    </row>
    <row r="35" spans="2:20" ht="16.5" customHeight="1" x14ac:dyDescent="0.25">
      <c r="B35" s="107"/>
      <c r="C35" s="108"/>
      <c r="D35" s="164" t="s">
        <v>83</v>
      </c>
      <c r="E35" s="164"/>
      <c r="F35" s="164"/>
      <c r="G35" s="164"/>
      <c r="H35" s="164"/>
      <c r="I35" s="164"/>
      <c r="J35" s="164"/>
      <c r="K35" s="164"/>
      <c r="L35" s="164"/>
      <c r="M35" s="164"/>
      <c r="N35" s="164"/>
      <c r="O35" s="164"/>
      <c r="P35" s="165"/>
      <c r="R35" s="12"/>
      <c r="S35" s="12"/>
      <c r="T35" s="12"/>
    </row>
    <row r="36" spans="2:20" ht="15" customHeight="1" thickBot="1" x14ac:dyDescent="0.3">
      <c r="B36" s="113"/>
      <c r="C36" s="114"/>
      <c r="D36" s="166" t="s">
        <v>84</v>
      </c>
      <c r="E36" s="166"/>
      <c r="F36" s="166"/>
      <c r="G36" s="166"/>
      <c r="H36" s="166"/>
      <c r="I36" s="166"/>
      <c r="J36" s="166"/>
      <c r="K36" s="166"/>
      <c r="L36" s="166"/>
      <c r="M36" s="166"/>
      <c r="N36" s="166"/>
      <c r="O36" s="166"/>
      <c r="P36" s="167"/>
      <c r="R36" s="12"/>
      <c r="S36" s="12"/>
      <c r="T36" s="12"/>
    </row>
    <row r="37" spans="2:20" x14ac:dyDescent="0.25">
      <c r="R37" s="12"/>
      <c r="S37" s="12"/>
      <c r="T37" s="12"/>
    </row>
    <row r="38" spans="2:20" x14ac:dyDescent="0.25">
      <c r="R38" s="12"/>
      <c r="S38" s="12"/>
      <c r="T38" s="12"/>
    </row>
    <row r="39" spans="2:20" x14ac:dyDescent="0.25">
      <c r="R39" s="12"/>
      <c r="S39" s="12"/>
      <c r="T39" s="12"/>
    </row>
    <row r="40" spans="2:20" x14ac:dyDescent="0.25">
      <c r="R40" s="12"/>
      <c r="S40" s="12"/>
      <c r="T40" s="12"/>
    </row>
    <row r="41" spans="2:20" x14ac:dyDescent="0.25">
      <c r="R41" s="12"/>
      <c r="S41" s="12"/>
      <c r="T41" s="12"/>
    </row>
    <row r="42" spans="2:20" x14ac:dyDescent="0.25">
      <c r="R42" s="12"/>
      <c r="S42" s="12"/>
      <c r="T42" s="12"/>
    </row>
    <row r="43" spans="2:20" x14ac:dyDescent="0.25">
      <c r="R43" s="12"/>
      <c r="S43" s="12"/>
      <c r="T43" s="12"/>
    </row>
    <row r="44" spans="2:20" x14ac:dyDescent="0.25">
      <c r="R44" s="12"/>
      <c r="S44" s="12"/>
      <c r="T44" s="12"/>
    </row>
    <row r="45" spans="2:20" x14ac:dyDescent="0.25">
      <c r="R45" s="12"/>
      <c r="S45" s="12"/>
      <c r="T45" s="12"/>
    </row>
    <row r="46" spans="2:20" x14ac:dyDescent="0.25">
      <c r="R46" s="12"/>
      <c r="S46" s="12"/>
      <c r="T46" s="12"/>
    </row>
    <row r="47" spans="2:20" x14ac:dyDescent="0.25">
      <c r="R47" s="12"/>
      <c r="S47" s="12"/>
      <c r="T47" s="12"/>
    </row>
    <row r="48" spans="2:20" x14ac:dyDescent="0.25">
      <c r="R48" s="12"/>
      <c r="S48" s="12"/>
      <c r="T48" s="12"/>
    </row>
    <row r="49" spans="18:20" x14ac:dyDescent="0.25">
      <c r="R49" s="12"/>
      <c r="S49" s="12"/>
      <c r="T49" s="12"/>
    </row>
    <row r="50" spans="18:20" x14ac:dyDescent="0.25">
      <c r="R50" s="12"/>
      <c r="S50" s="12"/>
      <c r="T50" s="12"/>
    </row>
    <row r="51" spans="18:20" x14ac:dyDescent="0.25">
      <c r="R51" s="12"/>
      <c r="S51" s="12"/>
      <c r="T51" s="12"/>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2017-02-25T04:34:54Z</cp:lastPrinted>
  <dcterms:created xsi:type="dcterms:W3CDTF">1996-10-14T23:33:28Z</dcterms:created>
  <dcterms:modified xsi:type="dcterms:W3CDTF">2017-03-17T05:30:33Z</dcterms:modified>
</cp:coreProperties>
</file>