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TH!$R$10:$R$3066</definedName>
    <definedName name="_C112">TH!$U$10:$U$3066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NXT!$A$11:$N$664</definedName>
    <definedName name="_xlnm._FilterDatabase" localSheetId="1" hidden="1">TH!$A$9:$AE$2949</definedName>
    <definedName name="_xlnm._FilterDatabase" localSheetId="17" hidden="1">TK!$A$1:$J$1</definedName>
    <definedName name="_M">TH!$B$10:$B$3066</definedName>
    <definedName name="_N111">TH!$Q$10:$Q$3066</definedName>
    <definedName name="_N112">TH!$T$10:$T$3066</definedName>
    <definedName name="_TM1">IF('IN-TC'!$S$4=1,1,IF('IN-TC'!$S$4=2,4,IF('IN-TC'!$S$4=3,7,10)))</definedName>
    <definedName name="_TM2">IF('IN-TC'!$S$4=1,3,IF('IN-TC'!$S$4=2,6,IF('IN-TC'!$S$4=3,9,12)))</definedName>
    <definedName name="DG">TH!$J$10:$J$3066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'131'!$B$6:$B$44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CDPS!$A$10:$D$57</definedName>
    <definedName name="DSTS1">'SO-TS'!$D$14:$D$17</definedName>
    <definedName name="DSTS2">'SO-TS'!#REF!</definedName>
    <definedName name="KH">TH!$H$10:$H$3066</definedName>
    <definedName name="KHC">TH!$M$10:$M$3066</definedName>
    <definedName name="KHN">TH!$L$10:$L$3066</definedName>
    <definedName name="Loai">OFFSET(TH!$N$5,,,COUNTA(TH!$N$5:$N$41376))</definedName>
    <definedName name="Loai1">OFFSET(TH!$P$5,,,COUNTA(TH!$P$5:$P$41376))</definedName>
    <definedName name="Loai10">OFFSET(TH!$O$5,,,COUNTA(TH!$O$5:$O$41128))</definedName>
    <definedName name="Loai2">OFFSET(TH!$S$5,,,COUNTA(TH!$S$5:$S$41376))</definedName>
    <definedName name="Loai3">OFFSET('SO-TS'!$P$14,,,COUNTA('SO-TS'!$P$14:$P$3889))</definedName>
    <definedName name="Loai4">OFFSET(TH!$V$5,,,COUNTA(TH!$V$5:$V$41376))</definedName>
    <definedName name="Loai5">OFFSET(TH!$W$5,,,COUNTA(TH!$W$5:$W$41376))</definedName>
    <definedName name="Loai6">OFFSET(TH!$AA$5,,,COUNTA(TH!$AA$5:$AA$41376))</definedName>
    <definedName name="Loai7">OFFSET(TH!$X$5,,,COUNTA(TH!$X$5:$X$41376))</definedName>
    <definedName name="Loai8">OFFSET(TH!$Y$5,,,COUNTA(TH!$Y$5:$Y$41376))</definedName>
    <definedName name="Loai9">OFFSET(TH!$Z$5,,,COUNTA(TH!$Z$5:$Z$41376))</definedName>
    <definedName name="MH">TH!$F$10:$F$3066</definedName>
    <definedName name="NXT">NXT!$A$12:$A$986</definedName>
    <definedName name="_xlnm.Print_Area" localSheetId="4">'111'!$A$1:$J$78</definedName>
    <definedName name="_xlnm.Print_Area" localSheetId="6">'112'!$A$1:$I$127</definedName>
    <definedName name="_xlnm.Print_Area" localSheetId="7">'131'!$A$1:$H$52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NXT!$B$1:$L$669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TH!$I$10:$I$3066</definedName>
    <definedName name="TH">TH!$K$10:$K$3066</definedName>
    <definedName name="TM">TH!$A$10:$M$3066</definedName>
  </definedNames>
  <calcPr calcId="144525"/>
</workbook>
</file>

<file path=xl/calcChain.xml><?xml version="1.0" encoding="utf-8"?>
<calcChain xmlns="http://schemas.openxmlformats.org/spreadsheetml/2006/main"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R311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3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59" i="60"/>
  <c r="J160" i="60"/>
  <c r="J161" i="60"/>
  <c r="J163" i="60"/>
  <c r="J164" i="60"/>
  <c r="J165" i="60"/>
  <c r="J167" i="60"/>
  <c r="J168" i="60"/>
  <c r="J169" i="60"/>
  <c r="J171" i="60"/>
  <c r="J172" i="60"/>
  <c r="J173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K1363" i="34"/>
  <c r="K1364" i="34"/>
  <c r="K1365" i="34"/>
  <c r="K1366" i="34"/>
  <c r="K1367" i="34"/>
  <c r="K1368" i="34"/>
  <c r="K1369" i="34"/>
  <c r="K1370" i="34"/>
  <c r="K1362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0" i="34"/>
  <c r="AC179" i="34" l="1"/>
  <c r="Z179" i="34"/>
  <c r="Y179" i="34"/>
  <c r="U179" i="34"/>
  <c r="T179" i="34"/>
  <c r="S179" i="34"/>
  <c r="O179" i="34"/>
  <c r="N179" i="34"/>
  <c r="C179" i="34"/>
  <c r="B179" i="34" s="1"/>
  <c r="X179" i="34" s="1"/>
  <c r="AC58" i="34"/>
  <c r="Z58" i="34"/>
  <c r="Y58" i="34"/>
  <c r="U58" i="34"/>
  <c r="T58" i="34"/>
  <c r="S58" i="34"/>
  <c r="O58" i="34"/>
  <c r="N58" i="34"/>
  <c r="C58" i="34"/>
  <c r="B58" i="34" s="1"/>
  <c r="X58" i="34" s="1"/>
  <c r="A179" i="34" l="1"/>
  <c r="Q179" i="34"/>
  <c r="R179" i="34"/>
  <c r="V179" i="34"/>
  <c r="AA179" i="34"/>
  <c r="P179" i="34"/>
  <c r="Q58" i="34"/>
  <c r="V58" i="34"/>
  <c r="A58" i="34"/>
  <c r="AA58" i="34"/>
  <c r="R58" i="34"/>
  <c r="P5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3" i="34"/>
  <c r="AD1300" i="34"/>
  <c r="AD1299" i="34"/>
  <c r="AD1298" i="34"/>
  <c r="AD1297" i="34"/>
  <c r="AD1296" i="34"/>
  <c r="AD1295" i="34"/>
  <c r="AD1294" i="34"/>
  <c r="AD1293" i="34"/>
  <c r="AD1292" i="34"/>
  <c r="AD1291" i="34"/>
  <c r="AD1190" i="34"/>
  <c r="AD1189" i="34"/>
  <c r="AD1187" i="34"/>
  <c r="AD1186" i="34"/>
  <c r="AD1165" i="34"/>
  <c r="AD1164" i="34"/>
  <c r="AD1163" i="34"/>
  <c r="AD1145" i="34"/>
  <c r="AD1144" i="34"/>
  <c r="AD1129" i="34"/>
  <c r="AD1128" i="34"/>
  <c r="AD1100" i="34"/>
  <c r="AD1099" i="34"/>
  <c r="AD1098" i="34"/>
  <c r="AD1097" i="34"/>
  <c r="AD1064" i="34"/>
  <c r="AD1063" i="34"/>
  <c r="AD1022" i="34"/>
  <c r="AD1021" i="34"/>
  <c r="AD1020" i="34"/>
  <c r="AD1019" i="34"/>
  <c r="AD1013" i="34"/>
  <c r="AD1012" i="34"/>
  <c r="AD1003" i="34"/>
  <c r="AD1002" i="34"/>
  <c r="AD952" i="34"/>
  <c r="AD951" i="34"/>
  <c r="AD902" i="34"/>
  <c r="AD901" i="34"/>
  <c r="AD900" i="34"/>
  <c r="AD899" i="34"/>
  <c r="AD896" i="34"/>
  <c r="AD895" i="34"/>
  <c r="AD894" i="34"/>
  <c r="AD893" i="34"/>
  <c r="AD892" i="34"/>
  <c r="AD891" i="34"/>
  <c r="AD888" i="34"/>
  <c r="AD887" i="34"/>
  <c r="AD886" i="34"/>
  <c r="AD884" i="34"/>
  <c r="AD883" i="34"/>
  <c r="AD872" i="34"/>
  <c r="AD871" i="34"/>
  <c r="AD827" i="34"/>
  <c r="AD826" i="34"/>
  <c r="AD825" i="34"/>
  <c r="AD824" i="34"/>
  <c r="AD823" i="34"/>
  <c r="AD822" i="34"/>
  <c r="AD810" i="34"/>
  <c r="AD809" i="34"/>
  <c r="AD804" i="34"/>
  <c r="AD803" i="34"/>
  <c r="AD799" i="34"/>
  <c r="AD798" i="34"/>
  <c r="AD797" i="34"/>
  <c r="AD796" i="34"/>
  <c r="AD784" i="34"/>
  <c r="AD783" i="34"/>
  <c r="AD767" i="34"/>
  <c r="AD766" i="34"/>
  <c r="AD717" i="34"/>
  <c r="AD716" i="34"/>
  <c r="AD704" i="34"/>
  <c r="AD703" i="34"/>
  <c r="AD697" i="34"/>
  <c r="AD696" i="34"/>
  <c r="AD693" i="34"/>
  <c r="AD692" i="34"/>
  <c r="AD691" i="34"/>
  <c r="AD690" i="34"/>
  <c r="AD689" i="34"/>
  <c r="AD649" i="34"/>
  <c r="AD648" i="34"/>
  <c r="AD621" i="34"/>
  <c r="AD620" i="34"/>
  <c r="Z463" i="34"/>
  <c r="Y463" i="34"/>
  <c r="O463" i="34"/>
  <c r="N463" i="34"/>
  <c r="C463" i="34"/>
  <c r="B463" i="34" s="1"/>
  <c r="T463" i="34" s="1"/>
  <c r="Z462" i="34"/>
  <c r="Y462" i="34"/>
  <c r="O462" i="34"/>
  <c r="N462" i="34"/>
  <c r="C462" i="34"/>
  <c r="B462" i="34" s="1"/>
  <c r="X462" i="34" s="1"/>
  <c r="Z464" i="34"/>
  <c r="Y464" i="34"/>
  <c r="O464" i="34"/>
  <c r="N464" i="34"/>
  <c r="C464" i="34"/>
  <c r="B464" i="34" s="1"/>
  <c r="T464" i="34" s="1"/>
  <c r="Z460" i="34"/>
  <c r="Y460" i="34"/>
  <c r="O460" i="34"/>
  <c r="N460" i="34"/>
  <c r="Z459" i="34"/>
  <c r="Y459" i="34"/>
  <c r="O459" i="34"/>
  <c r="N459" i="34"/>
  <c r="A10" i="79"/>
  <c r="A11" i="79"/>
  <c r="A12" i="79"/>
  <c r="C459" i="34"/>
  <c r="B459" i="34" s="1"/>
  <c r="X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C457" i="34"/>
  <c r="B457" i="34" s="1"/>
  <c r="T457" i="34" s="1"/>
  <c r="Z456" i="34"/>
  <c r="Y456" i="34"/>
  <c r="O456" i="34"/>
  <c r="N456" i="34"/>
  <c r="Z455" i="34"/>
  <c r="Y455" i="34"/>
  <c r="O455" i="34"/>
  <c r="N455" i="34"/>
  <c r="Z453" i="34"/>
  <c r="Y453" i="34"/>
  <c r="O453" i="34"/>
  <c r="N453" i="34"/>
  <c r="Z452" i="34"/>
  <c r="Y452" i="34"/>
  <c r="O452" i="34"/>
  <c r="N452" i="34"/>
  <c r="Z449" i="34"/>
  <c r="Y449" i="34"/>
  <c r="O449" i="34"/>
  <c r="N449" i="34"/>
  <c r="Z448" i="34"/>
  <c r="Y448" i="34"/>
  <c r="O448" i="34"/>
  <c r="N448" i="34"/>
  <c r="Z454" i="34"/>
  <c r="Y454" i="34"/>
  <c r="O454" i="34"/>
  <c r="N454" i="34"/>
  <c r="C454" i="34"/>
  <c r="B454" i="34" s="1"/>
  <c r="T454" i="34" s="1"/>
  <c r="C453" i="34"/>
  <c r="B453" i="34" s="1"/>
  <c r="AA453" i="34" s="1"/>
  <c r="C452" i="34"/>
  <c r="B452" i="34" s="1"/>
  <c r="X452" i="34" s="1"/>
  <c r="Z451" i="34"/>
  <c r="Y451" i="34"/>
  <c r="O451" i="34"/>
  <c r="N451" i="34"/>
  <c r="C451" i="34"/>
  <c r="B451" i="34" s="1"/>
  <c r="V451" i="34" s="1"/>
  <c r="Z450" i="34"/>
  <c r="Y450" i="34"/>
  <c r="O450" i="34"/>
  <c r="N450" i="34"/>
  <c r="C450" i="34"/>
  <c r="B450" i="34" s="1"/>
  <c r="T450" i="34" s="1"/>
  <c r="C449" i="34"/>
  <c r="B449" i="34" s="1"/>
  <c r="P449" i="34" s="1"/>
  <c r="C456" i="34"/>
  <c r="B456" i="34" s="1"/>
  <c r="AA456" i="34" s="1"/>
  <c r="C455" i="34"/>
  <c r="B455" i="34" s="1"/>
  <c r="X455" i="34" s="1"/>
  <c r="Z461" i="34"/>
  <c r="Y461" i="34"/>
  <c r="O461" i="34"/>
  <c r="N461" i="34"/>
  <c r="C461" i="34"/>
  <c r="B461" i="34" s="1"/>
  <c r="T461" i="34" s="1"/>
  <c r="C460" i="34"/>
  <c r="B460" i="34" s="1"/>
  <c r="AA460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T445" i="34" s="1"/>
  <c r="Z444" i="34"/>
  <c r="Y444" i="34"/>
  <c r="O444" i="34"/>
  <c r="N444" i="34"/>
  <c r="C444" i="34"/>
  <c r="B444" i="34" s="1"/>
  <c r="Q444" i="34" s="1"/>
  <c r="Z443" i="34"/>
  <c r="Y443" i="34"/>
  <c r="O443" i="34"/>
  <c r="N443" i="34"/>
  <c r="C443" i="34"/>
  <c r="B443" i="34" s="1"/>
  <c r="T443" i="34" s="1"/>
  <c r="C448" i="34"/>
  <c r="B448" i="34" s="1"/>
  <c r="Q448" i="34" s="1"/>
  <c r="Z447" i="34"/>
  <c r="Y447" i="34"/>
  <c r="O447" i="34"/>
  <c r="N447" i="34"/>
  <c r="C447" i="34"/>
  <c r="B447" i="34" s="1"/>
  <c r="U447" i="34" s="1"/>
  <c r="S445" i="34" l="1"/>
  <c r="S446" i="34"/>
  <c r="S454" i="34"/>
  <c r="S450" i="34"/>
  <c r="P459" i="34"/>
  <c r="T447" i="34"/>
  <c r="U443" i="34"/>
  <c r="S444" i="34"/>
  <c r="U445" i="34"/>
  <c r="S463" i="34"/>
  <c r="S443" i="34"/>
  <c r="U444" i="34"/>
  <c r="S451" i="34"/>
  <c r="U463" i="34"/>
  <c r="U451" i="34"/>
  <c r="U462" i="34"/>
  <c r="U446" i="34"/>
  <c r="U450" i="34"/>
  <c r="U454" i="34"/>
  <c r="S447" i="34"/>
  <c r="U461" i="34"/>
  <c r="T448" i="34"/>
  <c r="S449" i="34"/>
  <c r="S452" i="34"/>
  <c r="T453" i="34"/>
  <c r="T455" i="34"/>
  <c r="U456" i="34"/>
  <c r="U457" i="34"/>
  <c r="U458" i="34"/>
  <c r="U459" i="34"/>
  <c r="X460" i="34"/>
  <c r="U464" i="34"/>
  <c r="T462" i="34"/>
  <c r="U448" i="34"/>
  <c r="AA448" i="34"/>
  <c r="T449" i="34"/>
  <c r="T452" i="34"/>
  <c r="U453" i="34"/>
  <c r="U455" i="34"/>
  <c r="S460" i="34"/>
  <c r="T444" i="34"/>
  <c r="S461" i="34"/>
  <c r="T451" i="34"/>
  <c r="R448" i="34"/>
  <c r="V448" i="34"/>
  <c r="U449" i="34"/>
  <c r="U452" i="34"/>
  <c r="X453" i="34"/>
  <c r="S456" i="34"/>
  <c r="S457" i="34"/>
  <c r="S458" i="34"/>
  <c r="S459" i="34"/>
  <c r="T460" i="34"/>
  <c r="S464" i="34"/>
  <c r="S448" i="34"/>
  <c r="P452" i="34"/>
  <c r="S453" i="34"/>
  <c r="S455" i="34"/>
  <c r="T456" i="34"/>
  <c r="T459" i="34"/>
  <c r="U460" i="34"/>
  <c r="S462" i="34"/>
  <c r="X445" i="34"/>
  <c r="R445" i="34"/>
  <c r="X448" i="34"/>
  <c r="R449" i="34"/>
  <c r="V449" i="34"/>
  <c r="AA449" i="34"/>
  <c r="Q452" i="34"/>
  <c r="P453" i="34"/>
  <c r="Q459" i="34"/>
  <c r="P460" i="34"/>
  <c r="P448" i="34"/>
  <c r="X449" i="34"/>
  <c r="R452" i="34"/>
  <c r="V452" i="34"/>
  <c r="AA452" i="34"/>
  <c r="Q453" i="34"/>
  <c r="R459" i="34"/>
  <c r="V459" i="34"/>
  <c r="AA459" i="34"/>
  <c r="Q460" i="34"/>
  <c r="Q449" i="34"/>
  <c r="R453" i="34"/>
  <c r="V453" i="34"/>
  <c r="R460" i="34"/>
  <c r="V460" i="34"/>
  <c r="A462" i="34"/>
  <c r="R462" i="34"/>
  <c r="AA462" i="34"/>
  <c r="AA463" i="34"/>
  <c r="A463" i="34"/>
  <c r="V463" i="34"/>
  <c r="R463" i="34"/>
  <c r="Q463" i="34"/>
  <c r="X463" i="34"/>
  <c r="P463" i="34"/>
  <c r="Q462" i="34"/>
  <c r="V462" i="34"/>
  <c r="P462" i="34"/>
  <c r="AA464" i="34"/>
  <c r="A464" i="34"/>
  <c r="V464" i="34"/>
  <c r="R464" i="34"/>
  <c r="Q464" i="34"/>
  <c r="X464" i="34"/>
  <c r="P464" i="34"/>
  <c r="X458" i="34"/>
  <c r="V458" i="34"/>
  <c r="R458" i="34"/>
  <c r="A458" i="34"/>
  <c r="Q457" i="34"/>
  <c r="AA457" i="34"/>
  <c r="A457" i="34"/>
  <c r="A459" i="34"/>
  <c r="R457" i="34"/>
  <c r="V457" i="34"/>
  <c r="Q458" i="34"/>
  <c r="P457" i="34"/>
  <c r="X457" i="34"/>
  <c r="AA458" i="34"/>
  <c r="P458" i="34"/>
  <c r="Q455" i="34"/>
  <c r="R455" i="34"/>
  <c r="V455" i="34"/>
  <c r="P456" i="34"/>
  <c r="X456" i="34"/>
  <c r="AA455" i="34"/>
  <c r="Q456" i="34"/>
  <c r="P455" i="34"/>
  <c r="R456" i="34"/>
  <c r="V456" i="34"/>
  <c r="A452" i="34"/>
  <c r="A453" i="34"/>
  <c r="AA454" i="34"/>
  <c r="A454" i="34"/>
  <c r="V454" i="34"/>
  <c r="R454" i="34"/>
  <c r="Q454" i="34"/>
  <c r="X454" i="34"/>
  <c r="P454" i="34"/>
  <c r="A449" i="34"/>
  <c r="AA450" i="34"/>
  <c r="A450" i="34"/>
  <c r="V450" i="34"/>
  <c r="R450" i="34"/>
  <c r="Q450" i="34"/>
  <c r="X450" i="34"/>
  <c r="P450" i="34"/>
  <c r="A451" i="34"/>
  <c r="AA451" i="34"/>
  <c r="P451" i="34"/>
  <c r="X451" i="34"/>
  <c r="Q451" i="34"/>
  <c r="R451" i="34"/>
  <c r="A455" i="34"/>
  <c r="A456" i="34"/>
  <c r="A460" i="34"/>
  <c r="AA461" i="34"/>
  <c r="A461" i="34"/>
  <c r="V461" i="34"/>
  <c r="R461" i="34"/>
  <c r="Q461" i="34"/>
  <c r="X461" i="34"/>
  <c r="P461" i="34"/>
  <c r="A445" i="34"/>
  <c r="AA445" i="34"/>
  <c r="AA446" i="34"/>
  <c r="A446" i="34"/>
  <c r="V446" i="34"/>
  <c r="R446" i="34"/>
  <c r="Q446" i="34"/>
  <c r="X446" i="34"/>
  <c r="P446" i="34"/>
  <c r="V443" i="34"/>
  <c r="R443" i="34"/>
  <c r="X443" i="34"/>
  <c r="P443" i="34"/>
  <c r="Q443" i="34"/>
  <c r="AA443" i="34"/>
  <c r="A443" i="34"/>
  <c r="P444" i="34"/>
  <c r="X444" i="34"/>
  <c r="R444" i="34"/>
  <c r="V444" i="34"/>
  <c r="Q445" i="34"/>
  <c r="A444" i="34"/>
  <c r="AA444" i="34"/>
  <c r="V445" i="34"/>
  <c r="P445" i="34"/>
  <c r="X447" i="34"/>
  <c r="P447" i="34"/>
  <c r="A447" i="34"/>
  <c r="V447" i="34"/>
  <c r="R447" i="34"/>
  <c r="Q447" i="34"/>
  <c r="AA447" i="34"/>
  <c r="A448" i="34"/>
  <c r="Z1313" i="34"/>
  <c r="Y1313" i="34"/>
  <c r="U1313" i="34"/>
  <c r="T1313" i="34"/>
  <c r="S1313" i="34"/>
  <c r="O1313" i="34"/>
  <c r="N1313" i="34"/>
  <c r="C1313" i="34"/>
  <c r="B1313" i="34" s="1"/>
  <c r="Z1312" i="34"/>
  <c r="Y1312" i="34"/>
  <c r="U1312" i="34"/>
  <c r="T1312" i="34"/>
  <c r="S1312" i="34"/>
  <c r="O1312" i="34"/>
  <c r="N1312" i="34"/>
  <c r="K1312" i="34"/>
  <c r="C1312" i="34"/>
  <c r="B1312" i="34" s="1"/>
  <c r="X1312" i="34" s="1"/>
  <c r="AC441" i="34"/>
  <c r="AC440" i="34"/>
  <c r="AC417" i="34"/>
  <c r="AC416" i="34"/>
  <c r="AC415" i="34"/>
  <c r="AC407" i="34"/>
  <c r="AC405" i="34"/>
  <c r="AC404" i="34"/>
  <c r="AC403" i="34"/>
  <c r="AC402" i="34"/>
  <c r="AC382" i="34"/>
  <c r="AC381" i="34"/>
  <c r="AC377" i="34"/>
  <c r="AC376" i="34"/>
  <c r="AC370" i="34"/>
  <c r="AC368" i="34"/>
  <c r="AC350" i="34"/>
  <c r="AC348" i="34"/>
  <c r="AC347" i="34"/>
  <c r="AC346" i="34"/>
  <c r="AC345" i="34"/>
  <c r="AC342" i="34"/>
  <c r="AC341" i="34"/>
  <c r="AC317" i="34"/>
  <c r="AC316" i="34"/>
  <c r="AC305" i="34"/>
  <c r="AC286" i="34"/>
  <c r="AC283" i="34"/>
  <c r="AC282" i="34"/>
  <c r="AC280" i="34"/>
  <c r="AC278" i="34"/>
  <c r="AC260" i="34"/>
  <c r="AC259" i="34"/>
  <c r="AC258" i="34"/>
  <c r="AC251" i="34"/>
  <c r="AC248" i="34"/>
  <c r="AC244" i="34"/>
  <c r="AC225" i="34"/>
  <c r="AC224" i="34"/>
  <c r="AC220" i="34"/>
  <c r="AC218" i="34"/>
  <c r="AC208" i="34"/>
  <c r="AC207" i="34"/>
  <c r="AC205" i="34"/>
  <c r="AC191" i="34"/>
  <c r="AC188" i="34"/>
  <c r="AC185" i="34"/>
  <c r="AC184" i="34"/>
  <c r="AC180" i="34"/>
  <c r="AC178" i="34"/>
  <c r="AC177" i="34"/>
  <c r="AC176" i="34"/>
  <c r="AC175" i="34"/>
  <c r="AC162" i="34"/>
  <c r="AC161" i="34"/>
  <c r="AC157" i="34"/>
  <c r="AC147" i="34"/>
  <c r="AC141" i="34"/>
  <c r="AC133" i="34"/>
  <c r="AC131" i="34"/>
  <c r="AC129" i="34"/>
  <c r="AC128" i="34"/>
  <c r="AC127" i="34"/>
  <c r="AC123" i="34"/>
  <c r="AC120" i="34"/>
  <c r="AC115" i="34"/>
  <c r="AC113" i="34"/>
  <c r="AC112" i="34"/>
  <c r="AC103" i="34"/>
  <c r="AC99" i="34"/>
  <c r="AC96" i="34"/>
  <c r="AC95" i="34"/>
  <c r="AC94" i="34"/>
  <c r="AC89" i="34"/>
  <c r="AC80" i="34"/>
  <c r="AC79" i="34"/>
  <c r="AC72" i="34"/>
  <c r="AC71" i="34"/>
  <c r="AC70" i="34"/>
  <c r="AC69" i="34"/>
  <c r="AC66" i="34"/>
  <c r="AC65" i="34"/>
  <c r="AC62" i="34"/>
  <c r="AC57" i="34"/>
  <c r="AC56" i="34"/>
  <c r="AC48" i="34"/>
  <c r="AC47" i="34"/>
  <c r="AC46" i="34"/>
  <c r="AC43" i="34"/>
  <c r="AC38" i="34"/>
  <c r="AC33" i="34"/>
  <c r="AC31" i="34"/>
  <c r="AC29" i="34"/>
  <c r="AC28" i="34"/>
  <c r="AC27" i="34"/>
  <c r="AC26" i="34"/>
  <c r="AC25" i="34"/>
  <c r="A39" i="70"/>
  <c r="A40" i="70"/>
  <c r="A41" i="70"/>
  <c r="A42" i="70"/>
  <c r="A43" i="70"/>
  <c r="AA1313" i="34" l="1"/>
  <c r="A1313" i="34"/>
  <c r="V1313" i="34"/>
  <c r="R1313" i="34"/>
  <c r="Q1313" i="34"/>
  <c r="X1313" i="34"/>
  <c r="P1313" i="34"/>
  <c r="Q1312" i="34"/>
  <c r="A1312" i="34"/>
  <c r="R1312" i="34"/>
  <c r="V1312" i="34"/>
  <c r="AA1312" i="34"/>
  <c r="P1312" i="34"/>
  <c r="AC1361" i="34"/>
  <c r="AC1360" i="34"/>
  <c r="AC1359" i="34"/>
  <c r="AC1358" i="34"/>
  <c r="AC1357" i="34"/>
  <c r="AC1356" i="34"/>
  <c r="AC1355" i="34"/>
  <c r="AC1354" i="34"/>
  <c r="AC1353" i="34"/>
  <c r="AC1352" i="34"/>
  <c r="AC1351" i="34"/>
  <c r="AC1350" i="34"/>
  <c r="AC1349" i="34"/>
  <c r="AC1348" i="34"/>
  <c r="AC1347" i="34"/>
  <c r="AC1346" i="34"/>
  <c r="AC1345" i="34"/>
  <c r="AC1344" i="34"/>
  <c r="AC1343" i="34"/>
  <c r="AC1342" i="34"/>
  <c r="AC1341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92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30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101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23" i="34"/>
  <c r="AC1018" i="34"/>
  <c r="AC1017" i="34"/>
  <c r="AC1016" i="34"/>
  <c r="AC1015" i="34"/>
  <c r="AC1014" i="34"/>
  <c r="AC1011" i="34"/>
  <c r="AC1010" i="34"/>
  <c r="AC1009" i="34"/>
  <c r="AC1008" i="34"/>
  <c r="AC1007" i="34"/>
  <c r="AC1006" i="34"/>
  <c r="AC1005" i="34"/>
  <c r="AC1004" i="34"/>
  <c r="AC999" i="34"/>
  <c r="AC998" i="34"/>
  <c r="AC997" i="34"/>
  <c r="AC996" i="34"/>
  <c r="AC995" i="34"/>
  <c r="AC994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59" i="34"/>
  <c r="AC958" i="34"/>
  <c r="AC957" i="34"/>
  <c r="AC956" i="34"/>
  <c r="AC955" i="34"/>
  <c r="AC954" i="34"/>
  <c r="AC953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898" i="34"/>
  <c r="AC897" i="34"/>
  <c r="AC882" i="34"/>
  <c r="AC881" i="34"/>
  <c r="AC880" i="34"/>
  <c r="AC879" i="34"/>
  <c r="AC878" i="34"/>
  <c r="AC877" i="34"/>
  <c r="AC876" i="34"/>
  <c r="AC875" i="34"/>
  <c r="AC874" i="34"/>
  <c r="AC873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2" i="34"/>
  <c r="AC841" i="34"/>
  <c r="AC840" i="34"/>
  <c r="AC839" i="34"/>
  <c r="AC838" i="34"/>
  <c r="AC837" i="34"/>
  <c r="AC835" i="34"/>
  <c r="AC834" i="34"/>
  <c r="AC833" i="34"/>
  <c r="AC832" i="34"/>
  <c r="AC831" i="34"/>
  <c r="AC830" i="34"/>
  <c r="AC829" i="34"/>
  <c r="AC828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08" i="34"/>
  <c r="AC807" i="34"/>
  <c r="AC806" i="34"/>
  <c r="AC805" i="34"/>
  <c r="AC802" i="34"/>
  <c r="AC801" i="34"/>
  <c r="AC800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2" i="34"/>
  <c r="AC701" i="34"/>
  <c r="AC700" i="34"/>
  <c r="AC699" i="34"/>
  <c r="AC698" i="34"/>
  <c r="AC695" i="34"/>
  <c r="AC694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9" i="34"/>
  <c r="O59" i="34"/>
  <c r="Y59" i="34"/>
  <c r="Z59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S174" i="34"/>
  <c r="T174" i="34"/>
  <c r="U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S219" i="34"/>
  <c r="T219" i="34"/>
  <c r="U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S307" i="34"/>
  <c r="T307" i="34"/>
  <c r="U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C422" i="34"/>
  <c r="B422" i="34" s="1"/>
  <c r="C403" i="34"/>
  <c r="B403" i="34" s="1"/>
  <c r="C405" i="34"/>
  <c r="B405" i="34" s="1"/>
  <c r="C404" i="34"/>
  <c r="B404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Q430" i="34" s="1"/>
  <c r="C429" i="34"/>
  <c r="B429" i="34" s="1"/>
  <c r="C428" i="34"/>
  <c r="B428" i="34" s="1"/>
  <c r="C427" i="34"/>
  <c r="B427" i="34" s="1"/>
  <c r="C426" i="34"/>
  <c r="B426" i="34" s="1"/>
  <c r="Q426" i="34" s="1"/>
  <c r="C425" i="34"/>
  <c r="B425" i="34" s="1"/>
  <c r="C424" i="34"/>
  <c r="B424" i="34" s="1"/>
  <c r="C423" i="34"/>
  <c r="B423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42" i="34"/>
  <c r="B442" i="34" s="1"/>
  <c r="A442" i="34" s="1"/>
  <c r="C441" i="34"/>
  <c r="B441" i="34" s="1"/>
  <c r="A441" i="34" s="1"/>
  <c r="C440" i="34"/>
  <c r="B440" i="34" s="1"/>
  <c r="A440" i="34" s="1"/>
  <c r="C439" i="34"/>
  <c r="B439" i="34" s="1"/>
  <c r="A439" i="34" s="1"/>
  <c r="A407" i="34" l="1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4" i="34"/>
  <c r="P414" i="34"/>
  <c r="X414" i="34"/>
  <c r="R414" i="34"/>
  <c r="V414" i="34"/>
  <c r="AA414" i="34"/>
  <c r="A418" i="34"/>
  <c r="P418" i="34"/>
  <c r="X418" i="34"/>
  <c r="R418" i="34"/>
  <c r="V418" i="34"/>
  <c r="AA418" i="34"/>
  <c r="A423" i="34"/>
  <c r="R423" i="34"/>
  <c r="V423" i="34"/>
  <c r="P423" i="34"/>
  <c r="X423" i="34"/>
  <c r="A427" i="34"/>
  <c r="R427" i="34"/>
  <c r="V427" i="34"/>
  <c r="P427" i="34"/>
  <c r="X427" i="34"/>
  <c r="A431" i="34"/>
  <c r="R431" i="34"/>
  <c r="V431" i="34"/>
  <c r="P431" i="34"/>
  <c r="X431" i="34"/>
  <c r="A341" i="34"/>
  <c r="R341" i="34"/>
  <c r="V341" i="34"/>
  <c r="AA341" i="34"/>
  <c r="P341" i="34"/>
  <c r="X341" i="34"/>
  <c r="Q341" i="34"/>
  <c r="A349" i="34"/>
  <c r="R349" i="34"/>
  <c r="V349" i="34"/>
  <c r="AA349" i="34"/>
  <c r="P349" i="34"/>
  <c r="X349" i="34"/>
  <c r="Q349" i="34"/>
  <c r="A357" i="34"/>
  <c r="R357" i="34"/>
  <c r="V357" i="34"/>
  <c r="AA357" i="34"/>
  <c r="P357" i="34"/>
  <c r="X357" i="34"/>
  <c r="Q357" i="34"/>
  <c r="A365" i="34"/>
  <c r="R365" i="34"/>
  <c r="V365" i="34"/>
  <c r="AA365" i="34"/>
  <c r="P365" i="34"/>
  <c r="X365" i="34"/>
  <c r="Q365" i="34"/>
  <c r="A373" i="34"/>
  <c r="R373" i="34"/>
  <c r="V373" i="34"/>
  <c r="AA373" i="34"/>
  <c r="P373" i="34"/>
  <c r="X373" i="34"/>
  <c r="Q373" i="34"/>
  <c r="A381" i="34"/>
  <c r="R381" i="34"/>
  <c r="V381" i="34"/>
  <c r="AA381" i="34"/>
  <c r="P381" i="34"/>
  <c r="X381" i="34"/>
  <c r="Q381" i="34"/>
  <c r="A385" i="34"/>
  <c r="R385" i="34"/>
  <c r="V385" i="34"/>
  <c r="AA385" i="34"/>
  <c r="P385" i="34"/>
  <c r="X385" i="34"/>
  <c r="Q385" i="34"/>
  <c r="A393" i="34"/>
  <c r="R393" i="34"/>
  <c r="V393" i="34"/>
  <c r="AA393" i="34"/>
  <c r="P393" i="34"/>
  <c r="X393" i="34"/>
  <c r="Q393" i="34"/>
  <c r="A397" i="34"/>
  <c r="R397" i="34"/>
  <c r="V397" i="34"/>
  <c r="AA397" i="34"/>
  <c r="P397" i="34"/>
  <c r="X397" i="34"/>
  <c r="Q397" i="34"/>
  <c r="A401" i="34"/>
  <c r="R401" i="34"/>
  <c r="V401" i="34"/>
  <c r="AA401" i="34"/>
  <c r="P401" i="34"/>
  <c r="X401" i="34"/>
  <c r="Q401" i="34"/>
  <c r="A408" i="34"/>
  <c r="P408" i="34"/>
  <c r="X408" i="34"/>
  <c r="Q408" i="34"/>
  <c r="R408" i="34"/>
  <c r="V408" i="34"/>
  <c r="AA408" i="34"/>
  <c r="A412" i="34"/>
  <c r="P412" i="34"/>
  <c r="X412" i="34"/>
  <c r="R412" i="34"/>
  <c r="V412" i="34"/>
  <c r="AA412" i="34"/>
  <c r="A415" i="34"/>
  <c r="R415" i="34"/>
  <c r="V415" i="34"/>
  <c r="P415" i="34"/>
  <c r="X415" i="34"/>
  <c r="Q415" i="34"/>
  <c r="A419" i="34"/>
  <c r="R419" i="34"/>
  <c r="V419" i="34"/>
  <c r="P419" i="34"/>
  <c r="X419" i="34"/>
  <c r="Q419" i="34"/>
  <c r="A424" i="34"/>
  <c r="P424" i="34"/>
  <c r="X424" i="34"/>
  <c r="R424" i="34"/>
  <c r="V424" i="34"/>
  <c r="A428" i="34"/>
  <c r="P428" i="34"/>
  <c r="X428" i="34"/>
  <c r="R428" i="34"/>
  <c r="V428" i="34"/>
  <c r="A432" i="34"/>
  <c r="P432" i="34"/>
  <c r="X432" i="34"/>
  <c r="A342" i="34"/>
  <c r="P342" i="34"/>
  <c r="X342" i="34"/>
  <c r="Q342" i="34"/>
  <c r="R342" i="34"/>
  <c r="V342" i="34"/>
  <c r="AA342" i="34"/>
  <c r="A346" i="34"/>
  <c r="P346" i="34"/>
  <c r="X346" i="34"/>
  <c r="Q346" i="34"/>
  <c r="R346" i="34"/>
  <c r="V346" i="34"/>
  <c r="AA346" i="34"/>
  <c r="A350" i="34"/>
  <c r="P350" i="34"/>
  <c r="X350" i="34"/>
  <c r="Q350" i="34"/>
  <c r="R350" i="34"/>
  <c r="V350" i="34"/>
  <c r="AA350" i="34"/>
  <c r="A354" i="34"/>
  <c r="P354" i="34"/>
  <c r="X354" i="34"/>
  <c r="Q354" i="34"/>
  <c r="R354" i="34"/>
  <c r="V354" i="34"/>
  <c r="AA354" i="34"/>
  <c r="A358" i="34"/>
  <c r="P358" i="34"/>
  <c r="X358" i="34"/>
  <c r="Q358" i="34"/>
  <c r="R358" i="34"/>
  <c r="V358" i="34"/>
  <c r="AA358" i="34"/>
  <c r="A362" i="34"/>
  <c r="P362" i="34"/>
  <c r="X362" i="34"/>
  <c r="Q362" i="34"/>
  <c r="R362" i="34"/>
  <c r="V362" i="34"/>
  <c r="AA362" i="34"/>
  <c r="A366" i="34"/>
  <c r="P366" i="34"/>
  <c r="X366" i="34"/>
  <c r="Q366" i="34"/>
  <c r="R366" i="34"/>
  <c r="V366" i="34"/>
  <c r="AA366" i="34"/>
  <c r="A370" i="34"/>
  <c r="P370" i="34"/>
  <c r="X370" i="34"/>
  <c r="Q370" i="34"/>
  <c r="R370" i="34"/>
  <c r="V370" i="34"/>
  <c r="AA370" i="34"/>
  <c r="A374" i="34"/>
  <c r="P374" i="34"/>
  <c r="X374" i="34"/>
  <c r="Q374" i="34"/>
  <c r="R374" i="34"/>
  <c r="V374" i="34"/>
  <c r="AA374" i="34"/>
  <c r="A378" i="34"/>
  <c r="P378" i="34"/>
  <c r="X378" i="34"/>
  <c r="Q378" i="34"/>
  <c r="R378" i="34"/>
  <c r="V378" i="34"/>
  <c r="AA378" i="34"/>
  <c r="A382" i="34"/>
  <c r="P382" i="34"/>
  <c r="X382" i="34"/>
  <c r="Q382" i="34"/>
  <c r="R382" i="34"/>
  <c r="V382" i="34"/>
  <c r="AA382" i="34"/>
  <c r="A386" i="34"/>
  <c r="P386" i="34"/>
  <c r="X386" i="34"/>
  <c r="Q386" i="34"/>
  <c r="R386" i="34"/>
  <c r="V386" i="34"/>
  <c r="AA386" i="34"/>
  <c r="A390" i="34"/>
  <c r="P390" i="34"/>
  <c r="X390" i="34"/>
  <c r="Q390" i="34"/>
  <c r="R390" i="34"/>
  <c r="V390" i="34"/>
  <c r="AA390" i="34"/>
  <c r="A394" i="34"/>
  <c r="P394" i="34"/>
  <c r="X394" i="34"/>
  <c r="Q394" i="34"/>
  <c r="R394" i="34"/>
  <c r="V394" i="34"/>
  <c r="AA394" i="34"/>
  <c r="A398" i="34"/>
  <c r="P398" i="34"/>
  <c r="X398" i="34"/>
  <c r="Q398" i="34"/>
  <c r="R398" i="34"/>
  <c r="V398" i="34"/>
  <c r="AA398" i="34"/>
  <c r="A402" i="34"/>
  <c r="P402" i="34"/>
  <c r="X402" i="34"/>
  <c r="Q402" i="34"/>
  <c r="R402" i="34"/>
  <c r="V402" i="34"/>
  <c r="AA402" i="34"/>
  <c r="A422" i="34"/>
  <c r="P422" i="34"/>
  <c r="X422" i="34"/>
  <c r="R422" i="34"/>
  <c r="V422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X435" i="34"/>
  <c r="P435" i="34"/>
  <c r="AA428" i="34"/>
  <c r="AA424" i="34"/>
  <c r="Q422" i="34"/>
  <c r="Q418" i="34"/>
  <c r="Q414" i="34"/>
  <c r="A409" i="34"/>
  <c r="R409" i="34"/>
  <c r="V409" i="34"/>
  <c r="AA409" i="34"/>
  <c r="P409" i="34"/>
  <c r="X409" i="34"/>
  <c r="Q409" i="34"/>
  <c r="A416" i="34"/>
  <c r="P416" i="34"/>
  <c r="X416" i="34"/>
  <c r="R416" i="34"/>
  <c r="V416" i="34"/>
  <c r="AA416" i="34"/>
  <c r="A420" i="34"/>
  <c r="P420" i="34"/>
  <c r="X420" i="34"/>
  <c r="R420" i="34"/>
  <c r="V420" i="34"/>
  <c r="AA420" i="34"/>
  <c r="A425" i="34"/>
  <c r="R425" i="34"/>
  <c r="V425" i="34"/>
  <c r="P425" i="34"/>
  <c r="X425" i="34"/>
  <c r="A429" i="34"/>
  <c r="R429" i="34"/>
  <c r="V429" i="34"/>
  <c r="P429" i="34"/>
  <c r="X429" i="34"/>
  <c r="A433" i="34"/>
  <c r="R433" i="34"/>
  <c r="V433" i="34"/>
  <c r="A343" i="34"/>
  <c r="R343" i="34"/>
  <c r="V343" i="34"/>
  <c r="AA343" i="34"/>
  <c r="P343" i="34"/>
  <c r="X343" i="34"/>
  <c r="Q343" i="34"/>
  <c r="A351" i="34"/>
  <c r="R351" i="34"/>
  <c r="V351" i="34"/>
  <c r="AA351" i="34"/>
  <c r="P351" i="34"/>
  <c r="X351" i="34"/>
  <c r="Q351" i="34"/>
  <c r="A363" i="34"/>
  <c r="R363" i="34"/>
  <c r="V363" i="34"/>
  <c r="AA363" i="34"/>
  <c r="P363" i="34"/>
  <c r="X363" i="34"/>
  <c r="Q363" i="34"/>
  <c r="A371" i="34"/>
  <c r="R371" i="34"/>
  <c r="V371" i="34"/>
  <c r="AA371" i="34"/>
  <c r="P371" i="34"/>
  <c r="X371" i="34"/>
  <c r="Q371" i="34"/>
  <c r="A379" i="34"/>
  <c r="R379" i="34"/>
  <c r="V379" i="34"/>
  <c r="AA379" i="34"/>
  <c r="P379" i="34"/>
  <c r="X379" i="34"/>
  <c r="Q379" i="34"/>
  <c r="A399" i="34"/>
  <c r="R399" i="34"/>
  <c r="V399" i="34"/>
  <c r="AA399" i="34"/>
  <c r="P399" i="34"/>
  <c r="X399" i="34"/>
  <c r="Q399" i="34"/>
  <c r="Q442" i="34"/>
  <c r="AA441" i="34"/>
  <c r="Q440" i="34"/>
  <c r="AA439" i="34"/>
  <c r="Q438" i="34"/>
  <c r="AA437" i="34"/>
  <c r="Q436" i="34"/>
  <c r="AA435" i="34"/>
  <c r="X433" i="34"/>
  <c r="R432" i="34"/>
  <c r="AA431" i="34"/>
  <c r="Q429" i="34"/>
  <c r="AA427" i="34"/>
  <c r="Q425" i="34"/>
  <c r="AA423" i="34"/>
  <c r="AA419" i="34"/>
  <c r="AA415" i="34"/>
  <c r="A413" i="34"/>
  <c r="R413" i="34"/>
  <c r="V413" i="34"/>
  <c r="P413" i="34"/>
  <c r="X413" i="34"/>
  <c r="Q413" i="34"/>
  <c r="A347" i="34"/>
  <c r="R347" i="34"/>
  <c r="V347" i="34"/>
  <c r="AA347" i="34"/>
  <c r="P347" i="34"/>
  <c r="X347" i="34"/>
  <c r="Q347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7" i="34"/>
  <c r="R367" i="34"/>
  <c r="V367" i="34"/>
  <c r="AA367" i="34"/>
  <c r="P367" i="34"/>
  <c r="X367" i="34"/>
  <c r="Q367" i="34"/>
  <c r="A375" i="34"/>
  <c r="R375" i="34"/>
  <c r="V375" i="34"/>
  <c r="AA375" i="34"/>
  <c r="P375" i="34"/>
  <c r="X375" i="34"/>
  <c r="Q375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404" i="34"/>
  <c r="P404" i="34"/>
  <c r="X404" i="34"/>
  <c r="Q404" i="34"/>
  <c r="R404" i="34"/>
  <c r="V404" i="34"/>
  <c r="AA404" i="34"/>
  <c r="A406" i="34"/>
  <c r="P406" i="34"/>
  <c r="X406" i="34"/>
  <c r="Q406" i="34"/>
  <c r="R406" i="34"/>
  <c r="V406" i="34"/>
  <c r="AA406" i="34"/>
  <c r="A410" i="34"/>
  <c r="P410" i="34"/>
  <c r="X410" i="34"/>
  <c r="Q410" i="34"/>
  <c r="R410" i="34"/>
  <c r="V410" i="34"/>
  <c r="AA410" i="34"/>
  <c r="A417" i="34"/>
  <c r="R417" i="34"/>
  <c r="V417" i="34"/>
  <c r="P417" i="34"/>
  <c r="X417" i="34"/>
  <c r="Q417" i="34"/>
  <c r="A421" i="34"/>
  <c r="R421" i="34"/>
  <c r="V421" i="34"/>
  <c r="P421" i="34"/>
  <c r="X421" i="34"/>
  <c r="Q421" i="34"/>
  <c r="A426" i="34"/>
  <c r="P426" i="34"/>
  <c r="X426" i="34"/>
  <c r="R426" i="34"/>
  <c r="V426" i="34"/>
  <c r="A430" i="34"/>
  <c r="P430" i="34"/>
  <c r="X430" i="34"/>
  <c r="R430" i="34"/>
  <c r="V430" i="34"/>
  <c r="A434" i="34"/>
  <c r="P434" i="34"/>
  <c r="X434" i="34"/>
  <c r="A344" i="34"/>
  <c r="P344" i="34"/>
  <c r="X344" i="34"/>
  <c r="Q344" i="34"/>
  <c r="R344" i="34"/>
  <c r="V344" i="34"/>
  <c r="AA344" i="34"/>
  <c r="A348" i="34"/>
  <c r="P348" i="34"/>
  <c r="X348" i="34"/>
  <c r="Q348" i="34"/>
  <c r="R348" i="34"/>
  <c r="V348" i="34"/>
  <c r="AA348" i="34"/>
  <c r="A352" i="34"/>
  <c r="P352" i="34"/>
  <c r="X352" i="34"/>
  <c r="Q352" i="34"/>
  <c r="R352" i="34"/>
  <c r="V352" i="34"/>
  <c r="AA352" i="34"/>
  <c r="A356" i="34"/>
  <c r="P356" i="34"/>
  <c r="X356" i="34"/>
  <c r="Q356" i="34"/>
  <c r="R356" i="34"/>
  <c r="V356" i="34"/>
  <c r="AA356" i="34"/>
  <c r="A360" i="34"/>
  <c r="P360" i="34"/>
  <c r="X360" i="34"/>
  <c r="Q360" i="34"/>
  <c r="R360" i="34"/>
  <c r="V360" i="34"/>
  <c r="AA360" i="34"/>
  <c r="A364" i="34"/>
  <c r="P364" i="34"/>
  <c r="X364" i="34"/>
  <c r="Q364" i="34"/>
  <c r="R364" i="34"/>
  <c r="V364" i="34"/>
  <c r="AA364" i="34"/>
  <c r="A368" i="34"/>
  <c r="P368" i="34"/>
  <c r="X368" i="34"/>
  <c r="Q368" i="34"/>
  <c r="R368" i="34"/>
  <c r="V368" i="34"/>
  <c r="AA368" i="34"/>
  <c r="A372" i="34"/>
  <c r="P372" i="34"/>
  <c r="X372" i="34"/>
  <c r="Q372" i="34"/>
  <c r="R372" i="34"/>
  <c r="V372" i="34"/>
  <c r="AA372" i="34"/>
  <c r="A376" i="34"/>
  <c r="P376" i="34"/>
  <c r="X376" i="34"/>
  <c r="Q376" i="34"/>
  <c r="R376" i="34"/>
  <c r="V376" i="34"/>
  <c r="AA376" i="34"/>
  <c r="A380" i="34"/>
  <c r="P380" i="34"/>
  <c r="X380" i="34"/>
  <c r="Q380" i="34"/>
  <c r="R380" i="34"/>
  <c r="V380" i="34"/>
  <c r="AA380" i="34"/>
  <c r="A384" i="34"/>
  <c r="P384" i="34"/>
  <c r="X384" i="34"/>
  <c r="Q384" i="34"/>
  <c r="R384" i="34"/>
  <c r="V384" i="34"/>
  <c r="AA384" i="34"/>
  <c r="A388" i="34"/>
  <c r="P388" i="34"/>
  <c r="X388" i="34"/>
  <c r="Q388" i="34"/>
  <c r="R388" i="34"/>
  <c r="V388" i="34"/>
  <c r="AA388" i="34"/>
  <c r="A392" i="34"/>
  <c r="P392" i="34"/>
  <c r="X392" i="34"/>
  <c r="Q392" i="34"/>
  <c r="R392" i="34"/>
  <c r="V392" i="34"/>
  <c r="AA392" i="34"/>
  <c r="A396" i="34"/>
  <c r="P396" i="34"/>
  <c r="X396" i="34"/>
  <c r="Q396" i="34"/>
  <c r="R396" i="34"/>
  <c r="V396" i="34"/>
  <c r="AA396" i="34"/>
  <c r="A400" i="34"/>
  <c r="P400" i="34"/>
  <c r="X400" i="34"/>
  <c r="Q400" i="34"/>
  <c r="R400" i="34"/>
  <c r="V400" i="34"/>
  <c r="AA400" i="34"/>
  <c r="A405" i="34"/>
  <c r="R405" i="34"/>
  <c r="V405" i="34"/>
  <c r="AA405" i="34"/>
  <c r="P405" i="34"/>
  <c r="X405" i="34"/>
  <c r="Q405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V435" i="34"/>
  <c r="R435" i="34"/>
  <c r="R434" i="34"/>
  <c r="AA433" i="34"/>
  <c r="Q433" i="34"/>
  <c r="AA432" i="34"/>
  <c r="V432" i="34"/>
  <c r="Q432" i="34"/>
  <c r="AA430" i="34"/>
  <c r="Q428" i="34"/>
  <c r="AA426" i="34"/>
  <c r="Q424" i="34"/>
  <c r="AA422" i="34"/>
  <c r="Q420" i="34"/>
  <c r="Q416" i="34"/>
  <c r="Q412" i="34"/>
  <c r="A345" i="34"/>
  <c r="R345" i="34"/>
  <c r="V345" i="34"/>
  <c r="AA345" i="34"/>
  <c r="P345" i="34"/>
  <c r="X345" i="34"/>
  <c r="Q345" i="34"/>
  <c r="A353" i="34"/>
  <c r="R353" i="34"/>
  <c r="V353" i="34"/>
  <c r="AA353" i="34"/>
  <c r="P353" i="34"/>
  <c r="X353" i="34"/>
  <c r="Q353" i="34"/>
  <c r="A361" i="34"/>
  <c r="R361" i="34"/>
  <c r="V361" i="34"/>
  <c r="AA361" i="34"/>
  <c r="P361" i="34"/>
  <c r="X361" i="34"/>
  <c r="Q361" i="34"/>
  <c r="A369" i="34"/>
  <c r="R369" i="34"/>
  <c r="V369" i="34"/>
  <c r="AA369" i="34"/>
  <c r="P369" i="34"/>
  <c r="X369" i="34"/>
  <c r="Q369" i="34"/>
  <c r="A377" i="34"/>
  <c r="R377" i="34"/>
  <c r="V377" i="34"/>
  <c r="AA377" i="34"/>
  <c r="P377" i="34"/>
  <c r="X377" i="34"/>
  <c r="Q377" i="34"/>
  <c r="A389" i="34"/>
  <c r="R389" i="34"/>
  <c r="V389" i="34"/>
  <c r="AA389" i="34"/>
  <c r="P389" i="34"/>
  <c r="X389" i="34"/>
  <c r="Q389" i="34"/>
  <c r="A403" i="34"/>
  <c r="R403" i="34"/>
  <c r="V403" i="34"/>
  <c r="AA403" i="34"/>
  <c r="P403" i="34"/>
  <c r="X403" i="34"/>
  <c r="Q403" i="34"/>
  <c r="AA442" i="34"/>
  <c r="Q441" i="34"/>
  <c r="AA440" i="34"/>
  <c r="Q439" i="34"/>
  <c r="AA438" i="34"/>
  <c r="Q437" i="34"/>
  <c r="AA436" i="34"/>
  <c r="Q435" i="34"/>
  <c r="AA434" i="34"/>
  <c r="V434" i="34"/>
  <c r="Q434" i="34"/>
  <c r="P433" i="34"/>
  <c r="Q431" i="34"/>
  <c r="AA429" i="34"/>
  <c r="Q427" i="34"/>
  <c r="AA425" i="34"/>
  <c r="Q423" i="34"/>
  <c r="AA421" i="34"/>
  <c r="AA417" i="34"/>
  <c r="AA413" i="34"/>
  <c r="N1519" i="34" l="1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C340" i="34"/>
  <c r="B340" i="34" s="1"/>
  <c r="C339" i="34"/>
  <c r="B339" i="34" s="1"/>
  <c r="C338" i="34"/>
  <c r="B338" i="34" s="1"/>
  <c r="C337" i="34"/>
  <c r="B337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A331" i="34" l="1"/>
  <c r="R331" i="34"/>
  <c r="V331" i="34"/>
  <c r="AA331" i="34"/>
  <c r="P331" i="34"/>
  <c r="X331" i="34"/>
  <c r="Q331" i="34"/>
  <c r="A339" i="34"/>
  <c r="R339" i="34"/>
  <c r="V339" i="34"/>
  <c r="AA339" i="34"/>
  <c r="P339" i="34"/>
  <c r="X339" i="34"/>
  <c r="Q339" i="34"/>
  <c r="A328" i="34"/>
  <c r="P328" i="34"/>
  <c r="X328" i="34"/>
  <c r="Q328" i="34"/>
  <c r="R328" i="34"/>
  <c r="V328" i="34"/>
  <c r="AA328" i="34"/>
  <c r="A332" i="34"/>
  <c r="P332" i="34"/>
  <c r="X332" i="34"/>
  <c r="Q332" i="34"/>
  <c r="R332" i="34"/>
  <c r="V332" i="34"/>
  <c r="AA332" i="34"/>
  <c r="A340" i="34"/>
  <c r="P340" i="34"/>
  <c r="X340" i="34"/>
  <c r="Q340" i="34"/>
  <c r="R340" i="34"/>
  <c r="V340" i="34"/>
  <c r="AA340" i="34"/>
  <c r="A329" i="34"/>
  <c r="R329" i="34"/>
  <c r="V329" i="34"/>
  <c r="AA329" i="34"/>
  <c r="P329" i="34"/>
  <c r="X329" i="34"/>
  <c r="Q329" i="34"/>
  <c r="A337" i="34"/>
  <c r="R337" i="34"/>
  <c r="V337" i="34"/>
  <c r="AA337" i="34"/>
  <c r="P337" i="34"/>
  <c r="X337" i="34"/>
  <c r="Q337" i="34"/>
  <c r="A330" i="34"/>
  <c r="P330" i="34"/>
  <c r="X330" i="34"/>
  <c r="Q330" i="34"/>
  <c r="R330" i="34"/>
  <c r="V330" i="34"/>
  <c r="AA330" i="34"/>
  <c r="A338" i="34"/>
  <c r="P338" i="34"/>
  <c r="X338" i="34"/>
  <c r="Q338" i="34"/>
  <c r="R338" i="34"/>
  <c r="V338" i="34"/>
  <c r="AA338" i="34"/>
  <c r="C320" i="34"/>
  <c r="B320" i="34" s="1"/>
  <c r="C307" i="34"/>
  <c r="B307" i="34" s="1"/>
  <c r="C304" i="34"/>
  <c r="B304" i="34" s="1"/>
  <c r="C303" i="34"/>
  <c r="B303" i="34" s="1"/>
  <c r="C302" i="34"/>
  <c r="B302" i="34" s="1"/>
  <c r="C291" i="34"/>
  <c r="B291" i="34" s="1"/>
  <c r="C290" i="34"/>
  <c r="B290" i="34" s="1"/>
  <c r="C289" i="34"/>
  <c r="B289" i="34" s="1"/>
  <c r="C288" i="34"/>
  <c r="B288" i="34" s="1"/>
  <c r="C287" i="34"/>
  <c r="B287" i="34" s="1"/>
  <c r="C277" i="34"/>
  <c r="B277" i="34" s="1"/>
  <c r="C276" i="34"/>
  <c r="B276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A289" i="34" l="1"/>
  <c r="P289" i="34"/>
  <c r="X289" i="34"/>
  <c r="Q289" i="34"/>
  <c r="R289" i="34"/>
  <c r="V289" i="34"/>
  <c r="AA289" i="34"/>
  <c r="A290" i="34"/>
  <c r="R290" i="34"/>
  <c r="V290" i="34"/>
  <c r="AA290" i="34"/>
  <c r="P290" i="34"/>
  <c r="X290" i="34"/>
  <c r="Q290" i="34"/>
  <c r="A322" i="34"/>
  <c r="P322" i="34"/>
  <c r="X322" i="34"/>
  <c r="Q322" i="34"/>
  <c r="R322" i="34"/>
  <c r="V322" i="34"/>
  <c r="AA322" i="34"/>
  <c r="A326" i="34"/>
  <c r="P326" i="34"/>
  <c r="X326" i="34"/>
  <c r="Q326" i="34"/>
  <c r="R326" i="34"/>
  <c r="V326" i="34"/>
  <c r="AA326" i="34"/>
  <c r="A288" i="34"/>
  <c r="R288" i="34"/>
  <c r="V288" i="34"/>
  <c r="AA288" i="34"/>
  <c r="P288" i="34"/>
  <c r="X288" i="34"/>
  <c r="Q288" i="34"/>
  <c r="A302" i="34"/>
  <c r="R302" i="34"/>
  <c r="V302" i="34"/>
  <c r="AA302" i="34"/>
  <c r="P302" i="34"/>
  <c r="X302" i="34"/>
  <c r="Q302" i="34"/>
  <c r="A320" i="34"/>
  <c r="R320" i="34"/>
  <c r="V320" i="34"/>
  <c r="Q320" i="34"/>
  <c r="P320" i="34"/>
  <c r="AA320" i="34"/>
  <c r="X320" i="34"/>
  <c r="A276" i="34"/>
  <c r="R276" i="34"/>
  <c r="V276" i="34"/>
  <c r="AA276" i="34"/>
  <c r="P276" i="34"/>
  <c r="X276" i="34"/>
  <c r="Q276" i="34"/>
  <c r="A303" i="34"/>
  <c r="P303" i="34"/>
  <c r="X303" i="34"/>
  <c r="Q303" i="34"/>
  <c r="R303" i="34"/>
  <c r="V303" i="34"/>
  <c r="AA303" i="34"/>
  <c r="A324" i="34"/>
  <c r="P324" i="34"/>
  <c r="X324" i="34"/>
  <c r="Q324" i="34"/>
  <c r="R324" i="34"/>
  <c r="V324" i="34"/>
  <c r="AA324" i="34"/>
  <c r="A304" i="34"/>
  <c r="R304" i="34"/>
  <c r="V304" i="34"/>
  <c r="AA304" i="34"/>
  <c r="P304" i="34"/>
  <c r="X304" i="34"/>
  <c r="Q304" i="34"/>
  <c r="A323" i="34"/>
  <c r="R323" i="34"/>
  <c r="V323" i="34"/>
  <c r="AA323" i="34"/>
  <c r="P323" i="34"/>
  <c r="X323" i="34"/>
  <c r="Q323" i="34"/>
  <c r="A277" i="34"/>
  <c r="P277" i="34"/>
  <c r="X277" i="34"/>
  <c r="Q277" i="34"/>
  <c r="R277" i="34"/>
  <c r="V277" i="34"/>
  <c r="AA277" i="34"/>
  <c r="A321" i="34"/>
  <c r="P321" i="34"/>
  <c r="R321" i="34"/>
  <c r="V321" i="34"/>
  <c r="AA321" i="34"/>
  <c r="X321" i="34"/>
  <c r="Q321" i="34"/>
  <c r="A325" i="34"/>
  <c r="R325" i="34"/>
  <c r="V325" i="34"/>
  <c r="AA325" i="34"/>
  <c r="P325" i="34"/>
  <c r="X325" i="34"/>
  <c r="Q325" i="34"/>
  <c r="A287" i="34"/>
  <c r="P287" i="34"/>
  <c r="X287" i="34"/>
  <c r="Q287" i="34"/>
  <c r="R287" i="34"/>
  <c r="V287" i="34"/>
  <c r="AA287" i="34"/>
  <c r="A291" i="34"/>
  <c r="P291" i="34"/>
  <c r="X291" i="34"/>
  <c r="Q291" i="34"/>
  <c r="R291" i="34"/>
  <c r="V291" i="34"/>
  <c r="AA291" i="34"/>
  <c r="A307" i="34"/>
  <c r="P307" i="34"/>
  <c r="X307" i="34"/>
  <c r="Q307" i="34"/>
  <c r="R307" i="34"/>
  <c r="V307" i="34"/>
  <c r="AA307" i="34"/>
  <c r="K1301" i="34"/>
  <c r="C1302" i="34"/>
  <c r="B1302" i="34" s="1"/>
  <c r="C1301" i="34"/>
  <c r="B1301" i="34" s="1"/>
  <c r="A1302" i="34" l="1"/>
  <c r="P1302" i="34"/>
  <c r="X1302" i="34"/>
  <c r="Q1302" i="34"/>
  <c r="R1302" i="34"/>
  <c r="V1302" i="34"/>
  <c r="AA1302" i="34"/>
  <c r="A1301" i="34"/>
  <c r="R1301" i="34"/>
  <c r="V1301" i="34"/>
  <c r="AA1301" i="34"/>
  <c r="P1301" i="34"/>
  <c r="X1301" i="34"/>
  <c r="Q1301" i="34"/>
  <c r="C1353" i="34" l="1"/>
  <c r="B1353" i="34" s="1"/>
  <c r="K1352" i="34"/>
  <c r="C1352" i="34"/>
  <c r="B1352" i="34" s="1"/>
  <c r="K1358" i="34"/>
  <c r="K1360" i="34"/>
  <c r="A1353" i="34" l="1"/>
  <c r="R1353" i="34"/>
  <c r="V1353" i="34"/>
  <c r="AA1353" i="34"/>
  <c r="P1353" i="34"/>
  <c r="X1353" i="34"/>
  <c r="Q1353" i="34"/>
  <c r="A1352" i="34"/>
  <c r="P1352" i="34"/>
  <c r="X1352" i="34"/>
  <c r="Q1352" i="34"/>
  <c r="R1352" i="34"/>
  <c r="V1352" i="34"/>
  <c r="AA1352" i="34"/>
  <c r="I1334" i="34"/>
  <c r="K1334" i="34" s="1"/>
  <c r="I1326" i="34"/>
  <c r="K1326" i="34" s="1"/>
  <c r="K1329" i="34"/>
  <c r="K1331" i="34"/>
  <c r="K1332" i="34"/>
  <c r="K1333" i="34"/>
  <c r="K1335" i="34"/>
  <c r="K1337" i="34"/>
  <c r="K1338" i="34"/>
  <c r="K1340" i="34"/>
  <c r="K1342" i="34"/>
  <c r="K1343" i="34"/>
  <c r="K1345" i="34"/>
  <c r="K1346" i="34"/>
  <c r="K1347" i="34"/>
  <c r="K1348" i="34"/>
  <c r="K1350" i="34"/>
  <c r="K1354" i="34"/>
  <c r="K1356" i="34"/>
  <c r="K1321" i="34"/>
  <c r="K1322" i="34"/>
  <c r="K1324" i="34"/>
  <c r="K1327" i="34"/>
  <c r="K1320" i="34"/>
  <c r="K1318" i="34"/>
  <c r="K1316" i="34" l="1"/>
  <c r="K1314" i="34"/>
  <c r="K1308" i="34"/>
  <c r="K1307" i="34"/>
  <c r="K1305" i="34"/>
  <c r="K1304" i="34"/>
  <c r="K1303" i="34"/>
  <c r="C336" i="34" l="1"/>
  <c r="B336" i="34" s="1"/>
  <c r="C335" i="34"/>
  <c r="B335" i="34" s="1"/>
  <c r="C334" i="34"/>
  <c r="B334" i="34" s="1"/>
  <c r="C333" i="34"/>
  <c r="B333" i="34" s="1"/>
  <c r="C327" i="34"/>
  <c r="B327" i="34" s="1"/>
  <c r="C247" i="34"/>
  <c r="B247" i="34" s="1"/>
  <c r="C246" i="34"/>
  <c r="B246" i="34" s="1"/>
  <c r="C238" i="34"/>
  <c r="B238" i="34" s="1"/>
  <c r="C237" i="34"/>
  <c r="B237" i="34" s="1"/>
  <c r="C230" i="34"/>
  <c r="B230" i="34" s="1"/>
  <c r="C229" i="34"/>
  <c r="B229" i="34" s="1"/>
  <c r="C228" i="34"/>
  <c r="B228" i="34" s="1"/>
  <c r="C219" i="34"/>
  <c r="B219" i="34" s="1"/>
  <c r="C174" i="34"/>
  <c r="B174" i="34" s="1"/>
  <c r="C166" i="34"/>
  <c r="B166" i="34" s="1"/>
  <c r="C165" i="34"/>
  <c r="B165" i="34" s="1"/>
  <c r="C164" i="34"/>
  <c r="B164" i="34" s="1"/>
  <c r="C163" i="34"/>
  <c r="B163" i="34" s="1"/>
  <c r="A165" i="34" l="1"/>
  <c r="R165" i="34"/>
  <c r="V165" i="34"/>
  <c r="AA165" i="34"/>
  <c r="P165" i="34"/>
  <c r="X165" i="34"/>
  <c r="Q165" i="34"/>
  <c r="A228" i="34"/>
  <c r="Q228" i="34"/>
  <c r="R228" i="34"/>
  <c r="V228" i="34"/>
  <c r="AA228" i="34"/>
  <c r="P228" i="34"/>
  <c r="X228" i="34"/>
  <c r="A238" i="34"/>
  <c r="Q238" i="34"/>
  <c r="R238" i="34"/>
  <c r="V238" i="34"/>
  <c r="P238" i="34"/>
  <c r="X238" i="34"/>
  <c r="AA238" i="34"/>
  <c r="A333" i="34"/>
  <c r="R333" i="34"/>
  <c r="V333" i="34"/>
  <c r="AA333" i="34"/>
  <c r="P333" i="34"/>
  <c r="X333" i="34"/>
  <c r="Q333" i="34"/>
  <c r="A166" i="34"/>
  <c r="P166" i="34"/>
  <c r="X166" i="34"/>
  <c r="Q166" i="34"/>
  <c r="R166" i="34"/>
  <c r="V166" i="34"/>
  <c r="AA166" i="34"/>
  <c r="A229" i="34"/>
  <c r="AA229" i="34"/>
  <c r="P229" i="34"/>
  <c r="X229" i="34"/>
  <c r="Q229" i="34"/>
  <c r="R229" i="34"/>
  <c r="V229" i="34"/>
  <c r="A246" i="34"/>
  <c r="R246" i="34"/>
  <c r="V246" i="34"/>
  <c r="P246" i="34"/>
  <c r="X246" i="34"/>
  <c r="AA246" i="34"/>
  <c r="Q246" i="34"/>
  <c r="A334" i="34"/>
  <c r="P334" i="34"/>
  <c r="X334" i="34"/>
  <c r="Q334" i="34"/>
  <c r="R334" i="34"/>
  <c r="V334" i="34"/>
  <c r="AA334" i="34"/>
  <c r="A174" i="34"/>
  <c r="P174" i="34"/>
  <c r="X174" i="34"/>
  <c r="Q174" i="34"/>
  <c r="R174" i="34"/>
  <c r="V174" i="34"/>
  <c r="AA174" i="34"/>
  <c r="A230" i="34"/>
  <c r="Q230" i="34"/>
  <c r="R230" i="34"/>
  <c r="V230" i="34"/>
  <c r="AA230" i="34"/>
  <c r="P230" i="34"/>
  <c r="X230" i="34"/>
  <c r="A247" i="34"/>
  <c r="P247" i="34"/>
  <c r="X247" i="34"/>
  <c r="R247" i="34"/>
  <c r="V247" i="34"/>
  <c r="AA247" i="34"/>
  <c r="Q247" i="34"/>
  <c r="A335" i="34"/>
  <c r="R335" i="34"/>
  <c r="V335" i="34"/>
  <c r="AA335" i="34"/>
  <c r="P335" i="34"/>
  <c r="X335" i="34"/>
  <c r="Q335" i="34"/>
  <c r="A163" i="34"/>
  <c r="R163" i="34"/>
  <c r="V163" i="34"/>
  <c r="AA163" i="34"/>
  <c r="P163" i="34"/>
  <c r="X163" i="34"/>
  <c r="Q163" i="34"/>
  <c r="A164" i="34"/>
  <c r="P164" i="34"/>
  <c r="X164" i="34"/>
  <c r="Q164" i="34"/>
  <c r="R164" i="34"/>
  <c r="V164" i="34"/>
  <c r="AA164" i="34"/>
  <c r="A219" i="34"/>
  <c r="AA219" i="34"/>
  <c r="P219" i="34"/>
  <c r="X219" i="34"/>
  <c r="Q219" i="34"/>
  <c r="R219" i="34"/>
  <c r="V219" i="34"/>
  <c r="A237" i="34"/>
  <c r="AA237" i="34"/>
  <c r="P237" i="34"/>
  <c r="X237" i="34"/>
  <c r="Q237" i="34"/>
  <c r="R237" i="34"/>
  <c r="V237" i="34"/>
  <c r="A327" i="34"/>
  <c r="R327" i="34"/>
  <c r="V327" i="34"/>
  <c r="AA327" i="34"/>
  <c r="P327" i="34"/>
  <c r="X327" i="34"/>
  <c r="Q327" i="34"/>
  <c r="A336" i="34"/>
  <c r="P336" i="34"/>
  <c r="X336" i="34"/>
  <c r="Q336" i="34"/>
  <c r="R336" i="34"/>
  <c r="V336" i="34"/>
  <c r="AA336" i="34"/>
  <c r="K1289" i="34"/>
  <c r="K1288" i="34"/>
  <c r="K1286" i="34"/>
  <c r="K1285" i="34"/>
  <c r="K1284" i="34"/>
  <c r="K1283" i="34"/>
  <c r="K1281" i="34"/>
  <c r="K1279" i="34"/>
  <c r="K1277" i="34"/>
  <c r="K1275" i="34"/>
  <c r="K1274" i="34"/>
  <c r="K1273" i="34"/>
  <c r="K1272" i="34"/>
  <c r="K1271" i="34"/>
  <c r="K1269" i="34"/>
  <c r="K1267" i="34"/>
  <c r="K1266" i="34"/>
  <c r="K1265" i="34"/>
  <c r="K1263" i="34"/>
  <c r="K1262" i="34"/>
  <c r="K1261" i="34"/>
  <c r="K1259" i="34"/>
  <c r="K1258" i="34"/>
  <c r="K1257" i="34"/>
  <c r="K1255" i="34"/>
  <c r="K1253" i="34"/>
  <c r="K1252" i="34"/>
  <c r="K1250" i="34"/>
  <c r="K1248" i="34"/>
  <c r="K1246" i="34"/>
  <c r="K1244" i="34"/>
  <c r="K1243" i="34"/>
  <c r="K1241" i="34"/>
  <c r="K1239" i="34"/>
  <c r="K1238" i="34"/>
  <c r="K1236" i="34"/>
  <c r="K1235" i="34"/>
  <c r="K1233" i="34"/>
  <c r="K1232" i="34"/>
  <c r="K1231" i="34"/>
  <c r="K1229" i="34"/>
  <c r="K1227" i="34"/>
  <c r="K1226" i="34"/>
  <c r="K1225" i="34"/>
  <c r="K1224" i="34"/>
  <c r="K1222" i="34"/>
  <c r="K1220" i="34"/>
  <c r="K1218" i="34"/>
  <c r="K1217" i="34"/>
  <c r="K1216" i="34"/>
  <c r="K1215" i="34"/>
  <c r="K1213" i="34"/>
  <c r="K1211" i="34"/>
  <c r="K1210" i="34"/>
  <c r="K1208" i="34"/>
  <c r="K1207" i="34"/>
  <c r="K1205" i="34"/>
  <c r="K1204" i="34"/>
  <c r="K1203" i="34"/>
  <c r="K1201" i="34"/>
  <c r="K1199" i="34"/>
  <c r="K1198" i="34"/>
  <c r="K1196" i="34"/>
  <c r="K1194" i="34"/>
  <c r="K1192" i="34"/>
  <c r="K1184" i="34"/>
  <c r="K1182" i="34"/>
  <c r="K1181" i="34"/>
  <c r="K1179" i="34"/>
  <c r="K1178" i="34"/>
  <c r="K1177" i="34"/>
  <c r="K1176" i="34"/>
  <c r="K1175" i="34"/>
  <c r="K1174" i="34"/>
  <c r="K1173" i="34"/>
  <c r="K1172" i="34"/>
  <c r="K1171" i="34"/>
  <c r="K1169" i="34"/>
  <c r="K1167" i="34"/>
  <c r="K1166" i="34"/>
  <c r="K1159" i="34"/>
  <c r="K1158" i="34"/>
  <c r="K1157" i="34"/>
  <c r="K1155" i="34"/>
  <c r="K1153" i="34"/>
  <c r="K1152" i="34"/>
  <c r="K1150" i="34"/>
  <c r="K1149" i="34"/>
  <c r="K1147" i="34"/>
  <c r="K1142" i="34"/>
  <c r="K1140" i="34"/>
  <c r="K1138" i="34"/>
  <c r="K1137" i="34"/>
  <c r="K1136" i="34"/>
  <c r="K1135" i="34"/>
  <c r="K1134" i="34"/>
  <c r="K1133" i="34"/>
  <c r="K1132" i="34"/>
  <c r="K1131" i="34"/>
  <c r="K1130" i="34"/>
  <c r="K1126" i="34"/>
  <c r="K1125" i="34"/>
  <c r="K1124" i="34"/>
  <c r="K1123" i="34"/>
  <c r="K1122" i="34"/>
  <c r="K1120" i="34"/>
  <c r="K1118" i="34"/>
  <c r="K1116" i="34"/>
  <c r="K1115" i="34"/>
  <c r="K1114" i="34"/>
  <c r="K1112" i="34"/>
  <c r="K1111" i="34"/>
  <c r="K1109" i="34"/>
  <c r="K1108" i="34"/>
  <c r="K1107" i="34"/>
  <c r="K1106" i="34"/>
  <c r="K1104" i="34"/>
  <c r="K1103" i="34"/>
  <c r="K1102" i="34"/>
  <c r="K1101" i="34"/>
  <c r="K1095" i="34"/>
  <c r="K1094" i="34"/>
  <c r="K1092" i="34"/>
  <c r="K1090" i="34"/>
  <c r="K1089" i="34"/>
  <c r="K1088" i="34"/>
  <c r="K1086" i="34"/>
  <c r="K1085" i="34"/>
  <c r="K1084" i="34"/>
  <c r="K1082" i="34"/>
  <c r="K1081" i="34"/>
  <c r="K1080" i="34"/>
  <c r="K1078" i="34"/>
  <c r="K1077" i="34"/>
  <c r="K1076" i="34"/>
  <c r="K1075" i="34"/>
  <c r="K1074" i="34"/>
  <c r="K1073" i="34"/>
  <c r="K1072" i="34"/>
  <c r="K1071" i="34"/>
  <c r="K1069" i="34"/>
  <c r="K1068" i="34"/>
  <c r="K1067" i="34"/>
  <c r="K1066" i="34"/>
  <c r="K1065" i="34"/>
  <c r="K1061" i="34"/>
  <c r="K1060" i="34"/>
  <c r="K1059" i="34"/>
  <c r="K1058" i="34"/>
  <c r="K1056" i="34"/>
  <c r="K1055" i="34"/>
  <c r="K1053" i="34"/>
  <c r="K1052" i="34"/>
  <c r="K1051" i="34"/>
  <c r="K1050" i="34"/>
  <c r="K1049" i="34"/>
  <c r="K1048" i="34"/>
  <c r="K1047" i="34"/>
  <c r="K1046" i="34"/>
  <c r="K1045" i="34"/>
  <c r="K1043" i="34"/>
  <c r="K1042" i="34"/>
  <c r="K1041" i="34"/>
  <c r="K1040" i="34"/>
  <c r="K1039" i="34"/>
  <c r="K1038" i="34"/>
  <c r="K1037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17" i="34"/>
  <c r="K1016" i="34"/>
  <c r="K1014" i="34"/>
  <c r="K1010" i="34"/>
  <c r="K1009" i="34"/>
  <c r="K1008" i="34"/>
  <c r="K1006" i="34"/>
  <c r="K1004" i="34"/>
  <c r="K998" i="34"/>
  <c r="K996" i="34"/>
  <c r="K995" i="34"/>
  <c r="K994" i="34"/>
  <c r="K990" i="34"/>
  <c r="K989" i="34"/>
  <c r="K988" i="34"/>
  <c r="K987" i="34"/>
  <c r="K985" i="34"/>
  <c r="K984" i="34"/>
  <c r="K983" i="34"/>
  <c r="K981" i="34"/>
  <c r="K980" i="34"/>
  <c r="K978" i="34"/>
  <c r="K976" i="34"/>
  <c r="K975" i="34"/>
  <c r="K973" i="34"/>
  <c r="K972" i="34"/>
  <c r="K971" i="34"/>
  <c r="K969" i="34"/>
  <c r="K968" i="34"/>
  <c r="K966" i="34"/>
  <c r="K964" i="34"/>
  <c r="K958" i="34"/>
  <c r="K957" i="34"/>
  <c r="K956" i="34"/>
  <c r="K954" i="34"/>
  <c r="K953" i="34"/>
  <c r="K949" i="34"/>
  <c r="K948" i="34"/>
  <c r="K946" i="34"/>
  <c r="K945" i="34"/>
  <c r="K943" i="34"/>
  <c r="K942" i="34"/>
  <c r="K941" i="34"/>
  <c r="K939" i="34"/>
  <c r="K938" i="34"/>
  <c r="K936" i="34"/>
  <c r="K935" i="34"/>
  <c r="K933" i="34"/>
  <c r="K932" i="34"/>
  <c r="K930" i="34"/>
  <c r="K929" i="34"/>
  <c r="K928" i="34"/>
  <c r="K926" i="34"/>
  <c r="K924" i="34"/>
  <c r="K922" i="34"/>
  <c r="K920" i="34"/>
  <c r="K919" i="34"/>
  <c r="K918" i="34"/>
  <c r="K917" i="34"/>
  <c r="K915" i="34"/>
  <c r="K914" i="34"/>
  <c r="K912" i="34"/>
  <c r="K911" i="34"/>
  <c r="K909" i="34"/>
  <c r="K908" i="34"/>
  <c r="K907" i="34"/>
  <c r="K905" i="34"/>
  <c r="K904" i="34"/>
  <c r="K903" i="34"/>
  <c r="K897" i="34"/>
  <c r="K881" i="34"/>
  <c r="K879" i="34"/>
  <c r="K877" i="34"/>
  <c r="K875" i="34"/>
  <c r="K873" i="34"/>
  <c r="K869" i="34"/>
  <c r="K868" i="34"/>
  <c r="K866" i="34"/>
  <c r="K864" i="34"/>
  <c r="K862" i="34"/>
  <c r="K861" i="34"/>
  <c r="K860" i="34"/>
  <c r="K858" i="34"/>
  <c r="K856" i="34"/>
  <c r="K855" i="34"/>
  <c r="K853" i="34"/>
  <c r="K852" i="34"/>
  <c r="K851" i="34"/>
  <c r="K849" i="34"/>
  <c r="K847" i="34"/>
  <c r="K845" i="34"/>
  <c r="K841" i="34"/>
  <c r="K839" i="34"/>
  <c r="K837" i="34"/>
  <c r="K834" i="34"/>
  <c r="K833" i="34"/>
  <c r="K831" i="34"/>
  <c r="K830" i="34"/>
  <c r="K828" i="34"/>
  <c r="K820" i="34"/>
  <c r="K819" i="34"/>
  <c r="K817" i="34"/>
  <c r="K815" i="34"/>
  <c r="K814" i="34"/>
  <c r="K812" i="34"/>
  <c r="K811" i="34"/>
  <c r="K807" i="34"/>
  <c r="K805" i="34"/>
  <c r="K801" i="34"/>
  <c r="K800" i="34"/>
  <c r="K794" i="34"/>
  <c r="K792" i="34"/>
  <c r="K790" i="34"/>
  <c r="K789" i="34"/>
  <c r="K787" i="34"/>
  <c r="K785" i="34"/>
  <c r="K781" i="34"/>
  <c r="K780" i="34"/>
  <c r="K779" i="34"/>
  <c r="K778" i="34"/>
  <c r="K777" i="34"/>
  <c r="K776" i="34"/>
  <c r="K775" i="34"/>
  <c r="K773" i="34"/>
  <c r="K771" i="34"/>
  <c r="K770" i="34"/>
  <c r="K769" i="34"/>
  <c r="K768" i="34"/>
  <c r="K764" i="34"/>
  <c r="K762" i="34"/>
  <c r="K761" i="34"/>
  <c r="K759" i="34"/>
  <c r="K757" i="34"/>
  <c r="K755" i="34"/>
  <c r="K754" i="34"/>
  <c r="K753" i="34"/>
  <c r="K752" i="34"/>
  <c r="K750" i="34"/>
  <c r="K749" i="34"/>
  <c r="K748" i="34"/>
  <c r="K747" i="34"/>
  <c r="K746" i="34"/>
  <c r="K745" i="34"/>
  <c r="K744" i="34"/>
  <c r="K742" i="34"/>
  <c r="K741" i="34"/>
  <c r="K740" i="34"/>
  <c r="K739" i="34"/>
  <c r="K738" i="34"/>
  <c r="K737" i="34"/>
  <c r="K736" i="34"/>
  <c r="K734" i="34"/>
  <c r="K733" i="34"/>
  <c r="K732" i="34"/>
  <c r="K731" i="34"/>
  <c r="K729" i="34"/>
  <c r="K728" i="34"/>
  <c r="K727" i="34"/>
  <c r="K726" i="34"/>
  <c r="K725" i="34"/>
  <c r="K724" i="34"/>
  <c r="K722" i="34"/>
  <c r="K721" i="34"/>
  <c r="K720" i="34"/>
  <c r="K718" i="34"/>
  <c r="K714" i="34"/>
  <c r="K713" i="34"/>
  <c r="K712" i="34"/>
  <c r="K710" i="34"/>
  <c r="K709" i="34"/>
  <c r="K707" i="34"/>
  <c r="K705" i="34"/>
  <c r="K701" i="34"/>
  <c r="K700" i="34"/>
  <c r="K699" i="34"/>
  <c r="K698" i="34"/>
  <c r="K694" i="34"/>
  <c r="K687" i="34"/>
  <c r="K686" i="34"/>
  <c r="K685" i="34"/>
  <c r="K683" i="34"/>
  <c r="K682" i="34"/>
  <c r="K681" i="34"/>
  <c r="K680" i="34"/>
  <c r="K679" i="34"/>
  <c r="K678" i="34"/>
  <c r="K676" i="34"/>
  <c r="K674" i="34"/>
  <c r="K673" i="34"/>
  <c r="K671" i="34"/>
  <c r="K669" i="34"/>
  <c r="K667" i="34"/>
  <c r="K665" i="34"/>
  <c r="K663" i="34"/>
  <c r="K662" i="34"/>
  <c r="K660" i="34"/>
  <c r="K659" i="34"/>
  <c r="K658" i="34"/>
  <c r="K657" i="34"/>
  <c r="K656" i="34"/>
  <c r="K654" i="34"/>
  <c r="K653" i="34"/>
  <c r="K652" i="34"/>
  <c r="K651" i="34"/>
  <c r="K646" i="34"/>
  <c r="K645" i="34"/>
  <c r="K644" i="34"/>
  <c r="K643" i="34"/>
  <c r="K641" i="34"/>
  <c r="K639" i="34"/>
  <c r="K637" i="34"/>
  <c r="K636" i="34"/>
  <c r="K635" i="34"/>
  <c r="K633" i="34"/>
  <c r="K632" i="34"/>
  <c r="K630" i="34"/>
  <c r="K629" i="34"/>
  <c r="K628" i="34"/>
  <c r="K627" i="34"/>
  <c r="K625" i="34"/>
  <c r="K624" i="34"/>
  <c r="K623" i="34"/>
  <c r="K618" i="34"/>
  <c r="K617" i="34"/>
  <c r="K616" i="34"/>
  <c r="K615" i="34"/>
  <c r="K614" i="34"/>
  <c r="K613" i="34"/>
  <c r="K612" i="34"/>
  <c r="K611" i="34"/>
  <c r="K610" i="34"/>
  <c r="K608" i="34"/>
  <c r="K607" i="34"/>
  <c r="K606" i="34"/>
  <c r="K605" i="34"/>
  <c r="K604" i="34"/>
  <c r="K603" i="34"/>
  <c r="K602" i="34"/>
  <c r="K601" i="34"/>
  <c r="K599" i="34"/>
  <c r="K598" i="34"/>
  <c r="K597" i="34"/>
  <c r="K595" i="34"/>
  <c r="K594" i="34"/>
  <c r="K592" i="34"/>
  <c r="K590" i="34"/>
  <c r="K589" i="34"/>
  <c r="K588" i="34"/>
  <c r="K587" i="34"/>
  <c r="K586" i="34"/>
  <c r="K585" i="34"/>
  <c r="K584" i="34"/>
  <c r="K583" i="34"/>
  <c r="K582" i="34"/>
  <c r="K581" i="34"/>
  <c r="K579" i="34"/>
  <c r="K578" i="34"/>
  <c r="K577" i="34"/>
  <c r="K573" i="34"/>
  <c r="K571" i="34"/>
  <c r="K569" i="34"/>
  <c r="K568" i="34"/>
  <c r="K567" i="34"/>
  <c r="K566" i="34"/>
  <c r="K564" i="34"/>
  <c r="K562" i="34"/>
  <c r="K560" i="34"/>
  <c r="K559" i="34"/>
  <c r="K558" i="34"/>
  <c r="K557" i="34"/>
  <c r="K556" i="34"/>
  <c r="K555" i="34"/>
  <c r="K554" i="34"/>
  <c r="K553" i="34"/>
  <c r="K551" i="34"/>
  <c r="K550" i="34"/>
  <c r="K549" i="34"/>
  <c r="K547" i="34"/>
  <c r="K545" i="34"/>
  <c r="K544" i="34"/>
  <c r="K543" i="34"/>
  <c r="K542" i="34"/>
  <c r="K541" i="34"/>
  <c r="K540" i="34"/>
  <c r="K539" i="34"/>
  <c r="K538" i="34"/>
  <c r="K536" i="34"/>
  <c r="K535" i="34"/>
  <c r="K533" i="34"/>
  <c r="K531" i="34"/>
  <c r="K530" i="34"/>
  <c r="K529" i="34"/>
  <c r="K528" i="34"/>
  <c r="K526" i="34"/>
  <c r="K524" i="34"/>
  <c r="K523" i="34"/>
  <c r="K521" i="34"/>
  <c r="K520" i="34"/>
  <c r="K518" i="34"/>
  <c r="K516" i="34"/>
  <c r="K514" i="34"/>
  <c r="K512" i="34"/>
  <c r="K510" i="34"/>
  <c r="K509" i="34"/>
  <c r="K508" i="34"/>
  <c r="K507" i="34"/>
  <c r="K505" i="34"/>
  <c r="K504" i="34"/>
  <c r="K503" i="34"/>
  <c r="K502" i="34"/>
  <c r="K501" i="34"/>
  <c r="K500" i="34"/>
  <c r="K499" i="34"/>
  <c r="K498" i="34"/>
  <c r="K497" i="34"/>
  <c r="K496" i="34"/>
  <c r="K494" i="34"/>
  <c r="K493" i="34"/>
  <c r="K492" i="34"/>
  <c r="K491" i="34"/>
  <c r="K490" i="34"/>
  <c r="K489" i="34"/>
  <c r="K488" i="34"/>
  <c r="K487" i="34"/>
  <c r="K486" i="34"/>
  <c r="K485" i="34"/>
  <c r="K483" i="34"/>
  <c r="K481" i="34"/>
  <c r="K479" i="34"/>
  <c r="K478" i="34"/>
  <c r="K477" i="34"/>
  <c r="K476" i="34"/>
  <c r="K475" i="34"/>
  <c r="K473" i="34"/>
  <c r="K472" i="34"/>
  <c r="K470" i="34"/>
  <c r="K468" i="34"/>
  <c r="K467" i="34"/>
  <c r="K1189" i="34"/>
  <c r="K1186" i="34"/>
  <c r="K1164" i="34"/>
  <c r="K1163" i="34"/>
  <c r="K1144" i="34"/>
  <c r="K1128" i="34"/>
  <c r="K1099" i="34"/>
  <c r="K1097" i="34"/>
  <c r="K1063" i="34"/>
  <c r="K1021" i="34"/>
  <c r="K1019" i="34"/>
  <c r="K1012" i="34"/>
  <c r="K1002" i="34"/>
  <c r="K951" i="34"/>
  <c r="K901" i="34"/>
  <c r="K899" i="34"/>
  <c r="K895" i="34"/>
  <c r="K893" i="34"/>
  <c r="K891" i="34"/>
  <c r="K887" i="34"/>
  <c r="K886" i="34"/>
  <c r="K883" i="34"/>
  <c r="K648" i="34"/>
  <c r="K620" i="34"/>
  <c r="K465" i="34"/>
  <c r="K871" i="34"/>
  <c r="K826" i="34"/>
  <c r="K824" i="34"/>
  <c r="K822" i="34"/>
  <c r="K809" i="34"/>
  <c r="K803" i="34"/>
  <c r="K798" i="34"/>
  <c r="K796" i="34"/>
  <c r="K783" i="34"/>
  <c r="K766" i="34"/>
  <c r="K716" i="34"/>
  <c r="K703" i="34"/>
  <c r="K696" i="34"/>
  <c r="K692" i="34"/>
  <c r="K690" i="34"/>
  <c r="K689" i="34"/>
  <c r="C2478" i="34" l="1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D41" i="15"/>
  <c r="C41" i="15"/>
  <c r="C2460" i="34" l="1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45" i="34"/>
  <c r="C2444" i="34"/>
  <c r="C2440" i="34"/>
  <c r="C2441" i="34"/>
  <c r="C2442" i="34"/>
  <c r="C2443" i="34"/>
  <c r="C2422" i="34" l="1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O11" i="34"/>
  <c r="O1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1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3" i="55"/>
  <c r="B661" i="55"/>
  <c r="A661" i="55" s="1"/>
  <c r="A663" i="55"/>
  <c r="F663" i="55"/>
  <c r="F664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323" i="34"/>
  <c r="S2323" i="34"/>
  <c r="T2323" i="34"/>
  <c r="U2323" i="34"/>
  <c r="Y2323" i="34"/>
  <c r="Z2323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F29" i="55"/>
  <c r="F30" i="55" s="1"/>
  <c r="R592" i="60" l="1"/>
  <c r="R554" i="60"/>
  <c r="J598" i="60"/>
  <c r="R308" i="60"/>
  <c r="J525" i="60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36" i="34"/>
  <c r="B2236" i="34" s="1"/>
  <c r="P2236" i="34" s="1"/>
  <c r="C2247" i="34"/>
  <c r="B2247" i="34" s="1"/>
  <c r="P2247" i="34" s="1"/>
  <c r="C2243" i="34"/>
  <c r="B2243" i="34" s="1"/>
  <c r="P2243" i="34" s="1"/>
  <c r="C2366" i="34"/>
  <c r="B2366" i="34" s="1"/>
  <c r="P2366" i="34" s="1"/>
  <c r="C2399" i="34"/>
  <c r="B2399" i="34" s="1"/>
  <c r="P2399" i="34" s="1"/>
  <c r="C2398" i="34"/>
  <c r="B2398" i="34" s="1"/>
  <c r="P2398" i="34" s="1"/>
  <c r="C2397" i="34"/>
  <c r="B2397" i="34" s="1"/>
  <c r="P2397" i="34" s="1"/>
  <c r="C2392" i="34"/>
  <c r="B2392" i="34" s="1"/>
  <c r="P2392" i="34" s="1"/>
  <c r="C2391" i="34"/>
  <c r="B2391" i="34" s="1"/>
  <c r="P2391" i="34" s="1"/>
  <c r="C2376" i="34"/>
  <c r="B2376" i="34" s="1"/>
  <c r="P2376" i="34" s="1"/>
  <c r="C2375" i="34"/>
  <c r="B2375" i="34" s="1"/>
  <c r="P2375" i="34" s="1"/>
  <c r="C2374" i="34"/>
  <c r="B2374" i="34" s="1"/>
  <c r="P2374" i="34" s="1"/>
  <c r="C2362" i="34"/>
  <c r="B2362" i="34" s="1"/>
  <c r="P2362" i="34" s="1"/>
  <c r="C2361" i="34"/>
  <c r="B2361" i="34" s="1"/>
  <c r="P2361" i="34" s="1"/>
  <c r="C2358" i="34"/>
  <c r="B2358" i="34" s="1"/>
  <c r="P2358" i="34" s="1"/>
  <c r="C2357" i="34"/>
  <c r="B2357" i="34" s="1"/>
  <c r="P2357" i="34" s="1"/>
  <c r="C2352" i="34"/>
  <c r="B2352" i="34" s="1"/>
  <c r="P2352" i="34" s="1"/>
  <c r="C2351" i="34"/>
  <c r="B2351" i="34" s="1"/>
  <c r="P2351" i="34" s="1"/>
  <c r="C2350" i="34"/>
  <c r="B2350" i="34" s="1"/>
  <c r="P2350" i="34" s="1"/>
  <c r="C2356" i="34"/>
  <c r="B2356" i="34" s="1"/>
  <c r="P2356" i="34" s="1"/>
  <c r="C2355" i="34"/>
  <c r="B2355" i="34" s="1"/>
  <c r="P2355" i="34" s="1"/>
  <c r="C2333" i="34"/>
  <c r="B2333" i="34" s="1"/>
  <c r="P2333" i="34" s="1"/>
  <c r="C2332" i="34"/>
  <c r="B2332" i="34" s="1"/>
  <c r="P2332" i="34" s="1"/>
  <c r="C2316" i="34"/>
  <c r="B2316" i="34" s="1"/>
  <c r="P2316" i="34" s="1"/>
  <c r="C2315" i="34"/>
  <c r="B2315" i="34" s="1"/>
  <c r="P2315" i="34" s="1"/>
  <c r="C2314" i="34"/>
  <c r="B2314" i="34" s="1"/>
  <c r="P2314" i="34" s="1"/>
  <c r="C2313" i="34"/>
  <c r="B2313" i="34" s="1"/>
  <c r="P2313" i="34" s="1"/>
  <c r="C2299" i="34"/>
  <c r="B2299" i="34" s="1"/>
  <c r="P2299" i="34" s="1"/>
  <c r="C2298" i="34"/>
  <c r="B2298" i="34" s="1"/>
  <c r="P2298" i="34" s="1"/>
  <c r="C2297" i="34"/>
  <c r="B2297" i="34" s="1"/>
  <c r="P2297" i="34" s="1"/>
  <c r="C2293" i="34"/>
  <c r="B2293" i="34" s="1"/>
  <c r="P2293" i="34" s="1"/>
  <c r="C2292" i="34"/>
  <c r="B2292" i="34" s="1"/>
  <c r="P2292" i="34" s="1"/>
  <c r="C2271" i="34"/>
  <c r="B2271" i="34" s="1"/>
  <c r="P2271" i="34" s="1"/>
  <c r="C2260" i="34"/>
  <c r="B2260" i="34" s="1"/>
  <c r="P2260" i="34" s="1"/>
  <c r="C2259" i="34"/>
  <c r="B2259" i="34" s="1"/>
  <c r="P2259" i="34" s="1"/>
  <c r="C2250" i="34"/>
  <c r="B2250" i="34" s="1"/>
  <c r="P2250" i="34" s="1"/>
  <c r="C2249" i="34"/>
  <c r="B2249" i="34" s="1"/>
  <c r="P2249" i="34" s="1"/>
  <c r="C2234" i="34"/>
  <c r="B2234" i="34" s="1"/>
  <c r="P2234" i="34" s="1"/>
  <c r="C2233" i="34"/>
  <c r="B2233" i="34" s="1"/>
  <c r="P2233" i="34" s="1"/>
  <c r="C2226" i="34"/>
  <c r="B2226" i="34" s="1"/>
  <c r="P2226" i="34" s="1"/>
  <c r="C2223" i="34"/>
  <c r="B2223" i="34" s="1"/>
  <c r="P2223" i="34" s="1"/>
  <c r="C2201" i="34"/>
  <c r="B2201" i="34" s="1"/>
  <c r="P2201" i="34" s="1"/>
  <c r="C2196" i="34"/>
  <c r="B2196" i="34" s="1"/>
  <c r="P2196" i="34" s="1"/>
  <c r="C2102" i="34"/>
  <c r="B2102" i="34" s="1"/>
  <c r="P2102" i="34" s="1"/>
  <c r="T525" i="60" l="1"/>
  <c r="I87" i="55" a="1"/>
  <c r="I87" i="55" s="1"/>
  <c r="I197" i="55" a="1"/>
  <c r="I197" i="55" s="1"/>
  <c r="I318" i="55" a="1"/>
  <c r="I318" i="55" s="1"/>
  <c r="I191" i="55" a="1"/>
  <c r="I191" i="55" s="1"/>
  <c r="I407" i="55" a="1"/>
  <c r="I407" i="55" s="1"/>
  <c r="I516" i="55" a="1"/>
  <c r="I516" i="55" s="1"/>
  <c r="I130" i="55" a="1"/>
  <c r="I130" i="55" s="1"/>
  <c r="I181" i="55" a="1"/>
  <c r="I181" i="55" s="1"/>
  <c r="I42" i="55" a="1"/>
  <c r="I42" i="55" s="1"/>
  <c r="I223" i="55" a="1"/>
  <c r="I223" i="55" s="1"/>
  <c r="I94" i="55" a="1"/>
  <c r="I94" i="55" s="1"/>
  <c r="I300" i="55" a="1"/>
  <c r="I300" i="55" s="1"/>
  <c r="I605" i="55" a="1"/>
  <c r="I605" i="55" s="1"/>
  <c r="I632" i="55" a="1"/>
  <c r="I632" i="55" s="1"/>
  <c r="I633" i="55" a="1"/>
  <c r="I633" i="55" s="1"/>
  <c r="I202" i="55" a="1"/>
  <c r="I202" i="55" s="1"/>
  <c r="I348" i="55" a="1"/>
  <c r="I348" i="55" s="1"/>
  <c r="I92" i="55" a="1"/>
  <c r="I92" i="55" s="1"/>
  <c r="I311" i="55" a="1"/>
  <c r="I311" i="55" s="1"/>
  <c r="I260" i="55" a="1"/>
  <c r="I260" i="55" s="1"/>
  <c r="I264" i="55" a="1"/>
  <c r="I264" i="55" s="1"/>
  <c r="I341" i="55" a="1"/>
  <c r="I341" i="55" s="1"/>
  <c r="I339" i="55" a="1"/>
  <c r="I339" i="55" s="1"/>
  <c r="I345" i="55" a="1"/>
  <c r="I345" i="55" s="1"/>
  <c r="I426" i="55" a="1"/>
  <c r="I426" i="55" s="1"/>
  <c r="I240" i="55" a="1"/>
  <c r="I240" i="55" s="1"/>
  <c r="I617" i="55" a="1"/>
  <c r="I617" i="55" s="1"/>
  <c r="I614" i="55" a="1"/>
  <c r="I614" i="55" s="1"/>
  <c r="I612" i="55" a="1"/>
  <c r="I612" i="55" s="1"/>
  <c r="I613" i="55" a="1"/>
  <c r="I613" i="55" s="1"/>
  <c r="I196" i="55" a="1"/>
  <c r="I196" i="55" s="1"/>
  <c r="I558" i="55" a="1"/>
  <c r="I558" i="55" s="1"/>
  <c r="I471" i="55" a="1"/>
  <c r="I471" i="55" s="1"/>
  <c r="I640" i="55" a="1"/>
  <c r="I640" i="55" s="1"/>
  <c r="I642" i="55" a="1"/>
  <c r="I642" i="55" s="1"/>
  <c r="I284" i="55" a="1"/>
  <c r="I284" i="55" s="1"/>
  <c r="I188" i="55" a="1"/>
  <c r="I188" i="55" s="1"/>
  <c r="I74" i="55" a="1"/>
  <c r="I74" i="55" s="1"/>
  <c r="I157" i="55" a="1"/>
  <c r="I157" i="55" s="1"/>
  <c r="I172" i="55" a="1"/>
  <c r="I172" i="55" s="1"/>
  <c r="I97" i="55" a="1"/>
  <c r="I97" i="55" s="1"/>
  <c r="I63" i="55" a="1"/>
  <c r="I63" i="55" s="1"/>
  <c r="I476" i="55" a="1"/>
  <c r="I476" i="55" s="1"/>
  <c r="I532" i="55" a="1"/>
  <c r="I532" i="55" s="1"/>
  <c r="I353" i="55" a="1"/>
  <c r="I353" i="55" s="1"/>
  <c r="I495" i="55" a="1"/>
  <c r="I495" i="55" s="1"/>
  <c r="I461" i="55" a="1"/>
  <c r="I461" i="55" s="1"/>
  <c r="I186" i="55" a="1"/>
  <c r="I186" i="55" s="1"/>
  <c r="I171" i="55" a="1"/>
  <c r="I171" i="55" s="1"/>
  <c r="I99" i="55" a="1"/>
  <c r="I99" i="55" s="1"/>
  <c r="I479" i="55" a="1"/>
  <c r="I479" i="55" s="1"/>
  <c r="I147" i="55" a="1"/>
  <c r="I147" i="55" s="1"/>
  <c r="I115" i="55" a="1"/>
  <c r="I115" i="55" s="1"/>
  <c r="I230" i="55" a="1"/>
  <c r="I230" i="55" s="1"/>
  <c r="I220" i="55" a="1"/>
  <c r="I220" i="55" s="1"/>
  <c r="I555" i="55" a="1"/>
  <c r="I555" i="55" s="1"/>
  <c r="I126" i="55" a="1"/>
  <c r="I126" i="55" s="1"/>
  <c r="I127" i="55" a="1"/>
  <c r="I127" i="55" s="1"/>
  <c r="I659" i="55" a="1"/>
  <c r="I659" i="55" s="1"/>
  <c r="I637" i="55" a="1"/>
  <c r="I637" i="55" s="1"/>
  <c r="I510" i="55" a="1"/>
  <c r="I510" i="55" s="1"/>
  <c r="I486" i="55" a="1"/>
  <c r="I486" i="55" s="1"/>
  <c r="I206" i="55" a="1"/>
  <c r="I206" i="55" s="1"/>
  <c r="G661" i="55" a="1"/>
  <c r="G661" i="55" s="1"/>
  <c r="G46" i="55" a="1"/>
  <c r="G46" i="55" s="1"/>
  <c r="G212" i="55" a="1"/>
  <c r="G212" i="55" s="1"/>
  <c r="G253" i="55" a="1"/>
  <c r="G253" i="55" s="1"/>
  <c r="G175" i="55" a="1"/>
  <c r="G175" i="55" s="1"/>
  <c r="G630" i="55" a="1"/>
  <c r="G630" i="55" s="1"/>
  <c r="G270" i="55" a="1"/>
  <c r="G270" i="55" s="1"/>
  <c r="G272" i="55" a="1"/>
  <c r="G272" i="55" s="1"/>
  <c r="G273" i="55" a="1"/>
  <c r="G273" i="55" s="1"/>
  <c r="G615" i="55" a="1"/>
  <c r="G615" i="55" s="1"/>
  <c r="G403" i="55" a="1"/>
  <c r="G403" i="55" s="1"/>
  <c r="G647" i="55" a="1"/>
  <c r="G647" i="55" s="1"/>
  <c r="G65" i="55" a="1"/>
  <c r="G65" i="55" s="1"/>
  <c r="G119" i="55" a="1"/>
  <c r="G119" i="55" s="1"/>
  <c r="G606" i="55" a="1"/>
  <c r="G606" i="55" s="1"/>
  <c r="G252" i="55" a="1"/>
  <c r="G252" i="55" s="1"/>
  <c r="G481" i="55" a="1"/>
  <c r="G481" i="55" s="1"/>
  <c r="G513" i="55" a="1"/>
  <c r="G513" i="55" s="1"/>
  <c r="G577" i="55" a="1"/>
  <c r="G577" i="55" s="1"/>
  <c r="G392" i="55" a="1"/>
  <c r="G392" i="55" s="1"/>
  <c r="G391" i="55" a="1"/>
  <c r="G391" i="55" s="1"/>
  <c r="G144" i="55" a="1"/>
  <c r="G144" i="55" s="1"/>
  <c r="G48" i="55" a="1"/>
  <c r="G48" i="55" s="1"/>
  <c r="G95" i="55" a="1"/>
  <c r="G95" i="55" s="1"/>
  <c r="G444" i="55" a="1"/>
  <c r="G444" i="55" s="1"/>
  <c r="G226" i="55" a="1"/>
  <c r="G226" i="55" s="1"/>
  <c r="G263" i="55" a="1"/>
  <c r="G263" i="55" s="1"/>
  <c r="G465" i="55" a="1"/>
  <c r="G465" i="55" s="1"/>
  <c r="G53" i="55" a="1"/>
  <c r="G53" i="55" s="1"/>
  <c r="G155" i="55" a="1"/>
  <c r="G155" i="55" s="1"/>
  <c r="G50" i="55" a="1"/>
  <c r="G50" i="55" s="1"/>
  <c r="G139" i="55" a="1"/>
  <c r="G139" i="55" s="1"/>
  <c r="G192" i="55" a="1"/>
  <c r="G192" i="55" s="1"/>
  <c r="G553" i="55" a="1"/>
  <c r="G553" i="55" s="1"/>
  <c r="G523" i="55" a="1"/>
  <c r="G523" i="55" s="1"/>
  <c r="G242" i="55" a="1"/>
  <c r="G242" i="55" s="1"/>
  <c r="G189" i="55" a="1"/>
  <c r="G189" i="55" s="1"/>
  <c r="G211" i="55" a="1"/>
  <c r="G211" i="55" s="1"/>
  <c r="G281" i="55" a="1"/>
  <c r="G281" i="55" s="1"/>
  <c r="G103" i="55" a="1"/>
  <c r="G103" i="55" s="1"/>
  <c r="G540" i="55" a="1"/>
  <c r="G540" i="55" s="1"/>
  <c r="G356" i="55" a="1"/>
  <c r="G356" i="55" s="1"/>
  <c r="G338" i="55" a="1"/>
  <c r="G338" i="55" s="1"/>
  <c r="G340" i="55" a="1"/>
  <c r="G340" i="55" s="1"/>
  <c r="G514" i="55" a="1"/>
  <c r="G514" i="55" s="1"/>
  <c r="G427" i="55" a="1"/>
  <c r="G427" i="55" s="1"/>
  <c r="G597" i="55" a="1"/>
  <c r="G597" i="55" s="1"/>
  <c r="G336" i="55" a="1"/>
  <c r="G336" i="55" s="1"/>
  <c r="G102" i="55" a="1"/>
  <c r="G102" i="55" s="1"/>
  <c r="G629" i="55" a="1"/>
  <c r="G629" i="55" s="1"/>
  <c r="G588" i="55" a="1"/>
  <c r="G588" i="55" s="1"/>
  <c r="G638" i="55" a="1"/>
  <c r="G638" i="55" s="1"/>
  <c r="G557" i="55" a="1"/>
  <c r="G557" i="55" s="1"/>
  <c r="G560" i="55" a="1"/>
  <c r="G560" i="55" s="1"/>
  <c r="G607" i="55" a="1"/>
  <c r="G607" i="55" s="1"/>
  <c r="G611" i="55" a="1"/>
  <c r="G611" i="55" s="1"/>
  <c r="G641" i="55" a="1"/>
  <c r="G641" i="55" s="1"/>
  <c r="G233" i="55" a="1"/>
  <c r="G233" i="55" s="1"/>
  <c r="G123" i="55" a="1"/>
  <c r="G123" i="55" s="1"/>
  <c r="G90" i="55" a="1"/>
  <c r="G90" i="55" s="1"/>
  <c r="G75" i="55" a="1"/>
  <c r="G75" i="55" s="1"/>
  <c r="G201" i="55" a="1"/>
  <c r="G201" i="55" s="1"/>
  <c r="G445" i="55" a="1"/>
  <c r="G445" i="55" s="1"/>
  <c r="G208" i="55" a="1"/>
  <c r="G208" i="55" s="1"/>
  <c r="G531" i="55" a="1"/>
  <c r="G531" i="55" s="1"/>
  <c r="G530" i="55" a="1"/>
  <c r="G530" i="55" s="1"/>
  <c r="G496" i="55" a="1"/>
  <c r="G496" i="55" s="1"/>
  <c r="G493" i="55" a="1"/>
  <c r="G493" i="55" s="1"/>
  <c r="G568" i="55" a="1"/>
  <c r="G568" i="55" s="1"/>
  <c r="G98" i="55" a="1"/>
  <c r="G98" i="55" s="1"/>
  <c r="G131" i="55" a="1"/>
  <c r="G131" i="55" s="1"/>
  <c r="G371" i="55" a="1"/>
  <c r="G371" i="55" s="1"/>
  <c r="G550" i="55" a="1"/>
  <c r="G550" i="55" s="1"/>
  <c r="G159" i="55" a="1"/>
  <c r="G159" i="55" s="1"/>
  <c r="G43" i="55" a="1"/>
  <c r="G43" i="55" s="1"/>
  <c r="G483" i="55" a="1"/>
  <c r="G483" i="55" s="1"/>
  <c r="G554" i="55" a="1"/>
  <c r="G554" i="55" s="1"/>
  <c r="G556" i="55" a="1"/>
  <c r="G556" i="55" s="1"/>
  <c r="G132" i="55" a="1"/>
  <c r="G132" i="55" s="1"/>
  <c r="G234" i="55" a="1"/>
  <c r="G234" i="55" s="1"/>
  <c r="G511" i="55" a="1"/>
  <c r="G511" i="55" s="1"/>
  <c r="G546" i="55" a="1"/>
  <c r="G546" i="55" s="1"/>
  <c r="G366" i="55" a="1"/>
  <c r="G366" i="55" s="1"/>
  <c r="G355" i="55" a="1"/>
  <c r="G355" i="55" s="1"/>
  <c r="G52" i="55" a="1"/>
  <c r="G52" i="55" s="1"/>
  <c r="I661" i="55" a="1"/>
  <c r="I661" i="55" s="1"/>
  <c r="I46" i="55" a="1"/>
  <c r="I46" i="55" s="1"/>
  <c r="I212" i="55" a="1"/>
  <c r="I212" i="55" s="1"/>
  <c r="I253" i="55" a="1"/>
  <c r="I253" i="55" s="1"/>
  <c r="I175" i="55" a="1"/>
  <c r="I175" i="55" s="1"/>
  <c r="I630" i="55" a="1"/>
  <c r="I630" i="55" s="1"/>
  <c r="I48" i="55" a="1"/>
  <c r="I48" i="55" s="1"/>
  <c r="I95" i="55" a="1"/>
  <c r="I95" i="55" s="1"/>
  <c r="I444" i="55" a="1"/>
  <c r="I444" i="55" s="1"/>
  <c r="I226" i="55" a="1"/>
  <c r="I226" i="55" s="1"/>
  <c r="I263" i="55" a="1"/>
  <c r="I263" i="55" s="1"/>
  <c r="I465" i="55" a="1"/>
  <c r="I465" i="55" s="1"/>
  <c r="I53" i="55" a="1"/>
  <c r="I53" i="55" s="1"/>
  <c r="I155" i="55" a="1"/>
  <c r="I155" i="55" s="1"/>
  <c r="I50" i="55" a="1"/>
  <c r="I50" i="55" s="1"/>
  <c r="I139" i="55" a="1"/>
  <c r="I139" i="55" s="1"/>
  <c r="I192" i="55" a="1"/>
  <c r="I192" i="55" s="1"/>
  <c r="I553" i="55" a="1"/>
  <c r="I553" i="55" s="1"/>
  <c r="I523" i="55" a="1"/>
  <c r="I523" i="55" s="1"/>
  <c r="I242" i="55" a="1"/>
  <c r="I242" i="55" s="1"/>
  <c r="I189" i="55" a="1"/>
  <c r="I189" i="55" s="1"/>
  <c r="I211" i="55" a="1"/>
  <c r="I211" i="55" s="1"/>
  <c r="I281" i="55" a="1"/>
  <c r="I281" i="55" s="1"/>
  <c r="I103" i="55" a="1"/>
  <c r="I103" i="55" s="1"/>
  <c r="I540" i="55" a="1"/>
  <c r="I540" i="55" s="1"/>
  <c r="I356" i="55" a="1"/>
  <c r="I356" i="55" s="1"/>
  <c r="I338" i="55" a="1"/>
  <c r="I338" i="55" s="1"/>
  <c r="I340" i="55" a="1"/>
  <c r="I340" i="55" s="1"/>
  <c r="I514" i="55" a="1"/>
  <c r="I514" i="55" s="1"/>
  <c r="I427" i="55" a="1"/>
  <c r="I427" i="55" s="1"/>
  <c r="I597" i="55" a="1"/>
  <c r="I597" i="55" s="1"/>
  <c r="I336" i="55" a="1"/>
  <c r="I336" i="55" s="1"/>
  <c r="I102" i="55" a="1"/>
  <c r="I102" i="55" s="1"/>
  <c r="I629" i="55" a="1"/>
  <c r="I629" i="55" s="1"/>
  <c r="I588" i="55" a="1"/>
  <c r="I588" i="55" s="1"/>
  <c r="I638" i="55" a="1"/>
  <c r="I638" i="55" s="1"/>
  <c r="I557" i="55" a="1"/>
  <c r="I557" i="55" s="1"/>
  <c r="I560" i="55" a="1"/>
  <c r="I560" i="55" s="1"/>
  <c r="I607" i="55" a="1"/>
  <c r="I607" i="55" s="1"/>
  <c r="I611" i="55" a="1"/>
  <c r="I611" i="55" s="1"/>
  <c r="I641" i="55" a="1"/>
  <c r="I641" i="55" s="1"/>
  <c r="I233" i="55" a="1"/>
  <c r="I233" i="55" s="1"/>
  <c r="I123" i="55" a="1"/>
  <c r="I123" i="55" s="1"/>
  <c r="I90" i="55" a="1"/>
  <c r="I90" i="55" s="1"/>
  <c r="I75" i="55" a="1"/>
  <c r="I75" i="55" s="1"/>
  <c r="I201" i="55" a="1"/>
  <c r="I201" i="55" s="1"/>
  <c r="I445" i="55" a="1"/>
  <c r="I445" i="55" s="1"/>
  <c r="I208" i="55" a="1"/>
  <c r="I208" i="55" s="1"/>
  <c r="I531" i="55" a="1"/>
  <c r="I531" i="55" s="1"/>
  <c r="I530" i="55" a="1"/>
  <c r="I530" i="55" s="1"/>
  <c r="I496" i="55" a="1"/>
  <c r="I496" i="55" s="1"/>
  <c r="I493" i="55" a="1"/>
  <c r="I493" i="55" s="1"/>
  <c r="I568" i="55" a="1"/>
  <c r="I568" i="55" s="1"/>
  <c r="I98" i="55" a="1"/>
  <c r="I98" i="55" s="1"/>
  <c r="I131" i="55" a="1"/>
  <c r="I131" i="55" s="1"/>
  <c r="I371" i="55" a="1"/>
  <c r="I371" i="55" s="1"/>
  <c r="I550" i="55" a="1"/>
  <c r="I550" i="55" s="1"/>
  <c r="I159" i="55" a="1"/>
  <c r="I159" i="55" s="1"/>
  <c r="I43" i="55" a="1"/>
  <c r="I43" i="55" s="1"/>
  <c r="I483" i="55" a="1"/>
  <c r="I483" i="55" s="1"/>
  <c r="I554" i="55" a="1"/>
  <c r="I554" i="55" s="1"/>
  <c r="I556" i="55" a="1"/>
  <c r="I556" i="55" s="1"/>
  <c r="I132" i="55" a="1"/>
  <c r="I132" i="55" s="1"/>
  <c r="I234" i="55" a="1"/>
  <c r="I234" i="55" s="1"/>
  <c r="I511" i="55" a="1"/>
  <c r="I511" i="55" s="1"/>
  <c r="I546" i="55" a="1"/>
  <c r="I546" i="55" s="1"/>
  <c r="I366" i="55" a="1"/>
  <c r="I366" i="55" s="1"/>
  <c r="I355" i="55" a="1"/>
  <c r="I355" i="55" s="1"/>
  <c r="I52" i="55" a="1"/>
  <c r="I52" i="55" s="1"/>
  <c r="G58" i="55" a="1"/>
  <c r="G58" i="55" s="1"/>
  <c r="G87" i="55" a="1"/>
  <c r="G87" i="55" s="1"/>
  <c r="K87" i="55" s="1"/>
  <c r="G197" i="55" a="1"/>
  <c r="G197" i="55" s="1"/>
  <c r="K197" i="55" s="1"/>
  <c r="G318" i="55" a="1"/>
  <c r="G318" i="55" s="1"/>
  <c r="G191" i="55" a="1"/>
  <c r="G191" i="55" s="1"/>
  <c r="G407" i="55" a="1"/>
  <c r="G407" i="55" s="1"/>
  <c r="K407" i="55" s="1"/>
  <c r="G516" i="55" a="1"/>
  <c r="G516" i="55" s="1"/>
  <c r="K516" i="55" s="1"/>
  <c r="G130" i="55" a="1"/>
  <c r="G130" i="55" s="1"/>
  <c r="G181" i="55" a="1"/>
  <c r="G181" i="55" s="1"/>
  <c r="G42" i="55" a="1"/>
  <c r="G42" i="55" s="1"/>
  <c r="K42" i="55" s="1"/>
  <c r="G223" i="55" a="1"/>
  <c r="G223" i="55" s="1"/>
  <c r="K223" i="55" s="1"/>
  <c r="G94" i="55" a="1"/>
  <c r="G94" i="55" s="1"/>
  <c r="G300" i="55" a="1"/>
  <c r="G300" i="55" s="1"/>
  <c r="G605" i="55" a="1"/>
  <c r="G605" i="55" s="1"/>
  <c r="K605" i="55" s="1"/>
  <c r="G632" i="55" a="1"/>
  <c r="G632" i="55" s="1"/>
  <c r="K632" i="55" s="1"/>
  <c r="G633" i="55" a="1"/>
  <c r="G633" i="55" s="1"/>
  <c r="G202" i="55" a="1"/>
  <c r="G202" i="55" s="1"/>
  <c r="G348" i="55" a="1"/>
  <c r="G348" i="55" s="1"/>
  <c r="K348" i="55" s="1"/>
  <c r="G92" i="55" a="1"/>
  <c r="G92" i="55" s="1"/>
  <c r="K92" i="55" s="1"/>
  <c r="G311" i="55" a="1"/>
  <c r="G311" i="55" s="1"/>
  <c r="G260" i="55" a="1"/>
  <c r="G260" i="55" s="1"/>
  <c r="G264" i="55" a="1"/>
  <c r="G264" i="55" s="1"/>
  <c r="K264" i="55" s="1"/>
  <c r="G341" i="55" a="1"/>
  <c r="G341" i="55" s="1"/>
  <c r="K341" i="55" s="1"/>
  <c r="G339" i="55" a="1"/>
  <c r="G339" i="55" s="1"/>
  <c r="G345" i="55" a="1"/>
  <c r="G345" i="55" s="1"/>
  <c r="G426" i="55" a="1"/>
  <c r="G426" i="55" s="1"/>
  <c r="K426" i="55" s="1"/>
  <c r="G240" i="55" a="1"/>
  <c r="G240" i="55" s="1"/>
  <c r="K240" i="55" s="1"/>
  <c r="G617" i="55" a="1"/>
  <c r="G617" i="55" s="1"/>
  <c r="G614" i="55" a="1"/>
  <c r="G614" i="55" s="1"/>
  <c r="G612" i="55" a="1"/>
  <c r="G612" i="55" s="1"/>
  <c r="K612" i="55" s="1"/>
  <c r="G613" i="55" a="1"/>
  <c r="G613" i="55" s="1"/>
  <c r="K613" i="55" s="1"/>
  <c r="G196" i="55" a="1"/>
  <c r="G196" i="55" s="1"/>
  <c r="G558" i="55" a="1"/>
  <c r="G558" i="55" s="1"/>
  <c r="G471" i="55" a="1"/>
  <c r="G471" i="55" s="1"/>
  <c r="K471" i="55" s="1"/>
  <c r="G640" i="55" a="1"/>
  <c r="G640" i="55" s="1"/>
  <c r="K640" i="55" s="1"/>
  <c r="G642" i="55" a="1"/>
  <c r="G642" i="55" s="1"/>
  <c r="G284" i="55" a="1"/>
  <c r="G284" i="55" s="1"/>
  <c r="G188" i="55" a="1"/>
  <c r="G188" i="55" s="1"/>
  <c r="K188" i="55" s="1"/>
  <c r="G74" i="55" a="1"/>
  <c r="G74" i="55" s="1"/>
  <c r="K74" i="55" s="1"/>
  <c r="G157" i="55" a="1"/>
  <c r="G157" i="55" s="1"/>
  <c r="G172" i="55" a="1"/>
  <c r="G172" i="55" s="1"/>
  <c r="G97" i="55" a="1"/>
  <c r="G97" i="55" s="1"/>
  <c r="K97" i="55" s="1"/>
  <c r="G63" i="55" a="1"/>
  <c r="G63" i="55" s="1"/>
  <c r="K63" i="55" s="1"/>
  <c r="G476" i="55" a="1"/>
  <c r="G476" i="55" s="1"/>
  <c r="G532" i="55" a="1"/>
  <c r="G532" i="55" s="1"/>
  <c r="G353" i="55" a="1"/>
  <c r="G353" i="55" s="1"/>
  <c r="K353" i="55" s="1"/>
  <c r="G495" i="55" a="1"/>
  <c r="G495" i="55" s="1"/>
  <c r="K495" i="55" s="1"/>
  <c r="G461" i="55" a="1"/>
  <c r="G461" i="55" s="1"/>
  <c r="G186" i="55" a="1"/>
  <c r="G186" i="55" s="1"/>
  <c r="G171" i="55" a="1"/>
  <c r="G171" i="55" s="1"/>
  <c r="K171" i="55" s="1"/>
  <c r="G99" i="55" a="1"/>
  <c r="G99" i="55" s="1"/>
  <c r="K99" i="55" s="1"/>
  <c r="G479" i="55" a="1"/>
  <c r="G479" i="55" s="1"/>
  <c r="G147" i="55" a="1"/>
  <c r="G147" i="55" s="1"/>
  <c r="G115" i="55" a="1"/>
  <c r="G115" i="55" s="1"/>
  <c r="K115" i="55" s="1"/>
  <c r="G230" i="55" a="1"/>
  <c r="G230" i="55" s="1"/>
  <c r="K230" i="55" s="1"/>
  <c r="G220" i="55" a="1"/>
  <c r="G220" i="55" s="1"/>
  <c r="G555" i="55" a="1"/>
  <c r="G555" i="55" s="1"/>
  <c r="G126" i="55" a="1"/>
  <c r="G126" i="55" s="1"/>
  <c r="K126" i="55" s="1"/>
  <c r="G127" i="55" a="1"/>
  <c r="G127" i="55" s="1"/>
  <c r="K127" i="55" s="1"/>
  <c r="G659" i="55" a="1"/>
  <c r="G659" i="55" s="1"/>
  <c r="G637" i="55" a="1"/>
  <c r="G637" i="55" s="1"/>
  <c r="G510" i="55" a="1"/>
  <c r="G510" i="55" s="1"/>
  <c r="K510" i="55" s="1"/>
  <c r="G486" i="55" a="1"/>
  <c r="G486" i="55" s="1"/>
  <c r="K486" i="55" s="1"/>
  <c r="G206" i="55" a="1"/>
  <c r="G206" i="55" s="1"/>
  <c r="I58" i="55" a="1"/>
  <c r="I58" i="55" s="1"/>
  <c r="I214" i="55" a="1"/>
  <c r="I214" i="55" s="1"/>
  <c r="I267" i="55" a="1"/>
  <c r="I267" i="55" s="1"/>
  <c r="I319" i="55" a="1"/>
  <c r="I319" i="55" s="1"/>
  <c r="I608" i="55" a="1"/>
  <c r="I608" i="55" s="1"/>
  <c r="I628" i="55" a="1"/>
  <c r="I628" i="55" s="1"/>
  <c r="I274" i="55" a="1"/>
  <c r="I274" i="55" s="1"/>
  <c r="I269" i="55" a="1"/>
  <c r="I269" i="55" s="1"/>
  <c r="G214" i="55" a="1"/>
  <c r="G214" i="55" s="1"/>
  <c r="G628" i="55" a="1"/>
  <c r="G628" i="55" s="1"/>
  <c r="G269" i="55" a="1"/>
  <c r="G269" i="55" s="1"/>
  <c r="K269" i="55" s="1"/>
  <c r="I615" i="55" a="1"/>
  <c r="I615" i="55" s="1"/>
  <c r="G329" i="55" a="1"/>
  <c r="G329" i="55" s="1"/>
  <c r="I77" i="55" a="1"/>
  <c r="I77" i="55" s="1"/>
  <c r="I119" i="55" a="1"/>
  <c r="I119" i="55" s="1"/>
  <c r="G370" i="55" a="1"/>
  <c r="G370" i="55" s="1"/>
  <c r="I478" i="55" a="1"/>
  <c r="I478" i="55" s="1"/>
  <c r="I513" i="55" a="1"/>
  <c r="I513" i="55" s="1"/>
  <c r="G646" i="55" a="1"/>
  <c r="G646" i="55" s="1"/>
  <c r="I245" i="55" a="1"/>
  <c r="I245" i="55" s="1"/>
  <c r="I144" i="55" a="1"/>
  <c r="I144" i="55" s="1"/>
  <c r="I374" i="55" a="1"/>
  <c r="I374" i="55" s="1"/>
  <c r="I537" i="55" a="1"/>
  <c r="I537" i="55" s="1"/>
  <c r="I154" i="55" a="1"/>
  <c r="I154" i="55" s="1"/>
  <c r="I121" i="55" a="1"/>
  <c r="I121" i="55" s="1"/>
  <c r="I535" i="55" a="1"/>
  <c r="I535" i="55" s="1"/>
  <c r="I229" i="55" a="1"/>
  <c r="I229" i="55" s="1"/>
  <c r="I135" i="55" a="1"/>
  <c r="I135" i="55" s="1"/>
  <c r="I51" i="55" a="1"/>
  <c r="I51" i="55" s="1"/>
  <c r="I464" i="55" a="1"/>
  <c r="I464" i="55" s="1"/>
  <c r="I221" i="55" a="1"/>
  <c r="I221" i="55" s="1"/>
  <c r="I67" i="55" a="1"/>
  <c r="I67" i="55" s="1"/>
  <c r="I410" i="55" a="1"/>
  <c r="I410" i="55" s="1"/>
  <c r="I477" i="55" a="1"/>
  <c r="I477" i="55" s="1"/>
  <c r="I254" i="55" a="1"/>
  <c r="I254" i="55" s="1"/>
  <c r="I344" i="55" a="1"/>
  <c r="I344" i="55" s="1"/>
  <c r="I589" i="55" a="1"/>
  <c r="I589" i="55" s="1"/>
  <c r="I293" i="55" a="1"/>
  <c r="I293" i="55" s="1"/>
  <c r="I544" i="55" a="1"/>
  <c r="I544" i="55" s="1"/>
  <c r="I578" i="55" a="1"/>
  <c r="I578" i="55" s="1"/>
  <c r="I482" i="55" a="1"/>
  <c r="I482" i="55" s="1"/>
  <c r="I303" i="55" a="1"/>
  <c r="I303" i="55" s="1"/>
  <c r="I361" i="55" a="1"/>
  <c r="I361" i="55" s="1"/>
  <c r="I179" i="55" a="1"/>
  <c r="I179" i="55" s="1"/>
  <c r="I81" i="55" a="1"/>
  <c r="I81" i="55" s="1"/>
  <c r="I308" i="55" a="1"/>
  <c r="I308" i="55" s="1"/>
  <c r="I634" i="55" a="1"/>
  <c r="I634" i="55" s="1"/>
  <c r="I140" i="55" a="1"/>
  <c r="I140" i="55" s="1"/>
  <c r="I570" i="55" a="1"/>
  <c r="I570" i="55" s="1"/>
  <c r="I222" i="55" a="1"/>
  <c r="I222" i="55" s="1"/>
  <c r="I441" i="55" a="1"/>
  <c r="I441" i="55" s="1"/>
  <c r="I604" i="55" a="1"/>
  <c r="I604" i="55" s="1"/>
  <c r="I610" i="55" a="1"/>
  <c r="I610" i="55" s="1"/>
  <c r="I249" i="55" a="1"/>
  <c r="I249" i="55" s="1"/>
  <c r="I251" i="55" a="1"/>
  <c r="I251" i="55" s="1"/>
  <c r="I276" i="55" a="1"/>
  <c r="I276" i="55" s="1"/>
  <c r="I442" i="55" a="1"/>
  <c r="I442" i="55" s="1"/>
  <c r="I307" i="55" a="1"/>
  <c r="I307" i="55" s="1"/>
  <c r="I487" i="55" a="1"/>
  <c r="I487" i="55" s="1"/>
  <c r="I294" i="55" a="1"/>
  <c r="I294" i="55" s="1"/>
  <c r="I295" i="55" a="1"/>
  <c r="I295" i="55" s="1"/>
  <c r="I501" i="55" a="1"/>
  <c r="I501" i="55" s="1"/>
  <c r="I548" i="55" a="1"/>
  <c r="I548" i="55" s="1"/>
  <c r="I651" i="55" a="1"/>
  <c r="I651" i="55" s="1"/>
  <c r="I551" i="55" a="1"/>
  <c r="I551" i="55" s="1"/>
  <c r="I298" i="55" a="1"/>
  <c r="I298" i="55" s="1"/>
  <c r="I658" i="55" a="1"/>
  <c r="I658" i="55" s="1"/>
  <c r="I660" i="55" a="1"/>
  <c r="I660" i="55" s="1"/>
  <c r="I653" i="55" a="1"/>
  <c r="I653" i="55" s="1"/>
  <c r="I655" i="55" a="1"/>
  <c r="I655" i="55" s="1"/>
  <c r="I585" i="55" a="1"/>
  <c r="I585" i="55" s="1"/>
  <c r="I239" i="55" a="1"/>
  <c r="I239" i="55" s="1"/>
  <c r="I109" i="55" a="1"/>
  <c r="I109" i="55" s="1"/>
  <c r="I650" i="55" a="1"/>
  <c r="I650" i="55" s="1"/>
  <c r="I320" i="55" a="1"/>
  <c r="I320" i="55" s="1"/>
  <c r="I282" i="55" a="1"/>
  <c r="I282" i="55" s="1"/>
  <c r="I332" i="55" a="1"/>
  <c r="I332" i="55" s="1"/>
  <c r="I381" i="55" a="1"/>
  <c r="I381" i="55" s="1"/>
  <c r="I527" i="55" a="1"/>
  <c r="I527" i="55" s="1"/>
  <c r="I418" i="55" a="1"/>
  <c r="I418" i="55" s="1"/>
  <c r="I529" i="55" a="1"/>
  <c r="I529" i="55" s="1"/>
  <c r="I485" i="55" a="1"/>
  <c r="I485" i="55" s="1"/>
  <c r="I388" i="55" a="1"/>
  <c r="I388" i="55" s="1"/>
  <c r="I552" i="55" a="1"/>
  <c r="I552" i="55" s="1"/>
  <c r="I117" i="55" a="1"/>
  <c r="I117" i="55" s="1"/>
  <c r="I118" i="55" a="1"/>
  <c r="I118" i="55" s="1"/>
  <c r="I146" i="55" a="1"/>
  <c r="I146" i="55" s="1"/>
  <c r="I362" i="55" a="1"/>
  <c r="I362" i="55" s="1"/>
  <c r="I396" i="55" a="1"/>
  <c r="I396" i="55" s="1"/>
  <c r="I545" i="55" a="1"/>
  <c r="I545" i="55" s="1"/>
  <c r="I169" i="55" a="1"/>
  <c r="I169" i="55" s="1"/>
  <c r="I64" i="55" a="1"/>
  <c r="I64" i="55" s="1"/>
  <c r="I143" i="55" a="1"/>
  <c r="I143" i="55" s="1"/>
  <c r="I207" i="55" a="1"/>
  <c r="I207" i="55" s="1"/>
  <c r="I292" i="55" a="1"/>
  <c r="I292" i="55" s="1"/>
  <c r="G435" i="55" a="1"/>
  <c r="G435" i="55" s="1"/>
  <c r="G620" i="55" a="1"/>
  <c r="G620" i="55" s="1"/>
  <c r="G547" i="55" a="1"/>
  <c r="G547" i="55" s="1"/>
  <c r="G301" i="55" a="1"/>
  <c r="G301" i="55" s="1"/>
  <c r="G44" i="55" a="1"/>
  <c r="G44" i="55" s="1"/>
  <c r="G291" i="55" a="1"/>
  <c r="G291" i="55" s="1"/>
  <c r="G114" i="55" a="1"/>
  <c r="G114" i="55" s="1"/>
  <c r="G267" i="55" a="1"/>
  <c r="G267" i="55" s="1"/>
  <c r="K267" i="55" s="1"/>
  <c r="I270" i="55" a="1"/>
  <c r="I270" i="55" s="1"/>
  <c r="I273" i="55" a="1"/>
  <c r="I273" i="55" s="1"/>
  <c r="G459" i="55" a="1"/>
  <c r="G459" i="55" s="1"/>
  <c r="I329" i="55" a="1"/>
  <c r="I329" i="55" s="1"/>
  <c r="I65" i="55" a="1"/>
  <c r="I65" i="55" s="1"/>
  <c r="G80" i="55" a="1"/>
  <c r="G80" i="55" s="1"/>
  <c r="I370" i="55" a="1"/>
  <c r="I370" i="55" s="1"/>
  <c r="I481" i="55" a="1"/>
  <c r="I481" i="55" s="1"/>
  <c r="G575" i="55" a="1"/>
  <c r="G575" i="55" s="1"/>
  <c r="I646" i="55" a="1"/>
  <c r="I646" i="55" s="1"/>
  <c r="I391" i="55" a="1"/>
  <c r="I391" i="55" s="1"/>
  <c r="G106" i="55" a="1"/>
  <c r="G106" i="55" s="1"/>
  <c r="G373" i="55" a="1"/>
  <c r="G373" i="55" s="1"/>
  <c r="G508" i="55" a="1"/>
  <c r="G508" i="55" s="1"/>
  <c r="G100" i="55" a="1"/>
  <c r="G100" i="55" s="1"/>
  <c r="G377" i="55" a="1"/>
  <c r="G377" i="55" s="1"/>
  <c r="G536" i="55" a="1"/>
  <c r="G536" i="55" s="1"/>
  <c r="G93" i="55" a="1"/>
  <c r="G93" i="55" s="1"/>
  <c r="G82" i="55" a="1"/>
  <c r="G82" i="55" s="1"/>
  <c r="G166" i="55" a="1"/>
  <c r="G166" i="55" s="1"/>
  <c r="G185" i="55" a="1"/>
  <c r="G185" i="55" s="1"/>
  <c r="G89" i="55" a="1"/>
  <c r="G89" i="55" s="1"/>
  <c r="G342" i="55" a="1"/>
  <c r="G342" i="55" s="1"/>
  <c r="G411" i="55" a="1"/>
  <c r="G411" i="55" s="1"/>
  <c r="G306" i="55" a="1"/>
  <c r="G306" i="55" s="1"/>
  <c r="G428" i="55" a="1"/>
  <c r="G428" i="55" s="1"/>
  <c r="G398" i="55" a="1"/>
  <c r="G398" i="55" s="1"/>
  <c r="K398" i="55" s="1"/>
  <c r="G593" i="55" a="1"/>
  <c r="G593" i="55" s="1"/>
  <c r="G571" i="55" a="1"/>
  <c r="G571" i="55" s="1"/>
  <c r="G176" i="55" a="1"/>
  <c r="G176" i="55" s="1"/>
  <c r="G475" i="55" a="1"/>
  <c r="G475" i="55" s="1"/>
  <c r="K475" i="55" s="1"/>
  <c r="G319" i="55" a="1"/>
  <c r="G319" i="55" s="1"/>
  <c r="K319" i="55" s="1"/>
  <c r="G274" i="55" a="1"/>
  <c r="G274" i="55" s="1"/>
  <c r="G290" i="55" a="1"/>
  <c r="G290" i="55" s="1"/>
  <c r="I459" i="55" a="1"/>
  <c r="I459" i="55" s="1"/>
  <c r="I647" i="55" a="1"/>
  <c r="I647" i="55" s="1"/>
  <c r="G148" i="55" a="1"/>
  <c r="G148" i="55" s="1"/>
  <c r="I80" i="55" a="1"/>
  <c r="I80" i="55" s="1"/>
  <c r="I252" i="55" a="1"/>
  <c r="I252" i="55" s="1"/>
  <c r="G500" i="55" a="1"/>
  <c r="G500" i="55" s="1"/>
  <c r="I575" i="55" a="1"/>
  <c r="I575" i="55" s="1"/>
  <c r="I392" i="55" a="1"/>
  <c r="I392" i="55" s="1"/>
  <c r="G125" i="55" a="1"/>
  <c r="G125" i="55" s="1"/>
  <c r="I106" i="55" a="1"/>
  <c r="I106" i="55" s="1"/>
  <c r="I373" i="55" a="1"/>
  <c r="I373" i="55" s="1"/>
  <c r="I508" i="55" a="1"/>
  <c r="I508" i="55" s="1"/>
  <c r="I100" i="55" a="1"/>
  <c r="I100" i="55" s="1"/>
  <c r="I377" i="55" a="1"/>
  <c r="I377" i="55" s="1"/>
  <c r="I536" i="55" a="1"/>
  <c r="I536" i="55" s="1"/>
  <c r="I93" i="55" a="1"/>
  <c r="I93" i="55" s="1"/>
  <c r="I82" i="55" a="1"/>
  <c r="I82" i="55" s="1"/>
  <c r="I166" i="55" a="1"/>
  <c r="I166" i="55" s="1"/>
  <c r="I185" i="55" a="1"/>
  <c r="I185" i="55" s="1"/>
  <c r="I89" i="55" a="1"/>
  <c r="I89" i="55" s="1"/>
  <c r="I342" i="55" a="1"/>
  <c r="I342" i="55" s="1"/>
  <c r="I411" i="55" a="1"/>
  <c r="I411" i="55" s="1"/>
  <c r="I306" i="55" a="1"/>
  <c r="I306" i="55" s="1"/>
  <c r="I435" i="55" a="1"/>
  <c r="I435" i="55" s="1"/>
  <c r="I428" i="55" a="1"/>
  <c r="I428" i="55" s="1"/>
  <c r="I620" i="55" a="1"/>
  <c r="I620" i="55" s="1"/>
  <c r="I398" i="55" a="1"/>
  <c r="I398" i="55" s="1"/>
  <c r="I547" i="55" a="1"/>
  <c r="I547" i="55" s="1"/>
  <c r="I593" i="55" a="1"/>
  <c r="I593" i="55" s="1"/>
  <c r="I301" i="55" a="1"/>
  <c r="I301" i="55" s="1"/>
  <c r="I571" i="55" a="1"/>
  <c r="I571" i="55" s="1"/>
  <c r="I44" i="55" a="1"/>
  <c r="I44" i="55" s="1"/>
  <c r="I176" i="55" a="1"/>
  <c r="I176" i="55" s="1"/>
  <c r="I291" i="55" a="1"/>
  <c r="I291" i="55" s="1"/>
  <c r="I475" i="55" a="1"/>
  <c r="I475" i="55" s="1"/>
  <c r="I114" i="55" a="1"/>
  <c r="I114" i="55" s="1"/>
  <c r="I141" i="55" a="1"/>
  <c r="I141" i="55" s="1"/>
  <c r="I78" i="55" a="1"/>
  <c r="I78" i="55" s="1"/>
  <c r="I228" i="55" a="1"/>
  <c r="I228" i="55" s="1"/>
  <c r="I618" i="55" a="1"/>
  <c r="I618" i="55" s="1"/>
  <c r="I643" i="55" a="1"/>
  <c r="I643" i="55" s="1"/>
  <c r="I259" i="55" a="1"/>
  <c r="I259" i="55" s="1"/>
  <c r="I271" i="55" a="1"/>
  <c r="I271" i="55" s="1"/>
  <c r="I238" i="55" a="1"/>
  <c r="I238" i="55" s="1"/>
  <c r="I460" i="55" a="1"/>
  <c r="I460" i="55" s="1"/>
  <c r="I304" i="55" a="1"/>
  <c r="I304" i="55" s="1"/>
  <c r="I390" i="55" a="1"/>
  <c r="I390" i="55" s="1"/>
  <c r="I322" i="55" a="1"/>
  <c r="I322" i="55" s="1"/>
  <c r="I278" i="55" a="1"/>
  <c r="I278" i="55" s="1"/>
  <c r="I231" i="55" a="1"/>
  <c r="I231" i="55" s="1"/>
  <c r="I503" i="55" a="1"/>
  <c r="I503" i="55" s="1"/>
  <c r="I312" i="55" a="1"/>
  <c r="I312" i="55" s="1"/>
  <c r="I656" i="55" a="1"/>
  <c r="I656" i="55" s="1"/>
  <c r="I622" i="55" a="1"/>
  <c r="I622" i="55" s="1"/>
  <c r="I652" i="55" a="1"/>
  <c r="I652" i="55" s="1"/>
  <c r="I108" i="55" a="1"/>
  <c r="I108" i="55" s="1"/>
  <c r="I645" i="55" a="1"/>
  <c r="I645" i="55" s="1"/>
  <c r="I654" i="55" a="1"/>
  <c r="I654" i="55" s="1"/>
  <c r="I657" i="55" a="1"/>
  <c r="I657" i="55" s="1"/>
  <c r="I349" i="55" a="1"/>
  <c r="I349" i="55" s="1"/>
  <c r="I203" i="55" a="1"/>
  <c r="I203" i="55" s="1"/>
  <c r="I413" i="55" a="1"/>
  <c r="I413" i="55" s="1"/>
  <c r="I649" i="55" a="1"/>
  <c r="I649" i="55" s="1"/>
  <c r="I321" i="55" a="1"/>
  <c r="I321" i="55" s="1"/>
  <c r="I425" i="55" a="1"/>
  <c r="I425" i="55" s="1"/>
  <c r="I506" i="55" a="1"/>
  <c r="I506" i="55" s="1"/>
  <c r="I244" i="55" a="1"/>
  <c r="I244" i="55" s="1"/>
  <c r="I350" i="55" a="1"/>
  <c r="I350" i="55" s="1"/>
  <c r="I359" i="55" a="1"/>
  <c r="I359" i="55" s="1"/>
  <c r="I432" i="55" a="1"/>
  <c r="I432" i="55" s="1"/>
  <c r="I430" i="55" a="1"/>
  <c r="I430" i="55" s="1"/>
  <c r="I405" i="55" a="1"/>
  <c r="I405" i="55" s="1"/>
  <c r="I128" i="55" a="1"/>
  <c r="I128" i="55" s="1"/>
  <c r="I210" i="55" a="1"/>
  <c r="I210" i="55" s="1"/>
  <c r="I333" i="55" a="1"/>
  <c r="I333" i="55" s="1"/>
  <c r="I173" i="55" a="1"/>
  <c r="I173" i="55" s="1"/>
  <c r="I379" i="55" a="1"/>
  <c r="I379" i="55" s="1"/>
  <c r="I420" i="55" a="1"/>
  <c r="I420" i="55" s="1"/>
  <c r="I225" i="55" a="1"/>
  <c r="I225" i="55" s="1"/>
  <c r="I133" i="55" a="1"/>
  <c r="I133" i="55" s="1"/>
  <c r="I110" i="55" a="1"/>
  <c r="I110" i="55" s="1"/>
  <c r="G608" i="55" a="1"/>
  <c r="G608" i="55" s="1"/>
  <c r="K608" i="55" s="1"/>
  <c r="I272" i="55" a="1"/>
  <c r="I272" i="55" s="1"/>
  <c r="I290" i="55" a="1"/>
  <c r="I290" i="55" s="1"/>
  <c r="I403" i="55" a="1"/>
  <c r="I403" i="55" s="1"/>
  <c r="G77" i="55" a="1"/>
  <c r="G77" i="55" s="1"/>
  <c r="I148" i="55" a="1"/>
  <c r="I148" i="55" s="1"/>
  <c r="I606" i="55" a="1"/>
  <c r="I606" i="55" s="1"/>
  <c r="G478" i="55" a="1"/>
  <c r="G478" i="55" s="1"/>
  <c r="I500" i="55" a="1"/>
  <c r="I500" i="55" s="1"/>
  <c r="I577" i="55" a="1"/>
  <c r="I577" i="55" s="1"/>
  <c r="G245" i="55" a="1"/>
  <c r="G245" i="55" s="1"/>
  <c r="K245" i="55" s="1"/>
  <c r="I125" i="55" a="1"/>
  <c r="I125" i="55" s="1"/>
  <c r="G374" i="55" a="1"/>
  <c r="G374" i="55" s="1"/>
  <c r="G537" i="55" a="1"/>
  <c r="G537" i="55" s="1"/>
  <c r="G154" i="55" a="1"/>
  <c r="G154" i="55" s="1"/>
  <c r="K154" i="55" s="1"/>
  <c r="G121" i="55" a="1"/>
  <c r="G121" i="55" s="1"/>
  <c r="G535" i="55" a="1"/>
  <c r="G535" i="55" s="1"/>
  <c r="G229" i="55" a="1"/>
  <c r="G229" i="55" s="1"/>
  <c r="G135" i="55" a="1"/>
  <c r="G135" i="55" s="1"/>
  <c r="K135" i="55" s="1"/>
  <c r="G51" i="55" a="1"/>
  <c r="G51" i="55" s="1"/>
  <c r="G464" i="55" a="1"/>
  <c r="G464" i="55" s="1"/>
  <c r="G221" i="55" a="1"/>
  <c r="G221" i="55" s="1"/>
  <c r="G67" i="55" a="1"/>
  <c r="G67" i="55" s="1"/>
  <c r="K67" i="55" s="1"/>
  <c r="G410" i="55" a="1"/>
  <c r="G410" i="55" s="1"/>
  <c r="K410" i="55" s="1"/>
  <c r="G477" i="55" a="1"/>
  <c r="G477" i="55" s="1"/>
  <c r="G254" i="55" a="1"/>
  <c r="G254" i="55" s="1"/>
  <c r="G344" i="55" a="1"/>
  <c r="G344" i="55" s="1"/>
  <c r="K344" i="55" s="1"/>
  <c r="G589" i="55" a="1"/>
  <c r="G589" i="55" s="1"/>
  <c r="K589" i="55" s="1"/>
  <c r="G293" i="55" a="1"/>
  <c r="G293" i="55" s="1"/>
  <c r="G544" i="55" a="1"/>
  <c r="G544" i="55" s="1"/>
  <c r="G578" i="55" a="1"/>
  <c r="G578" i="55" s="1"/>
  <c r="K578" i="55" s="1"/>
  <c r="G482" i="55" a="1"/>
  <c r="G482" i="55" s="1"/>
  <c r="K482" i="55" s="1"/>
  <c r="G303" i="55" a="1"/>
  <c r="G303" i="55" s="1"/>
  <c r="G361" i="55" a="1"/>
  <c r="G361" i="55" s="1"/>
  <c r="G179" i="55" a="1"/>
  <c r="G179" i="55" s="1"/>
  <c r="K179" i="55" s="1"/>
  <c r="G81" i="55" a="1"/>
  <c r="G81" i="55" s="1"/>
  <c r="K81" i="55" s="1"/>
  <c r="G308" i="55" a="1"/>
  <c r="G308" i="55" s="1"/>
  <c r="G634" i="55" a="1"/>
  <c r="G634" i="55" s="1"/>
  <c r="G140" i="55" a="1"/>
  <c r="G140" i="55" s="1"/>
  <c r="K140" i="55" s="1"/>
  <c r="G570" i="55" a="1"/>
  <c r="G570" i="55" s="1"/>
  <c r="K570" i="55" s="1"/>
  <c r="G222" i="55" a="1"/>
  <c r="G222" i="55" s="1"/>
  <c r="G441" i="55" a="1"/>
  <c r="G441" i="55" s="1"/>
  <c r="G604" i="55" a="1"/>
  <c r="G604" i="55" s="1"/>
  <c r="K604" i="55" s="1"/>
  <c r="G610" i="55" a="1"/>
  <c r="G610" i="55" s="1"/>
  <c r="K610" i="55" s="1"/>
  <c r="G249" i="55" a="1"/>
  <c r="G249" i="55" s="1"/>
  <c r="G251" i="55" a="1"/>
  <c r="G251" i="55" s="1"/>
  <c r="G276" i="55" a="1"/>
  <c r="G276" i="55" s="1"/>
  <c r="K276" i="55" s="1"/>
  <c r="G442" i="55" a="1"/>
  <c r="G442" i="55" s="1"/>
  <c r="K442" i="55" s="1"/>
  <c r="G307" i="55" a="1"/>
  <c r="G307" i="55" s="1"/>
  <c r="G487" i="55" a="1"/>
  <c r="G487" i="55" s="1"/>
  <c r="G294" i="55" a="1"/>
  <c r="G294" i="55" s="1"/>
  <c r="K294" i="55" s="1"/>
  <c r="G295" i="55" a="1"/>
  <c r="G295" i="55" s="1"/>
  <c r="K295" i="55" s="1"/>
  <c r="G501" i="55" a="1"/>
  <c r="G501" i="55" s="1"/>
  <c r="G548" i="55" a="1"/>
  <c r="G548" i="55" s="1"/>
  <c r="G651" i="55" a="1"/>
  <c r="G651" i="55" s="1"/>
  <c r="K651" i="55" s="1"/>
  <c r="G551" i="55" a="1"/>
  <c r="G551" i="55" s="1"/>
  <c r="K551" i="55" s="1"/>
  <c r="G298" i="55" a="1"/>
  <c r="G298" i="55" s="1"/>
  <c r="G658" i="55" a="1"/>
  <c r="G658" i="55" s="1"/>
  <c r="G660" i="55" a="1"/>
  <c r="G660" i="55" s="1"/>
  <c r="K660" i="55" s="1"/>
  <c r="G653" i="55" a="1"/>
  <c r="G653" i="55" s="1"/>
  <c r="K653" i="55" s="1"/>
  <c r="G655" i="55" a="1"/>
  <c r="G655" i="55" s="1"/>
  <c r="G585" i="55" a="1"/>
  <c r="G585" i="55" s="1"/>
  <c r="G239" i="55" a="1"/>
  <c r="G239" i="55" s="1"/>
  <c r="K239" i="55" s="1"/>
  <c r="G109" i="55" a="1"/>
  <c r="G109" i="55" s="1"/>
  <c r="K109" i="55" s="1"/>
  <c r="G650" i="55" a="1"/>
  <c r="G650" i="55" s="1"/>
  <c r="G320" i="55" a="1"/>
  <c r="G320" i="55" s="1"/>
  <c r="G282" i="55" a="1"/>
  <c r="G282" i="55" s="1"/>
  <c r="K282" i="55" s="1"/>
  <c r="G332" i="55" a="1"/>
  <c r="G332" i="55" s="1"/>
  <c r="K332" i="55" s="1"/>
  <c r="G381" i="55" a="1"/>
  <c r="G381" i="55" s="1"/>
  <c r="G527" i="55" a="1"/>
  <c r="G527" i="55" s="1"/>
  <c r="G418" i="55" a="1"/>
  <c r="G418" i="55" s="1"/>
  <c r="K418" i="55" s="1"/>
  <c r="G529" i="55" a="1"/>
  <c r="G529" i="55" s="1"/>
  <c r="K529" i="55" s="1"/>
  <c r="G485" i="55" a="1"/>
  <c r="G485" i="55" s="1"/>
  <c r="G388" i="55" a="1"/>
  <c r="G388" i="55" s="1"/>
  <c r="G552" i="55" a="1"/>
  <c r="G552" i="55" s="1"/>
  <c r="K552" i="55" s="1"/>
  <c r="G117" i="55" a="1"/>
  <c r="G117" i="55" s="1"/>
  <c r="K117" i="55" s="1"/>
  <c r="G118" i="55" a="1"/>
  <c r="G118" i="55" s="1"/>
  <c r="G146" i="55" a="1"/>
  <c r="G146" i="55" s="1"/>
  <c r="G362" i="55" a="1"/>
  <c r="G362" i="55" s="1"/>
  <c r="K362" i="55" s="1"/>
  <c r="G396" i="55" a="1"/>
  <c r="G396" i="55" s="1"/>
  <c r="K396" i="55" s="1"/>
  <c r="G545" i="55" a="1"/>
  <c r="G545" i="55" s="1"/>
  <c r="G169" i="55" a="1"/>
  <c r="G169" i="55" s="1"/>
  <c r="G64" i="55" a="1"/>
  <c r="G64" i="55" s="1"/>
  <c r="K64" i="55" s="1"/>
  <c r="G143" i="55" a="1"/>
  <c r="G143" i="55" s="1"/>
  <c r="K143" i="55" s="1"/>
  <c r="G207" i="55" a="1"/>
  <c r="G207" i="55" s="1"/>
  <c r="G141" i="55" a="1"/>
  <c r="G141" i="55" s="1"/>
  <c r="G643" i="55" a="1"/>
  <c r="G643" i="55" s="1"/>
  <c r="G460" i="55" a="1"/>
  <c r="G460" i="55" s="1"/>
  <c r="K460" i="55" s="1"/>
  <c r="G278" i="55" a="1"/>
  <c r="G278" i="55" s="1"/>
  <c r="G656" i="55" a="1"/>
  <c r="G656" i="55" s="1"/>
  <c r="G645" i="55" a="1"/>
  <c r="G645" i="55" s="1"/>
  <c r="G203" i="55" a="1"/>
  <c r="G203" i="55" s="1"/>
  <c r="K203" i="55" s="1"/>
  <c r="G425" i="55" a="1"/>
  <c r="G425" i="55" s="1"/>
  <c r="G359" i="55" a="1"/>
  <c r="G359" i="55" s="1"/>
  <c r="G128" i="55" a="1"/>
  <c r="G128" i="55" s="1"/>
  <c r="G379" i="55" a="1"/>
  <c r="G379" i="55" s="1"/>
  <c r="G110" i="55" a="1"/>
  <c r="G110" i="55" s="1"/>
  <c r="I609" i="55" a="1"/>
  <c r="I609" i="55" s="1"/>
  <c r="G150" i="55" a="1"/>
  <c r="G150" i="55" s="1"/>
  <c r="I150" i="55" a="1"/>
  <c r="I150" i="55" s="1"/>
  <c r="G78" i="55" a="1"/>
  <c r="G78" i="55" s="1"/>
  <c r="K78" i="55" s="1"/>
  <c r="G259" i="55" a="1"/>
  <c r="G259" i="55" s="1"/>
  <c r="G304" i="55" a="1"/>
  <c r="G304" i="55" s="1"/>
  <c r="G231" i="55" a="1"/>
  <c r="G231" i="55" s="1"/>
  <c r="G622" i="55" a="1"/>
  <c r="G622" i="55" s="1"/>
  <c r="K622" i="55" s="1"/>
  <c r="G654" i="55" a="1"/>
  <c r="G654" i="55" s="1"/>
  <c r="G413" i="55" a="1"/>
  <c r="G413" i="55" s="1"/>
  <c r="G506" i="55" a="1"/>
  <c r="G506" i="55" s="1"/>
  <c r="G432" i="55" a="1"/>
  <c r="G432" i="55" s="1"/>
  <c r="G210" i="55" a="1"/>
  <c r="G210" i="55" s="1"/>
  <c r="G420" i="55" a="1"/>
  <c r="G420" i="55" s="1"/>
  <c r="G292" i="55" a="1"/>
  <c r="G292" i="55" s="1"/>
  <c r="G228" i="55" a="1"/>
  <c r="G228" i="55" s="1"/>
  <c r="K228" i="55" s="1"/>
  <c r="G271" i="55" a="1"/>
  <c r="G271" i="55" s="1"/>
  <c r="K271" i="55" s="1"/>
  <c r="G390" i="55" a="1"/>
  <c r="G390" i="55" s="1"/>
  <c r="K390" i="55" s="1"/>
  <c r="G503" i="55" a="1"/>
  <c r="G503" i="55" s="1"/>
  <c r="K503" i="55" s="1"/>
  <c r="G652" i="55" a="1"/>
  <c r="G652" i="55" s="1"/>
  <c r="K652" i="55" s="1"/>
  <c r="G657" i="55" a="1"/>
  <c r="G657" i="55" s="1"/>
  <c r="K657" i="55" s="1"/>
  <c r="G649" i="55" a="1"/>
  <c r="G649" i="55" s="1"/>
  <c r="K649" i="55" s="1"/>
  <c r="G244" i="55" a="1"/>
  <c r="G244" i="55" s="1"/>
  <c r="K244" i="55" s="1"/>
  <c r="G430" i="55" a="1"/>
  <c r="G430" i="55" s="1"/>
  <c r="K430" i="55" s="1"/>
  <c r="G333" i="55" a="1"/>
  <c r="G333" i="55" s="1"/>
  <c r="K333" i="55" s="1"/>
  <c r="G225" i="55" a="1"/>
  <c r="G225" i="55" s="1"/>
  <c r="K225" i="55" s="1"/>
  <c r="G618" i="55" a="1"/>
  <c r="G618" i="55" s="1"/>
  <c r="K618" i="55" s="1"/>
  <c r="G238" i="55" a="1"/>
  <c r="G238" i="55" s="1"/>
  <c r="K238" i="55" s="1"/>
  <c r="G322" i="55" a="1"/>
  <c r="G322" i="55" s="1"/>
  <c r="G312" i="55" a="1"/>
  <c r="G312" i="55" s="1"/>
  <c r="K312" i="55" s="1"/>
  <c r="G108" i="55" a="1"/>
  <c r="G108" i="55" s="1"/>
  <c r="K108" i="55" s="1"/>
  <c r="G349" i="55" a="1"/>
  <c r="G349" i="55" s="1"/>
  <c r="K349" i="55" s="1"/>
  <c r="G321" i="55" a="1"/>
  <c r="G321" i="55" s="1"/>
  <c r="G350" i="55" a="1"/>
  <c r="G350" i="55" s="1"/>
  <c r="K350" i="55" s="1"/>
  <c r="G405" i="55" a="1"/>
  <c r="G405" i="55" s="1"/>
  <c r="K405" i="55" s="1"/>
  <c r="G173" i="55" a="1"/>
  <c r="G173" i="55" s="1"/>
  <c r="K173" i="55" s="1"/>
  <c r="G133" i="55" a="1"/>
  <c r="G133" i="55" s="1"/>
  <c r="G609" i="55" a="1"/>
  <c r="G609" i="55" s="1"/>
  <c r="K609" i="55" s="1"/>
  <c r="AA2102" i="34"/>
  <c r="X2102" i="34"/>
  <c r="Q2102" i="34"/>
  <c r="R2102" i="34"/>
  <c r="V2102" i="34"/>
  <c r="AA2201" i="34"/>
  <c r="X2201" i="34"/>
  <c r="Q2201" i="34"/>
  <c r="R2201" i="34"/>
  <c r="V2201" i="34"/>
  <c r="R2226" i="34"/>
  <c r="V2226" i="34"/>
  <c r="AA2226" i="34"/>
  <c r="X2226" i="34"/>
  <c r="Q2226" i="34"/>
  <c r="X2250" i="34"/>
  <c r="Q2250" i="34"/>
  <c r="R2250" i="34"/>
  <c r="V2250" i="34"/>
  <c r="AA2250" i="34"/>
  <c r="Q2298" i="34"/>
  <c r="R2298" i="34"/>
  <c r="V2298" i="34"/>
  <c r="AA2298" i="34"/>
  <c r="X2298" i="34"/>
  <c r="X2315" i="34"/>
  <c r="Q2315" i="34"/>
  <c r="R2315" i="34"/>
  <c r="V2315" i="34"/>
  <c r="AA2315" i="34"/>
  <c r="X2355" i="34"/>
  <c r="Q2355" i="34"/>
  <c r="R2355" i="34"/>
  <c r="V2355" i="34"/>
  <c r="AA2355" i="34"/>
  <c r="Q2351" i="34"/>
  <c r="R2351" i="34"/>
  <c r="V2351" i="34"/>
  <c r="AA2351" i="34"/>
  <c r="X2351" i="34"/>
  <c r="AA2358" i="34"/>
  <c r="X2358" i="34"/>
  <c r="Q2358" i="34"/>
  <c r="R2358" i="34"/>
  <c r="V2358" i="34"/>
  <c r="X2392" i="34"/>
  <c r="Q2392" i="34"/>
  <c r="R2392" i="34"/>
  <c r="V2392" i="34"/>
  <c r="AA2392" i="34"/>
  <c r="Q2399" i="34"/>
  <c r="R2399" i="34"/>
  <c r="V2399" i="34"/>
  <c r="AA2399" i="34"/>
  <c r="X2399" i="34"/>
  <c r="Q2243" i="34"/>
  <c r="R2243" i="34"/>
  <c r="V2243" i="34"/>
  <c r="AA2243" i="34"/>
  <c r="X2243" i="34"/>
  <c r="R2236" i="34"/>
  <c r="V2236" i="34"/>
  <c r="AA2236" i="34"/>
  <c r="X2236" i="34"/>
  <c r="Q2236" i="34"/>
  <c r="X2196" i="34"/>
  <c r="Q2196" i="34"/>
  <c r="R2196" i="34"/>
  <c r="V2196" i="34"/>
  <c r="AA2196" i="34"/>
  <c r="AA2233" i="34"/>
  <c r="X2233" i="34"/>
  <c r="Q2233" i="34"/>
  <c r="R2233" i="34"/>
  <c r="V2233" i="34"/>
  <c r="Q2259" i="34"/>
  <c r="R2259" i="34"/>
  <c r="V2259" i="34"/>
  <c r="AA2259" i="34"/>
  <c r="X2259" i="34"/>
  <c r="Q2271" i="34"/>
  <c r="R2271" i="34"/>
  <c r="V2271" i="34"/>
  <c r="AA2271" i="34"/>
  <c r="X2271" i="34"/>
  <c r="R2293" i="34"/>
  <c r="V2293" i="34"/>
  <c r="AA2293" i="34"/>
  <c r="X2293" i="34"/>
  <c r="Q2293" i="34"/>
  <c r="X2299" i="34"/>
  <c r="Q2299" i="34"/>
  <c r="R2299" i="34"/>
  <c r="V2299" i="34"/>
  <c r="AA2299" i="34"/>
  <c r="AA2316" i="34"/>
  <c r="X2316" i="34"/>
  <c r="Q2316" i="34"/>
  <c r="R2316" i="34"/>
  <c r="V2316" i="34"/>
  <c r="AA2356" i="34"/>
  <c r="X2356" i="34"/>
  <c r="Q2356" i="34"/>
  <c r="R2356" i="34"/>
  <c r="V2356" i="34"/>
  <c r="X2352" i="34"/>
  <c r="Q2352" i="34"/>
  <c r="R2352" i="34"/>
  <c r="V2352" i="34"/>
  <c r="AA2352" i="34"/>
  <c r="R2361" i="34"/>
  <c r="V2361" i="34"/>
  <c r="AA2361" i="34"/>
  <c r="X2361" i="34"/>
  <c r="Q2361" i="34"/>
  <c r="AA2375" i="34"/>
  <c r="X2375" i="34"/>
  <c r="Q2375" i="34"/>
  <c r="R2375" i="34"/>
  <c r="V2375" i="34"/>
  <c r="AA2397" i="34"/>
  <c r="X2397" i="34"/>
  <c r="Q2397" i="34"/>
  <c r="R2397" i="34"/>
  <c r="V2397" i="34"/>
  <c r="Q2223" i="34"/>
  <c r="R2223" i="34"/>
  <c r="V2223" i="34"/>
  <c r="AA2223" i="34"/>
  <c r="X2223" i="34"/>
  <c r="R2234" i="34"/>
  <c r="V2234" i="34"/>
  <c r="AA2234" i="34"/>
  <c r="X2234" i="34"/>
  <c r="Q2234" i="34"/>
  <c r="X2260" i="34"/>
  <c r="Q2260" i="34"/>
  <c r="R2260" i="34"/>
  <c r="V2260" i="34"/>
  <c r="AA2260" i="34"/>
  <c r="R2297" i="34"/>
  <c r="V2297" i="34"/>
  <c r="AA2297" i="34"/>
  <c r="X2297" i="34"/>
  <c r="Q2297" i="34"/>
  <c r="R2313" i="34"/>
  <c r="V2313" i="34"/>
  <c r="AA2313" i="34"/>
  <c r="X2313" i="34"/>
  <c r="Q2313" i="34"/>
  <c r="R2332" i="34"/>
  <c r="V2332" i="34"/>
  <c r="AA2332" i="34"/>
  <c r="X2332" i="34"/>
  <c r="Q2332" i="34"/>
  <c r="R2350" i="34"/>
  <c r="V2350" i="34"/>
  <c r="AA2350" i="34"/>
  <c r="X2350" i="34"/>
  <c r="Q2350" i="34"/>
  <c r="Q2362" i="34"/>
  <c r="R2362" i="34"/>
  <c r="V2362" i="34"/>
  <c r="AA2362" i="34"/>
  <c r="X2362" i="34"/>
  <c r="R2376" i="34"/>
  <c r="V2376" i="34"/>
  <c r="AA2376" i="34"/>
  <c r="X2376" i="34"/>
  <c r="Q2376" i="34"/>
  <c r="AA2366" i="34"/>
  <c r="X2366" i="34"/>
  <c r="Q2366" i="34"/>
  <c r="R2366" i="34"/>
  <c r="V2366" i="34"/>
  <c r="Q2247" i="34"/>
  <c r="R2247" i="34"/>
  <c r="V2247" i="34"/>
  <c r="AA2247" i="34"/>
  <c r="X2247" i="34"/>
  <c r="Q2249" i="34"/>
  <c r="R2249" i="34"/>
  <c r="V2249" i="34"/>
  <c r="AA2249" i="34"/>
  <c r="X2249" i="34"/>
  <c r="AA2292" i="34"/>
  <c r="X2292" i="34"/>
  <c r="Q2292" i="34"/>
  <c r="R2292" i="34"/>
  <c r="V2292" i="34"/>
  <c r="Q2314" i="34"/>
  <c r="R2314" i="34"/>
  <c r="V2314" i="34"/>
  <c r="AA2314" i="34"/>
  <c r="X2314" i="34"/>
  <c r="Q2333" i="34"/>
  <c r="R2333" i="34"/>
  <c r="V2333" i="34"/>
  <c r="AA2333" i="34"/>
  <c r="X2333" i="34"/>
  <c r="X2357" i="34"/>
  <c r="Q2357" i="34"/>
  <c r="R2357" i="34"/>
  <c r="V2357" i="34"/>
  <c r="AA2357" i="34"/>
  <c r="X2374" i="34"/>
  <c r="Q2374" i="34"/>
  <c r="R2374" i="34"/>
  <c r="V2374" i="34"/>
  <c r="AA2374" i="34"/>
  <c r="Q2391" i="34"/>
  <c r="R2391" i="34"/>
  <c r="V2391" i="34"/>
  <c r="AA2391" i="34"/>
  <c r="X2391" i="34"/>
  <c r="R2398" i="34"/>
  <c r="V2398" i="34"/>
  <c r="AA2398" i="34"/>
  <c r="X2398" i="34"/>
  <c r="Q2398" i="34"/>
  <c r="A2366" i="34"/>
  <c r="A2236" i="34"/>
  <c r="A2247" i="34"/>
  <c r="A2243" i="34"/>
  <c r="A2397" i="34"/>
  <c r="A2399" i="34"/>
  <c r="A2398" i="34"/>
  <c r="A2391" i="34"/>
  <c r="A2392" i="34"/>
  <c r="A2376" i="34"/>
  <c r="A2374" i="34"/>
  <c r="A2375" i="34"/>
  <c r="A2361" i="34"/>
  <c r="A2362" i="34"/>
  <c r="A2358" i="34"/>
  <c r="A2357" i="34"/>
  <c r="A2351" i="34"/>
  <c r="A2352" i="34"/>
  <c r="A2350" i="34"/>
  <c r="A2356" i="34"/>
  <c r="A2355" i="34"/>
  <c r="A2332" i="34"/>
  <c r="A2333" i="34"/>
  <c r="A2315" i="34"/>
  <c r="A2316" i="34"/>
  <c r="A2314" i="34"/>
  <c r="A2313" i="34"/>
  <c r="A2297" i="34"/>
  <c r="A2298" i="34"/>
  <c r="A2299" i="34"/>
  <c r="A2292" i="34"/>
  <c r="A2293" i="34"/>
  <c r="A2271" i="34"/>
  <c r="A2259" i="34"/>
  <c r="A2260" i="34"/>
  <c r="A2249" i="34"/>
  <c r="A2250" i="34"/>
  <c r="A2233" i="34"/>
  <c r="A2234" i="34"/>
  <c r="A2226" i="34"/>
  <c r="A2223" i="34"/>
  <c r="A2201" i="34"/>
  <c r="A2196" i="34"/>
  <c r="A2102" i="34"/>
  <c r="K51" i="55" l="1"/>
  <c r="K121" i="55"/>
  <c r="K478" i="55"/>
  <c r="K477" i="55"/>
  <c r="K464" i="55"/>
  <c r="K535" i="55"/>
  <c r="K374" i="55"/>
  <c r="K77" i="55"/>
  <c r="K207" i="55"/>
  <c r="K545" i="55"/>
  <c r="K118" i="55"/>
  <c r="K485" i="55"/>
  <c r="K381" i="55"/>
  <c r="K650" i="55"/>
  <c r="K655" i="55"/>
  <c r="K298" i="55"/>
  <c r="K501" i="55"/>
  <c r="K307" i="55"/>
  <c r="K249" i="55"/>
  <c r="K222" i="55"/>
  <c r="K308" i="55"/>
  <c r="K303" i="55"/>
  <c r="K293" i="55"/>
  <c r="K628" i="55"/>
  <c r="K206" i="55"/>
  <c r="K659" i="55"/>
  <c r="K220" i="55"/>
  <c r="K479" i="55"/>
  <c r="K461" i="55"/>
  <c r="K476" i="55"/>
  <c r="K157" i="55"/>
  <c r="K642" i="55"/>
  <c r="K196" i="55"/>
  <c r="K617" i="55"/>
  <c r="K339" i="55"/>
  <c r="K311" i="55"/>
  <c r="K633" i="55"/>
  <c r="K94" i="55"/>
  <c r="K130" i="55"/>
  <c r="K318" i="55"/>
  <c r="K379" i="55"/>
  <c r="K637" i="55"/>
  <c r="K555" i="55"/>
  <c r="K147" i="55"/>
  <c r="K186" i="55"/>
  <c r="K532" i="55"/>
  <c r="K172" i="55"/>
  <c r="K284" i="55"/>
  <c r="K558" i="55"/>
  <c r="K614" i="55"/>
  <c r="K345" i="55"/>
  <c r="K260" i="55"/>
  <c r="K202" i="55"/>
  <c r="K300" i="55"/>
  <c r="K181" i="55"/>
  <c r="K191" i="55"/>
  <c r="K432" i="55"/>
  <c r="K292" i="55"/>
  <c r="K506" i="55"/>
  <c r="K231" i="55"/>
  <c r="K304" i="55"/>
  <c r="K169" i="55"/>
  <c r="K146" i="55"/>
  <c r="K388" i="55"/>
  <c r="K527" i="55"/>
  <c r="K320" i="55"/>
  <c r="K585" i="55"/>
  <c r="K658" i="55"/>
  <c r="K548" i="55"/>
  <c r="K487" i="55"/>
  <c r="K251" i="55"/>
  <c r="K441" i="55"/>
  <c r="K634" i="55"/>
  <c r="K361" i="55"/>
  <c r="K544" i="55"/>
  <c r="K254" i="55"/>
  <c r="K221" i="55"/>
  <c r="K229" i="55"/>
  <c r="K537" i="55"/>
  <c r="K274" i="55"/>
  <c r="K420" i="55"/>
  <c r="K413" i="55"/>
  <c r="K133" i="55"/>
  <c r="K321" i="55"/>
  <c r="K322" i="55"/>
  <c r="K110" i="55"/>
  <c r="K425" i="55"/>
  <c r="K278" i="55"/>
  <c r="K645" i="55"/>
  <c r="K128" i="55"/>
  <c r="K643" i="55"/>
  <c r="K654" i="55"/>
  <c r="K259" i="55"/>
  <c r="K210" i="55"/>
  <c r="K500" i="55"/>
  <c r="K593" i="55"/>
  <c r="K411" i="55"/>
  <c r="K166" i="55"/>
  <c r="K377" i="55"/>
  <c r="K106" i="55"/>
  <c r="K301" i="55"/>
  <c r="K646" i="55"/>
  <c r="K52" i="55"/>
  <c r="K511" i="55"/>
  <c r="K554" i="55"/>
  <c r="K550" i="55"/>
  <c r="K568" i="55"/>
  <c r="K531" i="55"/>
  <c r="K75" i="55"/>
  <c r="K641" i="55"/>
  <c r="K557" i="55"/>
  <c r="K102" i="55"/>
  <c r="K514" i="55"/>
  <c r="K540" i="55"/>
  <c r="K189" i="55"/>
  <c r="K192" i="55"/>
  <c r="K53" i="55"/>
  <c r="K444" i="55"/>
  <c r="K391" i="55"/>
  <c r="K481" i="55"/>
  <c r="K65" i="55"/>
  <c r="K273" i="55"/>
  <c r="K175" i="55"/>
  <c r="K661" i="55"/>
  <c r="K125" i="55"/>
  <c r="K342" i="55"/>
  <c r="K82" i="55"/>
  <c r="K100" i="55"/>
  <c r="K459" i="55"/>
  <c r="K114" i="55"/>
  <c r="K547" i="55"/>
  <c r="K355" i="55"/>
  <c r="K234" i="55"/>
  <c r="K483" i="55"/>
  <c r="K371" i="55"/>
  <c r="K493" i="55"/>
  <c r="K208" i="55"/>
  <c r="K90" i="55"/>
  <c r="K611" i="55"/>
  <c r="K638" i="55"/>
  <c r="K336" i="55"/>
  <c r="K340" i="55"/>
  <c r="K103" i="55"/>
  <c r="K242" i="55"/>
  <c r="K139" i="55"/>
  <c r="K465" i="55"/>
  <c r="K95" i="55"/>
  <c r="K392" i="55"/>
  <c r="K252" i="55"/>
  <c r="K647" i="55"/>
  <c r="K272" i="55"/>
  <c r="K253" i="55"/>
  <c r="K150" i="55"/>
  <c r="K290" i="55"/>
  <c r="K176" i="55"/>
  <c r="K428" i="55"/>
  <c r="K89" i="55"/>
  <c r="K93" i="55"/>
  <c r="K508" i="55"/>
  <c r="K80" i="55"/>
  <c r="K291" i="55"/>
  <c r="K620" i="55"/>
  <c r="K329" i="55"/>
  <c r="K214" i="55"/>
  <c r="K58" i="55"/>
  <c r="K366" i="55"/>
  <c r="K132" i="55"/>
  <c r="K43" i="55"/>
  <c r="K131" i="55"/>
  <c r="K496" i="55"/>
  <c r="K445" i="55"/>
  <c r="K123" i="55"/>
  <c r="K607" i="55"/>
  <c r="K588" i="55"/>
  <c r="K597" i="55"/>
  <c r="K338" i="55"/>
  <c r="K281" i="55"/>
  <c r="K523" i="55"/>
  <c r="K50" i="55"/>
  <c r="K263" i="55"/>
  <c r="K48" i="55"/>
  <c r="K577" i="55"/>
  <c r="K606" i="55"/>
  <c r="K403" i="55"/>
  <c r="K270" i="55"/>
  <c r="K212" i="55"/>
  <c r="K359" i="55"/>
  <c r="K656" i="55"/>
  <c r="K141" i="55"/>
  <c r="K148" i="55"/>
  <c r="K571" i="55"/>
  <c r="K306" i="55"/>
  <c r="K185" i="55"/>
  <c r="K536" i="55"/>
  <c r="K373" i="55"/>
  <c r="K575" i="55"/>
  <c r="K44" i="55"/>
  <c r="K435" i="55"/>
  <c r="K370" i="55"/>
  <c r="K546" i="55"/>
  <c r="K556" i="55"/>
  <c r="K159" i="55"/>
  <c r="K98" i="55"/>
  <c r="K530" i="55"/>
  <c r="K201" i="55"/>
  <c r="K233" i="55"/>
  <c r="K560" i="55"/>
  <c r="K629" i="55"/>
  <c r="K427" i="55"/>
  <c r="K356" i="55"/>
  <c r="K211" i="55"/>
  <c r="K553" i="55"/>
  <c r="K155" i="55"/>
  <c r="K226" i="55"/>
  <c r="K144" i="55"/>
  <c r="K513" i="55"/>
  <c r="K119" i="55"/>
  <c r="K615" i="55"/>
  <c r="K630" i="55"/>
  <c r="K46" i="55"/>
  <c r="C2113" i="34"/>
  <c r="C2114" i="34"/>
  <c r="C2323" i="34"/>
  <c r="C2101" i="34"/>
  <c r="C2103" i="34"/>
  <c r="C2104" i="34"/>
  <c r="C2115" i="34"/>
  <c r="C2116" i="34"/>
  <c r="C2123" i="34"/>
  <c r="C2124" i="34"/>
  <c r="C2134" i="34"/>
  <c r="C2135" i="34"/>
  <c r="C2136" i="34"/>
  <c r="C2137" i="34"/>
  <c r="C2138" i="34"/>
  <c r="C2139" i="34"/>
  <c r="C2105" i="34"/>
  <c r="C2106" i="34"/>
  <c r="C2109" i="34"/>
  <c r="C2110" i="34"/>
  <c r="C2111" i="34"/>
  <c r="C2117" i="34"/>
  <c r="C2118" i="34"/>
  <c r="C2119" i="34"/>
  <c r="C2120" i="34"/>
  <c r="C2125" i="34"/>
  <c r="C2126" i="34"/>
  <c r="C2127" i="34"/>
  <c r="C2128" i="34"/>
  <c r="C2129" i="34"/>
  <c r="C2132" i="34"/>
  <c r="C2133" i="34"/>
  <c r="C2121" i="34"/>
  <c r="C2122" i="34"/>
  <c r="C2107" i="34"/>
  <c r="C2108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30" i="34"/>
  <c r="C2131" i="34"/>
  <c r="C2192" i="34"/>
  <c r="C2193" i="34"/>
  <c r="C2194" i="34"/>
  <c r="C2195" i="34"/>
  <c r="C2197" i="34"/>
  <c r="C2198" i="34"/>
  <c r="C2199" i="34"/>
  <c r="C2200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4" i="34"/>
  <c r="C2225" i="34"/>
  <c r="C2227" i="34"/>
  <c r="C2228" i="34"/>
  <c r="C2229" i="34"/>
  <c r="C2230" i="34"/>
  <c r="C2231" i="34"/>
  <c r="C2232" i="34"/>
  <c r="C2251" i="34"/>
  <c r="C2252" i="34"/>
  <c r="C2253" i="34"/>
  <c r="C2256" i="34"/>
  <c r="C2257" i="34"/>
  <c r="C2258" i="34"/>
  <c r="C2261" i="34"/>
  <c r="C2262" i="34"/>
  <c r="C2263" i="34"/>
  <c r="C2264" i="34"/>
  <c r="C2265" i="34"/>
  <c r="C2266" i="34"/>
  <c r="C2267" i="34"/>
  <c r="C2268" i="34"/>
  <c r="C2269" i="34"/>
  <c r="C2270" i="34"/>
  <c r="C2272" i="34"/>
  <c r="C2273" i="34"/>
  <c r="C2274" i="34"/>
  <c r="C2275" i="34"/>
  <c r="C2276" i="34"/>
  <c r="C2277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4" i="34"/>
  <c r="C2295" i="34"/>
  <c r="C2296" i="34"/>
  <c r="C2300" i="34"/>
  <c r="C2301" i="34"/>
  <c r="C2302" i="34"/>
  <c r="C2307" i="34"/>
  <c r="C2308" i="34"/>
  <c r="C2309" i="34"/>
  <c r="C2310" i="34"/>
  <c r="C2311" i="34"/>
  <c r="C2312" i="34"/>
  <c r="C2340" i="34"/>
  <c r="C2341" i="34"/>
  <c r="C2342" i="34"/>
  <c r="C2343" i="34"/>
  <c r="C2344" i="34"/>
  <c r="C2345" i="34"/>
  <c r="C2317" i="34"/>
  <c r="C2318" i="34"/>
  <c r="C2319" i="34"/>
  <c r="C2324" i="34"/>
  <c r="C2325" i="34"/>
  <c r="C2326" i="34"/>
  <c r="C2329" i="34"/>
  <c r="C2330" i="34"/>
  <c r="C2331" i="34"/>
  <c r="C2377" i="34"/>
  <c r="C2378" i="34"/>
  <c r="C2389" i="34"/>
  <c r="C2390" i="34"/>
  <c r="C2372" i="34"/>
  <c r="C2373" i="34"/>
  <c r="C2370" i="34"/>
  <c r="C2371" i="34"/>
  <c r="C2368" i="34"/>
  <c r="C2369" i="34"/>
  <c r="C2359" i="34"/>
  <c r="C2360" i="34"/>
  <c r="C2379" i="34"/>
  <c r="C2380" i="34"/>
  <c r="C2393" i="34"/>
  <c r="C2394" i="34"/>
  <c r="C2365" i="34"/>
  <c r="C2367" i="34"/>
  <c r="C2241" i="34"/>
  <c r="C2242" i="34"/>
  <c r="C2254" i="34"/>
  <c r="C2255" i="34"/>
  <c r="C2244" i="34"/>
  <c r="C2245" i="34"/>
  <c r="C2246" i="34"/>
  <c r="C2248" i="34"/>
  <c r="C2235" i="34"/>
  <c r="C2237" i="34"/>
  <c r="C2238" i="34"/>
  <c r="C2239" i="34"/>
  <c r="C2240" i="34"/>
  <c r="C2381" i="34"/>
  <c r="C2382" i="34"/>
  <c r="C2383" i="34"/>
  <c r="C2387" i="34"/>
  <c r="C2388" i="34"/>
  <c r="C2348" i="34"/>
  <c r="C2349" i="34"/>
  <c r="C2384" i="34"/>
  <c r="C2385" i="34"/>
  <c r="C2386" i="34"/>
  <c r="C2338" i="34"/>
  <c r="C2339" i="34"/>
  <c r="C2363" i="34"/>
  <c r="C2364" i="34"/>
  <c r="C2334" i="34"/>
  <c r="C2335" i="34"/>
  <c r="C2336" i="34"/>
  <c r="C2337" i="34"/>
  <c r="C2346" i="34"/>
  <c r="C2347" i="34"/>
  <c r="C2320" i="34"/>
  <c r="C2321" i="34"/>
  <c r="C2322" i="34"/>
  <c r="C2327" i="34"/>
  <c r="C2328" i="34"/>
  <c r="C2278" i="34"/>
  <c r="C2279" i="34"/>
  <c r="C2280" i="34"/>
  <c r="C2395" i="34"/>
  <c r="C2396" i="34"/>
  <c r="C2353" i="34"/>
  <c r="C2354" i="34"/>
  <c r="C2303" i="34"/>
  <c r="C2304" i="34"/>
  <c r="C2305" i="34"/>
  <c r="C2306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112" i="34"/>
  <c r="C1948" i="34" l="1"/>
  <c r="C1949" i="34"/>
  <c r="C1950" i="34"/>
  <c r="C1951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44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1" i="34" l="1"/>
  <c r="C104" i="34"/>
  <c r="C116" i="34"/>
  <c r="C125" i="34"/>
  <c r="C40" i="34"/>
  <c r="C41" i="34"/>
  <c r="C42" i="34"/>
  <c r="C87" i="34"/>
  <c r="C88" i="34"/>
  <c r="C92" i="34"/>
  <c r="C93" i="34"/>
  <c r="C101" i="34"/>
  <c r="C102" i="34"/>
  <c r="C105" i="34"/>
  <c r="C117" i="34"/>
  <c r="C118" i="34"/>
  <c r="C119" i="34"/>
  <c r="C126" i="34"/>
  <c r="C25" i="34"/>
  <c r="C26" i="34"/>
  <c r="C27" i="34"/>
  <c r="C28" i="34"/>
  <c r="C29" i="34"/>
  <c r="C31" i="34"/>
  <c r="C33" i="34"/>
  <c r="C34" i="34"/>
  <c r="C38" i="34"/>
  <c r="C43" i="34"/>
  <c r="C46" i="34"/>
  <c r="C47" i="34"/>
  <c r="C48" i="34"/>
  <c r="C49" i="34"/>
  <c r="C52" i="34"/>
  <c r="C56" i="34"/>
  <c r="C57" i="34"/>
  <c r="C62" i="34"/>
  <c r="C65" i="34"/>
  <c r="C66" i="34"/>
  <c r="C69" i="34"/>
  <c r="C70" i="34"/>
  <c r="C71" i="34"/>
  <c r="C72" i="34"/>
  <c r="C73" i="34"/>
  <c r="C79" i="34"/>
  <c r="C80" i="34"/>
  <c r="C82" i="34"/>
  <c r="C89" i="34"/>
  <c r="C91" i="34"/>
  <c r="C94" i="34"/>
  <c r="C95" i="34"/>
  <c r="C96" i="34"/>
  <c r="C99" i="34"/>
  <c r="C103" i="34"/>
  <c r="C106" i="34"/>
  <c r="C112" i="34"/>
  <c r="C113" i="34"/>
  <c r="C115" i="34"/>
  <c r="C120" i="34"/>
  <c r="C123" i="34"/>
  <c r="C127" i="34"/>
  <c r="C128" i="34"/>
  <c r="C129" i="34"/>
  <c r="C131" i="34"/>
  <c r="C132" i="34"/>
  <c r="C133" i="34"/>
  <c r="C138" i="34"/>
  <c r="C22" i="34"/>
  <c r="C23" i="34"/>
  <c r="C24" i="34"/>
  <c r="C30" i="34"/>
  <c r="C32" i="34"/>
  <c r="C35" i="34"/>
  <c r="C36" i="34"/>
  <c r="C37" i="34"/>
  <c r="C44" i="34"/>
  <c r="C45" i="34"/>
  <c r="C50" i="34"/>
  <c r="C51" i="34"/>
  <c r="C53" i="34"/>
  <c r="C54" i="34"/>
  <c r="C55" i="34"/>
  <c r="C59" i="34"/>
  <c r="C60" i="34"/>
  <c r="C61" i="34"/>
  <c r="C63" i="34"/>
  <c r="C64" i="34"/>
  <c r="C67" i="34"/>
  <c r="C68" i="34"/>
  <c r="C74" i="34"/>
  <c r="C75" i="34"/>
  <c r="C76" i="34"/>
  <c r="C77" i="34"/>
  <c r="C78" i="34"/>
  <c r="C83" i="34"/>
  <c r="C84" i="34"/>
  <c r="C85" i="34"/>
  <c r="C86" i="34"/>
  <c r="C90" i="34"/>
  <c r="C97" i="34"/>
  <c r="C98" i="34"/>
  <c r="C100" i="34"/>
  <c r="C107" i="34"/>
  <c r="C108" i="34"/>
  <c r="C109" i="34"/>
  <c r="C110" i="34"/>
  <c r="C111" i="34"/>
  <c r="C114" i="34"/>
  <c r="C121" i="34"/>
  <c r="C122" i="34"/>
  <c r="C124" i="34"/>
  <c r="C130" i="34"/>
  <c r="C134" i="34"/>
  <c r="C135" i="34"/>
  <c r="C136" i="34"/>
  <c r="C137" i="34"/>
  <c r="C139" i="34"/>
  <c r="C140" i="34"/>
  <c r="C141" i="34"/>
  <c r="C147" i="34"/>
  <c r="C157" i="34"/>
  <c r="C161" i="34"/>
  <c r="C162" i="34"/>
  <c r="C167" i="34"/>
  <c r="C142" i="34"/>
  <c r="C143" i="34"/>
  <c r="C144" i="34"/>
  <c r="C145" i="34"/>
  <c r="C146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75" i="34"/>
  <c r="C176" i="34"/>
  <c r="C177" i="34"/>
  <c r="C178" i="34"/>
  <c r="C180" i="34"/>
  <c r="C181" i="34"/>
  <c r="C184" i="34"/>
  <c r="C185" i="34"/>
  <c r="C168" i="34"/>
  <c r="C169" i="34"/>
  <c r="C170" i="34"/>
  <c r="C171" i="34"/>
  <c r="C172" i="34"/>
  <c r="C173" i="34"/>
  <c r="C182" i="34"/>
  <c r="C183" i="34"/>
  <c r="C186" i="34"/>
  <c r="C187" i="34"/>
  <c r="C188" i="34"/>
  <c r="C191" i="34"/>
  <c r="C192" i="34"/>
  <c r="C205" i="34"/>
  <c r="C207" i="34"/>
  <c r="C208" i="34"/>
  <c r="C209" i="34"/>
  <c r="C189" i="34"/>
  <c r="C190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6" i="34"/>
  <c r="C210" i="34"/>
  <c r="C211" i="34"/>
  <c r="C212" i="34"/>
  <c r="C213" i="34"/>
  <c r="C218" i="34"/>
  <c r="C220" i="34"/>
  <c r="C224" i="34"/>
  <c r="C225" i="34"/>
  <c r="C231" i="34"/>
  <c r="C239" i="34"/>
  <c r="C243" i="34"/>
  <c r="C244" i="34"/>
  <c r="C245" i="34"/>
  <c r="C214" i="34"/>
  <c r="C215" i="34"/>
  <c r="C223" i="34"/>
  <c r="C226" i="34"/>
  <c r="C232" i="34"/>
  <c r="C227" i="34"/>
  <c r="C216" i="34"/>
  <c r="C217" i="34"/>
  <c r="C221" i="34"/>
  <c r="C222" i="34"/>
  <c r="C233" i="34"/>
  <c r="C234" i="34"/>
  <c r="C235" i="34"/>
  <c r="C236" i="34"/>
  <c r="C240" i="34"/>
  <c r="C241" i="34"/>
  <c r="C242" i="34"/>
  <c r="C248" i="34"/>
  <c r="C251" i="34"/>
  <c r="C258" i="34"/>
  <c r="C259" i="34"/>
  <c r="C260" i="34"/>
  <c r="C261" i="34"/>
  <c r="C249" i="34"/>
  <c r="C250" i="34"/>
  <c r="C252" i="34"/>
  <c r="C253" i="34"/>
  <c r="C254" i="34"/>
  <c r="C255" i="34"/>
  <c r="C256" i="34"/>
  <c r="C257" i="34"/>
  <c r="C262" i="34"/>
  <c r="C263" i="34"/>
  <c r="C264" i="34"/>
  <c r="C265" i="34"/>
  <c r="C266" i="34"/>
  <c r="C267" i="34"/>
  <c r="C268" i="34"/>
  <c r="C269" i="34"/>
  <c r="C270" i="34"/>
  <c r="C271" i="34"/>
  <c r="C272" i="34"/>
  <c r="C282" i="34"/>
  <c r="C283" i="34"/>
  <c r="C286" i="34"/>
  <c r="C305" i="34"/>
  <c r="C281" i="34"/>
  <c r="C284" i="34"/>
  <c r="C285" i="34"/>
  <c r="C292" i="34"/>
  <c r="C273" i="34"/>
  <c r="C274" i="34"/>
  <c r="C275" i="34"/>
  <c r="C278" i="34"/>
  <c r="C279" i="34"/>
  <c r="C280" i="34"/>
  <c r="C293" i="34"/>
  <c r="C294" i="34"/>
  <c r="C295" i="34"/>
  <c r="C296" i="34"/>
  <c r="C297" i="34"/>
  <c r="C298" i="34"/>
  <c r="C299" i="34"/>
  <c r="C300" i="34"/>
  <c r="C301" i="34"/>
  <c r="C306" i="34"/>
  <c r="C308" i="34"/>
  <c r="C316" i="34"/>
  <c r="C317" i="34"/>
  <c r="C318" i="34"/>
  <c r="C309" i="34"/>
  <c r="C310" i="34"/>
  <c r="C311" i="34"/>
  <c r="C312" i="34"/>
  <c r="C313" i="34"/>
  <c r="C314" i="34"/>
  <c r="C315" i="34"/>
  <c r="C319" i="34"/>
  <c r="C689" i="34"/>
  <c r="C690" i="34"/>
  <c r="C691" i="34"/>
  <c r="C692" i="34"/>
  <c r="C693" i="34"/>
  <c r="C696" i="34"/>
  <c r="C697" i="34"/>
  <c r="C767" i="34"/>
  <c r="C783" i="34"/>
  <c r="C703" i="34"/>
  <c r="C704" i="34"/>
  <c r="C716" i="34"/>
  <c r="C717" i="34"/>
  <c r="C766" i="34"/>
  <c r="C784" i="34"/>
  <c r="C796" i="34"/>
  <c r="C797" i="34"/>
  <c r="C798" i="34"/>
  <c r="C799" i="34"/>
  <c r="C803" i="34"/>
  <c r="C804" i="34"/>
  <c r="C809" i="34"/>
  <c r="C810" i="34"/>
  <c r="C822" i="34"/>
  <c r="C823" i="34"/>
  <c r="C824" i="34"/>
  <c r="C825" i="34"/>
  <c r="C826" i="34"/>
  <c r="C827" i="34"/>
  <c r="C871" i="34"/>
  <c r="C872" i="34"/>
  <c r="C465" i="34"/>
  <c r="C466" i="34"/>
  <c r="C575" i="34"/>
  <c r="C576" i="34"/>
  <c r="C620" i="34"/>
  <c r="C621" i="34"/>
  <c r="C622" i="34"/>
  <c r="C648" i="34"/>
  <c r="C649" i="34"/>
  <c r="C650" i="34"/>
  <c r="C836" i="34"/>
  <c r="C843" i="34"/>
  <c r="C844" i="34"/>
  <c r="C883" i="34"/>
  <c r="C884" i="34"/>
  <c r="C885" i="34"/>
  <c r="C890" i="34"/>
  <c r="C886" i="34"/>
  <c r="C887" i="34"/>
  <c r="C888" i="34"/>
  <c r="C889" i="34"/>
  <c r="C891" i="34"/>
  <c r="C892" i="34"/>
  <c r="C893" i="34"/>
  <c r="C894" i="34"/>
  <c r="C895" i="34"/>
  <c r="C896" i="34"/>
  <c r="C899" i="34"/>
  <c r="C900" i="34"/>
  <c r="C901" i="34"/>
  <c r="C902" i="34"/>
  <c r="C951" i="34"/>
  <c r="C952" i="34"/>
  <c r="C960" i="34"/>
  <c r="C961" i="34"/>
  <c r="C962" i="34"/>
  <c r="C963" i="34"/>
  <c r="C992" i="34"/>
  <c r="C993" i="34"/>
  <c r="C1000" i="34"/>
  <c r="C1001" i="34"/>
  <c r="C1002" i="34"/>
  <c r="C1003" i="34"/>
  <c r="C1012" i="34"/>
  <c r="C1013" i="34"/>
  <c r="C1019" i="34"/>
  <c r="C1020" i="34"/>
  <c r="C1021" i="34"/>
  <c r="C1022" i="34"/>
  <c r="C1063" i="34"/>
  <c r="C1064" i="34"/>
  <c r="C1097" i="34"/>
  <c r="C1098" i="34"/>
  <c r="C1099" i="34"/>
  <c r="C1100" i="34"/>
  <c r="C1128" i="34"/>
  <c r="C1129" i="34"/>
  <c r="C1144" i="34"/>
  <c r="C1145" i="34"/>
  <c r="C1146" i="34"/>
  <c r="C1161" i="34"/>
  <c r="C1162" i="34"/>
  <c r="C1163" i="34"/>
  <c r="C1164" i="34"/>
  <c r="C1165" i="34"/>
  <c r="C1186" i="34"/>
  <c r="C1187" i="34"/>
  <c r="C1188" i="34"/>
  <c r="C1189" i="34"/>
  <c r="C1190" i="34"/>
  <c r="C1191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4" i="34"/>
  <c r="C695" i="34"/>
  <c r="C698" i="34"/>
  <c r="C699" i="34"/>
  <c r="C700" i="34"/>
  <c r="C701" i="34"/>
  <c r="C702" i="34"/>
  <c r="C705" i="34"/>
  <c r="C706" i="34"/>
  <c r="C707" i="34"/>
  <c r="C708" i="34"/>
  <c r="C709" i="34"/>
  <c r="C710" i="34"/>
  <c r="C711" i="34"/>
  <c r="C712" i="34"/>
  <c r="C713" i="34"/>
  <c r="C714" i="34"/>
  <c r="C715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48" i="34"/>
  <c r="C749" i="34"/>
  <c r="C763" i="34"/>
  <c r="C764" i="34"/>
  <c r="C765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5" i="34"/>
  <c r="C786" i="34"/>
  <c r="C787" i="34"/>
  <c r="C788" i="34"/>
  <c r="C789" i="34"/>
  <c r="C790" i="34"/>
  <c r="C791" i="34"/>
  <c r="C792" i="34"/>
  <c r="C793" i="34"/>
  <c r="C794" i="34"/>
  <c r="C795" i="34"/>
  <c r="C800" i="34"/>
  <c r="C801" i="34"/>
  <c r="C802" i="34"/>
  <c r="C805" i="34"/>
  <c r="C806" i="34"/>
  <c r="C807" i="34"/>
  <c r="C808" i="34"/>
  <c r="C811" i="34"/>
  <c r="C812" i="34"/>
  <c r="C813" i="34"/>
  <c r="C814" i="34"/>
  <c r="C815" i="34"/>
  <c r="C816" i="34"/>
  <c r="C817" i="34"/>
  <c r="C818" i="34"/>
  <c r="C819" i="34"/>
  <c r="C820" i="34"/>
  <c r="C821" i="34"/>
  <c r="C828" i="34"/>
  <c r="C829" i="34"/>
  <c r="C830" i="34"/>
  <c r="C831" i="34"/>
  <c r="C832" i="34"/>
  <c r="C833" i="34"/>
  <c r="C834" i="34"/>
  <c r="C835" i="34"/>
  <c r="C837" i="34"/>
  <c r="C838" i="34"/>
  <c r="C839" i="34"/>
  <c r="C840" i="34"/>
  <c r="C841" i="34"/>
  <c r="C842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3" i="34"/>
  <c r="C874" i="34"/>
  <c r="C875" i="34"/>
  <c r="C876" i="34"/>
  <c r="C877" i="34"/>
  <c r="C878" i="34"/>
  <c r="C879" i="34"/>
  <c r="C880" i="34"/>
  <c r="C881" i="34"/>
  <c r="C882" i="34"/>
  <c r="C897" i="34"/>
  <c r="C898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3" i="34"/>
  <c r="C954" i="34"/>
  <c r="C955" i="34"/>
  <c r="C956" i="34"/>
  <c r="C957" i="34"/>
  <c r="C958" i="34"/>
  <c r="C959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4" i="34"/>
  <c r="C1005" i="34"/>
  <c r="C1006" i="34"/>
  <c r="C1007" i="34"/>
  <c r="C1008" i="34"/>
  <c r="C1009" i="34"/>
  <c r="C1010" i="34"/>
  <c r="C1011" i="34"/>
  <c r="C1014" i="34"/>
  <c r="C1015" i="34"/>
  <c r="C1016" i="34"/>
  <c r="C1017" i="34"/>
  <c r="C1018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3" i="34"/>
  <c r="C1044" i="34"/>
  <c r="C1041" i="34"/>
  <c r="C1042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303" i="34"/>
  <c r="C1304" i="34"/>
  <c r="C1305" i="34"/>
  <c r="C1306" i="34"/>
  <c r="C1307" i="34"/>
  <c r="C1308" i="34"/>
  <c r="C1309" i="34"/>
  <c r="C1310" i="34"/>
  <c r="C1311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39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80" i="34" l="1"/>
  <c r="P2480" i="34" s="1"/>
  <c r="B2478" i="34"/>
  <c r="P2478" i="34" s="1"/>
  <c r="B1926" i="34"/>
  <c r="B1924" i="34"/>
  <c r="B1815" i="34"/>
  <c r="B1627" i="34"/>
  <c r="B1625" i="34"/>
  <c r="B1428" i="34"/>
  <c r="B1078" i="34"/>
  <c r="A1428" i="34" l="1"/>
  <c r="P1428" i="34"/>
  <c r="X1428" i="34"/>
  <c r="Q1428" i="34"/>
  <c r="R1428" i="34"/>
  <c r="V1428" i="34"/>
  <c r="AA1428" i="34"/>
  <c r="A1078" i="34"/>
  <c r="P1078" i="34"/>
  <c r="X1078" i="34"/>
  <c r="Q1078" i="34"/>
  <c r="R1078" i="34"/>
  <c r="V1078" i="34"/>
  <c r="AA1078" i="34"/>
  <c r="AA1924" i="34"/>
  <c r="P1924" i="34"/>
  <c r="X1924" i="34"/>
  <c r="Q1924" i="34"/>
  <c r="R1924" i="34"/>
  <c r="V1924" i="34"/>
  <c r="P1625" i="34"/>
  <c r="X1625" i="34"/>
  <c r="Q1625" i="34"/>
  <c r="R1625" i="34"/>
  <c r="V1625" i="34"/>
  <c r="AA1625" i="34"/>
  <c r="AA1926" i="34"/>
  <c r="P1926" i="34"/>
  <c r="X1926" i="34"/>
  <c r="Q1926" i="34"/>
  <c r="R1926" i="34"/>
  <c r="V1926" i="34"/>
  <c r="P1627" i="34"/>
  <c r="X1627" i="34"/>
  <c r="Q1627" i="34"/>
  <c r="R1627" i="34"/>
  <c r="V1627" i="34"/>
  <c r="AA1627" i="34"/>
  <c r="Q1815" i="34"/>
  <c r="R1815" i="34"/>
  <c r="V1815" i="34"/>
  <c r="AA1815" i="34"/>
  <c r="P1815" i="34"/>
  <c r="X1815" i="34"/>
  <c r="Q2480" i="34"/>
  <c r="R2480" i="34"/>
  <c r="V2480" i="34"/>
  <c r="AA2480" i="34"/>
  <c r="X2480" i="34"/>
  <c r="AA2478" i="34"/>
  <c r="X2478" i="34"/>
  <c r="Q2478" i="34"/>
  <c r="R2478" i="34"/>
  <c r="V2478" i="34"/>
  <c r="A2478" i="34"/>
  <c r="A2480" i="34"/>
  <c r="A1924" i="34"/>
  <c r="A1627" i="34"/>
  <c r="A1815" i="34"/>
  <c r="A1625" i="34"/>
  <c r="A1926" i="34"/>
  <c r="B2821" i="34"/>
  <c r="P2821" i="34" s="1"/>
  <c r="B2054" i="34"/>
  <c r="P2054" i="34" s="1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32" i="34"/>
  <c r="B1231" i="34"/>
  <c r="B1230" i="34"/>
  <c r="B1229" i="34"/>
  <c r="B1228" i="34"/>
  <c r="B1227" i="34"/>
  <c r="B1226" i="34"/>
  <c r="B1225" i="34"/>
  <c r="B1224" i="34"/>
  <c r="B1185" i="34"/>
  <c r="B1184" i="34"/>
  <c r="B1183" i="34"/>
  <c r="B1182" i="34"/>
  <c r="B1181" i="34"/>
  <c r="B1180" i="34"/>
  <c r="B1179" i="34"/>
  <c r="B1178" i="34"/>
  <c r="B1177" i="34"/>
  <c r="B1142" i="34"/>
  <c r="B1141" i="34"/>
  <c r="B1140" i="34"/>
  <c r="B1139" i="34"/>
  <c r="B1138" i="34"/>
  <c r="B1137" i="34"/>
  <c r="B1136" i="34"/>
  <c r="B1135" i="34"/>
  <c r="B1134" i="34"/>
  <c r="B1638" i="34"/>
  <c r="B1618" i="34"/>
  <c r="B1617" i="34"/>
  <c r="B1517" i="34"/>
  <c r="B1516" i="34"/>
  <c r="B1451" i="34"/>
  <c r="B1450" i="34"/>
  <c r="B1422" i="34"/>
  <c r="B1421" i="34"/>
  <c r="B1387" i="34"/>
  <c r="B1386" i="34"/>
  <c r="B1379" i="34"/>
  <c r="B1378" i="34"/>
  <c r="B1377" i="34"/>
  <c r="B1376" i="34"/>
  <c r="B1363" i="34"/>
  <c r="B1362" i="34"/>
  <c r="B1361" i="34"/>
  <c r="B1360" i="34"/>
  <c r="B1359" i="34"/>
  <c r="B1358" i="34"/>
  <c r="B1336" i="34"/>
  <c r="B1335" i="34"/>
  <c r="B1334" i="34"/>
  <c r="B1333" i="34"/>
  <c r="B1332" i="34"/>
  <c r="B1331" i="34"/>
  <c r="B1330" i="34"/>
  <c r="B1329" i="34"/>
  <c r="B1328" i="34"/>
  <c r="B1305" i="34"/>
  <c r="B1304" i="34"/>
  <c r="B1303" i="34"/>
  <c r="B1277" i="34"/>
  <c r="B1276" i="34"/>
  <c r="B1275" i="34"/>
  <c r="B1773" i="34"/>
  <c r="B1772" i="34"/>
  <c r="B1771" i="34"/>
  <c r="B1759" i="34"/>
  <c r="B1758" i="34"/>
  <c r="B1757" i="34"/>
  <c r="B1756" i="34"/>
  <c r="B1755" i="34"/>
  <c r="B1754" i="34"/>
  <c r="B1753" i="34"/>
  <c r="B1752" i="34"/>
  <c r="B1751" i="34"/>
  <c r="B1730" i="34"/>
  <c r="B1729" i="34"/>
  <c r="B1728" i="34"/>
  <c r="B1727" i="34"/>
  <c r="B1726" i="34"/>
  <c r="B1725" i="34"/>
  <c r="B1724" i="34"/>
  <c r="B1723" i="34"/>
  <c r="B1722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81" i="34"/>
  <c r="B1680" i="34"/>
  <c r="B1646" i="34"/>
  <c r="B1645" i="34"/>
  <c r="B1644" i="34"/>
  <c r="B1643" i="34"/>
  <c r="B1642" i="34"/>
  <c r="B1641" i="34"/>
  <c r="B1640" i="34"/>
  <c r="B1639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487" i="34"/>
  <c r="B1486" i="34"/>
  <c r="B1485" i="34"/>
  <c r="B1484" i="34"/>
  <c r="B1483" i="34"/>
  <c r="B1482" i="34"/>
  <c r="B1481" i="34"/>
  <c r="B1480" i="34"/>
  <c r="B1479" i="34"/>
  <c r="B1460" i="34"/>
  <c r="B1459" i="34"/>
  <c r="B1458" i="34"/>
  <c r="B1457" i="34"/>
  <c r="B1456" i="34"/>
  <c r="B1455" i="34"/>
  <c r="B1454" i="34"/>
  <c r="B1453" i="34"/>
  <c r="B1452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574" i="34"/>
  <c r="B1573" i="34"/>
  <c r="B1572" i="34"/>
  <c r="B1571" i="34"/>
  <c r="B1570" i="34"/>
  <c r="B1569" i="34"/>
  <c r="B1568" i="34"/>
  <c r="B1567" i="34"/>
  <c r="B1536" i="34"/>
  <c r="B1535" i="34"/>
  <c r="B1534" i="34"/>
  <c r="B1533" i="34"/>
  <c r="A44" i="70"/>
  <c r="B541" i="34"/>
  <c r="A1454" i="34" l="1"/>
  <c r="P1454" i="34"/>
  <c r="X1454" i="34"/>
  <c r="Q1454" i="34"/>
  <c r="R1454" i="34"/>
  <c r="V1454" i="34"/>
  <c r="AA1454" i="34"/>
  <c r="A1458" i="34"/>
  <c r="P1458" i="34"/>
  <c r="X1458" i="34"/>
  <c r="Q1458" i="34"/>
  <c r="R1458" i="34"/>
  <c r="V1458" i="34"/>
  <c r="AA1458" i="34"/>
  <c r="P1480" i="34"/>
  <c r="X1480" i="34"/>
  <c r="Q1480" i="34"/>
  <c r="R1480" i="34"/>
  <c r="V1480" i="34"/>
  <c r="AA1480" i="34"/>
  <c r="P1484" i="34"/>
  <c r="X1484" i="34"/>
  <c r="Q1484" i="34"/>
  <c r="R1484" i="34"/>
  <c r="V1484" i="34"/>
  <c r="AA1484" i="34"/>
  <c r="A1276" i="34"/>
  <c r="P1276" i="34"/>
  <c r="X1276" i="34"/>
  <c r="Q1276" i="34"/>
  <c r="R1276" i="34"/>
  <c r="V1276" i="34"/>
  <c r="AA1276" i="34"/>
  <c r="A1305" i="34"/>
  <c r="R1305" i="34"/>
  <c r="V1305" i="34"/>
  <c r="AA1305" i="34"/>
  <c r="P1305" i="34"/>
  <c r="X1305" i="34"/>
  <c r="Q1305" i="34"/>
  <c r="A1331" i="34"/>
  <c r="R1331" i="34"/>
  <c r="V1331" i="34"/>
  <c r="AA1331" i="34"/>
  <c r="P1331" i="34"/>
  <c r="X1331" i="34"/>
  <c r="Q1331" i="34"/>
  <c r="A1335" i="34"/>
  <c r="R1335" i="34"/>
  <c r="V1335" i="34"/>
  <c r="AA1335" i="34"/>
  <c r="P1335" i="34"/>
  <c r="X1335" i="34"/>
  <c r="Q1335" i="34"/>
  <c r="A1360" i="34"/>
  <c r="P1360" i="34"/>
  <c r="X1360" i="34"/>
  <c r="R1360" i="34"/>
  <c r="V1360" i="34"/>
  <c r="AA1360" i="34"/>
  <c r="Q1360" i="34"/>
  <c r="A1376" i="34"/>
  <c r="P1376" i="34"/>
  <c r="X1376" i="34"/>
  <c r="R1376" i="34"/>
  <c r="V1376" i="34"/>
  <c r="AA1376" i="34"/>
  <c r="Q1376" i="34"/>
  <c r="A1386" i="34"/>
  <c r="P1386" i="34"/>
  <c r="X1386" i="34"/>
  <c r="R1386" i="34"/>
  <c r="V1386" i="34"/>
  <c r="Q1386" i="34"/>
  <c r="AA1386" i="34"/>
  <c r="A1450" i="34"/>
  <c r="P1450" i="34"/>
  <c r="X1450" i="34"/>
  <c r="Q1450" i="34"/>
  <c r="R1450" i="34"/>
  <c r="V1450" i="34"/>
  <c r="AA1450" i="34"/>
  <c r="A1135" i="34"/>
  <c r="R1135" i="34"/>
  <c r="V1135" i="34"/>
  <c r="AA1135" i="34"/>
  <c r="P1135" i="34"/>
  <c r="X1135" i="34"/>
  <c r="Q1135" i="34"/>
  <c r="A1139" i="34"/>
  <c r="R1139" i="34"/>
  <c r="V1139" i="34"/>
  <c r="AA1139" i="34"/>
  <c r="P1139" i="34"/>
  <c r="X1139" i="34"/>
  <c r="Q1139" i="34"/>
  <c r="A1177" i="34"/>
  <c r="R1177" i="34"/>
  <c r="V1177" i="34"/>
  <c r="AA1177" i="34"/>
  <c r="P1177" i="34"/>
  <c r="X1177" i="34"/>
  <c r="Q1177" i="34"/>
  <c r="A1181" i="34"/>
  <c r="R1181" i="34"/>
  <c r="V1181" i="34"/>
  <c r="AA1181" i="34"/>
  <c r="P1181" i="34"/>
  <c r="X1181" i="34"/>
  <c r="Q1181" i="34"/>
  <c r="A1185" i="34"/>
  <c r="R1185" i="34"/>
  <c r="V1185" i="34"/>
  <c r="AA1185" i="34"/>
  <c r="P1185" i="34"/>
  <c r="X1185" i="34"/>
  <c r="Q1185" i="34"/>
  <c r="A1227" i="34"/>
  <c r="R1227" i="34"/>
  <c r="V1227" i="34"/>
  <c r="AA1227" i="34"/>
  <c r="P1227" i="34"/>
  <c r="X1227" i="34"/>
  <c r="Q1227" i="34"/>
  <c r="A1231" i="34"/>
  <c r="R1231" i="34"/>
  <c r="V1231" i="34"/>
  <c r="AA1231" i="34"/>
  <c r="P1231" i="34"/>
  <c r="X1231" i="34"/>
  <c r="Q1231" i="34"/>
  <c r="A1262" i="34"/>
  <c r="P1262" i="34"/>
  <c r="X1262" i="34"/>
  <c r="Q1262" i="34"/>
  <c r="R1262" i="34"/>
  <c r="V1262" i="34"/>
  <c r="AA1262" i="34"/>
  <c r="A1266" i="34"/>
  <c r="P1266" i="34"/>
  <c r="X1266" i="34"/>
  <c r="Q1266" i="34"/>
  <c r="R1266" i="34"/>
  <c r="V1266" i="34"/>
  <c r="AA1266" i="34"/>
  <c r="A1270" i="34"/>
  <c r="P1270" i="34"/>
  <c r="X1270" i="34"/>
  <c r="Q1270" i="34"/>
  <c r="R1270" i="34"/>
  <c r="V1270" i="34"/>
  <c r="AA1270" i="34"/>
  <c r="A1274" i="34"/>
  <c r="P1274" i="34"/>
  <c r="X1274" i="34"/>
  <c r="Q1274" i="34"/>
  <c r="R1274" i="34"/>
  <c r="V1274" i="34"/>
  <c r="AA1274" i="34"/>
  <c r="A541" i="34"/>
  <c r="R541" i="34"/>
  <c r="V541" i="34"/>
  <c r="AA541" i="34"/>
  <c r="P541" i="34"/>
  <c r="X541" i="34"/>
  <c r="Q541" i="34"/>
  <c r="A1455" i="34"/>
  <c r="R1455" i="34"/>
  <c r="V1455" i="34"/>
  <c r="AA1455" i="34"/>
  <c r="P1455" i="34"/>
  <c r="X1455" i="34"/>
  <c r="Q1455" i="34"/>
  <c r="A1459" i="34"/>
  <c r="R1459" i="34"/>
  <c r="V1459" i="34"/>
  <c r="AA1459" i="34"/>
  <c r="P1459" i="34"/>
  <c r="X1459" i="34"/>
  <c r="Q1459" i="34"/>
  <c r="R1481" i="34"/>
  <c r="V1481" i="34"/>
  <c r="AA1481" i="34"/>
  <c r="P1481" i="34"/>
  <c r="X1481" i="34"/>
  <c r="Q1481" i="34"/>
  <c r="R1485" i="34"/>
  <c r="V1485" i="34"/>
  <c r="AA1485" i="34"/>
  <c r="P1485" i="34"/>
  <c r="X1485" i="34"/>
  <c r="Q1485" i="34"/>
  <c r="A1277" i="34"/>
  <c r="R1277" i="34"/>
  <c r="V1277" i="34"/>
  <c r="AA1277" i="34"/>
  <c r="P1277" i="34"/>
  <c r="X1277" i="34"/>
  <c r="Q1277" i="34"/>
  <c r="A1328" i="34"/>
  <c r="P1328" i="34"/>
  <c r="X1328" i="34"/>
  <c r="Q1328" i="34"/>
  <c r="R1328" i="34"/>
  <c r="V1328" i="34"/>
  <c r="AA1328" i="34"/>
  <c r="A1332" i="34"/>
  <c r="P1332" i="34"/>
  <c r="X1332" i="34"/>
  <c r="Q1332" i="34"/>
  <c r="R1332" i="34"/>
  <c r="V1332" i="34"/>
  <c r="AA1332" i="34"/>
  <c r="A1336" i="34"/>
  <c r="P1336" i="34"/>
  <c r="X1336" i="34"/>
  <c r="Q1336" i="34"/>
  <c r="R1336" i="34"/>
  <c r="V1336" i="34"/>
  <c r="AA1336" i="34"/>
  <c r="A1361" i="34"/>
  <c r="R1361" i="34"/>
  <c r="V1361" i="34"/>
  <c r="P1361" i="34"/>
  <c r="X1361" i="34"/>
  <c r="Q1361" i="34"/>
  <c r="AA1361" i="34"/>
  <c r="A1377" i="34"/>
  <c r="R1377" i="34"/>
  <c r="V1377" i="34"/>
  <c r="P1377" i="34"/>
  <c r="X1377" i="34"/>
  <c r="Q1377" i="34"/>
  <c r="AA1377" i="34"/>
  <c r="A1387" i="34"/>
  <c r="R1387" i="34"/>
  <c r="V1387" i="34"/>
  <c r="P1387" i="34"/>
  <c r="X1387" i="34"/>
  <c r="AA1387" i="34"/>
  <c r="Q1387" i="34"/>
  <c r="A1451" i="34"/>
  <c r="R1451" i="34"/>
  <c r="V1451" i="34"/>
  <c r="AA1451" i="34"/>
  <c r="P1451" i="34"/>
  <c r="X1451" i="34"/>
  <c r="Q1451" i="34"/>
  <c r="A1136" i="34"/>
  <c r="P1136" i="34"/>
  <c r="X1136" i="34"/>
  <c r="Q1136" i="34"/>
  <c r="R1136" i="34"/>
  <c r="V1136" i="34"/>
  <c r="AA1136" i="34"/>
  <c r="A1140" i="34"/>
  <c r="P1140" i="34"/>
  <c r="X1140" i="34"/>
  <c r="Q1140" i="34"/>
  <c r="R1140" i="34"/>
  <c r="V1140" i="34"/>
  <c r="AA1140" i="34"/>
  <c r="A1178" i="34"/>
  <c r="P1178" i="34"/>
  <c r="X1178" i="34"/>
  <c r="Q1178" i="34"/>
  <c r="R1178" i="34"/>
  <c r="V1178" i="34"/>
  <c r="AA1178" i="34"/>
  <c r="A1182" i="34"/>
  <c r="P1182" i="34"/>
  <c r="X1182" i="34"/>
  <c r="Q1182" i="34"/>
  <c r="R1182" i="34"/>
  <c r="V1182" i="34"/>
  <c r="AA1182" i="34"/>
  <c r="A1224" i="34"/>
  <c r="P1224" i="34"/>
  <c r="X1224" i="34"/>
  <c r="Q1224" i="34"/>
  <c r="R1224" i="34"/>
  <c r="V1224" i="34"/>
  <c r="AA1224" i="34"/>
  <c r="A1228" i="34"/>
  <c r="P1228" i="34"/>
  <c r="X1228" i="34"/>
  <c r="Q1228" i="34"/>
  <c r="R1228" i="34"/>
  <c r="V1228" i="34"/>
  <c r="AA1228" i="34"/>
  <c r="A1232" i="34"/>
  <c r="P1232" i="34"/>
  <c r="X1232" i="34"/>
  <c r="Q1232" i="34"/>
  <c r="R1232" i="34"/>
  <c r="V1232" i="34"/>
  <c r="AA1232" i="34"/>
  <c r="A1263" i="34"/>
  <c r="R1263" i="34"/>
  <c r="V1263" i="34"/>
  <c r="AA1263" i="34"/>
  <c r="P1263" i="34"/>
  <c r="X1263" i="34"/>
  <c r="Q1263" i="34"/>
  <c r="A1267" i="34"/>
  <c r="R1267" i="34"/>
  <c r="V1267" i="34"/>
  <c r="AA1267" i="34"/>
  <c r="P1267" i="34"/>
  <c r="X1267" i="34"/>
  <c r="Q1267" i="34"/>
  <c r="A1271" i="34"/>
  <c r="R1271" i="34"/>
  <c r="V1271" i="34"/>
  <c r="AA1271" i="34"/>
  <c r="P1271" i="34"/>
  <c r="X1271" i="34"/>
  <c r="Q1271" i="34"/>
  <c r="A1452" i="34"/>
  <c r="P1452" i="34"/>
  <c r="X1452" i="34"/>
  <c r="Q1452" i="34"/>
  <c r="R1452" i="34"/>
  <c r="V1452" i="34"/>
  <c r="AA1452" i="34"/>
  <c r="A1456" i="34"/>
  <c r="P1456" i="34"/>
  <c r="X1456" i="34"/>
  <c r="Q1456" i="34"/>
  <c r="R1456" i="34"/>
  <c r="V1456" i="34"/>
  <c r="AA1456" i="34"/>
  <c r="A1460" i="34"/>
  <c r="P1460" i="34"/>
  <c r="X1460" i="34"/>
  <c r="Q1460" i="34"/>
  <c r="R1460" i="34"/>
  <c r="V1460" i="34"/>
  <c r="AA1460" i="34"/>
  <c r="P1482" i="34"/>
  <c r="X1482" i="34"/>
  <c r="Q1482" i="34"/>
  <c r="R1482" i="34"/>
  <c r="V1482" i="34"/>
  <c r="AA1482" i="34"/>
  <c r="P1486" i="34"/>
  <c r="X1486" i="34"/>
  <c r="Q1486" i="34"/>
  <c r="R1486" i="34"/>
  <c r="V1486" i="34"/>
  <c r="AA1486" i="34"/>
  <c r="A1303" i="34"/>
  <c r="R1303" i="34"/>
  <c r="V1303" i="34"/>
  <c r="AA1303" i="34"/>
  <c r="P1303" i="34"/>
  <c r="X1303" i="34"/>
  <c r="Q1303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58" i="34"/>
  <c r="P1358" i="34"/>
  <c r="X1358" i="34"/>
  <c r="R1358" i="34"/>
  <c r="V1358" i="34"/>
  <c r="AA1358" i="34"/>
  <c r="Q1358" i="34"/>
  <c r="A1362" i="34"/>
  <c r="P1362" i="34"/>
  <c r="X1362" i="34"/>
  <c r="R1362" i="34"/>
  <c r="V1362" i="34"/>
  <c r="AA1362" i="34"/>
  <c r="Q1362" i="34"/>
  <c r="A1378" i="34"/>
  <c r="P1378" i="34"/>
  <c r="X1378" i="34"/>
  <c r="R1378" i="34"/>
  <c r="V1378" i="34"/>
  <c r="Q1378" i="34"/>
  <c r="AA1378" i="34"/>
  <c r="A1421" i="34"/>
  <c r="R1421" i="34"/>
  <c r="V1421" i="34"/>
  <c r="AA1421" i="34"/>
  <c r="P1421" i="34"/>
  <c r="X1421" i="34"/>
  <c r="Q1421" i="34"/>
  <c r="P1516" i="34"/>
  <c r="X1516" i="34"/>
  <c r="Q1516" i="34"/>
  <c r="R1516" i="34"/>
  <c r="V1516" i="34"/>
  <c r="AA1516" i="34"/>
  <c r="A1137" i="34"/>
  <c r="R1137" i="34"/>
  <c r="V1137" i="34"/>
  <c r="AA1137" i="34"/>
  <c r="P1137" i="34"/>
  <c r="X1137" i="34"/>
  <c r="Q1137" i="34"/>
  <c r="A1141" i="34"/>
  <c r="R1141" i="34"/>
  <c r="V1141" i="34"/>
  <c r="AA1141" i="34"/>
  <c r="P1141" i="34"/>
  <c r="X1141" i="34"/>
  <c r="Q1141" i="34"/>
  <c r="A1179" i="34"/>
  <c r="R1179" i="34"/>
  <c r="V1179" i="34"/>
  <c r="AA1179" i="34"/>
  <c r="P1179" i="34"/>
  <c r="X1179" i="34"/>
  <c r="Q1179" i="34"/>
  <c r="A1183" i="34"/>
  <c r="R1183" i="34"/>
  <c r="V1183" i="34"/>
  <c r="AA1183" i="34"/>
  <c r="P1183" i="34"/>
  <c r="X1183" i="34"/>
  <c r="Q1183" i="34"/>
  <c r="A1225" i="34"/>
  <c r="R1225" i="34"/>
  <c r="V1225" i="34"/>
  <c r="AA1225" i="34"/>
  <c r="P1225" i="34"/>
  <c r="X1225" i="34"/>
  <c r="Q1225" i="34"/>
  <c r="A1229" i="34"/>
  <c r="R1229" i="34"/>
  <c r="V1229" i="34"/>
  <c r="AA1229" i="34"/>
  <c r="P1229" i="34"/>
  <c r="X1229" i="34"/>
  <c r="Q1229" i="34"/>
  <c r="A1260" i="34"/>
  <c r="P1260" i="34"/>
  <c r="X1260" i="34"/>
  <c r="Q1260" i="34"/>
  <c r="R1260" i="34"/>
  <c r="V1260" i="34"/>
  <c r="AA1260" i="34"/>
  <c r="A1264" i="34"/>
  <c r="P1264" i="34"/>
  <c r="X1264" i="34"/>
  <c r="Q1264" i="34"/>
  <c r="R1264" i="34"/>
  <c r="V1264" i="34"/>
  <c r="AA1264" i="34"/>
  <c r="A1268" i="34"/>
  <c r="P1268" i="34"/>
  <c r="X1268" i="34"/>
  <c r="Q1268" i="34"/>
  <c r="R1268" i="34"/>
  <c r="V1268" i="34"/>
  <c r="AA1268" i="34"/>
  <c r="A1272" i="34"/>
  <c r="P1272" i="34"/>
  <c r="X1272" i="34"/>
  <c r="Q1272" i="34"/>
  <c r="R1272" i="34"/>
  <c r="V1272" i="34"/>
  <c r="AA1272" i="34"/>
  <c r="A1453" i="34"/>
  <c r="R1453" i="34"/>
  <c r="V1453" i="34"/>
  <c r="AA1453" i="34"/>
  <c r="P1453" i="34"/>
  <c r="X1453" i="34"/>
  <c r="Q1453" i="34"/>
  <c r="A1457" i="34"/>
  <c r="R1457" i="34"/>
  <c r="V1457" i="34"/>
  <c r="AA1457" i="34"/>
  <c r="P1457" i="34"/>
  <c r="X1457" i="34"/>
  <c r="Q1457" i="34"/>
  <c r="R1479" i="34"/>
  <c r="V1479" i="34"/>
  <c r="AA1479" i="34"/>
  <c r="P1479" i="34"/>
  <c r="X1479" i="34"/>
  <c r="Q147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1275" i="34"/>
  <c r="R1275" i="34"/>
  <c r="V1275" i="34"/>
  <c r="AA1275" i="34"/>
  <c r="P1275" i="34"/>
  <c r="X1275" i="34"/>
  <c r="Q1275" i="34"/>
  <c r="A1304" i="34"/>
  <c r="P1304" i="34"/>
  <c r="X1304" i="34"/>
  <c r="Q1304" i="34"/>
  <c r="R1304" i="34"/>
  <c r="V1304" i="34"/>
  <c r="AA1304" i="34"/>
  <c r="A1330" i="34"/>
  <c r="P1330" i="34"/>
  <c r="X1330" i="34"/>
  <c r="Q1330" i="34"/>
  <c r="R1330" i="34"/>
  <c r="V1330" i="34"/>
  <c r="AA1330" i="34"/>
  <c r="A1334" i="34"/>
  <c r="P1334" i="34"/>
  <c r="X1334" i="34"/>
  <c r="Q1334" i="34"/>
  <c r="R1334" i="34"/>
  <c r="V1334" i="34"/>
  <c r="AA1334" i="34"/>
  <c r="A1359" i="34"/>
  <c r="R1359" i="34"/>
  <c r="V1359" i="34"/>
  <c r="P1359" i="34"/>
  <c r="X1359" i="34"/>
  <c r="Q1359" i="34"/>
  <c r="AA1359" i="34"/>
  <c r="A1363" i="34"/>
  <c r="R1363" i="34"/>
  <c r="V1363" i="34"/>
  <c r="P1363" i="34"/>
  <c r="X1363" i="34"/>
  <c r="Q1363" i="34"/>
  <c r="AA1363" i="34"/>
  <c r="A1379" i="34"/>
  <c r="R1379" i="34"/>
  <c r="V1379" i="34"/>
  <c r="P1379" i="34"/>
  <c r="X1379" i="34"/>
  <c r="AA1379" i="34"/>
  <c r="Q1379" i="34"/>
  <c r="A1422" i="34"/>
  <c r="P1422" i="34"/>
  <c r="X1422" i="34"/>
  <c r="Q1422" i="34"/>
  <c r="R1422" i="34"/>
  <c r="V1422" i="34"/>
  <c r="AA1422" i="34"/>
  <c r="R1517" i="34"/>
  <c r="V1517" i="34"/>
  <c r="AA1517" i="34"/>
  <c r="P1517" i="34"/>
  <c r="X1517" i="34"/>
  <c r="Q1517" i="34"/>
  <c r="A1134" i="34"/>
  <c r="P1134" i="34"/>
  <c r="X1134" i="34"/>
  <c r="Q1134" i="34"/>
  <c r="R1134" i="34"/>
  <c r="V1134" i="34"/>
  <c r="AA1134" i="34"/>
  <c r="A1138" i="34"/>
  <c r="P1138" i="34"/>
  <c r="X1138" i="34"/>
  <c r="Q1138" i="34"/>
  <c r="R1138" i="34"/>
  <c r="V1138" i="34"/>
  <c r="AA1138" i="34"/>
  <c r="A1142" i="34"/>
  <c r="P1142" i="34"/>
  <c r="X1142" i="34"/>
  <c r="Q1142" i="34"/>
  <c r="R1142" i="34"/>
  <c r="V1142" i="34"/>
  <c r="AA1142" i="34"/>
  <c r="A1180" i="34"/>
  <c r="P1180" i="34"/>
  <c r="X1180" i="34"/>
  <c r="Q1180" i="34"/>
  <c r="R1180" i="34"/>
  <c r="V1180" i="34"/>
  <c r="AA1180" i="34"/>
  <c r="A1184" i="34"/>
  <c r="P1184" i="34"/>
  <c r="X1184" i="34"/>
  <c r="Q1184" i="34"/>
  <c r="R1184" i="34"/>
  <c r="V1184" i="34"/>
  <c r="AA1184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61" i="34"/>
  <c r="R1261" i="34"/>
  <c r="V1261" i="34"/>
  <c r="AA1261" i="34"/>
  <c r="P1261" i="34"/>
  <c r="X1261" i="34"/>
  <c r="Q1261" i="34"/>
  <c r="A1265" i="34"/>
  <c r="R1265" i="34"/>
  <c r="V1265" i="34"/>
  <c r="AA1265" i="34"/>
  <c r="P1265" i="34"/>
  <c r="X1265" i="34"/>
  <c r="Q1265" i="34"/>
  <c r="A1269" i="34"/>
  <c r="R1269" i="34"/>
  <c r="V1269" i="34"/>
  <c r="AA1269" i="34"/>
  <c r="P1269" i="34"/>
  <c r="X1269" i="34"/>
  <c r="Q1269" i="34"/>
  <c r="A1273" i="34"/>
  <c r="R1273" i="34"/>
  <c r="V1273" i="34"/>
  <c r="AA1273" i="34"/>
  <c r="P1273" i="34"/>
  <c r="X1273" i="34"/>
  <c r="Q1273" i="34"/>
  <c r="R1534" i="34"/>
  <c r="V1534" i="34"/>
  <c r="AA1534" i="34"/>
  <c r="P1534" i="34"/>
  <c r="X1534" i="34"/>
  <c r="Q1534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Q1783" i="34"/>
  <c r="R1783" i="34"/>
  <c r="V1783" i="34"/>
  <c r="AA1783" i="34"/>
  <c r="P1783" i="34"/>
  <c r="X1783" i="34"/>
  <c r="R1520" i="34"/>
  <c r="V1520" i="34"/>
  <c r="AA1520" i="34"/>
  <c r="P1520" i="34"/>
  <c r="X1520" i="34"/>
  <c r="Q1520" i="34"/>
  <c r="R1524" i="34"/>
  <c r="V1524" i="34"/>
  <c r="AA1524" i="34"/>
  <c r="P1524" i="34"/>
  <c r="X1524" i="34"/>
  <c r="Q1524" i="34"/>
  <c r="R1528" i="34"/>
  <c r="V1528" i="34"/>
  <c r="AA1528" i="34"/>
  <c r="P1528" i="34"/>
  <c r="X1528" i="34"/>
  <c r="Q1528" i="34"/>
  <c r="R1532" i="34"/>
  <c r="V1532" i="34"/>
  <c r="AA1532" i="34"/>
  <c r="P1532" i="34"/>
  <c r="X1532" i="34"/>
  <c r="Q1532" i="34"/>
  <c r="R1642" i="34"/>
  <c r="V1642" i="34"/>
  <c r="AA1642" i="34"/>
  <c r="P1642" i="34"/>
  <c r="X1642" i="34"/>
  <c r="Q1642" i="34"/>
  <c r="R1646" i="34"/>
  <c r="V1646" i="34"/>
  <c r="AA1646" i="34"/>
  <c r="P1646" i="34"/>
  <c r="X1646" i="34"/>
  <c r="Q1646" i="34"/>
  <c r="R1694" i="34"/>
  <c r="V1694" i="34"/>
  <c r="AA1694" i="34"/>
  <c r="P1694" i="34"/>
  <c r="X1694" i="34"/>
  <c r="Q1694" i="34"/>
  <c r="R1698" i="34"/>
  <c r="V1698" i="34"/>
  <c r="AA1698" i="34"/>
  <c r="P1698" i="34"/>
  <c r="X1698" i="34"/>
  <c r="Q1698" i="34"/>
  <c r="R1702" i="34"/>
  <c r="V1702" i="34"/>
  <c r="AA1702" i="34"/>
  <c r="P1702" i="34"/>
  <c r="X1702" i="34"/>
  <c r="Q1702" i="34"/>
  <c r="R1724" i="34"/>
  <c r="V1724" i="34"/>
  <c r="P1724" i="34"/>
  <c r="X1724" i="34"/>
  <c r="AA1724" i="34"/>
  <c r="Q1724" i="34"/>
  <c r="R1728" i="34"/>
  <c r="V1728" i="34"/>
  <c r="P1728" i="34"/>
  <c r="X1728" i="34"/>
  <c r="AA1728" i="34"/>
  <c r="Q1728" i="34"/>
  <c r="AA1752" i="34"/>
  <c r="P1752" i="34"/>
  <c r="X1752" i="34"/>
  <c r="Q1752" i="34"/>
  <c r="R1752" i="34"/>
  <c r="V1752" i="34"/>
  <c r="AA1756" i="34"/>
  <c r="P1756" i="34"/>
  <c r="X1756" i="34"/>
  <c r="Q1756" i="34"/>
  <c r="R1756" i="34"/>
  <c r="V1756" i="34"/>
  <c r="Q1771" i="34"/>
  <c r="R1771" i="34"/>
  <c r="V1771" i="34"/>
  <c r="AA1771" i="34"/>
  <c r="P1771" i="34"/>
  <c r="X1771" i="34"/>
  <c r="P1617" i="34"/>
  <c r="X1617" i="34"/>
  <c r="Q1617" i="34"/>
  <c r="R1617" i="34"/>
  <c r="V1617" i="34"/>
  <c r="AA1617" i="34"/>
  <c r="P1535" i="34"/>
  <c r="X1535" i="34"/>
  <c r="Q1535" i="34"/>
  <c r="R1535" i="34"/>
  <c r="V1535" i="34"/>
  <c r="AA1535" i="34"/>
  <c r="P1569" i="34"/>
  <c r="X1569" i="34"/>
  <c r="Q1569" i="34"/>
  <c r="R1569" i="34"/>
  <c r="V1569" i="34"/>
  <c r="AA1569" i="34"/>
  <c r="P1573" i="34"/>
  <c r="X1573" i="34"/>
  <c r="Q1573" i="34"/>
  <c r="R1573" i="34"/>
  <c r="V1573" i="34"/>
  <c r="AA1573" i="34"/>
  <c r="AA1776" i="34"/>
  <c r="P1776" i="34"/>
  <c r="X1776" i="34"/>
  <c r="Q1776" i="34"/>
  <c r="R1776" i="34"/>
  <c r="V1776" i="34"/>
  <c r="AA1780" i="34"/>
  <c r="P1780" i="34"/>
  <c r="X1780" i="34"/>
  <c r="Q1780" i="34"/>
  <c r="R1780" i="34"/>
  <c r="V1780" i="34"/>
  <c r="AA1784" i="34"/>
  <c r="P1784" i="34"/>
  <c r="X1784" i="34"/>
  <c r="Q1784" i="34"/>
  <c r="R1784" i="34"/>
  <c r="V1784" i="34"/>
  <c r="P1521" i="34"/>
  <c r="X1521" i="34"/>
  <c r="Q1521" i="34"/>
  <c r="R1521" i="34"/>
  <c r="V1521" i="34"/>
  <c r="AA1521" i="34"/>
  <c r="P1525" i="34"/>
  <c r="X1525" i="34"/>
  <c r="Q1525" i="34"/>
  <c r="R1525" i="34"/>
  <c r="V1525" i="34"/>
  <c r="AA1525" i="34"/>
  <c r="P1529" i="34"/>
  <c r="X1529" i="34"/>
  <c r="Q1529" i="34"/>
  <c r="R1529" i="34"/>
  <c r="V1529" i="34"/>
  <c r="AA1529" i="34"/>
  <c r="P1639" i="34"/>
  <c r="X1639" i="34"/>
  <c r="Q1639" i="34"/>
  <c r="R1639" i="34"/>
  <c r="V1639" i="34"/>
  <c r="AA1639" i="34"/>
  <c r="P1643" i="34"/>
  <c r="X1643" i="34"/>
  <c r="Q1643" i="34"/>
  <c r="R1643" i="34"/>
  <c r="V1643" i="34"/>
  <c r="AA1643" i="34"/>
  <c r="R1680" i="34"/>
  <c r="V1680" i="34"/>
  <c r="AA1680" i="34"/>
  <c r="P1680" i="34"/>
  <c r="X1680" i="34"/>
  <c r="Q1680" i="34"/>
  <c r="P1695" i="34"/>
  <c r="X1695" i="34"/>
  <c r="Q1695" i="34"/>
  <c r="R1695" i="34"/>
  <c r="V1695" i="34"/>
  <c r="AA1695" i="34"/>
  <c r="P1699" i="34"/>
  <c r="X1699" i="34"/>
  <c r="Q1699" i="34"/>
  <c r="R1699" i="34"/>
  <c r="V1699" i="34"/>
  <c r="AA1699" i="34"/>
  <c r="P1703" i="34"/>
  <c r="X1703" i="34"/>
  <c r="Q1703" i="34"/>
  <c r="R1703" i="34"/>
  <c r="V1703" i="34"/>
  <c r="AA1703" i="34"/>
  <c r="P1725" i="34"/>
  <c r="X1725" i="34"/>
  <c r="R1725" i="34"/>
  <c r="V1725" i="34"/>
  <c r="AA1725" i="34"/>
  <c r="Q1725" i="34"/>
  <c r="P1729" i="34"/>
  <c r="X1729" i="34"/>
  <c r="R1729" i="34"/>
  <c r="V1729" i="34"/>
  <c r="AA1729" i="34"/>
  <c r="Q1729" i="34"/>
  <c r="Q1753" i="34"/>
  <c r="R1753" i="34"/>
  <c r="V1753" i="34"/>
  <c r="AA1753" i="34"/>
  <c r="P1753" i="34"/>
  <c r="X1753" i="34"/>
  <c r="Q1757" i="34"/>
  <c r="R1757" i="34"/>
  <c r="V1757" i="34"/>
  <c r="AA1757" i="34"/>
  <c r="P1757" i="34"/>
  <c r="X1757" i="34"/>
  <c r="AA1772" i="34"/>
  <c r="P1772" i="34"/>
  <c r="X1772" i="34"/>
  <c r="Q1772" i="34"/>
  <c r="R1772" i="34"/>
  <c r="V1772" i="34"/>
  <c r="R1618" i="34"/>
  <c r="V1618" i="34"/>
  <c r="AA1618" i="34"/>
  <c r="P1618" i="34"/>
  <c r="X1618" i="34"/>
  <c r="Q1618" i="34"/>
  <c r="R1536" i="34"/>
  <c r="V1536" i="34"/>
  <c r="AA1536" i="34"/>
  <c r="P1536" i="34"/>
  <c r="X1536" i="34"/>
  <c r="Q1536" i="34"/>
  <c r="R1570" i="34"/>
  <c r="V1570" i="34"/>
  <c r="AA1570" i="34"/>
  <c r="P1570" i="34"/>
  <c r="X1570" i="34"/>
  <c r="Q1570" i="34"/>
  <c r="R1574" i="34"/>
  <c r="V1574" i="34"/>
  <c r="AA1574" i="34"/>
  <c r="P1574" i="34"/>
  <c r="X1574" i="34"/>
  <c r="Q1574" i="34"/>
  <c r="Q1777" i="34"/>
  <c r="R1777" i="34"/>
  <c r="V1777" i="34"/>
  <c r="AA1777" i="34"/>
  <c r="P1777" i="34"/>
  <c r="X1777" i="34"/>
  <c r="Q1781" i="34"/>
  <c r="R1781" i="34"/>
  <c r="V1781" i="34"/>
  <c r="AA1781" i="34"/>
  <c r="P1781" i="34"/>
  <c r="X1781" i="34"/>
  <c r="R1522" i="34"/>
  <c r="V1522" i="34"/>
  <c r="AA1522" i="34"/>
  <c r="P1522" i="34"/>
  <c r="X1522" i="34"/>
  <c r="Q1522" i="34"/>
  <c r="R1526" i="34"/>
  <c r="V1526" i="34"/>
  <c r="AA1526" i="34"/>
  <c r="P1526" i="34"/>
  <c r="X1526" i="34"/>
  <c r="Q1526" i="34"/>
  <c r="R1530" i="34"/>
  <c r="V1530" i="34"/>
  <c r="AA1530" i="34"/>
  <c r="P1530" i="34"/>
  <c r="X1530" i="34"/>
  <c r="Q1530" i="34"/>
  <c r="R1640" i="34"/>
  <c r="V1640" i="34"/>
  <c r="AA1640" i="34"/>
  <c r="P1640" i="34"/>
  <c r="X1640" i="34"/>
  <c r="Q1640" i="34"/>
  <c r="R1644" i="34"/>
  <c r="V1644" i="34"/>
  <c r="AA1644" i="34"/>
  <c r="P1644" i="34"/>
  <c r="X1644" i="34"/>
  <c r="Q1644" i="34"/>
  <c r="P1681" i="34"/>
  <c r="X1681" i="34"/>
  <c r="Q1681" i="34"/>
  <c r="R1681" i="34"/>
  <c r="V1681" i="34"/>
  <c r="AA1681" i="34"/>
  <c r="R1696" i="34"/>
  <c r="V1696" i="34"/>
  <c r="AA1696" i="34"/>
  <c r="P1696" i="34"/>
  <c r="X1696" i="34"/>
  <c r="Q1696" i="34"/>
  <c r="R1700" i="34"/>
  <c r="V1700" i="34"/>
  <c r="AA1700" i="34"/>
  <c r="P1700" i="34"/>
  <c r="X1700" i="34"/>
  <c r="Q1700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R1730" i="34"/>
  <c r="V1730" i="34"/>
  <c r="P1730" i="34"/>
  <c r="X1730" i="34"/>
  <c r="AA1730" i="34"/>
  <c r="Q1730" i="34"/>
  <c r="AA1754" i="34"/>
  <c r="P1754" i="34"/>
  <c r="X1754" i="34"/>
  <c r="Q1754" i="34"/>
  <c r="R1754" i="34"/>
  <c r="V1754" i="34"/>
  <c r="AA1758" i="34"/>
  <c r="P1758" i="34"/>
  <c r="X1758" i="34"/>
  <c r="Q1758" i="34"/>
  <c r="R1758" i="34"/>
  <c r="V1758" i="34"/>
  <c r="Q1773" i="34"/>
  <c r="R1773" i="34"/>
  <c r="V1773" i="34"/>
  <c r="AA1773" i="34"/>
  <c r="P1773" i="34"/>
  <c r="X1773" i="34"/>
  <c r="R1638" i="34"/>
  <c r="V1638" i="34"/>
  <c r="AA1638" i="34"/>
  <c r="P1638" i="34"/>
  <c r="X1638" i="34"/>
  <c r="Q1638" i="34"/>
  <c r="P1533" i="34"/>
  <c r="X1533" i="34"/>
  <c r="Q1533" i="34"/>
  <c r="R1533" i="34"/>
  <c r="V1533" i="34"/>
  <c r="AA1533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AA1782" i="34"/>
  <c r="P1782" i="34"/>
  <c r="X1782" i="34"/>
  <c r="Q1782" i="34"/>
  <c r="R1782" i="34"/>
  <c r="V1782" i="34"/>
  <c r="P1523" i="34"/>
  <c r="X1523" i="34"/>
  <c r="Q1523" i="34"/>
  <c r="R1523" i="34"/>
  <c r="V1523" i="34"/>
  <c r="AA1523" i="34"/>
  <c r="P1527" i="34"/>
  <c r="X1527" i="34"/>
  <c r="Q1527" i="34"/>
  <c r="R1527" i="34"/>
  <c r="V1527" i="34"/>
  <c r="AA1527" i="34"/>
  <c r="P1531" i="34"/>
  <c r="X1531" i="34"/>
  <c r="Q1531" i="34"/>
  <c r="R1531" i="34"/>
  <c r="V1531" i="34"/>
  <c r="AA1531" i="34"/>
  <c r="P1641" i="34"/>
  <c r="X1641" i="34"/>
  <c r="Q1641" i="34"/>
  <c r="R1641" i="34"/>
  <c r="V1641" i="34"/>
  <c r="AA1641" i="34"/>
  <c r="P1645" i="34"/>
  <c r="X1645" i="34"/>
  <c r="Q1645" i="34"/>
  <c r="R1645" i="34"/>
  <c r="V1645" i="34"/>
  <c r="AA1645" i="34"/>
  <c r="P1693" i="34"/>
  <c r="X1693" i="34"/>
  <c r="Q1693" i="34"/>
  <c r="R1693" i="34"/>
  <c r="V1693" i="34"/>
  <c r="AA1693" i="34"/>
  <c r="P1697" i="34"/>
  <c r="X1697" i="34"/>
  <c r="Q1697" i="34"/>
  <c r="R1697" i="34"/>
  <c r="V1697" i="34"/>
  <c r="AA1697" i="34"/>
  <c r="P1701" i="34"/>
  <c r="X1701" i="34"/>
  <c r="Q1701" i="34"/>
  <c r="R1701" i="34"/>
  <c r="V1701" i="34"/>
  <c r="AA1701" i="34"/>
  <c r="P1723" i="34"/>
  <c r="X1723" i="34"/>
  <c r="R1723" i="34"/>
  <c r="V1723" i="34"/>
  <c r="AA1723" i="34"/>
  <c r="Q1723" i="34"/>
  <c r="P1727" i="34"/>
  <c r="X1727" i="34"/>
  <c r="R1727" i="34"/>
  <c r="V1727" i="34"/>
  <c r="AA1727" i="34"/>
  <c r="Q1727" i="34"/>
  <c r="Q1751" i="34"/>
  <c r="R1751" i="34"/>
  <c r="V1751" i="34"/>
  <c r="AA1751" i="34"/>
  <c r="P1751" i="34"/>
  <c r="X1751" i="34"/>
  <c r="Q1755" i="34"/>
  <c r="R1755" i="34"/>
  <c r="V1755" i="34"/>
  <c r="AA1755" i="34"/>
  <c r="P1755" i="34"/>
  <c r="X1755" i="34"/>
  <c r="Q1759" i="34"/>
  <c r="R1759" i="34"/>
  <c r="V1759" i="34"/>
  <c r="AA1759" i="34"/>
  <c r="P1759" i="34"/>
  <c r="X1759" i="34"/>
  <c r="AA2054" i="34"/>
  <c r="X2054" i="34"/>
  <c r="Q2054" i="34"/>
  <c r="R2054" i="34"/>
  <c r="V2054" i="34"/>
  <c r="X2821" i="34"/>
  <c r="Q2821" i="34"/>
  <c r="R2821" i="34"/>
  <c r="V2821" i="34"/>
  <c r="AA2821" i="34"/>
  <c r="A1536" i="34"/>
  <c r="A1574" i="34"/>
  <c r="A1777" i="34"/>
  <c r="A1781" i="34"/>
  <c r="A1482" i="34"/>
  <c r="A1486" i="34"/>
  <c r="A1522" i="34"/>
  <c r="A1526" i="34"/>
  <c r="A1530" i="34"/>
  <c r="A1640" i="34"/>
  <c r="A1644" i="34"/>
  <c r="A1681" i="34"/>
  <c r="A1696" i="34"/>
  <c r="A1700" i="34"/>
  <c r="A1722" i="34"/>
  <c r="A1726" i="34"/>
  <c r="A1730" i="34"/>
  <c r="A1754" i="34"/>
  <c r="A1758" i="34"/>
  <c r="A1773" i="34"/>
  <c r="A1617" i="34"/>
  <c r="A2821" i="34"/>
  <c r="A1535" i="34"/>
  <c r="A1570" i="34"/>
  <c r="A1533" i="34"/>
  <c r="A1567" i="34"/>
  <c r="A1571" i="34"/>
  <c r="A1774" i="34"/>
  <c r="A1778" i="34"/>
  <c r="A1782" i="34"/>
  <c r="A1479" i="34"/>
  <c r="A1483" i="34"/>
  <c r="A1487" i="34"/>
  <c r="A1523" i="34"/>
  <c r="A1527" i="34"/>
  <c r="A1531" i="34"/>
  <c r="A1641" i="34"/>
  <c r="A1645" i="34"/>
  <c r="A1693" i="34"/>
  <c r="A1697" i="34"/>
  <c r="A1701" i="34"/>
  <c r="A1723" i="34"/>
  <c r="A1727" i="34"/>
  <c r="A1751" i="34"/>
  <c r="A1755" i="34"/>
  <c r="A1759" i="34"/>
  <c r="A1618" i="34"/>
  <c r="A1534" i="34"/>
  <c r="A1568" i="34"/>
  <c r="A1572" i="34"/>
  <c r="A1775" i="34"/>
  <c r="A1779" i="34"/>
  <c r="A1783" i="34"/>
  <c r="A1480" i="34"/>
  <c r="A1484" i="34"/>
  <c r="A1520" i="34"/>
  <c r="A1524" i="34"/>
  <c r="A1528" i="34"/>
  <c r="A1532" i="34"/>
  <c r="A1642" i="34"/>
  <c r="A1646" i="34"/>
  <c r="A1694" i="34"/>
  <c r="A1698" i="34"/>
  <c r="A1702" i="34"/>
  <c r="A1724" i="34"/>
  <c r="A1728" i="34"/>
  <c r="A1752" i="34"/>
  <c r="A1756" i="34"/>
  <c r="A1771" i="34"/>
  <c r="A1516" i="34"/>
  <c r="A1638" i="34"/>
  <c r="A1569" i="34"/>
  <c r="A1573" i="34"/>
  <c r="A1776" i="34"/>
  <c r="A1780" i="34"/>
  <c r="A1784" i="34"/>
  <c r="A1481" i="34"/>
  <c r="A1485" i="34"/>
  <c r="A1521" i="34"/>
  <c r="A1525" i="34"/>
  <c r="A1529" i="34"/>
  <c r="A1639" i="34"/>
  <c r="A1643" i="34"/>
  <c r="A1680" i="34"/>
  <c r="A1695" i="34"/>
  <c r="A1699" i="34"/>
  <c r="A1703" i="34"/>
  <c r="A1725" i="34"/>
  <c r="A1729" i="34"/>
  <c r="A1753" i="34"/>
  <c r="A1757" i="34"/>
  <c r="A1772" i="34"/>
  <c r="A1517" i="34"/>
  <c r="A2054" i="34"/>
  <c r="B274" i="34"/>
  <c r="B273" i="34"/>
  <c r="B292" i="34"/>
  <c r="B285" i="34"/>
  <c r="B284" i="34"/>
  <c r="B281" i="34"/>
  <c r="B305" i="34"/>
  <c r="B286" i="34"/>
  <c r="B283" i="34"/>
  <c r="B282" i="34"/>
  <c r="B272" i="34"/>
  <c r="B271" i="34"/>
  <c r="B270" i="34"/>
  <c r="B269" i="34"/>
  <c r="B268" i="34"/>
  <c r="B267" i="34"/>
  <c r="B266" i="34"/>
  <c r="B265" i="34"/>
  <c r="B264" i="34"/>
  <c r="B263" i="34"/>
  <c r="B262" i="34"/>
  <c r="B257" i="34"/>
  <c r="B256" i="34"/>
  <c r="B255" i="34"/>
  <c r="B254" i="34"/>
  <c r="B253" i="34"/>
  <c r="B252" i="34"/>
  <c r="B250" i="34"/>
  <c r="B249" i="34"/>
  <c r="B261" i="34"/>
  <c r="B260" i="34"/>
  <c r="B259" i="34"/>
  <c r="B258" i="34"/>
  <c r="B251" i="34"/>
  <c r="B248" i="34"/>
  <c r="B242" i="34"/>
  <c r="B241" i="34"/>
  <c r="B240" i="34"/>
  <c r="B236" i="34"/>
  <c r="B235" i="34"/>
  <c r="B234" i="34"/>
  <c r="B556" i="34"/>
  <c r="B555" i="34"/>
  <c r="B554" i="34"/>
  <c r="B1021" i="34"/>
  <c r="B1020" i="34"/>
  <c r="B1019" i="34"/>
  <c r="B1013" i="34"/>
  <c r="B1012" i="34"/>
  <c r="B1003" i="34"/>
  <c r="B1002" i="34"/>
  <c r="B1001" i="34"/>
  <c r="B1000" i="34"/>
  <c r="B993" i="34"/>
  <c r="B992" i="34"/>
  <c r="B963" i="34"/>
  <c r="B962" i="34"/>
  <c r="B961" i="34"/>
  <c r="B960" i="34"/>
  <c r="B952" i="34"/>
  <c r="B951" i="34"/>
  <c r="B902" i="34"/>
  <c r="B901" i="34"/>
  <c r="B900" i="34"/>
  <c r="B899" i="34"/>
  <c r="B896" i="34"/>
  <c r="B895" i="34"/>
  <c r="B894" i="34"/>
  <c r="B893" i="34"/>
  <c r="B892" i="34"/>
  <c r="B891" i="34"/>
  <c r="B889" i="34"/>
  <c r="B888" i="34"/>
  <c r="B887" i="34"/>
  <c r="B886" i="34"/>
  <c r="B890" i="34"/>
  <c r="B885" i="34"/>
  <c r="B884" i="34"/>
  <c r="B883" i="34"/>
  <c r="B844" i="34"/>
  <c r="B837" i="34"/>
  <c r="B835" i="34"/>
  <c r="B834" i="34"/>
  <c r="B833" i="34"/>
  <c r="B832" i="34"/>
  <c r="B831" i="34"/>
  <c r="B830" i="34"/>
  <c r="B829" i="34"/>
  <c r="B828" i="34"/>
  <c r="B821" i="34"/>
  <c r="B820" i="34"/>
  <c r="B819" i="34"/>
  <c r="B818" i="34"/>
  <c r="B817" i="34"/>
  <c r="B816" i="34"/>
  <c r="B815" i="34"/>
  <c r="B814" i="34"/>
  <c r="B813" i="34"/>
  <c r="B812" i="34"/>
  <c r="B811" i="34"/>
  <c r="B808" i="34"/>
  <c r="B807" i="34"/>
  <c r="B806" i="34"/>
  <c r="B805" i="34"/>
  <c r="B802" i="34"/>
  <c r="B801" i="34"/>
  <c r="B800" i="34"/>
  <c r="B795" i="34"/>
  <c r="B546" i="34"/>
  <c r="B545" i="34"/>
  <c r="B544" i="34"/>
  <c r="B543" i="34"/>
  <c r="B542" i="34"/>
  <c r="B1063" i="34"/>
  <c r="B1294" i="34"/>
  <c r="B1293" i="34"/>
  <c r="B1292" i="34"/>
  <c r="B1291" i="34"/>
  <c r="B1022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2" i="34"/>
  <c r="B841" i="34"/>
  <c r="B840" i="34"/>
  <c r="B839" i="34"/>
  <c r="B838" i="34"/>
  <c r="B1083" i="34"/>
  <c r="B1082" i="34"/>
  <c r="B879" i="34"/>
  <c r="B878" i="34"/>
  <c r="B877" i="34"/>
  <c r="B876" i="34"/>
  <c r="B875" i="34"/>
  <c r="B874" i="34"/>
  <c r="B873" i="34"/>
  <c r="B870" i="34"/>
  <c r="B869" i="34"/>
  <c r="B868" i="34"/>
  <c r="B867" i="34"/>
  <c r="A878" i="34" l="1"/>
  <c r="R878" i="34"/>
  <c r="V878" i="34"/>
  <c r="AA878" i="34"/>
  <c r="P878" i="34"/>
  <c r="X878" i="34"/>
  <c r="Q878" i="34"/>
  <c r="A842" i="34"/>
  <c r="P842" i="34"/>
  <c r="X842" i="34"/>
  <c r="Q842" i="34"/>
  <c r="R842" i="34"/>
  <c r="V842" i="34"/>
  <c r="AA842" i="34"/>
  <c r="A860" i="34"/>
  <c r="R860" i="34"/>
  <c r="V860" i="34"/>
  <c r="AA860" i="34"/>
  <c r="P860" i="34"/>
  <c r="X860" i="34"/>
  <c r="Q860" i="34"/>
  <c r="A867" i="34"/>
  <c r="P867" i="34"/>
  <c r="X867" i="34"/>
  <c r="Q867" i="34"/>
  <c r="R867" i="34"/>
  <c r="V867" i="34"/>
  <c r="AA867" i="34"/>
  <c r="A873" i="34"/>
  <c r="P873" i="34"/>
  <c r="X873" i="34"/>
  <c r="Q873" i="34"/>
  <c r="R873" i="34"/>
  <c r="V873" i="34"/>
  <c r="AA873" i="34"/>
  <c r="A877" i="34"/>
  <c r="P877" i="34"/>
  <c r="X877" i="34"/>
  <c r="Q877" i="34"/>
  <c r="R877" i="34"/>
  <c r="V877" i="34"/>
  <c r="AA877" i="34"/>
  <c r="A1083" i="34"/>
  <c r="R1083" i="34"/>
  <c r="V1083" i="34"/>
  <c r="AA1083" i="34"/>
  <c r="P1083" i="34"/>
  <c r="X1083" i="34"/>
  <c r="Q1083" i="34"/>
  <c r="A841" i="34"/>
  <c r="R841" i="34"/>
  <c r="V841" i="34"/>
  <c r="AA841" i="34"/>
  <c r="P841" i="34"/>
  <c r="X841" i="34"/>
  <c r="Q841" i="34"/>
  <c r="A847" i="34"/>
  <c r="P847" i="34"/>
  <c r="X847" i="34"/>
  <c r="Q847" i="34"/>
  <c r="R847" i="34"/>
  <c r="V847" i="34"/>
  <c r="AA847" i="34"/>
  <c r="A851" i="34"/>
  <c r="P851" i="34"/>
  <c r="X851" i="34"/>
  <c r="Q851" i="34"/>
  <c r="R851" i="34"/>
  <c r="V851" i="34"/>
  <c r="AA851" i="34"/>
  <c r="A855" i="34"/>
  <c r="P855" i="34"/>
  <c r="X855" i="34"/>
  <c r="Q855" i="34"/>
  <c r="R855" i="34"/>
  <c r="V855" i="34"/>
  <c r="AA855" i="34"/>
  <c r="A859" i="34"/>
  <c r="P859" i="34"/>
  <c r="X859" i="34"/>
  <c r="Q859" i="34"/>
  <c r="R859" i="34"/>
  <c r="V859" i="34"/>
  <c r="AA859" i="34"/>
  <c r="A863" i="34"/>
  <c r="P863" i="34"/>
  <c r="X863" i="34"/>
  <c r="Q863" i="34"/>
  <c r="R863" i="34"/>
  <c r="V863" i="34"/>
  <c r="AA863" i="34"/>
  <c r="A1022" i="34"/>
  <c r="AA1022" i="34"/>
  <c r="P1022" i="34"/>
  <c r="X1022" i="34"/>
  <c r="Q1022" i="34"/>
  <c r="R1022" i="34"/>
  <c r="V1022" i="34"/>
  <c r="A1294" i="34"/>
  <c r="P1294" i="34"/>
  <c r="X1294" i="34"/>
  <c r="Q1294" i="34"/>
  <c r="R1294" i="34"/>
  <c r="V1294" i="34"/>
  <c r="AA1294" i="34"/>
  <c r="A544" i="34"/>
  <c r="P544" i="34"/>
  <c r="X544" i="34"/>
  <c r="Q544" i="34"/>
  <c r="R544" i="34"/>
  <c r="V544" i="34"/>
  <c r="AA544" i="34"/>
  <c r="A800" i="34"/>
  <c r="AA800" i="34"/>
  <c r="P800" i="34"/>
  <c r="X800" i="34"/>
  <c r="Q800" i="34"/>
  <c r="R800" i="34"/>
  <c r="V800" i="34"/>
  <c r="A806" i="34"/>
  <c r="AA806" i="34"/>
  <c r="P806" i="34"/>
  <c r="X806" i="34"/>
  <c r="Q806" i="34"/>
  <c r="R806" i="34"/>
  <c r="V806" i="34"/>
  <c r="A812" i="34"/>
  <c r="AA812" i="34"/>
  <c r="P812" i="34"/>
  <c r="X812" i="34"/>
  <c r="Q812" i="34"/>
  <c r="R812" i="34"/>
  <c r="V812" i="34"/>
  <c r="A816" i="34"/>
  <c r="AA816" i="34"/>
  <c r="P816" i="34"/>
  <c r="X816" i="34"/>
  <c r="Q816" i="34"/>
  <c r="R816" i="34"/>
  <c r="V816" i="34"/>
  <c r="A820" i="34"/>
  <c r="AA820" i="34"/>
  <c r="P820" i="34"/>
  <c r="X820" i="34"/>
  <c r="Q820" i="34"/>
  <c r="R820" i="34"/>
  <c r="V820" i="34"/>
  <c r="A830" i="34"/>
  <c r="AA830" i="34"/>
  <c r="P830" i="34"/>
  <c r="X830" i="34"/>
  <c r="Q830" i="34"/>
  <c r="R830" i="34"/>
  <c r="V830" i="34"/>
  <c r="A834" i="34"/>
  <c r="Q834" i="34"/>
  <c r="X834" i="34"/>
  <c r="P834" i="34"/>
  <c r="R834" i="34"/>
  <c r="V834" i="34"/>
  <c r="AA834" i="34"/>
  <c r="A883" i="34"/>
  <c r="P883" i="34"/>
  <c r="X883" i="34"/>
  <c r="Q883" i="34"/>
  <c r="R883" i="34"/>
  <c r="V883" i="34"/>
  <c r="AA883" i="34"/>
  <c r="A886" i="34"/>
  <c r="R886" i="34"/>
  <c r="V886" i="34"/>
  <c r="AA886" i="34"/>
  <c r="P886" i="34"/>
  <c r="X886" i="34"/>
  <c r="Q886" i="34"/>
  <c r="A891" i="34"/>
  <c r="P891" i="34"/>
  <c r="X891" i="34"/>
  <c r="Q891" i="34"/>
  <c r="R891" i="34"/>
  <c r="V891" i="34"/>
  <c r="AA891" i="34"/>
  <c r="A895" i="34"/>
  <c r="P895" i="34"/>
  <c r="X895" i="34"/>
  <c r="Q895" i="34"/>
  <c r="R895" i="34"/>
  <c r="V895" i="34"/>
  <c r="AA895" i="34"/>
  <c r="A901" i="34"/>
  <c r="P901" i="34"/>
  <c r="X901" i="34"/>
  <c r="Q901" i="34"/>
  <c r="R901" i="34"/>
  <c r="V901" i="34"/>
  <c r="AA901" i="34"/>
  <c r="A960" i="34"/>
  <c r="R960" i="34"/>
  <c r="V960" i="34"/>
  <c r="P960" i="34"/>
  <c r="X960" i="34"/>
  <c r="Q960" i="34"/>
  <c r="AA960" i="34"/>
  <c r="A992" i="34"/>
  <c r="R992" i="34"/>
  <c r="P992" i="34"/>
  <c r="X992" i="34"/>
  <c r="Q992" i="34"/>
  <c r="V992" i="34"/>
  <c r="AA992" i="34"/>
  <c r="A1002" i="34"/>
  <c r="AA1002" i="34"/>
  <c r="P1002" i="34"/>
  <c r="X1002" i="34"/>
  <c r="Q1002" i="34"/>
  <c r="R1002" i="34"/>
  <c r="V1002" i="34"/>
  <c r="A1019" i="34"/>
  <c r="Q1019" i="34"/>
  <c r="R1019" i="34"/>
  <c r="V1019" i="34"/>
  <c r="AA1019" i="34"/>
  <c r="P1019" i="34"/>
  <c r="X1019" i="34"/>
  <c r="A555" i="34"/>
  <c r="R555" i="34"/>
  <c r="V555" i="34"/>
  <c r="AA555" i="34"/>
  <c r="P555" i="34"/>
  <c r="X555" i="34"/>
  <c r="Q555" i="34"/>
  <c r="A874" i="34"/>
  <c r="R874" i="34"/>
  <c r="V874" i="34"/>
  <c r="AA874" i="34"/>
  <c r="P874" i="34"/>
  <c r="X874" i="34"/>
  <c r="Q874" i="34"/>
  <c r="A852" i="34"/>
  <c r="R852" i="34"/>
  <c r="V852" i="34"/>
  <c r="AA852" i="34"/>
  <c r="P852" i="34"/>
  <c r="X852" i="34"/>
  <c r="Q852" i="34"/>
  <c r="A864" i="34"/>
  <c r="R864" i="34"/>
  <c r="V864" i="34"/>
  <c r="AA864" i="34"/>
  <c r="P864" i="34"/>
  <c r="X864" i="34"/>
  <c r="Q864" i="34"/>
  <c r="A545" i="34"/>
  <c r="R545" i="34"/>
  <c r="V545" i="34"/>
  <c r="AA545" i="34"/>
  <c r="P545" i="34"/>
  <c r="X545" i="34"/>
  <c r="Q545" i="34"/>
  <c r="A801" i="34"/>
  <c r="Q801" i="34"/>
  <c r="R801" i="34"/>
  <c r="V801" i="34"/>
  <c r="AA801" i="34"/>
  <c r="P801" i="34"/>
  <c r="X801" i="34"/>
  <c r="A807" i="34"/>
  <c r="Q807" i="34"/>
  <c r="R807" i="34"/>
  <c r="V807" i="34"/>
  <c r="AA807" i="34"/>
  <c r="P807" i="34"/>
  <c r="X807" i="34"/>
  <c r="A813" i="34"/>
  <c r="Q813" i="34"/>
  <c r="R813" i="34"/>
  <c r="V813" i="34"/>
  <c r="AA813" i="34"/>
  <c r="P813" i="34"/>
  <c r="X813" i="34"/>
  <c r="A817" i="34"/>
  <c r="Q817" i="34"/>
  <c r="R817" i="34"/>
  <c r="V817" i="34"/>
  <c r="AA817" i="34"/>
  <c r="P817" i="34"/>
  <c r="X817" i="34"/>
  <c r="A821" i="34"/>
  <c r="Q821" i="34"/>
  <c r="R821" i="34"/>
  <c r="V821" i="34"/>
  <c r="AA821" i="34"/>
  <c r="P821" i="34"/>
  <c r="X821" i="34"/>
  <c r="A831" i="34"/>
  <c r="Q831" i="34"/>
  <c r="R831" i="34"/>
  <c r="V831" i="34"/>
  <c r="AA831" i="34"/>
  <c r="P831" i="34"/>
  <c r="X831" i="34"/>
  <c r="A835" i="34"/>
  <c r="AA835" i="34"/>
  <c r="R835" i="34"/>
  <c r="V835" i="34"/>
  <c r="P835" i="34"/>
  <c r="X835" i="34"/>
  <c r="Q835" i="34"/>
  <c r="A884" i="34"/>
  <c r="R884" i="34"/>
  <c r="V884" i="34"/>
  <c r="AA884" i="34"/>
  <c r="P884" i="34"/>
  <c r="X884" i="34"/>
  <c r="Q884" i="34"/>
  <c r="A887" i="34"/>
  <c r="P887" i="34"/>
  <c r="X887" i="34"/>
  <c r="Q887" i="34"/>
  <c r="R887" i="34"/>
  <c r="V887" i="34"/>
  <c r="AA887" i="34"/>
  <c r="A892" i="34"/>
  <c r="R892" i="34"/>
  <c r="V892" i="34"/>
  <c r="AA892" i="34"/>
  <c r="P892" i="34"/>
  <c r="X892" i="34"/>
  <c r="Q892" i="34"/>
  <c r="A896" i="34"/>
  <c r="R896" i="34"/>
  <c r="V896" i="34"/>
  <c r="AA896" i="34"/>
  <c r="P896" i="34"/>
  <c r="X896" i="34"/>
  <c r="Q896" i="34"/>
  <c r="A902" i="34"/>
  <c r="R902" i="34"/>
  <c r="V902" i="34"/>
  <c r="AA902" i="34"/>
  <c r="P902" i="34"/>
  <c r="X902" i="34"/>
  <c r="Q902" i="34"/>
  <c r="A961" i="34"/>
  <c r="P961" i="34"/>
  <c r="X961" i="34"/>
  <c r="R961" i="34"/>
  <c r="V961" i="34"/>
  <c r="AA961" i="34"/>
  <c r="Q961" i="34"/>
  <c r="A993" i="34"/>
  <c r="R993" i="34"/>
  <c r="V993" i="34"/>
  <c r="P993" i="34"/>
  <c r="Q993" i="34"/>
  <c r="AA993" i="34"/>
  <c r="X993" i="34"/>
  <c r="A1003" i="34"/>
  <c r="Q1003" i="34"/>
  <c r="R1003" i="34"/>
  <c r="V1003" i="34"/>
  <c r="AA1003" i="34"/>
  <c r="P1003" i="34"/>
  <c r="X1003" i="34"/>
  <c r="A1020" i="34"/>
  <c r="AA1020" i="34"/>
  <c r="P1020" i="34"/>
  <c r="X1020" i="34"/>
  <c r="Q1020" i="34"/>
  <c r="R1020" i="34"/>
  <c r="V1020" i="34"/>
  <c r="A556" i="34"/>
  <c r="P556" i="34"/>
  <c r="X556" i="34"/>
  <c r="Q556" i="34"/>
  <c r="R556" i="34"/>
  <c r="V556" i="34"/>
  <c r="AA556" i="34"/>
  <c r="A868" i="34"/>
  <c r="R868" i="34"/>
  <c r="V868" i="34"/>
  <c r="AA868" i="34"/>
  <c r="P868" i="34"/>
  <c r="X868" i="34"/>
  <c r="Q868" i="34"/>
  <c r="A848" i="34"/>
  <c r="R848" i="34"/>
  <c r="V848" i="34"/>
  <c r="AA848" i="34"/>
  <c r="P848" i="34"/>
  <c r="X848" i="34"/>
  <c r="Q848" i="34"/>
  <c r="A1063" i="34"/>
  <c r="Q1063" i="34"/>
  <c r="R1063" i="34"/>
  <c r="V1063" i="34"/>
  <c r="AA1063" i="34"/>
  <c r="P1063" i="34"/>
  <c r="X1063" i="34"/>
  <c r="A869" i="34"/>
  <c r="P869" i="34"/>
  <c r="X869" i="34"/>
  <c r="Q869" i="34"/>
  <c r="R869" i="34"/>
  <c r="V869" i="34"/>
  <c r="AA869" i="34"/>
  <c r="A875" i="34"/>
  <c r="P875" i="34"/>
  <c r="X875" i="34"/>
  <c r="Q875" i="34"/>
  <c r="R875" i="34"/>
  <c r="V875" i="34"/>
  <c r="AA875" i="34"/>
  <c r="A879" i="34"/>
  <c r="P879" i="34"/>
  <c r="X879" i="34"/>
  <c r="Q879" i="34"/>
  <c r="R879" i="34"/>
  <c r="V879" i="34"/>
  <c r="AA879" i="34"/>
  <c r="A839" i="34"/>
  <c r="R839" i="34"/>
  <c r="V839" i="34"/>
  <c r="AA839" i="34"/>
  <c r="P839" i="34"/>
  <c r="X839" i="34"/>
  <c r="Q839" i="34"/>
  <c r="A845" i="34"/>
  <c r="P845" i="34"/>
  <c r="X845" i="34"/>
  <c r="Q845" i="34"/>
  <c r="R845" i="34"/>
  <c r="V845" i="34"/>
  <c r="AA845" i="34"/>
  <c r="A849" i="34"/>
  <c r="P849" i="34"/>
  <c r="X849" i="34"/>
  <c r="Q849" i="34"/>
  <c r="R849" i="34"/>
  <c r="V849" i="34"/>
  <c r="AA849" i="34"/>
  <c r="A853" i="34"/>
  <c r="P853" i="34"/>
  <c r="X853" i="34"/>
  <c r="Q853" i="34"/>
  <c r="R853" i="34"/>
  <c r="V853" i="34"/>
  <c r="AA853" i="34"/>
  <c r="A857" i="34"/>
  <c r="P857" i="34"/>
  <c r="X857" i="34"/>
  <c r="Q857" i="34"/>
  <c r="R857" i="34"/>
  <c r="V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1292" i="34"/>
  <c r="P1292" i="34"/>
  <c r="X1292" i="34"/>
  <c r="Q1292" i="34"/>
  <c r="R1292" i="34"/>
  <c r="V1292" i="34"/>
  <c r="AA1292" i="34"/>
  <c r="A542" i="34"/>
  <c r="P542" i="34"/>
  <c r="X542" i="34"/>
  <c r="Q542" i="34"/>
  <c r="R542" i="34"/>
  <c r="V542" i="34"/>
  <c r="AA542" i="34"/>
  <c r="A546" i="34"/>
  <c r="P546" i="34"/>
  <c r="X546" i="34"/>
  <c r="Q546" i="34"/>
  <c r="R546" i="34"/>
  <c r="V546" i="34"/>
  <c r="AA546" i="34"/>
  <c r="A802" i="34"/>
  <c r="AA802" i="34"/>
  <c r="P802" i="34"/>
  <c r="X802" i="34"/>
  <c r="Q802" i="34"/>
  <c r="R802" i="34"/>
  <c r="V802" i="34"/>
  <c r="A808" i="34"/>
  <c r="AA808" i="34"/>
  <c r="P808" i="34"/>
  <c r="X808" i="34"/>
  <c r="Q808" i="34"/>
  <c r="R808" i="34"/>
  <c r="V808" i="34"/>
  <c r="A814" i="34"/>
  <c r="AA814" i="34"/>
  <c r="P814" i="34"/>
  <c r="X814" i="34"/>
  <c r="Q814" i="34"/>
  <c r="R814" i="34"/>
  <c r="V814" i="34"/>
  <c r="A818" i="34"/>
  <c r="AA818" i="34"/>
  <c r="P818" i="34"/>
  <c r="X818" i="34"/>
  <c r="Q818" i="34"/>
  <c r="R818" i="34"/>
  <c r="V818" i="34"/>
  <c r="A828" i="34"/>
  <c r="AA828" i="34"/>
  <c r="P828" i="34"/>
  <c r="X828" i="34"/>
  <c r="Q828" i="34"/>
  <c r="R828" i="34"/>
  <c r="V828" i="34"/>
  <c r="A832" i="34"/>
  <c r="P832" i="34"/>
  <c r="X832" i="34"/>
  <c r="Q832" i="34"/>
  <c r="R832" i="34"/>
  <c r="V832" i="34"/>
  <c r="AA832" i="34"/>
  <c r="A837" i="34"/>
  <c r="AA837" i="34"/>
  <c r="P837" i="34"/>
  <c r="X837" i="34"/>
  <c r="Q837" i="34"/>
  <c r="R837" i="34"/>
  <c r="V837" i="34"/>
  <c r="A885" i="34"/>
  <c r="P885" i="34"/>
  <c r="X885" i="34"/>
  <c r="Q885" i="34"/>
  <c r="R885" i="34"/>
  <c r="V885" i="34"/>
  <c r="AA885" i="34"/>
  <c r="A888" i="34"/>
  <c r="R888" i="34"/>
  <c r="V888" i="34"/>
  <c r="AA888" i="34"/>
  <c r="P888" i="34"/>
  <c r="X888" i="34"/>
  <c r="Q888" i="34"/>
  <c r="A893" i="34"/>
  <c r="P893" i="34"/>
  <c r="X893" i="34"/>
  <c r="Q893" i="34"/>
  <c r="R893" i="34"/>
  <c r="V893" i="34"/>
  <c r="AA893" i="34"/>
  <c r="A899" i="34"/>
  <c r="P899" i="34"/>
  <c r="X899" i="34"/>
  <c r="Q899" i="34"/>
  <c r="R899" i="34"/>
  <c r="V899" i="34"/>
  <c r="AA899" i="34"/>
  <c r="A951" i="34"/>
  <c r="P951" i="34"/>
  <c r="X951" i="34"/>
  <c r="Q951" i="34"/>
  <c r="R951" i="34"/>
  <c r="V951" i="34"/>
  <c r="AA951" i="34"/>
  <c r="A962" i="34"/>
  <c r="R962" i="34"/>
  <c r="V962" i="34"/>
  <c r="P962" i="34"/>
  <c r="X962" i="34"/>
  <c r="Q962" i="34"/>
  <c r="AA962" i="34"/>
  <c r="A1000" i="34"/>
  <c r="AA1000" i="34"/>
  <c r="P1000" i="34"/>
  <c r="X1000" i="34"/>
  <c r="Q1000" i="34"/>
  <c r="R1000" i="34"/>
  <c r="V1000" i="34"/>
  <c r="A1012" i="34"/>
  <c r="AA1012" i="34"/>
  <c r="P1012" i="34"/>
  <c r="X1012" i="34"/>
  <c r="Q1012" i="34"/>
  <c r="R1012" i="34"/>
  <c r="V1012" i="34"/>
  <c r="A1021" i="34"/>
  <c r="Q1021" i="34"/>
  <c r="R1021" i="34"/>
  <c r="V1021" i="34"/>
  <c r="AA1021" i="34"/>
  <c r="P1021" i="34"/>
  <c r="X1021" i="34"/>
  <c r="A838" i="34"/>
  <c r="Q838" i="34"/>
  <c r="X838" i="34"/>
  <c r="P838" i="34"/>
  <c r="R838" i="34"/>
  <c r="V838" i="34"/>
  <c r="AA838" i="34"/>
  <c r="A856" i="34"/>
  <c r="R856" i="34"/>
  <c r="V856" i="34"/>
  <c r="AA856" i="34"/>
  <c r="P856" i="34"/>
  <c r="X856" i="34"/>
  <c r="Q856" i="34"/>
  <c r="A1291" i="34"/>
  <c r="R1291" i="34"/>
  <c r="V1291" i="34"/>
  <c r="AA1291" i="34"/>
  <c r="P1291" i="34"/>
  <c r="X1291" i="34"/>
  <c r="Q1291" i="34"/>
  <c r="A870" i="34"/>
  <c r="R870" i="34"/>
  <c r="V870" i="34"/>
  <c r="AA870" i="34"/>
  <c r="P870" i="34"/>
  <c r="X870" i="34"/>
  <c r="Q870" i="34"/>
  <c r="A876" i="34"/>
  <c r="R876" i="34"/>
  <c r="V876" i="34"/>
  <c r="AA876" i="34"/>
  <c r="P876" i="34"/>
  <c r="X876" i="34"/>
  <c r="Q876" i="34"/>
  <c r="A1082" i="34"/>
  <c r="P1082" i="34"/>
  <c r="X1082" i="34"/>
  <c r="Q1082" i="34"/>
  <c r="R1082" i="34"/>
  <c r="V1082" i="34"/>
  <c r="AA1082" i="34"/>
  <c r="A840" i="34"/>
  <c r="P840" i="34"/>
  <c r="X840" i="34"/>
  <c r="Q840" i="34"/>
  <c r="R840" i="34"/>
  <c r="V840" i="34"/>
  <c r="AA840" i="34"/>
  <c r="A846" i="34"/>
  <c r="R846" i="34"/>
  <c r="V846" i="34"/>
  <c r="AA846" i="34"/>
  <c r="P846" i="34"/>
  <c r="X846" i="34"/>
  <c r="Q846" i="34"/>
  <c r="A850" i="34"/>
  <c r="R850" i="34"/>
  <c r="V850" i="34"/>
  <c r="AA850" i="34"/>
  <c r="P850" i="34"/>
  <c r="X850" i="34"/>
  <c r="Q850" i="34"/>
  <c r="A854" i="34"/>
  <c r="R854" i="34"/>
  <c r="V854" i="34"/>
  <c r="AA854" i="34"/>
  <c r="P854" i="34"/>
  <c r="X854" i="34"/>
  <c r="Q854" i="34"/>
  <c r="A858" i="34"/>
  <c r="R858" i="34"/>
  <c r="V858" i="34"/>
  <c r="AA858" i="34"/>
  <c r="P858" i="34"/>
  <c r="X858" i="34"/>
  <c r="Q858" i="34"/>
  <c r="A862" i="34"/>
  <c r="R862" i="34"/>
  <c r="V862" i="34"/>
  <c r="AA862" i="34"/>
  <c r="P862" i="34"/>
  <c r="X862" i="34"/>
  <c r="Q862" i="34"/>
  <c r="A866" i="34"/>
  <c r="R866" i="34"/>
  <c r="V866" i="34"/>
  <c r="AA866" i="34"/>
  <c r="P866" i="34"/>
  <c r="X866" i="34"/>
  <c r="Q866" i="34"/>
  <c r="A1293" i="34"/>
  <c r="R1293" i="34"/>
  <c r="V1293" i="34"/>
  <c r="AA1293" i="34"/>
  <c r="P1293" i="34"/>
  <c r="X1293" i="34"/>
  <c r="Q1293" i="34"/>
  <c r="A543" i="34"/>
  <c r="R543" i="34"/>
  <c r="V543" i="34"/>
  <c r="AA543" i="34"/>
  <c r="P543" i="34"/>
  <c r="X543" i="34"/>
  <c r="Q543" i="34"/>
  <c r="A795" i="34"/>
  <c r="Q795" i="34"/>
  <c r="R795" i="34"/>
  <c r="V795" i="34"/>
  <c r="AA795" i="34"/>
  <c r="P795" i="34"/>
  <c r="X795" i="34"/>
  <c r="A805" i="34"/>
  <c r="Q805" i="34"/>
  <c r="R805" i="34"/>
  <c r="V805" i="34"/>
  <c r="AA805" i="34"/>
  <c r="P805" i="34"/>
  <c r="X805" i="34"/>
  <c r="A811" i="34"/>
  <c r="Q811" i="34"/>
  <c r="R811" i="34"/>
  <c r="V811" i="34"/>
  <c r="AA811" i="34"/>
  <c r="P811" i="34"/>
  <c r="X811" i="34"/>
  <c r="A815" i="34"/>
  <c r="Q815" i="34"/>
  <c r="R815" i="34"/>
  <c r="V815" i="34"/>
  <c r="AA815" i="34"/>
  <c r="P815" i="34"/>
  <c r="X815" i="34"/>
  <c r="A819" i="34"/>
  <c r="Q819" i="34"/>
  <c r="R819" i="34"/>
  <c r="V819" i="34"/>
  <c r="AA819" i="34"/>
  <c r="P819" i="34"/>
  <c r="X819" i="34"/>
  <c r="A829" i="34"/>
  <c r="Q829" i="34"/>
  <c r="R829" i="34"/>
  <c r="V829" i="34"/>
  <c r="AA829" i="34"/>
  <c r="P829" i="34"/>
  <c r="X829" i="34"/>
  <c r="A833" i="34"/>
  <c r="R833" i="34"/>
  <c r="AA833" i="34"/>
  <c r="X833" i="34"/>
  <c r="P833" i="34"/>
  <c r="Q833" i="34"/>
  <c r="V833" i="34"/>
  <c r="A844" i="34"/>
  <c r="R844" i="34"/>
  <c r="V844" i="34"/>
  <c r="AA844" i="34"/>
  <c r="P844" i="34"/>
  <c r="X844" i="34"/>
  <c r="Q844" i="34"/>
  <c r="A890" i="34"/>
  <c r="R890" i="34"/>
  <c r="V890" i="34"/>
  <c r="AA890" i="34"/>
  <c r="P890" i="34"/>
  <c r="X890" i="34"/>
  <c r="Q890" i="34"/>
  <c r="A889" i="34"/>
  <c r="P889" i="34"/>
  <c r="X889" i="34"/>
  <c r="Q889" i="34"/>
  <c r="R889" i="34"/>
  <c r="V889" i="34"/>
  <c r="AA889" i="34"/>
  <c r="A894" i="34"/>
  <c r="R894" i="34"/>
  <c r="V894" i="34"/>
  <c r="AA894" i="34"/>
  <c r="P894" i="34"/>
  <c r="X894" i="34"/>
  <c r="Q894" i="34"/>
  <c r="A900" i="34"/>
  <c r="R900" i="34"/>
  <c r="V900" i="34"/>
  <c r="AA900" i="34"/>
  <c r="P900" i="34"/>
  <c r="X900" i="34"/>
  <c r="Q900" i="34"/>
  <c r="A952" i="34"/>
  <c r="R952" i="34"/>
  <c r="V952" i="34"/>
  <c r="AA952" i="34"/>
  <c r="P952" i="34"/>
  <c r="X952" i="34"/>
  <c r="Q952" i="34"/>
  <c r="A963" i="34"/>
  <c r="P963" i="34"/>
  <c r="X963" i="34"/>
  <c r="R963" i="34"/>
  <c r="V963" i="34"/>
  <c r="AA963" i="34"/>
  <c r="Q963" i="34"/>
  <c r="A1001" i="34"/>
  <c r="Q1001" i="34"/>
  <c r="R1001" i="34"/>
  <c r="V1001" i="34"/>
  <c r="AA1001" i="34"/>
  <c r="P1001" i="34"/>
  <c r="X1001" i="34"/>
  <c r="A1013" i="34"/>
  <c r="Q1013" i="34"/>
  <c r="R1013" i="34"/>
  <c r="V1013" i="34"/>
  <c r="AA1013" i="34"/>
  <c r="P1013" i="34"/>
  <c r="X1013" i="34"/>
  <c r="A554" i="34"/>
  <c r="P554" i="34"/>
  <c r="X554" i="34"/>
  <c r="Q554" i="34"/>
  <c r="R554" i="34"/>
  <c r="V554" i="34"/>
  <c r="AA554" i="34"/>
  <c r="A240" i="34"/>
  <c r="Q240" i="34"/>
  <c r="R240" i="34"/>
  <c r="V240" i="34"/>
  <c r="P240" i="34"/>
  <c r="X240" i="34"/>
  <c r="AA240" i="34"/>
  <c r="A251" i="34"/>
  <c r="R251" i="34"/>
  <c r="V251" i="34"/>
  <c r="P251" i="34"/>
  <c r="Q251" i="34"/>
  <c r="AA251" i="34"/>
  <c r="X251" i="34"/>
  <c r="A261" i="34"/>
  <c r="R261" i="34"/>
  <c r="V261" i="34"/>
  <c r="Q261" i="34"/>
  <c r="AA261" i="34"/>
  <c r="X261" i="34"/>
  <c r="P261" i="34"/>
  <c r="A253" i="34"/>
  <c r="R253" i="34"/>
  <c r="V253" i="34"/>
  <c r="Q253" i="34"/>
  <c r="AA253" i="34"/>
  <c r="X253" i="34"/>
  <c r="P253" i="34"/>
  <c r="A257" i="34"/>
  <c r="R257" i="34"/>
  <c r="V257" i="34"/>
  <c r="P257" i="34"/>
  <c r="Q257" i="34"/>
  <c r="AA257" i="34"/>
  <c r="X257" i="34"/>
  <c r="A265" i="34"/>
  <c r="P265" i="34"/>
  <c r="X265" i="34"/>
  <c r="Q265" i="34"/>
  <c r="R265" i="34"/>
  <c r="V265" i="34"/>
  <c r="AA265" i="34"/>
  <c r="A269" i="34"/>
  <c r="P269" i="34"/>
  <c r="X269" i="34"/>
  <c r="Q269" i="34"/>
  <c r="R269" i="34"/>
  <c r="V269" i="34"/>
  <c r="AA269" i="34"/>
  <c r="A282" i="34"/>
  <c r="R282" i="34"/>
  <c r="V282" i="34"/>
  <c r="AA282" i="34"/>
  <c r="P282" i="34"/>
  <c r="X282" i="34"/>
  <c r="Q282" i="34"/>
  <c r="A281" i="34"/>
  <c r="P281" i="34"/>
  <c r="X281" i="34"/>
  <c r="Q281" i="34"/>
  <c r="R281" i="34"/>
  <c r="V281" i="34"/>
  <c r="AA281" i="34"/>
  <c r="A273" i="34"/>
  <c r="P273" i="34"/>
  <c r="X273" i="34"/>
  <c r="Q273" i="34"/>
  <c r="R273" i="34"/>
  <c r="V273" i="34"/>
  <c r="AA273" i="34"/>
  <c r="A234" i="34"/>
  <c r="Q234" i="34"/>
  <c r="R234" i="34"/>
  <c r="V234" i="34"/>
  <c r="AA234" i="34"/>
  <c r="P234" i="34"/>
  <c r="X234" i="34"/>
  <c r="A241" i="34"/>
  <c r="P241" i="34"/>
  <c r="X241" i="34"/>
  <c r="R241" i="34"/>
  <c r="V241" i="34"/>
  <c r="Q241" i="34"/>
  <c r="AA241" i="34"/>
  <c r="A258" i="34"/>
  <c r="P258" i="34"/>
  <c r="X258" i="34"/>
  <c r="Q258" i="34"/>
  <c r="V258" i="34"/>
  <c r="AA258" i="34"/>
  <c r="R258" i="34"/>
  <c r="A249" i="34"/>
  <c r="P249" i="34"/>
  <c r="X249" i="34"/>
  <c r="R249" i="34"/>
  <c r="V249" i="34"/>
  <c r="AA249" i="34"/>
  <c r="Q249" i="34"/>
  <c r="A254" i="34"/>
  <c r="P254" i="34"/>
  <c r="X254" i="34"/>
  <c r="R254" i="34"/>
  <c r="Q254" i="34"/>
  <c r="V254" i="34"/>
  <c r="AA254" i="34"/>
  <c r="A262" i="34"/>
  <c r="P262" i="34"/>
  <c r="X262" i="34"/>
  <c r="R262" i="34"/>
  <c r="Q262" i="34"/>
  <c r="V262" i="34"/>
  <c r="AA262" i="34"/>
  <c r="A266" i="34"/>
  <c r="R266" i="34"/>
  <c r="V266" i="34"/>
  <c r="AA266" i="34"/>
  <c r="P266" i="34"/>
  <c r="X266" i="34"/>
  <c r="Q266" i="34"/>
  <c r="A270" i="34"/>
  <c r="R270" i="34"/>
  <c r="V270" i="34"/>
  <c r="AA270" i="34"/>
  <c r="P270" i="34"/>
  <c r="X270" i="34"/>
  <c r="Q270" i="34"/>
  <c r="A283" i="34"/>
  <c r="P283" i="34"/>
  <c r="X283" i="34"/>
  <c r="Q283" i="34"/>
  <c r="R283" i="34"/>
  <c r="V283" i="34"/>
  <c r="AA283" i="34"/>
  <c r="A284" i="34"/>
  <c r="R284" i="34"/>
  <c r="V284" i="34"/>
  <c r="AA284" i="34"/>
  <c r="P284" i="34"/>
  <c r="X284" i="34"/>
  <c r="Q284" i="34"/>
  <c r="A274" i="34"/>
  <c r="R274" i="34"/>
  <c r="V274" i="34"/>
  <c r="AA274" i="34"/>
  <c r="P274" i="34"/>
  <c r="X274" i="34"/>
  <c r="Q274" i="34"/>
  <c r="A235" i="34"/>
  <c r="AA235" i="34"/>
  <c r="P235" i="34"/>
  <c r="X235" i="34"/>
  <c r="Q235" i="34"/>
  <c r="R235" i="34"/>
  <c r="V235" i="34"/>
  <c r="A242" i="34"/>
  <c r="R242" i="34"/>
  <c r="V242" i="34"/>
  <c r="P242" i="34"/>
  <c r="X242" i="34"/>
  <c r="Q242" i="34"/>
  <c r="AA242" i="34"/>
  <c r="A259" i="34"/>
  <c r="R259" i="34"/>
  <c r="V259" i="34"/>
  <c r="P259" i="34"/>
  <c r="Q259" i="34"/>
  <c r="AA259" i="34"/>
  <c r="X259" i="34"/>
  <c r="A250" i="34"/>
  <c r="R250" i="34"/>
  <c r="V250" i="34"/>
  <c r="P250" i="34"/>
  <c r="X250" i="34"/>
  <c r="AA250" i="34"/>
  <c r="Q250" i="34"/>
  <c r="A255" i="34"/>
  <c r="R255" i="34"/>
  <c r="V255" i="34"/>
  <c r="X255" i="34"/>
  <c r="P255" i="34"/>
  <c r="Q255" i="34"/>
  <c r="AA255" i="34"/>
  <c r="A263" i="34"/>
  <c r="R263" i="34"/>
  <c r="V263" i="34"/>
  <c r="X263" i="34"/>
  <c r="P263" i="34"/>
  <c r="Q263" i="34"/>
  <c r="AA263" i="34"/>
  <c r="A267" i="34"/>
  <c r="P267" i="34"/>
  <c r="X267" i="34"/>
  <c r="Q267" i="34"/>
  <c r="R267" i="34"/>
  <c r="V267" i="34"/>
  <c r="AA267" i="34"/>
  <c r="A271" i="34"/>
  <c r="P271" i="34"/>
  <c r="X271" i="34"/>
  <c r="Q271" i="34"/>
  <c r="R271" i="34"/>
  <c r="V271" i="34"/>
  <c r="AA271" i="34"/>
  <c r="A286" i="34"/>
  <c r="R286" i="34"/>
  <c r="V286" i="34"/>
  <c r="AA286" i="34"/>
  <c r="P286" i="34"/>
  <c r="X286" i="34"/>
  <c r="Q286" i="34"/>
  <c r="A285" i="34"/>
  <c r="P285" i="34"/>
  <c r="X285" i="34"/>
  <c r="Q285" i="34"/>
  <c r="R285" i="34"/>
  <c r="V285" i="34"/>
  <c r="AA285" i="34"/>
  <c r="A236" i="34"/>
  <c r="Q236" i="34"/>
  <c r="R236" i="34"/>
  <c r="V236" i="34"/>
  <c r="AA236" i="34"/>
  <c r="P236" i="34"/>
  <c r="X236" i="34"/>
  <c r="A248" i="34"/>
  <c r="R248" i="34"/>
  <c r="V248" i="34"/>
  <c r="P248" i="34"/>
  <c r="X248" i="34"/>
  <c r="Q248" i="34"/>
  <c r="AA248" i="34"/>
  <c r="A260" i="34"/>
  <c r="P260" i="34"/>
  <c r="X260" i="34"/>
  <c r="Q260" i="34"/>
  <c r="V260" i="34"/>
  <c r="AA260" i="34"/>
  <c r="R260" i="34"/>
  <c r="A252" i="34"/>
  <c r="P252" i="34"/>
  <c r="X252" i="34"/>
  <c r="Q252" i="34"/>
  <c r="V252" i="34"/>
  <c r="AA252" i="34"/>
  <c r="R252" i="34"/>
  <c r="A256" i="34"/>
  <c r="P256" i="34"/>
  <c r="X256" i="34"/>
  <c r="Q256" i="34"/>
  <c r="V256" i="34"/>
  <c r="AA256" i="34"/>
  <c r="R256" i="34"/>
  <c r="A264" i="34"/>
  <c r="R264" i="34"/>
  <c r="V264" i="34"/>
  <c r="AA264" i="34"/>
  <c r="P264" i="34"/>
  <c r="X264" i="34"/>
  <c r="Q264" i="34"/>
  <c r="A268" i="34"/>
  <c r="R268" i="34"/>
  <c r="V268" i="34"/>
  <c r="AA268" i="34"/>
  <c r="P268" i="34"/>
  <c r="X268" i="34"/>
  <c r="Q268" i="34"/>
  <c r="A272" i="34"/>
  <c r="R272" i="34"/>
  <c r="V272" i="34"/>
  <c r="AA272" i="34"/>
  <c r="P272" i="34"/>
  <c r="X272" i="34"/>
  <c r="Q272" i="34"/>
  <c r="A305" i="34"/>
  <c r="P305" i="34"/>
  <c r="X305" i="34"/>
  <c r="Q305" i="34"/>
  <c r="R305" i="34"/>
  <c r="V305" i="34"/>
  <c r="AA305" i="34"/>
  <c r="A292" i="34"/>
  <c r="R292" i="34"/>
  <c r="V292" i="34"/>
  <c r="AA292" i="34"/>
  <c r="P292" i="34"/>
  <c r="X292" i="34"/>
  <c r="Q292" i="34"/>
  <c r="B1629" i="34"/>
  <c r="B2789" i="34"/>
  <c r="P2789" i="34" s="1"/>
  <c r="P1629" i="34" l="1"/>
  <c r="X1629" i="34"/>
  <c r="Q1629" i="34"/>
  <c r="R1629" i="34"/>
  <c r="V1629" i="34"/>
  <c r="AA1629" i="34"/>
  <c r="X2789" i="34"/>
  <c r="Q2789" i="34"/>
  <c r="R2789" i="34"/>
  <c r="V2789" i="34"/>
  <c r="AA2789" i="34"/>
  <c r="A1629" i="34"/>
  <c r="A2789" i="34"/>
  <c r="B2788" i="34"/>
  <c r="P2788" i="34" s="1"/>
  <c r="B2787" i="34"/>
  <c r="P2787" i="34" s="1"/>
  <c r="B27" i="34"/>
  <c r="A27" i="34" l="1"/>
  <c r="R27" i="34"/>
  <c r="V27" i="34"/>
  <c r="AA27" i="34"/>
  <c r="P27" i="34"/>
  <c r="X27" i="34"/>
  <c r="Q27" i="34"/>
  <c r="Q2788" i="34"/>
  <c r="R2788" i="34"/>
  <c r="V2788" i="34"/>
  <c r="AA2788" i="34"/>
  <c r="X2788" i="34"/>
  <c r="R2787" i="34"/>
  <c r="V2787" i="34"/>
  <c r="AA2787" i="34"/>
  <c r="X2787" i="34"/>
  <c r="Q2787" i="34"/>
  <c r="A2787" i="34"/>
  <c r="A2788" i="34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873" i="34"/>
  <c r="P2873" i="34" s="1"/>
  <c r="B2874" i="34"/>
  <c r="P2874" i="34" s="1"/>
  <c r="B2875" i="34"/>
  <c r="P2875" i="34" s="1"/>
  <c r="B2876" i="34"/>
  <c r="P2876" i="34" s="1"/>
  <c r="B2878" i="34"/>
  <c r="P2878" i="34" s="1"/>
  <c r="B2879" i="34"/>
  <c r="P2879" i="34" s="1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6" i="34"/>
  <c r="P2886" i="34" s="1"/>
  <c r="B2887" i="34"/>
  <c r="P2887" i="34" s="1"/>
  <c r="B2888" i="34"/>
  <c r="P2888" i="34" s="1"/>
  <c r="B2889" i="34"/>
  <c r="P2889" i="34" s="1"/>
  <c r="B2563" i="34"/>
  <c r="P2563" i="34" s="1"/>
  <c r="B2564" i="34"/>
  <c r="P2564" i="34" s="1"/>
  <c r="B2565" i="34"/>
  <c r="P2565" i="34" s="1"/>
  <c r="B2566" i="34"/>
  <c r="P2566" i="34" s="1"/>
  <c r="B2567" i="34"/>
  <c r="P2567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82" i="34"/>
  <c r="P2582" i="34" s="1"/>
  <c r="B2583" i="34"/>
  <c r="P2583" i="34" s="1"/>
  <c r="B2585" i="34"/>
  <c r="P2585" i="34" s="1"/>
  <c r="B2586" i="34"/>
  <c r="P2586" i="34" s="1"/>
  <c r="B2587" i="34"/>
  <c r="P2587" i="34" s="1"/>
  <c r="B2588" i="34"/>
  <c r="P2588" i="34" s="1"/>
  <c r="B2589" i="34"/>
  <c r="P2589" i="34" s="1"/>
  <c r="B2590" i="34"/>
  <c r="P2590" i="34" s="1"/>
  <c r="B2592" i="34"/>
  <c r="P2592" i="34" s="1"/>
  <c r="B2594" i="34"/>
  <c r="P2594" i="34" s="1"/>
  <c r="B2595" i="34"/>
  <c r="P2595" i="34" s="1"/>
  <c r="B2596" i="34"/>
  <c r="P2596" i="34" s="1"/>
  <c r="B2597" i="34"/>
  <c r="P2597" i="34" s="1"/>
  <c r="B2598" i="34"/>
  <c r="P2598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9" i="34"/>
  <c r="P2609" i="34" s="1"/>
  <c r="B2610" i="34"/>
  <c r="P2610" i="34" s="1"/>
  <c r="B2611" i="34"/>
  <c r="P2611" i="34" s="1"/>
  <c r="B2612" i="34"/>
  <c r="P2612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58" i="34"/>
  <c r="P2658" i="34" s="1"/>
  <c r="B2659" i="34"/>
  <c r="P2659" i="34" s="1"/>
  <c r="B2660" i="34"/>
  <c r="P2660" i="34" s="1"/>
  <c r="B2661" i="34"/>
  <c r="P2661" i="34" s="1"/>
  <c r="B2754" i="34"/>
  <c r="P2754" i="34" s="1"/>
  <c r="B2755" i="34"/>
  <c r="P2755" i="34" s="1"/>
  <c r="B2756" i="34"/>
  <c r="P2756" i="34" s="1"/>
  <c r="B2757" i="34"/>
  <c r="P2757" i="34" s="1"/>
  <c r="B2758" i="34"/>
  <c r="P2758" i="34" s="1"/>
  <c r="B2759" i="34"/>
  <c r="P2759" i="34" s="1"/>
  <c r="B2760" i="34"/>
  <c r="P2760" i="34" s="1"/>
  <c r="B2761" i="34"/>
  <c r="P2761" i="34" s="1"/>
  <c r="B2790" i="34"/>
  <c r="P2790" i="34" s="1"/>
  <c r="B2791" i="34"/>
  <c r="P2791" i="34" s="1"/>
  <c r="B2792" i="34"/>
  <c r="P2792" i="34" s="1"/>
  <c r="B2793" i="34"/>
  <c r="P2793" i="34" s="1"/>
  <c r="B2794" i="34"/>
  <c r="P2794" i="34" s="1"/>
  <c r="B2795" i="34"/>
  <c r="P2795" i="34" s="1"/>
  <c r="B2796" i="34"/>
  <c r="P2796" i="34" s="1"/>
  <c r="B2797" i="34"/>
  <c r="P2797" i="34" s="1"/>
  <c r="B2798" i="34"/>
  <c r="P2798" i="34" s="1"/>
  <c r="B2799" i="34"/>
  <c r="P2799" i="34" s="1"/>
  <c r="B2800" i="34"/>
  <c r="P2800" i="34" s="1"/>
  <c r="B2801" i="34"/>
  <c r="P2801" i="34" s="1"/>
  <c r="B2802" i="34"/>
  <c r="P2802" i="34" s="1"/>
  <c r="B2803" i="34"/>
  <c r="P2803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613" i="34"/>
  <c r="P2613" i="34" s="1"/>
  <c r="B2572" i="34"/>
  <c r="P2572" i="34" s="1"/>
  <c r="B2662" i="34"/>
  <c r="P2662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3" i="34"/>
  <c r="P2733" i="34" s="1"/>
  <c r="B2732" i="34"/>
  <c r="P2732" i="34" s="1"/>
  <c r="B2731" i="34"/>
  <c r="P2731" i="34" s="1"/>
  <c r="B2730" i="34"/>
  <c r="P273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625" i="34"/>
  <c r="P2625" i="34" s="1"/>
  <c r="B2624" i="34"/>
  <c r="P2624" i="34" s="1"/>
  <c r="B2623" i="34"/>
  <c r="P2623" i="34" s="1"/>
  <c r="B2622" i="34"/>
  <c r="P2622" i="34" s="1"/>
  <c r="B2621" i="34"/>
  <c r="P2621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571" i="34"/>
  <c r="P2571" i="34" s="1"/>
  <c r="B2570" i="34"/>
  <c r="P2570" i="34" s="1"/>
  <c r="B2608" i="34"/>
  <c r="P2608" i="34" s="1"/>
  <c r="B2607" i="34"/>
  <c r="P2607" i="34" s="1"/>
  <c r="B2943" i="34"/>
  <c r="P2943" i="34" s="1"/>
  <c r="B2942" i="34"/>
  <c r="P2942" i="34" s="1"/>
  <c r="B2941" i="34"/>
  <c r="P2941" i="34" s="1"/>
  <c r="B2786" i="34"/>
  <c r="P2786" i="34" s="1"/>
  <c r="B2606" i="34"/>
  <c r="P2606" i="34" s="1"/>
  <c r="B2605" i="34"/>
  <c r="P2605" i="34" s="1"/>
  <c r="B2604" i="34"/>
  <c r="P2604" i="34" s="1"/>
  <c r="B2576" i="34"/>
  <c r="P2576" i="34" s="1"/>
  <c r="B2575" i="34"/>
  <c r="P2575" i="34" s="1"/>
  <c r="B2574" i="34"/>
  <c r="P2574" i="34" s="1"/>
  <c r="B2569" i="34"/>
  <c r="P2569" i="34" s="1"/>
  <c r="B2568" i="34"/>
  <c r="P2568" i="34" s="1"/>
  <c r="B2593" i="34"/>
  <c r="P2593" i="34" s="1"/>
  <c r="B2591" i="34"/>
  <c r="P2591" i="34" s="1"/>
  <c r="B2584" i="34"/>
  <c r="P2584" i="34" s="1"/>
  <c r="B2562" i="34"/>
  <c r="P2562" i="34" s="1"/>
  <c r="B2560" i="34"/>
  <c r="P2560" i="34" s="1"/>
  <c r="B2561" i="34"/>
  <c r="P2561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0" i="34"/>
  <c r="P2820" i="34" s="1"/>
  <c r="B2819" i="34"/>
  <c r="P2819" i="34" s="1"/>
  <c r="B2753" i="34"/>
  <c r="P2753" i="34" s="1"/>
  <c r="B2877" i="34"/>
  <c r="P287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36" i="34"/>
  <c r="P2736" i="34" s="1"/>
  <c r="B2735" i="34"/>
  <c r="P2735" i="34" s="1"/>
  <c r="B2734" i="34"/>
  <c r="P2734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900" i="34"/>
  <c r="P2900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39" i="34"/>
  <c r="P2739" i="34" s="1"/>
  <c r="B2738" i="34"/>
  <c r="P2738" i="34" s="1"/>
  <c r="B2737" i="34"/>
  <c r="P2737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573" i="34"/>
  <c r="P2573" i="34" s="1"/>
  <c r="B2614" i="34"/>
  <c r="P2614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5" i="34"/>
  <c r="P2885" i="34" s="1"/>
  <c r="B2116" i="34"/>
  <c r="P2116" i="34" s="1"/>
  <c r="B2123" i="34"/>
  <c r="P2123" i="34" s="1"/>
  <c r="B2124" i="34"/>
  <c r="P2124" i="34" s="1"/>
  <c r="B2134" i="34"/>
  <c r="P2134" i="34" s="1"/>
  <c r="B2135" i="34"/>
  <c r="P2135" i="34" s="1"/>
  <c r="B2136" i="34"/>
  <c r="P2136" i="34" s="1"/>
  <c r="B2137" i="34"/>
  <c r="P2137" i="34" s="1"/>
  <c r="B2138" i="34"/>
  <c r="P2138" i="34" s="1"/>
  <c r="B2139" i="34"/>
  <c r="P2139" i="34" s="1"/>
  <c r="B2105" i="34"/>
  <c r="P2105" i="34" s="1"/>
  <c r="B2106" i="34"/>
  <c r="P2106" i="34" s="1"/>
  <c r="B2109" i="34"/>
  <c r="P2109" i="34" s="1"/>
  <c r="B2110" i="34"/>
  <c r="P2110" i="34" s="1"/>
  <c r="B2111" i="34"/>
  <c r="P2111" i="34" s="1"/>
  <c r="B2117" i="34"/>
  <c r="P2117" i="34" s="1"/>
  <c r="B2166" i="34"/>
  <c r="P2166" i="34" s="1"/>
  <c r="B2167" i="34"/>
  <c r="P2167" i="34" s="1"/>
  <c r="B2168" i="34"/>
  <c r="P2168" i="34" s="1"/>
  <c r="B2169" i="34"/>
  <c r="P2169" i="34" s="1"/>
  <c r="B2170" i="34"/>
  <c r="P2170" i="34" s="1"/>
  <c r="B2171" i="34"/>
  <c r="P2171" i="34" s="1"/>
  <c r="B2172" i="34"/>
  <c r="P2172" i="34" s="1"/>
  <c r="B2173" i="34"/>
  <c r="P2173" i="34" s="1"/>
  <c r="B2174" i="34"/>
  <c r="P2174" i="34" s="1"/>
  <c r="B2175" i="34"/>
  <c r="P2175" i="34" s="1"/>
  <c r="B2176" i="34"/>
  <c r="P2176" i="34" s="1"/>
  <c r="B2177" i="34"/>
  <c r="P2177" i="34" s="1"/>
  <c r="B2178" i="34"/>
  <c r="P2178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294" i="34"/>
  <c r="P2294" i="34" s="1"/>
  <c r="B2295" i="34"/>
  <c r="P2295" i="34" s="1"/>
  <c r="B2296" i="34"/>
  <c r="P2296" i="34" s="1"/>
  <c r="B2300" i="34"/>
  <c r="P2300" i="34" s="1"/>
  <c r="B2301" i="34"/>
  <c r="P2301" i="34" s="1"/>
  <c r="B2302" i="34"/>
  <c r="P2302" i="34" s="1"/>
  <c r="B2307" i="34"/>
  <c r="P2307" i="34" s="1"/>
  <c r="B2308" i="34"/>
  <c r="P2308" i="34" s="1"/>
  <c r="B2309" i="34"/>
  <c r="P2309" i="34" s="1"/>
  <c r="B2310" i="34"/>
  <c r="P2310" i="34" s="1"/>
  <c r="B2311" i="34"/>
  <c r="P2311" i="34" s="1"/>
  <c r="B2312" i="34"/>
  <c r="P2312" i="34" s="1"/>
  <c r="B2340" i="34"/>
  <c r="P2340" i="34" s="1"/>
  <c r="B2341" i="34"/>
  <c r="P2341" i="34" s="1"/>
  <c r="B2342" i="34"/>
  <c r="P2342" i="34" s="1"/>
  <c r="B2344" i="34"/>
  <c r="P2344" i="34" s="1"/>
  <c r="B2345" i="34"/>
  <c r="P2345" i="34" s="1"/>
  <c r="B2317" i="34"/>
  <c r="P2317" i="34" s="1"/>
  <c r="B2318" i="34"/>
  <c r="P2318" i="34" s="1"/>
  <c r="B2319" i="34"/>
  <c r="P2319" i="34" s="1"/>
  <c r="B2324" i="34"/>
  <c r="P2324" i="34" s="1"/>
  <c r="B2325" i="34"/>
  <c r="P2325" i="34" s="1"/>
  <c r="B2326" i="34"/>
  <c r="P2326" i="34" s="1"/>
  <c r="B2329" i="34"/>
  <c r="P2329" i="34" s="1"/>
  <c r="B2330" i="34"/>
  <c r="P2330" i="34" s="1"/>
  <c r="B2331" i="34"/>
  <c r="P2331" i="34" s="1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P2434" i="34" s="1"/>
  <c r="B2435" i="34"/>
  <c r="P2435" i="34" s="1"/>
  <c r="B2436" i="34"/>
  <c r="P2436" i="34" s="1"/>
  <c r="B2437" i="34"/>
  <c r="P2437" i="34" s="1"/>
  <c r="B2438" i="34"/>
  <c r="P2438" i="34" s="1"/>
  <c r="B2439" i="34"/>
  <c r="P2439" i="34" s="1"/>
  <c r="B2063" i="34"/>
  <c r="P2063" i="34" s="1"/>
  <c r="B2493" i="34"/>
  <c r="P2493" i="34" s="1"/>
  <c r="B2494" i="34"/>
  <c r="P2494" i="34" s="1"/>
  <c r="B2495" i="34"/>
  <c r="P2495" i="34" s="1"/>
  <c r="B2496" i="34"/>
  <c r="P2496" i="34" s="1"/>
  <c r="B2497" i="34"/>
  <c r="P2497" i="34" s="1"/>
  <c r="B2498" i="34"/>
  <c r="P2498" i="34" s="1"/>
  <c r="B2499" i="34"/>
  <c r="P2499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118" i="34"/>
  <c r="P2118" i="34" s="1"/>
  <c r="B2119" i="34"/>
  <c r="P2119" i="34" s="1"/>
  <c r="B2120" i="34"/>
  <c r="P2120" i="34" s="1"/>
  <c r="B2125" i="34"/>
  <c r="P2125" i="34" s="1"/>
  <c r="B2126" i="34"/>
  <c r="P2126" i="34" s="1"/>
  <c r="B2127" i="34"/>
  <c r="P2127" i="34" s="1"/>
  <c r="B2128" i="34"/>
  <c r="P2128" i="34" s="1"/>
  <c r="B2129" i="34"/>
  <c r="P2129" i="34" s="1"/>
  <c r="B2132" i="34"/>
  <c r="P2132" i="34" s="1"/>
  <c r="B2133" i="34"/>
  <c r="P2133" i="34" s="1"/>
  <c r="B2121" i="34"/>
  <c r="P2121" i="34" s="1"/>
  <c r="B2122" i="34"/>
  <c r="P2122" i="34" s="1"/>
  <c r="B2097" i="34"/>
  <c r="P2097" i="34" s="1"/>
  <c r="B2098" i="34"/>
  <c r="P2098" i="34" s="1"/>
  <c r="B2099" i="34"/>
  <c r="P2099" i="34" s="1"/>
  <c r="B2100" i="34"/>
  <c r="P2100" i="34" s="1"/>
  <c r="B2184" i="34"/>
  <c r="P2184" i="34" s="1"/>
  <c r="B2185" i="34"/>
  <c r="P2185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30" i="34"/>
  <c r="P2130" i="34" s="1"/>
  <c r="B2131" i="34"/>
  <c r="P2131" i="34" s="1"/>
  <c r="B2192" i="34"/>
  <c r="P2192" i="34" s="1"/>
  <c r="B2193" i="34"/>
  <c r="P2193" i="34" s="1"/>
  <c r="B2194" i="34"/>
  <c r="P2194" i="34" s="1"/>
  <c r="B2195" i="34"/>
  <c r="P2195" i="34" s="1"/>
  <c r="B2197" i="34"/>
  <c r="P2197" i="34" s="1"/>
  <c r="B2198" i="34"/>
  <c r="P2198" i="34" s="1"/>
  <c r="B2199" i="34"/>
  <c r="P2199" i="34" s="1"/>
  <c r="B2200" i="34"/>
  <c r="P2200" i="34" s="1"/>
  <c r="B2377" i="34"/>
  <c r="P2377" i="34" s="1"/>
  <c r="B2378" i="34"/>
  <c r="P2378" i="34" s="1"/>
  <c r="B2389" i="34"/>
  <c r="P2389" i="34" s="1"/>
  <c r="B2390" i="34"/>
  <c r="P2390" i="34" s="1"/>
  <c r="B2372" i="34"/>
  <c r="P2372" i="34" s="1"/>
  <c r="B2373" i="34"/>
  <c r="P2373" i="34" s="1"/>
  <c r="B2370" i="34"/>
  <c r="P2370" i="34" s="1"/>
  <c r="B2371" i="34"/>
  <c r="P2371" i="34" s="1"/>
  <c r="B2368" i="34"/>
  <c r="P2368" i="34" s="1"/>
  <c r="B2369" i="34"/>
  <c r="P2369" i="34" s="1"/>
  <c r="B2359" i="34"/>
  <c r="P2359" i="34" s="1"/>
  <c r="B2360" i="34"/>
  <c r="P2360" i="34" s="1"/>
  <c r="B2379" i="34"/>
  <c r="P2379" i="34" s="1"/>
  <c r="B2380" i="34"/>
  <c r="P2380" i="34" s="1"/>
  <c r="B2393" i="34"/>
  <c r="P2393" i="34" s="1"/>
  <c r="B2394" i="34"/>
  <c r="P2394" i="34" s="1"/>
  <c r="B2365" i="34"/>
  <c r="P2365" i="34" s="1"/>
  <c r="B2367" i="34"/>
  <c r="P2367" i="34" s="1"/>
  <c r="B2241" i="34"/>
  <c r="P2241" i="34" s="1"/>
  <c r="B2242" i="34"/>
  <c r="P2242" i="34" s="1"/>
  <c r="B2254" i="34"/>
  <c r="P2254" i="34" s="1"/>
  <c r="B2255" i="34"/>
  <c r="P2255" i="34" s="1"/>
  <c r="B2244" i="34"/>
  <c r="P2244" i="34" s="1"/>
  <c r="B2245" i="34"/>
  <c r="P2245" i="34" s="1"/>
  <c r="B2246" i="34"/>
  <c r="P2246" i="34" s="1"/>
  <c r="B2248" i="34"/>
  <c r="P2248" i="34" s="1"/>
  <c r="B2440" i="34"/>
  <c r="B2441" i="34"/>
  <c r="B2442" i="34"/>
  <c r="B2443" i="34"/>
  <c r="B2444" i="34"/>
  <c r="B2445" i="34"/>
  <c r="P2445" i="34" s="1"/>
  <c r="B2446" i="34"/>
  <c r="P2446" i="34" s="1"/>
  <c r="B2447" i="34"/>
  <c r="P2447" i="34" s="1"/>
  <c r="B2448" i="34"/>
  <c r="P2448" i="34" s="1"/>
  <c r="B2449" i="34"/>
  <c r="P2449" i="34" s="1"/>
  <c r="B2450" i="34"/>
  <c r="P2450" i="34" s="1"/>
  <c r="B2115" i="34"/>
  <c r="P2115" i="34" s="1"/>
  <c r="B2343" i="34"/>
  <c r="P2343" i="34" s="1"/>
  <c r="B2186" i="34"/>
  <c r="P2186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44" i="34" l="1"/>
  <c r="S2444" i="34"/>
  <c r="T2444" i="34"/>
  <c r="U2444" i="34"/>
  <c r="P2440" i="34"/>
  <c r="S2440" i="34"/>
  <c r="T2440" i="34"/>
  <c r="U2440" i="34"/>
  <c r="P2443" i="34"/>
  <c r="U2443" i="34"/>
  <c r="S2443" i="34"/>
  <c r="T2443" i="34"/>
  <c r="P2442" i="34"/>
  <c r="S2442" i="34"/>
  <c r="T2442" i="34"/>
  <c r="U2442" i="34"/>
  <c r="P2441" i="34"/>
  <c r="U2441" i="34"/>
  <c r="S2441" i="34"/>
  <c r="T2441" i="34"/>
  <c r="P2433" i="34"/>
  <c r="P2432" i="34"/>
  <c r="P2431" i="34"/>
  <c r="P2430" i="34"/>
  <c r="P2429" i="34"/>
  <c r="P2428" i="34"/>
  <c r="P2427" i="34"/>
  <c r="P2426" i="34"/>
  <c r="P2424" i="34"/>
  <c r="P2423" i="34"/>
  <c r="P2422" i="34"/>
  <c r="P2425" i="34"/>
  <c r="P2421" i="34"/>
  <c r="P2420" i="34"/>
  <c r="P2419" i="34"/>
  <c r="P2418" i="34"/>
  <c r="P2417" i="34"/>
  <c r="P2416" i="34"/>
  <c r="P2415" i="34"/>
  <c r="P2412" i="34"/>
  <c r="P2411" i="34"/>
  <c r="P2414" i="34"/>
  <c r="P2413" i="34"/>
  <c r="P2410" i="34"/>
  <c r="X2115" i="34"/>
  <c r="Q2115" i="34"/>
  <c r="R2115" i="34"/>
  <c r="V2115" i="34"/>
  <c r="AA2115" i="34"/>
  <c r="X2186" i="34"/>
  <c r="Q2186" i="34"/>
  <c r="R2186" i="34"/>
  <c r="V2186" i="34"/>
  <c r="AA2186" i="34"/>
  <c r="R2445" i="34"/>
  <c r="V2445" i="34"/>
  <c r="AA2445" i="34"/>
  <c r="X2445" i="34"/>
  <c r="Q2445" i="34"/>
  <c r="R2441" i="34"/>
  <c r="V2441" i="34"/>
  <c r="AA2441" i="34"/>
  <c r="X2441" i="34"/>
  <c r="Q2441" i="34"/>
  <c r="X2242" i="34"/>
  <c r="Q2242" i="34"/>
  <c r="R2242" i="34"/>
  <c r="V2242" i="34"/>
  <c r="AA2242" i="34"/>
  <c r="Q2360" i="34"/>
  <c r="R2360" i="34"/>
  <c r="V2360" i="34"/>
  <c r="AA2360" i="34"/>
  <c r="X2360" i="34"/>
  <c r="Q2390" i="34"/>
  <c r="R2390" i="34"/>
  <c r="V2390" i="34"/>
  <c r="AA2390" i="34"/>
  <c r="X2390" i="34"/>
  <c r="Q2195" i="34"/>
  <c r="R2195" i="34"/>
  <c r="V2195" i="34"/>
  <c r="AA2195" i="34"/>
  <c r="X2195" i="34"/>
  <c r="Q2189" i="34"/>
  <c r="R2189" i="34"/>
  <c r="V2189" i="34"/>
  <c r="AA2189" i="34"/>
  <c r="X2189" i="34"/>
  <c r="X2097" i="34"/>
  <c r="Q2097" i="34"/>
  <c r="R2097" i="34"/>
  <c r="V2097" i="34"/>
  <c r="AA2097" i="34"/>
  <c r="X2126" i="34"/>
  <c r="Q2126" i="34"/>
  <c r="R2126" i="34"/>
  <c r="V2126" i="34"/>
  <c r="AA2126" i="34"/>
  <c r="R2437" i="34"/>
  <c r="V2437" i="34"/>
  <c r="AA2437" i="34"/>
  <c r="X2437" i="34"/>
  <c r="Q2437" i="34"/>
  <c r="X2343" i="34"/>
  <c r="Q2343" i="34"/>
  <c r="R2343" i="34"/>
  <c r="V2343" i="34"/>
  <c r="AA2343" i="34"/>
  <c r="AA2448" i="34"/>
  <c r="X2448" i="34"/>
  <c r="Q2448" i="34"/>
  <c r="R2448" i="34"/>
  <c r="V2448" i="34"/>
  <c r="AA2444" i="34"/>
  <c r="X2444" i="34"/>
  <c r="Q2444" i="34"/>
  <c r="R2444" i="34"/>
  <c r="V2444" i="34"/>
  <c r="AA2440" i="34"/>
  <c r="X2440" i="34"/>
  <c r="Q2440" i="34"/>
  <c r="R2440" i="34"/>
  <c r="V2440" i="34"/>
  <c r="X2244" i="34"/>
  <c r="Q2244" i="34"/>
  <c r="R2244" i="34"/>
  <c r="V2244" i="34"/>
  <c r="AA2244" i="34"/>
  <c r="Q2241" i="34"/>
  <c r="R2241" i="34"/>
  <c r="V2241" i="34"/>
  <c r="AA2241" i="34"/>
  <c r="X2241" i="34"/>
  <c r="R2393" i="34"/>
  <c r="V2393" i="34"/>
  <c r="AA2393" i="34"/>
  <c r="X2393" i="34"/>
  <c r="Q2393" i="34"/>
  <c r="R2359" i="34"/>
  <c r="V2359" i="34"/>
  <c r="AA2359" i="34"/>
  <c r="X2359" i="34"/>
  <c r="Q2359" i="34"/>
  <c r="R2370" i="34"/>
  <c r="V2370" i="34"/>
  <c r="AA2370" i="34"/>
  <c r="X2370" i="34"/>
  <c r="Q2370" i="34"/>
  <c r="R2389" i="34"/>
  <c r="V2389" i="34"/>
  <c r="AA2389" i="34"/>
  <c r="X2389" i="34"/>
  <c r="Q2389" i="34"/>
  <c r="Q2199" i="34"/>
  <c r="R2199" i="34"/>
  <c r="V2199" i="34"/>
  <c r="AA2199" i="34"/>
  <c r="X2199" i="34"/>
  <c r="R2194" i="34"/>
  <c r="V2194" i="34"/>
  <c r="AA2194" i="34"/>
  <c r="X2194" i="34"/>
  <c r="Q2194" i="34"/>
  <c r="R2130" i="34"/>
  <c r="V2130" i="34"/>
  <c r="AA2130" i="34"/>
  <c r="X2130" i="34"/>
  <c r="Q2130" i="34"/>
  <c r="R2188" i="34"/>
  <c r="V2188" i="34"/>
  <c r="AA2188" i="34"/>
  <c r="X2188" i="34"/>
  <c r="Q2188" i="34"/>
  <c r="Q2100" i="34"/>
  <c r="R2100" i="34"/>
  <c r="V2100" i="34"/>
  <c r="AA2100" i="34"/>
  <c r="X2100" i="34"/>
  <c r="Q2122" i="34"/>
  <c r="R2122" i="34"/>
  <c r="V2122" i="34"/>
  <c r="AA2122" i="34"/>
  <c r="X2122" i="34"/>
  <c r="Q2129" i="34"/>
  <c r="R2129" i="34"/>
  <c r="V2129" i="34"/>
  <c r="AA2129" i="34"/>
  <c r="X2129" i="34"/>
  <c r="Q2125" i="34"/>
  <c r="R2125" i="34"/>
  <c r="V2125" i="34"/>
  <c r="AA2125" i="34"/>
  <c r="X2125" i="34"/>
  <c r="X2553" i="34"/>
  <c r="Q2553" i="34"/>
  <c r="R2553" i="34"/>
  <c r="V2553" i="34"/>
  <c r="AA2553" i="34"/>
  <c r="X2549" i="34"/>
  <c r="Q2549" i="34"/>
  <c r="R2549" i="34"/>
  <c r="V2549" i="34"/>
  <c r="AA2549" i="34"/>
  <c r="Q2496" i="34"/>
  <c r="R2496" i="34"/>
  <c r="V2496" i="34"/>
  <c r="AA2496" i="34"/>
  <c r="X2496" i="34"/>
  <c r="R2063" i="34"/>
  <c r="V2063" i="34"/>
  <c r="AA2063" i="34"/>
  <c r="X2063" i="34"/>
  <c r="Q2063" i="34"/>
  <c r="AA2436" i="34"/>
  <c r="X2436" i="34"/>
  <c r="Q2436" i="34"/>
  <c r="R2436" i="34"/>
  <c r="V2436" i="34"/>
  <c r="AA2432" i="34"/>
  <c r="X2432" i="34"/>
  <c r="Q2432" i="34"/>
  <c r="R2432" i="34"/>
  <c r="V2432" i="34"/>
  <c r="AA2428" i="34"/>
  <c r="X2428" i="34"/>
  <c r="Q2428" i="34"/>
  <c r="R2428" i="34"/>
  <c r="V2428" i="34"/>
  <c r="AA2424" i="34"/>
  <c r="X2424" i="34"/>
  <c r="Q2424" i="34"/>
  <c r="R2424" i="34"/>
  <c r="V2424" i="34"/>
  <c r="AA2420" i="34"/>
  <c r="X2420" i="34"/>
  <c r="Q2420" i="34"/>
  <c r="R2420" i="34"/>
  <c r="V2420" i="34"/>
  <c r="AA2416" i="34"/>
  <c r="X2416" i="34"/>
  <c r="Q2416" i="34"/>
  <c r="R2416" i="34"/>
  <c r="V2416" i="34"/>
  <c r="Q2412" i="34"/>
  <c r="X2412" i="34"/>
  <c r="R2412" i="34"/>
  <c r="V2412" i="34"/>
  <c r="AA2412" i="34"/>
  <c r="R2330" i="34"/>
  <c r="V2330" i="34"/>
  <c r="AA2330" i="34"/>
  <c r="X2330" i="34"/>
  <c r="Q2330" i="34"/>
  <c r="R2324" i="34"/>
  <c r="V2324" i="34"/>
  <c r="AA2324" i="34"/>
  <c r="X2324" i="34"/>
  <c r="Q2324" i="34"/>
  <c r="R2345" i="34"/>
  <c r="V2345" i="34"/>
  <c r="AA2345" i="34"/>
  <c r="X2345" i="34"/>
  <c r="Q2345" i="34"/>
  <c r="AA2340" i="34"/>
  <c r="X2340" i="34"/>
  <c r="Q2340" i="34"/>
  <c r="R2340" i="34"/>
  <c r="V2340" i="34"/>
  <c r="R2309" i="34"/>
  <c r="V2309" i="34"/>
  <c r="AA2309" i="34"/>
  <c r="X2309" i="34"/>
  <c r="Q2309" i="34"/>
  <c r="R2301" i="34"/>
  <c r="V2301" i="34"/>
  <c r="AA2301" i="34"/>
  <c r="X2301" i="34"/>
  <c r="Q2301" i="34"/>
  <c r="Q2294" i="34"/>
  <c r="R2294" i="34"/>
  <c r="V2294" i="34"/>
  <c r="AA2294" i="34"/>
  <c r="X2294" i="34"/>
  <c r="R2180" i="34"/>
  <c r="V2180" i="34"/>
  <c r="AA2180" i="34"/>
  <c r="X2180" i="34"/>
  <c r="Q2180" i="34"/>
  <c r="R2176" i="34"/>
  <c r="V2176" i="34"/>
  <c r="AA2176" i="34"/>
  <c r="X2176" i="34"/>
  <c r="Q2176" i="34"/>
  <c r="R2172" i="34"/>
  <c r="V2172" i="34"/>
  <c r="AA2172" i="34"/>
  <c r="X2172" i="34"/>
  <c r="Q2172" i="34"/>
  <c r="R2168" i="34"/>
  <c r="V2168" i="34"/>
  <c r="AA2168" i="34"/>
  <c r="X2168" i="34"/>
  <c r="Q2168" i="34"/>
  <c r="R2111" i="34"/>
  <c r="V2111" i="34"/>
  <c r="AA2111" i="34"/>
  <c r="X2111" i="34"/>
  <c r="Q2111" i="34"/>
  <c r="R2105" i="34"/>
  <c r="V2105" i="34"/>
  <c r="AA2105" i="34"/>
  <c r="X2105" i="34"/>
  <c r="Q2105" i="34"/>
  <c r="R2136" i="34"/>
  <c r="V2136" i="34"/>
  <c r="AA2136" i="34"/>
  <c r="X2136" i="34"/>
  <c r="Q2136" i="34"/>
  <c r="R2123" i="34"/>
  <c r="V2123" i="34"/>
  <c r="AA2123" i="34"/>
  <c r="X2123" i="34"/>
  <c r="Q2123" i="34"/>
  <c r="X2891" i="34"/>
  <c r="Q2891" i="34"/>
  <c r="R2891" i="34"/>
  <c r="V2891" i="34"/>
  <c r="AA2891" i="34"/>
  <c r="X2895" i="34"/>
  <c r="Q2895" i="34"/>
  <c r="R2895" i="34"/>
  <c r="V2895" i="34"/>
  <c r="AA2895" i="34"/>
  <c r="X2899" i="34"/>
  <c r="Q2899" i="34"/>
  <c r="R2899" i="34"/>
  <c r="V2899" i="34"/>
  <c r="AA2899" i="34"/>
  <c r="X2697" i="34"/>
  <c r="Q2697" i="34"/>
  <c r="R2697" i="34"/>
  <c r="V2697" i="34"/>
  <c r="AA2697" i="34"/>
  <c r="X2701" i="34"/>
  <c r="Q2701" i="34"/>
  <c r="R2701" i="34"/>
  <c r="V2701" i="34"/>
  <c r="AA2701" i="34"/>
  <c r="X2705" i="34"/>
  <c r="Q2705" i="34"/>
  <c r="R2705" i="34"/>
  <c r="V2705" i="34"/>
  <c r="AA2705" i="34"/>
  <c r="X2709" i="34"/>
  <c r="Q2709" i="34"/>
  <c r="R2709" i="34"/>
  <c r="V2709" i="34"/>
  <c r="AA2709" i="34"/>
  <c r="X2713" i="34"/>
  <c r="Q2713" i="34"/>
  <c r="R2713" i="34"/>
  <c r="V2713" i="34"/>
  <c r="AA2713" i="34"/>
  <c r="X2717" i="34"/>
  <c r="Q2717" i="34"/>
  <c r="R2717" i="34"/>
  <c r="V2717" i="34"/>
  <c r="AA2717" i="34"/>
  <c r="X2721" i="34"/>
  <c r="Q2721" i="34"/>
  <c r="R2721" i="34"/>
  <c r="V2721" i="34"/>
  <c r="AA2721" i="34"/>
  <c r="X2725" i="34"/>
  <c r="Q2725" i="34"/>
  <c r="R2725" i="34"/>
  <c r="V2725" i="34"/>
  <c r="AA2725" i="34"/>
  <c r="X2729" i="34"/>
  <c r="Q2729" i="34"/>
  <c r="R2729" i="34"/>
  <c r="V2729" i="34"/>
  <c r="AA2729" i="34"/>
  <c r="AA2774" i="34"/>
  <c r="X2774" i="34"/>
  <c r="Q2774" i="34"/>
  <c r="R2774" i="34"/>
  <c r="V2774" i="34"/>
  <c r="AA2778" i="34"/>
  <c r="X2778" i="34"/>
  <c r="Q2778" i="34"/>
  <c r="R2778" i="34"/>
  <c r="V2778" i="34"/>
  <c r="AA2782" i="34"/>
  <c r="X2782" i="34"/>
  <c r="Q2782" i="34"/>
  <c r="R2782" i="34"/>
  <c r="V2782" i="34"/>
  <c r="AA2900" i="34"/>
  <c r="X2900" i="34"/>
  <c r="Q2900" i="34"/>
  <c r="R2900" i="34"/>
  <c r="V2900" i="34"/>
  <c r="AA2674" i="34"/>
  <c r="X2674" i="34"/>
  <c r="Q2674" i="34"/>
  <c r="R2674" i="34"/>
  <c r="V2674" i="34"/>
  <c r="AA2678" i="34"/>
  <c r="X2678" i="34"/>
  <c r="Q2678" i="34"/>
  <c r="R2678" i="34"/>
  <c r="V2678" i="34"/>
  <c r="AA2682" i="34"/>
  <c r="X2682" i="34"/>
  <c r="Q2682" i="34"/>
  <c r="R2682" i="34"/>
  <c r="V2682" i="34"/>
  <c r="AA2686" i="34"/>
  <c r="X2686" i="34"/>
  <c r="Q2686" i="34"/>
  <c r="R2686" i="34"/>
  <c r="V2686" i="34"/>
  <c r="AA2690" i="34"/>
  <c r="X2690" i="34"/>
  <c r="Q2690" i="34"/>
  <c r="R2690" i="34"/>
  <c r="V2690" i="34"/>
  <c r="AA2694" i="34"/>
  <c r="X2694" i="34"/>
  <c r="Q2694" i="34"/>
  <c r="R2694" i="34"/>
  <c r="V2694" i="34"/>
  <c r="Q2736" i="34"/>
  <c r="R2736" i="34"/>
  <c r="V2736" i="34"/>
  <c r="AA2736" i="34"/>
  <c r="X2736" i="34"/>
  <c r="X2765" i="34"/>
  <c r="Q2765" i="34"/>
  <c r="R2765" i="34"/>
  <c r="V2765" i="34"/>
  <c r="AA2765" i="34"/>
  <c r="X2769" i="34"/>
  <c r="Q2769" i="34"/>
  <c r="R2769" i="34"/>
  <c r="V2769" i="34"/>
  <c r="AA2769" i="34"/>
  <c r="X2773" i="34"/>
  <c r="Q2773" i="34"/>
  <c r="R2773" i="34"/>
  <c r="V2773" i="34"/>
  <c r="AA2773" i="34"/>
  <c r="X2865" i="34"/>
  <c r="Q2865" i="34"/>
  <c r="R2865" i="34"/>
  <c r="V2865" i="34"/>
  <c r="AA2865" i="34"/>
  <c r="R2819" i="34"/>
  <c r="V2819" i="34"/>
  <c r="AA2819" i="34"/>
  <c r="X2819" i="34"/>
  <c r="Q2819" i="34"/>
  <c r="Q2824" i="34"/>
  <c r="R2824" i="34"/>
  <c r="V2824" i="34"/>
  <c r="AA2824" i="34"/>
  <c r="X2824" i="34"/>
  <c r="Q2828" i="34"/>
  <c r="R2828" i="34"/>
  <c r="V2828" i="34"/>
  <c r="AA2828" i="34"/>
  <c r="X2828" i="34"/>
  <c r="Q2832" i="34"/>
  <c r="R2832" i="34"/>
  <c r="V2832" i="34"/>
  <c r="AA2832" i="34"/>
  <c r="X2832" i="34"/>
  <c r="Q2836" i="34"/>
  <c r="R2836" i="34"/>
  <c r="V2836" i="34"/>
  <c r="AA2836" i="34"/>
  <c r="X2836" i="34"/>
  <c r="Q2840" i="34"/>
  <c r="R2840" i="34"/>
  <c r="V2840" i="34"/>
  <c r="AA2840" i="34"/>
  <c r="X2840" i="34"/>
  <c r="Q2844" i="34"/>
  <c r="R2844" i="34"/>
  <c r="V2844" i="34"/>
  <c r="AA2844" i="34"/>
  <c r="X2844" i="34"/>
  <c r="Q2848" i="34"/>
  <c r="R2848" i="34"/>
  <c r="V2848" i="34"/>
  <c r="X2848" i="34"/>
  <c r="AA2848" i="34"/>
  <c r="Q2852" i="34"/>
  <c r="R2852" i="34"/>
  <c r="V2852" i="34"/>
  <c r="X2852" i="34"/>
  <c r="AA2852" i="34"/>
  <c r="Q2856" i="34"/>
  <c r="R2856" i="34"/>
  <c r="V2856" i="34"/>
  <c r="X2856" i="34"/>
  <c r="AA2856" i="34"/>
  <c r="Q2860" i="34"/>
  <c r="X2860" i="34"/>
  <c r="R2860" i="34"/>
  <c r="V2860" i="34"/>
  <c r="AA2860" i="34"/>
  <c r="AA2562" i="34"/>
  <c r="X2562" i="34"/>
  <c r="Q2562" i="34"/>
  <c r="R2562" i="34"/>
  <c r="V2562" i="34"/>
  <c r="Q2568" i="34"/>
  <c r="R2568" i="34"/>
  <c r="V2568" i="34"/>
  <c r="AA2568" i="34"/>
  <c r="X2568" i="34"/>
  <c r="Q2576" i="34"/>
  <c r="R2576" i="34"/>
  <c r="V2576" i="34"/>
  <c r="AA2576" i="34"/>
  <c r="X2576" i="34"/>
  <c r="AA2786" i="34"/>
  <c r="X2786" i="34"/>
  <c r="Q2786" i="34"/>
  <c r="R2786" i="34"/>
  <c r="V2786" i="34"/>
  <c r="R2607" i="34"/>
  <c r="V2607" i="34"/>
  <c r="AA2607" i="34"/>
  <c r="X2607" i="34"/>
  <c r="Q2607" i="34"/>
  <c r="R2615" i="34"/>
  <c r="V2615" i="34"/>
  <c r="AA2615" i="34"/>
  <c r="X2615" i="34"/>
  <c r="Q2615" i="34"/>
  <c r="R2619" i="34"/>
  <c r="V2619" i="34"/>
  <c r="AA2619" i="34"/>
  <c r="X2619" i="34"/>
  <c r="Q2619" i="34"/>
  <c r="R2623" i="34"/>
  <c r="V2623" i="34"/>
  <c r="AA2623" i="34"/>
  <c r="X2623" i="34"/>
  <c r="Q2623" i="34"/>
  <c r="R2627" i="34"/>
  <c r="V2627" i="34"/>
  <c r="AA2627" i="34"/>
  <c r="X2627" i="34"/>
  <c r="Q2627" i="34"/>
  <c r="R2631" i="34"/>
  <c r="V2631" i="34"/>
  <c r="AA2631" i="34"/>
  <c r="X2631" i="34"/>
  <c r="Q2631" i="34"/>
  <c r="R2635" i="34"/>
  <c r="V2635" i="34"/>
  <c r="AA2635" i="34"/>
  <c r="X2635" i="34"/>
  <c r="Q2635" i="34"/>
  <c r="R2639" i="34"/>
  <c r="V2639" i="34"/>
  <c r="AA2639" i="34"/>
  <c r="X2639" i="34"/>
  <c r="Q2639" i="34"/>
  <c r="R2643" i="34"/>
  <c r="V2643" i="34"/>
  <c r="AA2643" i="34"/>
  <c r="X2643" i="34"/>
  <c r="Q2643" i="34"/>
  <c r="R2647" i="34"/>
  <c r="V2647" i="34"/>
  <c r="AA2647" i="34"/>
  <c r="X2647" i="34"/>
  <c r="Q2647" i="34"/>
  <c r="R2731" i="34"/>
  <c r="V2731" i="34"/>
  <c r="AA2731" i="34"/>
  <c r="X2731" i="34"/>
  <c r="Q2731" i="34"/>
  <c r="X2741" i="34"/>
  <c r="Q2741" i="34"/>
  <c r="R2741" i="34"/>
  <c r="V2741" i="34"/>
  <c r="AA2741" i="34"/>
  <c r="X2745" i="34"/>
  <c r="Q2745" i="34"/>
  <c r="R2745" i="34"/>
  <c r="V2745" i="34"/>
  <c r="AA2745" i="34"/>
  <c r="X2749" i="34"/>
  <c r="Q2749" i="34"/>
  <c r="R2749" i="34"/>
  <c r="V2749" i="34"/>
  <c r="AA2749" i="34"/>
  <c r="X2669" i="34"/>
  <c r="Q2669" i="34"/>
  <c r="R2669" i="34"/>
  <c r="V2669" i="34"/>
  <c r="AA2669" i="34"/>
  <c r="X2665" i="34"/>
  <c r="Q2665" i="34"/>
  <c r="R2665" i="34"/>
  <c r="V2665" i="34"/>
  <c r="AA2665" i="34"/>
  <c r="Q2572" i="34"/>
  <c r="R2572" i="34"/>
  <c r="V2572" i="34"/>
  <c r="AA2572" i="34"/>
  <c r="X2572" i="34"/>
  <c r="Q2816" i="34"/>
  <c r="R2816" i="34"/>
  <c r="V2816" i="34"/>
  <c r="AA2816" i="34"/>
  <c r="X2816" i="34"/>
  <c r="Q2812" i="34"/>
  <c r="R2812" i="34"/>
  <c r="V2812" i="34"/>
  <c r="AA2812" i="34"/>
  <c r="X2812" i="34"/>
  <c r="Q2808" i="34"/>
  <c r="R2808" i="34"/>
  <c r="V2808" i="34"/>
  <c r="AA2808" i="34"/>
  <c r="X2808" i="34"/>
  <c r="Q2804" i="34"/>
  <c r="R2804" i="34"/>
  <c r="V2804" i="34"/>
  <c r="AA2804" i="34"/>
  <c r="X2804" i="34"/>
  <c r="Q2800" i="34"/>
  <c r="R2800" i="34"/>
  <c r="V2800" i="34"/>
  <c r="AA2800" i="34"/>
  <c r="X2800" i="34"/>
  <c r="Q2796" i="34"/>
  <c r="R2796" i="34"/>
  <c r="V2796" i="34"/>
  <c r="AA2796" i="34"/>
  <c r="X2796" i="34"/>
  <c r="Q2792" i="34"/>
  <c r="R2792" i="34"/>
  <c r="V2792" i="34"/>
  <c r="AA2792" i="34"/>
  <c r="X2792" i="34"/>
  <c r="Q2760" i="34"/>
  <c r="R2760" i="34"/>
  <c r="V2760" i="34"/>
  <c r="AA2760" i="34"/>
  <c r="X2760" i="34"/>
  <c r="Q2756" i="34"/>
  <c r="R2756" i="34"/>
  <c r="V2756" i="34"/>
  <c r="AA2756" i="34"/>
  <c r="X2756" i="34"/>
  <c r="Q2660" i="34"/>
  <c r="R2660" i="34"/>
  <c r="V2660" i="34"/>
  <c r="AA2660" i="34"/>
  <c r="X2660" i="34"/>
  <c r="Q2656" i="34"/>
  <c r="R2656" i="34"/>
  <c r="V2656" i="34"/>
  <c r="AA2656" i="34"/>
  <c r="X2656" i="34"/>
  <c r="Q2652" i="34"/>
  <c r="R2652" i="34"/>
  <c r="V2652" i="34"/>
  <c r="AA2652" i="34"/>
  <c r="X2652" i="34"/>
  <c r="R2611" i="34"/>
  <c r="V2611" i="34"/>
  <c r="AA2611" i="34"/>
  <c r="X2611" i="34"/>
  <c r="Q2611" i="34"/>
  <c r="AA2602" i="34"/>
  <c r="X2602" i="34"/>
  <c r="Q2602" i="34"/>
  <c r="R2602" i="34"/>
  <c r="V2602" i="34"/>
  <c r="AA2598" i="34"/>
  <c r="X2598" i="34"/>
  <c r="Q2598" i="34"/>
  <c r="R2598" i="34"/>
  <c r="V2598" i="34"/>
  <c r="AA2594" i="34"/>
  <c r="X2594" i="34"/>
  <c r="Q2594" i="34"/>
  <c r="R2594" i="34"/>
  <c r="V2594" i="34"/>
  <c r="Q2588" i="34"/>
  <c r="R2588" i="34"/>
  <c r="V2588" i="34"/>
  <c r="AA2588" i="34"/>
  <c r="X2588" i="34"/>
  <c r="R2583" i="34"/>
  <c r="V2583" i="34"/>
  <c r="AA2583" i="34"/>
  <c r="X2583" i="34"/>
  <c r="Q2583" i="34"/>
  <c r="R2579" i="34"/>
  <c r="V2579" i="34"/>
  <c r="AA2579" i="34"/>
  <c r="X2579" i="34"/>
  <c r="Q2579" i="34"/>
  <c r="AA2566" i="34"/>
  <c r="X2566" i="34"/>
  <c r="Q2566" i="34"/>
  <c r="R2566" i="34"/>
  <c r="V2566" i="34"/>
  <c r="X2887" i="34"/>
  <c r="Q2887" i="34"/>
  <c r="R2887" i="34"/>
  <c r="V2887" i="34"/>
  <c r="AA2887" i="34"/>
  <c r="Q2882" i="34"/>
  <c r="R2882" i="34"/>
  <c r="V2882" i="34"/>
  <c r="AA2882" i="34"/>
  <c r="X2882" i="34"/>
  <c r="Q2878" i="34"/>
  <c r="R2878" i="34"/>
  <c r="V2878" i="34"/>
  <c r="AA2878" i="34"/>
  <c r="X2878" i="34"/>
  <c r="X2873" i="34"/>
  <c r="Q2873" i="34"/>
  <c r="R2873" i="34"/>
  <c r="V2873" i="34"/>
  <c r="AA2873" i="34"/>
  <c r="X2869" i="34"/>
  <c r="Q2869" i="34"/>
  <c r="R2869" i="34"/>
  <c r="V2869" i="34"/>
  <c r="AA2869" i="34"/>
  <c r="X2447" i="34"/>
  <c r="Q2447" i="34"/>
  <c r="R2447" i="34"/>
  <c r="V2447" i="34"/>
  <c r="AA2447" i="34"/>
  <c r="X2248" i="34"/>
  <c r="Q2248" i="34"/>
  <c r="R2248" i="34"/>
  <c r="V2248" i="34"/>
  <c r="AA2248" i="34"/>
  <c r="R2255" i="34"/>
  <c r="V2255" i="34"/>
  <c r="AA2255" i="34"/>
  <c r="X2255" i="34"/>
  <c r="Q2255" i="34"/>
  <c r="R2367" i="34"/>
  <c r="V2367" i="34"/>
  <c r="AA2367" i="34"/>
  <c r="X2367" i="34"/>
  <c r="Q2367" i="34"/>
  <c r="AA2380" i="34"/>
  <c r="X2380" i="34"/>
  <c r="Q2380" i="34"/>
  <c r="R2380" i="34"/>
  <c r="V2380" i="34"/>
  <c r="AA2369" i="34"/>
  <c r="X2369" i="34"/>
  <c r="Q2369" i="34"/>
  <c r="R2369" i="34"/>
  <c r="V2369" i="34"/>
  <c r="AA2373" i="34"/>
  <c r="X2373" i="34"/>
  <c r="Q2373" i="34"/>
  <c r="R2373" i="34"/>
  <c r="V2373" i="34"/>
  <c r="AA2378" i="34"/>
  <c r="X2378" i="34"/>
  <c r="Q2378" i="34"/>
  <c r="R2378" i="34"/>
  <c r="V2378" i="34"/>
  <c r="R2198" i="34"/>
  <c r="V2198" i="34"/>
  <c r="AA2198" i="34"/>
  <c r="X2198" i="34"/>
  <c r="Q2198" i="34"/>
  <c r="AA2193" i="34"/>
  <c r="X2193" i="34"/>
  <c r="Q2193" i="34"/>
  <c r="R2193" i="34"/>
  <c r="V2193" i="34"/>
  <c r="AA2191" i="34"/>
  <c r="X2191" i="34"/>
  <c r="Q2191" i="34"/>
  <c r="R2191" i="34"/>
  <c r="V2191" i="34"/>
  <c r="AA2187" i="34"/>
  <c r="X2187" i="34"/>
  <c r="Q2187" i="34"/>
  <c r="R2187" i="34"/>
  <c r="V2187" i="34"/>
  <c r="R2099" i="34"/>
  <c r="V2099" i="34"/>
  <c r="AA2099" i="34"/>
  <c r="X2099" i="34"/>
  <c r="Q2099" i="34"/>
  <c r="R2121" i="34"/>
  <c r="V2121" i="34"/>
  <c r="AA2121" i="34"/>
  <c r="X2121" i="34"/>
  <c r="Q2121" i="34"/>
  <c r="R2128" i="34"/>
  <c r="V2128" i="34"/>
  <c r="AA2128" i="34"/>
  <c r="X2128" i="34"/>
  <c r="Q2128" i="34"/>
  <c r="R2120" i="34"/>
  <c r="V2120" i="34"/>
  <c r="AA2120" i="34"/>
  <c r="X2120" i="34"/>
  <c r="Q2120" i="34"/>
  <c r="Q2552" i="34"/>
  <c r="R2552" i="34"/>
  <c r="V2552" i="34"/>
  <c r="AA2552" i="34"/>
  <c r="X2552" i="34"/>
  <c r="R2499" i="34"/>
  <c r="V2499" i="34"/>
  <c r="AA2499" i="34"/>
  <c r="X2499" i="34"/>
  <c r="Q2499" i="34"/>
  <c r="R2495" i="34"/>
  <c r="V2495" i="34"/>
  <c r="AA2495" i="34"/>
  <c r="X2495" i="34"/>
  <c r="Q2495" i="34"/>
  <c r="X2439" i="34"/>
  <c r="Q2439" i="34"/>
  <c r="R2439" i="34"/>
  <c r="V2439" i="34"/>
  <c r="AA2439" i="34"/>
  <c r="X2435" i="34"/>
  <c r="Q2435" i="34"/>
  <c r="R2435" i="34"/>
  <c r="V2435" i="34"/>
  <c r="AA2435" i="34"/>
  <c r="X2431" i="34"/>
  <c r="Q2431" i="34"/>
  <c r="R2431" i="34"/>
  <c r="V2431" i="34"/>
  <c r="AA2431" i="34"/>
  <c r="X2427" i="34"/>
  <c r="Q2427" i="34"/>
  <c r="R2427" i="34"/>
  <c r="V2427" i="34"/>
  <c r="AA2427" i="34"/>
  <c r="X2423" i="34"/>
  <c r="Q2423" i="34"/>
  <c r="R2423" i="34"/>
  <c r="V2423" i="34"/>
  <c r="AA2423" i="34"/>
  <c r="X2419" i="34"/>
  <c r="Q2419" i="34"/>
  <c r="R2419" i="34"/>
  <c r="V2419" i="34"/>
  <c r="AA2419" i="34"/>
  <c r="X2415" i="34"/>
  <c r="Q2415" i="34"/>
  <c r="R2415" i="34"/>
  <c r="V2415" i="34"/>
  <c r="AA2415" i="34"/>
  <c r="R2411" i="34"/>
  <c r="V2411" i="34"/>
  <c r="Q2411" i="34"/>
  <c r="X2411" i="34"/>
  <c r="AA2411" i="34"/>
  <c r="AA2329" i="34"/>
  <c r="X2329" i="34"/>
  <c r="Q2329" i="34"/>
  <c r="R2329" i="34"/>
  <c r="V2329" i="34"/>
  <c r="AA2319" i="34"/>
  <c r="X2319" i="34"/>
  <c r="Q2319" i="34"/>
  <c r="R2319" i="34"/>
  <c r="V2319" i="34"/>
  <c r="AA2344" i="34"/>
  <c r="X2344" i="34"/>
  <c r="Q2344" i="34"/>
  <c r="R2344" i="34"/>
  <c r="V2344" i="34"/>
  <c r="AA2312" i="34"/>
  <c r="X2312" i="34"/>
  <c r="Q2312" i="34"/>
  <c r="R2312" i="34"/>
  <c r="V2312" i="34"/>
  <c r="AA2308" i="34"/>
  <c r="X2308" i="34"/>
  <c r="Q2308" i="34"/>
  <c r="R2308" i="34"/>
  <c r="V2308" i="34"/>
  <c r="AA2300" i="34"/>
  <c r="X2300" i="34"/>
  <c r="Q2300" i="34"/>
  <c r="R2300" i="34"/>
  <c r="V2300" i="34"/>
  <c r="AA2183" i="34"/>
  <c r="X2183" i="34"/>
  <c r="Q2183" i="34"/>
  <c r="R2183" i="34"/>
  <c r="V2183" i="34"/>
  <c r="AA2179" i="34"/>
  <c r="X2179" i="34"/>
  <c r="Q2179" i="34"/>
  <c r="R2179" i="34"/>
  <c r="V2179" i="34"/>
  <c r="AA2175" i="34"/>
  <c r="X2175" i="34"/>
  <c r="Q2175" i="34"/>
  <c r="R2175" i="34"/>
  <c r="V2175" i="34"/>
  <c r="AA2171" i="34"/>
  <c r="X2171" i="34"/>
  <c r="Q2171" i="34"/>
  <c r="R2171" i="34"/>
  <c r="V2171" i="34"/>
  <c r="AA2167" i="34"/>
  <c r="X2167" i="34"/>
  <c r="Q2167" i="34"/>
  <c r="R2167" i="34"/>
  <c r="V2167" i="34"/>
  <c r="AA2110" i="34"/>
  <c r="X2110" i="34"/>
  <c r="Q2110" i="34"/>
  <c r="R2110" i="34"/>
  <c r="V2110" i="34"/>
  <c r="AA2139" i="34"/>
  <c r="X2139" i="34"/>
  <c r="Q2139" i="34"/>
  <c r="R2139" i="34"/>
  <c r="V2139" i="34"/>
  <c r="AA2135" i="34"/>
  <c r="X2135" i="34"/>
  <c r="Q2135" i="34"/>
  <c r="R2135" i="34"/>
  <c r="V2135" i="34"/>
  <c r="AA2116" i="34"/>
  <c r="X2116" i="34"/>
  <c r="Q2116" i="34"/>
  <c r="R2116" i="34"/>
  <c r="V2116" i="34"/>
  <c r="AA2892" i="34"/>
  <c r="X2892" i="34"/>
  <c r="Q2892" i="34"/>
  <c r="R2892" i="34"/>
  <c r="V2892" i="34"/>
  <c r="AA2896" i="34"/>
  <c r="X2896" i="34"/>
  <c r="Q2896" i="34"/>
  <c r="R2896" i="34"/>
  <c r="V2896" i="34"/>
  <c r="AA2614" i="34"/>
  <c r="X2614" i="34"/>
  <c r="Q2614" i="34"/>
  <c r="R2614" i="34"/>
  <c r="V2614" i="34"/>
  <c r="AA2698" i="34"/>
  <c r="X2698" i="34"/>
  <c r="Q2698" i="34"/>
  <c r="R2698" i="34"/>
  <c r="V2698" i="34"/>
  <c r="AA2702" i="34"/>
  <c r="X2702" i="34"/>
  <c r="Q2702" i="34"/>
  <c r="R2702" i="34"/>
  <c r="V2702" i="34"/>
  <c r="AA2706" i="34"/>
  <c r="X2706" i="34"/>
  <c r="Q2706" i="34"/>
  <c r="R2706" i="34"/>
  <c r="V2706" i="34"/>
  <c r="AA2710" i="34"/>
  <c r="X2710" i="34"/>
  <c r="Q2710" i="34"/>
  <c r="R2710" i="34"/>
  <c r="V2710" i="34"/>
  <c r="AA2714" i="34"/>
  <c r="X2714" i="34"/>
  <c r="Q2714" i="34"/>
  <c r="R2714" i="34"/>
  <c r="V2714" i="34"/>
  <c r="AA2718" i="34"/>
  <c r="X2718" i="34"/>
  <c r="Q2718" i="34"/>
  <c r="R2718" i="34"/>
  <c r="V2718" i="34"/>
  <c r="AA2722" i="34"/>
  <c r="X2722" i="34"/>
  <c r="Q2722" i="34"/>
  <c r="R2722" i="34"/>
  <c r="V2722" i="34"/>
  <c r="AA2726" i="34"/>
  <c r="X2726" i="34"/>
  <c r="Q2726" i="34"/>
  <c r="R2726" i="34"/>
  <c r="V2726" i="34"/>
  <c r="X2737" i="34"/>
  <c r="Q2737" i="34"/>
  <c r="R2737" i="34"/>
  <c r="V2737" i="34"/>
  <c r="AA2737" i="34"/>
  <c r="R2775" i="34"/>
  <c r="V2775" i="34"/>
  <c r="AA2775" i="34"/>
  <c r="X2775" i="34"/>
  <c r="Q2775" i="34"/>
  <c r="R2779" i="34"/>
  <c r="V2779" i="34"/>
  <c r="AA2779" i="34"/>
  <c r="X2779" i="34"/>
  <c r="Q2779" i="34"/>
  <c r="R2783" i="34"/>
  <c r="V2783" i="34"/>
  <c r="AA2783" i="34"/>
  <c r="X2783" i="34"/>
  <c r="Q2783" i="34"/>
  <c r="R2671" i="34"/>
  <c r="V2671" i="34"/>
  <c r="AA2671" i="34"/>
  <c r="X2671" i="34"/>
  <c r="Q2671" i="34"/>
  <c r="R2675" i="34"/>
  <c r="V2675" i="34"/>
  <c r="AA2675" i="34"/>
  <c r="X2675" i="34"/>
  <c r="Q2675" i="34"/>
  <c r="R2679" i="34"/>
  <c r="V2679" i="34"/>
  <c r="AA2679" i="34"/>
  <c r="X2679" i="34"/>
  <c r="Q2679" i="34"/>
  <c r="R2683" i="34"/>
  <c r="V2683" i="34"/>
  <c r="AA2683" i="34"/>
  <c r="X2683" i="34"/>
  <c r="Q2683" i="34"/>
  <c r="R2687" i="34"/>
  <c r="V2687" i="34"/>
  <c r="AA2687" i="34"/>
  <c r="X2687" i="34"/>
  <c r="Q2687" i="34"/>
  <c r="R2691" i="34"/>
  <c r="V2691" i="34"/>
  <c r="AA2691" i="34"/>
  <c r="X2691" i="34"/>
  <c r="Q2691" i="34"/>
  <c r="R2695" i="34"/>
  <c r="V2695" i="34"/>
  <c r="AA2695" i="34"/>
  <c r="X2695" i="34"/>
  <c r="Q2695" i="34"/>
  <c r="AA2762" i="34"/>
  <c r="X2762" i="34"/>
  <c r="Q2762" i="34"/>
  <c r="R2762" i="34"/>
  <c r="V2762" i="34"/>
  <c r="AA2766" i="34"/>
  <c r="X2766" i="34"/>
  <c r="Q2766" i="34"/>
  <c r="R2766" i="34"/>
  <c r="V2766" i="34"/>
  <c r="AA2770" i="34"/>
  <c r="X2770" i="34"/>
  <c r="Q2770" i="34"/>
  <c r="R2770" i="34"/>
  <c r="V2770" i="34"/>
  <c r="AA2862" i="34"/>
  <c r="R2862" i="34"/>
  <c r="X2862" i="34"/>
  <c r="Q2862" i="34"/>
  <c r="V2862" i="34"/>
  <c r="AA2866" i="34"/>
  <c r="Q2866" i="34"/>
  <c r="R2866" i="34"/>
  <c r="V2866" i="34"/>
  <c r="X2866" i="34"/>
  <c r="Q2820" i="34"/>
  <c r="R2820" i="34"/>
  <c r="V2820" i="34"/>
  <c r="AA2820" i="34"/>
  <c r="X2820" i="34"/>
  <c r="X2825" i="34"/>
  <c r="Q2825" i="34"/>
  <c r="R2825" i="34"/>
  <c r="V2825" i="34"/>
  <c r="AA2825" i="34"/>
  <c r="X2829" i="34"/>
  <c r="Q2829" i="34"/>
  <c r="R2829" i="34"/>
  <c r="V2829" i="34"/>
  <c r="AA2829" i="34"/>
  <c r="X2833" i="34"/>
  <c r="Q2833" i="34"/>
  <c r="R2833" i="34"/>
  <c r="V2833" i="34"/>
  <c r="AA2833" i="34"/>
  <c r="X2837" i="34"/>
  <c r="Q2837" i="34"/>
  <c r="R2837" i="34"/>
  <c r="V2837" i="34"/>
  <c r="AA2837" i="34"/>
  <c r="X2841" i="34"/>
  <c r="Q2841" i="34"/>
  <c r="R2841" i="34"/>
  <c r="V2841" i="34"/>
  <c r="AA2841" i="34"/>
  <c r="X2845" i="34"/>
  <c r="Q2845" i="34"/>
  <c r="R2845" i="34"/>
  <c r="V2845" i="34"/>
  <c r="AA2845" i="34"/>
  <c r="X2849" i="34"/>
  <c r="Q2849" i="34"/>
  <c r="AA2849" i="34"/>
  <c r="R2849" i="34"/>
  <c r="V2849" i="34"/>
  <c r="X2853" i="34"/>
  <c r="Q2853" i="34"/>
  <c r="AA2853" i="34"/>
  <c r="R2853" i="34"/>
  <c r="V2853" i="34"/>
  <c r="X2857" i="34"/>
  <c r="AA2857" i="34"/>
  <c r="Q2857" i="34"/>
  <c r="R2857" i="34"/>
  <c r="V2857" i="34"/>
  <c r="X2861" i="34"/>
  <c r="AA2861" i="34"/>
  <c r="Q2861" i="34"/>
  <c r="R2861" i="34"/>
  <c r="V2861" i="34"/>
  <c r="Q2584" i="34"/>
  <c r="R2584" i="34"/>
  <c r="V2584" i="34"/>
  <c r="AA2584" i="34"/>
  <c r="X2584" i="34"/>
  <c r="X2569" i="34"/>
  <c r="Q2569" i="34"/>
  <c r="R2569" i="34"/>
  <c r="V2569" i="34"/>
  <c r="AA2569" i="34"/>
  <c r="Q2604" i="34"/>
  <c r="R2604" i="34"/>
  <c r="V2604" i="34"/>
  <c r="AA2604" i="34"/>
  <c r="X2604" i="34"/>
  <c r="R2941" i="34"/>
  <c r="V2941" i="34"/>
  <c r="AA2941" i="34"/>
  <c r="X2941" i="34"/>
  <c r="Q2941" i="34"/>
  <c r="Q2608" i="34"/>
  <c r="R2608" i="34"/>
  <c r="V2608" i="34"/>
  <c r="AA2608" i="34"/>
  <c r="X2608" i="34"/>
  <c r="Q2616" i="34"/>
  <c r="R2616" i="34"/>
  <c r="V2616" i="34"/>
  <c r="AA2616" i="34"/>
  <c r="X2616" i="34"/>
  <c r="Q2620" i="34"/>
  <c r="R2620" i="34"/>
  <c r="V2620" i="34"/>
  <c r="AA2620" i="34"/>
  <c r="X2620" i="34"/>
  <c r="Q2624" i="34"/>
  <c r="R2624" i="34"/>
  <c r="V2624" i="34"/>
  <c r="AA2624" i="34"/>
  <c r="X2624" i="34"/>
  <c r="Q2628" i="34"/>
  <c r="R2628" i="34"/>
  <c r="V2628" i="34"/>
  <c r="AA2628" i="34"/>
  <c r="X2628" i="34"/>
  <c r="Q2632" i="34"/>
  <c r="R2632" i="34"/>
  <c r="V2632" i="34"/>
  <c r="AA2632" i="34"/>
  <c r="X2632" i="34"/>
  <c r="Q2636" i="34"/>
  <c r="R2636" i="34"/>
  <c r="V2636" i="34"/>
  <c r="AA2636" i="34"/>
  <c r="X2636" i="34"/>
  <c r="Q2640" i="34"/>
  <c r="R2640" i="34"/>
  <c r="V2640" i="34"/>
  <c r="AA2640" i="34"/>
  <c r="X2640" i="34"/>
  <c r="Q2644" i="34"/>
  <c r="R2644" i="34"/>
  <c r="V2644" i="34"/>
  <c r="AA2644" i="34"/>
  <c r="X2644" i="34"/>
  <c r="Q2648" i="34"/>
  <c r="R2648" i="34"/>
  <c r="V2648" i="34"/>
  <c r="AA2648" i="34"/>
  <c r="X2648" i="34"/>
  <c r="Q2732" i="34"/>
  <c r="R2732" i="34"/>
  <c r="V2732" i="34"/>
  <c r="AA2732" i="34"/>
  <c r="X2732" i="34"/>
  <c r="AA2742" i="34"/>
  <c r="X2742" i="34"/>
  <c r="Q2742" i="34"/>
  <c r="R2742" i="34"/>
  <c r="V2742" i="34"/>
  <c r="AA2746" i="34"/>
  <c r="X2746" i="34"/>
  <c r="Q2746" i="34"/>
  <c r="R2746" i="34"/>
  <c r="V2746" i="34"/>
  <c r="AA2750" i="34"/>
  <c r="X2750" i="34"/>
  <c r="Q2750" i="34"/>
  <c r="R2750" i="34"/>
  <c r="V2750" i="34"/>
  <c r="Q2668" i="34"/>
  <c r="R2668" i="34"/>
  <c r="V2668" i="34"/>
  <c r="AA2668" i="34"/>
  <c r="X2668" i="34"/>
  <c r="Q2664" i="34"/>
  <c r="R2664" i="34"/>
  <c r="V2664" i="34"/>
  <c r="AA2664" i="34"/>
  <c r="X2664" i="34"/>
  <c r="X2613" i="34"/>
  <c r="Q2613" i="34"/>
  <c r="R2613" i="34"/>
  <c r="V2613" i="34"/>
  <c r="AA2613" i="34"/>
  <c r="R2815" i="34"/>
  <c r="V2815" i="34"/>
  <c r="AA2815" i="34"/>
  <c r="X2815" i="34"/>
  <c r="Q2815" i="34"/>
  <c r="R2811" i="34"/>
  <c r="V2811" i="34"/>
  <c r="AA2811" i="34"/>
  <c r="X2811" i="34"/>
  <c r="Q2811" i="34"/>
  <c r="R2807" i="34"/>
  <c r="V2807" i="34"/>
  <c r="AA2807" i="34"/>
  <c r="X2807" i="34"/>
  <c r="Q2807" i="34"/>
  <c r="R2803" i="34"/>
  <c r="V2803" i="34"/>
  <c r="AA2803" i="34"/>
  <c r="X2803" i="34"/>
  <c r="Q2803" i="34"/>
  <c r="R2799" i="34"/>
  <c r="V2799" i="34"/>
  <c r="AA2799" i="34"/>
  <c r="X2799" i="34"/>
  <c r="Q2799" i="34"/>
  <c r="R2795" i="34"/>
  <c r="V2795" i="34"/>
  <c r="AA2795" i="34"/>
  <c r="X2795" i="34"/>
  <c r="Q2795" i="34"/>
  <c r="R2791" i="34"/>
  <c r="V2791" i="34"/>
  <c r="AA2791" i="34"/>
  <c r="X2791" i="34"/>
  <c r="Q2791" i="34"/>
  <c r="R2759" i="34"/>
  <c r="V2759" i="34"/>
  <c r="AA2759" i="34"/>
  <c r="X2759" i="34"/>
  <c r="Q2759" i="34"/>
  <c r="R2755" i="34"/>
  <c r="V2755" i="34"/>
  <c r="AA2755" i="34"/>
  <c r="X2755" i="34"/>
  <c r="Q2755" i="34"/>
  <c r="R2659" i="34"/>
  <c r="V2659" i="34"/>
  <c r="AA2659" i="34"/>
  <c r="X2659" i="34"/>
  <c r="Q2659" i="34"/>
  <c r="R2655" i="34"/>
  <c r="V2655" i="34"/>
  <c r="AA2655" i="34"/>
  <c r="X2655" i="34"/>
  <c r="Q2655" i="34"/>
  <c r="R2651" i="34"/>
  <c r="V2651" i="34"/>
  <c r="AA2651" i="34"/>
  <c r="X2651" i="34"/>
  <c r="Q2651" i="34"/>
  <c r="AA2610" i="34"/>
  <c r="X2610" i="34"/>
  <c r="Q2610" i="34"/>
  <c r="R2610" i="34"/>
  <c r="V2610" i="34"/>
  <c r="X2601" i="34"/>
  <c r="Q2601" i="34"/>
  <c r="R2601" i="34"/>
  <c r="V2601" i="34"/>
  <c r="AA2601" i="34"/>
  <c r="X2597" i="34"/>
  <c r="Q2597" i="34"/>
  <c r="R2597" i="34"/>
  <c r="V2597" i="34"/>
  <c r="AA2597" i="34"/>
  <c r="Q2592" i="34"/>
  <c r="R2592" i="34"/>
  <c r="V2592" i="34"/>
  <c r="AA2592" i="34"/>
  <c r="X2592" i="34"/>
  <c r="R2587" i="34"/>
  <c r="V2587" i="34"/>
  <c r="AA2587" i="34"/>
  <c r="X2587" i="34"/>
  <c r="Q2587" i="34"/>
  <c r="AA2582" i="34"/>
  <c r="X2582" i="34"/>
  <c r="Q2582" i="34"/>
  <c r="R2582" i="34"/>
  <c r="V2582" i="34"/>
  <c r="AA2578" i="34"/>
  <c r="X2578" i="34"/>
  <c r="Q2578" i="34"/>
  <c r="R2578" i="34"/>
  <c r="V2578" i="34"/>
  <c r="X2565" i="34"/>
  <c r="Q2565" i="34"/>
  <c r="R2565" i="34"/>
  <c r="V2565" i="34"/>
  <c r="AA2565" i="34"/>
  <c r="Q2886" i="34"/>
  <c r="R2886" i="34"/>
  <c r="V2886" i="34"/>
  <c r="AA2886" i="34"/>
  <c r="X2886" i="34"/>
  <c r="R2881" i="34"/>
  <c r="V2881" i="34"/>
  <c r="AA2881" i="34"/>
  <c r="X2881" i="34"/>
  <c r="Q2881" i="34"/>
  <c r="Q2876" i="34"/>
  <c r="AA2876" i="34"/>
  <c r="X2876" i="34"/>
  <c r="R2876" i="34"/>
  <c r="V2876" i="34"/>
  <c r="Q2872" i="34"/>
  <c r="R2872" i="34"/>
  <c r="V2872" i="34"/>
  <c r="AA2872" i="34"/>
  <c r="X2872" i="34"/>
  <c r="Q2868" i="34"/>
  <c r="AA2868" i="34"/>
  <c r="X2868" i="34"/>
  <c r="R2868" i="34"/>
  <c r="V2868" i="34"/>
  <c r="X2443" i="34"/>
  <c r="Q2443" i="34"/>
  <c r="R2443" i="34"/>
  <c r="V2443" i="34"/>
  <c r="AA2443" i="34"/>
  <c r="Q2450" i="34"/>
  <c r="R2450" i="34"/>
  <c r="V2450" i="34"/>
  <c r="AA2450" i="34"/>
  <c r="X2450" i="34"/>
  <c r="Q2446" i="34"/>
  <c r="R2446" i="34"/>
  <c r="V2446" i="34"/>
  <c r="AA2446" i="34"/>
  <c r="X2446" i="34"/>
  <c r="Q2442" i="34"/>
  <c r="R2442" i="34"/>
  <c r="V2442" i="34"/>
  <c r="AA2442" i="34"/>
  <c r="X2442" i="34"/>
  <c r="R2246" i="34"/>
  <c r="V2246" i="34"/>
  <c r="AA2246" i="34"/>
  <c r="X2246" i="34"/>
  <c r="Q2246" i="34"/>
  <c r="AA2254" i="34"/>
  <c r="X2254" i="34"/>
  <c r="Q2254" i="34"/>
  <c r="R2254" i="34"/>
  <c r="V2254" i="34"/>
  <c r="X2365" i="34"/>
  <c r="Q2365" i="34"/>
  <c r="R2365" i="34"/>
  <c r="V2365" i="34"/>
  <c r="AA2365" i="34"/>
  <c r="X2379" i="34"/>
  <c r="Q2379" i="34"/>
  <c r="R2379" i="34"/>
  <c r="V2379" i="34"/>
  <c r="AA2379" i="34"/>
  <c r="X2368" i="34"/>
  <c r="Q2368" i="34"/>
  <c r="R2368" i="34"/>
  <c r="V2368" i="34"/>
  <c r="AA2368" i="34"/>
  <c r="X2372" i="34"/>
  <c r="Q2372" i="34"/>
  <c r="R2372" i="34"/>
  <c r="V2372" i="34"/>
  <c r="AA2372" i="34"/>
  <c r="X2377" i="34"/>
  <c r="Q2377" i="34"/>
  <c r="R2377" i="34"/>
  <c r="V2377" i="34"/>
  <c r="AA2377" i="34"/>
  <c r="AA2197" i="34"/>
  <c r="X2197" i="34"/>
  <c r="Q2197" i="34"/>
  <c r="R2197" i="34"/>
  <c r="V2197" i="34"/>
  <c r="X2192" i="34"/>
  <c r="Q2192" i="34"/>
  <c r="R2192" i="34"/>
  <c r="V2192" i="34"/>
  <c r="AA2192" i="34"/>
  <c r="X2190" i="34"/>
  <c r="Q2190" i="34"/>
  <c r="R2190" i="34"/>
  <c r="V2190" i="34"/>
  <c r="AA2190" i="34"/>
  <c r="Q2185" i="34"/>
  <c r="R2185" i="34"/>
  <c r="V2185" i="34"/>
  <c r="AA2185" i="34"/>
  <c r="X2185" i="34"/>
  <c r="AA2098" i="34"/>
  <c r="X2098" i="34"/>
  <c r="Q2098" i="34"/>
  <c r="R2098" i="34"/>
  <c r="V2098" i="34"/>
  <c r="AA2133" i="34"/>
  <c r="X2133" i="34"/>
  <c r="Q2133" i="34"/>
  <c r="R2133" i="34"/>
  <c r="V2133" i="34"/>
  <c r="AA2127" i="34"/>
  <c r="X2127" i="34"/>
  <c r="Q2127" i="34"/>
  <c r="R2127" i="34"/>
  <c r="V2127" i="34"/>
  <c r="AA2119" i="34"/>
  <c r="X2119" i="34"/>
  <c r="Q2119" i="34"/>
  <c r="R2119" i="34"/>
  <c r="V2119" i="34"/>
  <c r="R2551" i="34"/>
  <c r="V2551" i="34"/>
  <c r="AA2551" i="34"/>
  <c r="X2551" i="34"/>
  <c r="Q2551" i="34"/>
  <c r="AA2498" i="34"/>
  <c r="X2498" i="34"/>
  <c r="Q2498" i="34"/>
  <c r="R2498" i="34"/>
  <c r="V2498" i="34"/>
  <c r="AA2494" i="34"/>
  <c r="X2494" i="34"/>
  <c r="Q2494" i="34"/>
  <c r="R2494" i="34"/>
  <c r="V2494" i="34"/>
  <c r="Q2438" i="34"/>
  <c r="R2438" i="34"/>
  <c r="V2438" i="34"/>
  <c r="AA2438" i="34"/>
  <c r="X2438" i="34"/>
  <c r="Q2434" i="34"/>
  <c r="R2434" i="34"/>
  <c r="V2434" i="34"/>
  <c r="AA2434" i="34"/>
  <c r="X2434" i="34"/>
  <c r="Q2430" i="34"/>
  <c r="R2430" i="34"/>
  <c r="V2430" i="34"/>
  <c r="AA2430" i="34"/>
  <c r="X2430" i="34"/>
  <c r="Q2426" i="34"/>
  <c r="R2426" i="34"/>
  <c r="V2426" i="34"/>
  <c r="AA2426" i="34"/>
  <c r="X2426" i="34"/>
  <c r="Q2422" i="34"/>
  <c r="R2422" i="34"/>
  <c r="V2422" i="34"/>
  <c r="AA2422" i="34"/>
  <c r="X2422" i="34"/>
  <c r="Q2418" i="34"/>
  <c r="R2418" i="34"/>
  <c r="V2418" i="34"/>
  <c r="AA2418" i="34"/>
  <c r="X2418" i="34"/>
  <c r="Q2414" i="34"/>
  <c r="R2414" i="34"/>
  <c r="V2414" i="34"/>
  <c r="AA2414" i="34"/>
  <c r="X2414" i="34"/>
  <c r="AA2410" i="34"/>
  <c r="R2410" i="34"/>
  <c r="V2410" i="34"/>
  <c r="Q2410" i="34"/>
  <c r="X2410" i="34"/>
  <c r="X2326" i="34"/>
  <c r="Q2326" i="34"/>
  <c r="R2326" i="34"/>
  <c r="V2326" i="34"/>
  <c r="AA2326" i="34"/>
  <c r="X2318" i="34"/>
  <c r="Q2318" i="34"/>
  <c r="R2318" i="34"/>
  <c r="V2318" i="34"/>
  <c r="AA2318" i="34"/>
  <c r="Q2342" i="34"/>
  <c r="R2342" i="34"/>
  <c r="V2342" i="34"/>
  <c r="AA2342" i="34"/>
  <c r="X2342" i="34"/>
  <c r="X2311" i="34"/>
  <c r="Q2311" i="34"/>
  <c r="R2311" i="34"/>
  <c r="V2311" i="34"/>
  <c r="AA2311" i="34"/>
  <c r="X2307" i="34"/>
  <c r="Q2307" i="34"/>
  <c r="R2307" i="34"/>
  <c r="V2307" i="34"/>
  <c r="AA2307" i="34"/>
  <c r="AA2296" i="34"/>
  <c r="X2296" i="34"/>
  <c r="Q2296" i="34"/>
  <c r="R2296" i="34"/>
  <c r="V2296" i="34"/>
  <c r="X2182" i="34"/>
  <c r="Q2182" i="34"/>
  <c r="R2182" i="34"/>
  <c r="V2182" i="34"/>
  <c r="AA2182" i="34"/>
  <c r="X2178" i="34"/>
  <c r="Q2178" i="34"/>
  <c r="R2178" i="34"/>
  <c r="V2178" i="34"/>
  <c r="AA2178" i="34"/>
  <c r="X2174" i="34"/>
  <c r="Q2174" i="34"/>
  <c r="R2174" i="34"/>
  <c r="V2174" i="34"/>
  <c r="AA2174" i="34"/>
  <c r="X2170" i="34"/>
  <c r="Q2170" i="34"/>
  <c r="R2170" i="34"/>
  <c r="V2170" i="34"/>
  <c r="AA2170" i="34"/>
  <c r="X2166" i="34"/>
  <c r="Q2166" i="34"/>
  <c r="R2166" i="34"/>
  <c r="V2166" i="34"/>
  <c r="AA2166" i="34"/>
  <c r="X2109" i="34"/>
  <c r="Q2109" i="34"/>
  <c r="R2109" i="34"/>
  <c r="V2109" i="34"/>
  <c r="AA2109" i="34"/>
  <c r="X2138" i="34"/>
  <c r="Q2138" i="34"/>
  <c r="R2138" i="34"/>
  <c r="V2138" i="34"/>
  <c r="AA2138" i="34"/>
  <c r="X2134" i="34"/>
  <c r="Q2134" i="34"/>
  <c r="R2134" i="34"/>
  <c r="V2134" i="34"/>
  <c r="AA2134" i="34"/>
  <c r="R2885" i="34"/>
  <c r="V2885" i="34"/>
  <c r="AA2885" i="34"/>
  <c r="X2885" i="34"/>
  <c r="Q2885" i="34"/>
  <c r="R2893" i="34"/>
  <c r="V2893" i="34"/>
  <c r="AA2893" i="34"/>
  <c r="X2893" i="34"/>
  <c r="Q2893" i="34"/>
  <c r="R2897" i="34"/>
  <c r="V2897" i="34"/>
  <c r="AA2897" i="34"/>
  <c r="X2897" i="34"/>
  <c r="Q2897" i="34"/>
  <c r="X2573" i="34"/>
  <c r="Q2573" i="34"/>
  <c r="R2573" i="34"/>
  <c r="V2573" i="34"/>
  <c r="AA2573" i="34"/>
  <c r="R2699" i="34"/>
  <c r="V2699" i="34"/>
  <c r="AA2699" i="34"/>
  <c r="X2699" i="34"/>
  <c r="Q2699" i="34"/>
  <c r="R2703" i="34"/>
  <c r="V2703" i="34"/>
  <c r="AA2703" i="34"/>
  <c r="X2703" i="34"/>
  <c r="Q2703" i="34"/>
  <c r="R2707" i="34"/>
  <c r="V2707" i="34"/>
  <c r="AA2707" i="34"/>
  <c r="X2707" i="34"/>
  <c r="Q2707" i="34"/>
  <c r="R2711" i="34"/>
  <c r="V2711" i="34"/>
  <c r="AA2711" i="34"/>
  <c r="X2711" i="34"/>
  <c r="Q2711" i="34"/>
  <c r="R2715" i="34"/>
  <c r="V2715" i="34"/>
  <c r="AA2715" i="34"/>
  <c r="X2715" i="34"/>
  <c r="Q2715" i="34"/>
  <c r="R2719" i="34"/>
  <c r="V2719" i="34"/>
  <c r="AA2719" i="34"/>
  <c r="X2719" i="34"/>
  <c r="Q2719" i="34"/>
  <c r="R2723" i="34"/>
  <c r="V2723" i="34"/>
  <c r="AA2723" i="34"/>
  <c r="X2723" i="34"/>
  <c r="Q2723" i="34"/>
  <c r="R2727" i="34"/>
  <c r="V2727" i="34"/>
  <c r="AA2727" i="34"/>
  <c r="X2727" i="34"/>
  <c r="Q2727" i="34"/>
  <c r="AA2738" i="34"/>
  <c r="X2738" i="34"/>
  <c r="Q2738" i="34"/>
  <c r="R2738" i="34"/>
  <c r="V2738" i="34"/>
  <c r="Q2776" i="34"/>
  <c r="R2776" i="34"/>
  <c r="V2776" i="34"/>
  <c r="AA2776" i="34"/>
  <c r="X2776" i="34"/>
  <c r="Q2780" i="34"/>
  <c r="R2780" i="34"/>
  <c r="V2780" i="34"/>
  <c r="AA2780" i="34"/>
  <c r="X2780" i="34"/>
  <c r="Q2784" i="34"/>
  <c r="R2784" i="34"/>
  <c r="V2784" i="34"/>
  <c r="AA2784" i="34"/>
  <c r="X2784" i="34"/>
  <c r="Q2672" i="34"/>
  <c r="R2672" i="34"/>
  <c r="V2672" i="34"/>
  <c r="AA2672" i="34"/>
  <c r="X2672" i="34"/>
  <c r="Q2676" i="34"/>
  <c r="R2676" i="34"/>
  <c r="V2676" i="34"/>
  <c r="AA2676" i="34"/>
  <c r="X2676" i="34"/>
  <c r="Q2680" i="34"/>
  <c r="R2680" i="34"/>
  <c r="V2680" i="34"/>
  <c r="AA2680" i="34"/>
  <c r="X2680" i="34"/>
  <c r="Q2684" i="34"/>
  <c r="R2684" i="34"/>
  <c r="V2684" i="34"/>
  <c r="AA2684" i="34"/>
  <c r="X2684" i="34"/>
  <c r="Q2688" i="34"/>
  <c r="R2688" i="34"/>
  <c r="V2688" i="34"/>
  <c r="AA2688" i="34"/>
  <c r="X2688" i="34"/>
  <c r="Q2692" i="34"/>
  <c r="R2692" i="34"/>
  <c r="V2692" i="34"/>
  <c r="AA2692" i="34"/>
  <c r="X2692" i="34"/>
  <c r="AA2734" i="34"/>
  <c r="X2734" i="34"/>
  <c r="Q2734" i="34"/>
  <c r="R2734" i="34"/>
  <c r="V2734" i="34"/>
  <c r="R2763" i="34"/>
  <c r="V2763" i="34"/>
  <c r="AA2763" i="34"/>
  <c r="X2763" i="34"/>
  <c r="Q2763" i="34"/>
  <c r="R2767" i="34"/>
  <c r="V2767" i="34"/>
  <c r="AA2767" i="34"/>
  <c r="X2767" i="34"/>
  <c r="Q2767" i="34"/>
  <c r="R2771" i="34"/>
  <c r="V2771" i="34"/>
  <c r="AA2771" i="34"/>
  <c r="X2771" i="34"/>
  <c r="Q2771" i="34"/>
  <c r="R2863" i="34"/>
  <c r="V2863" i="34"/>
  <c r="Q2863" i="34"/>
  <c r="AA2863" i="34"/>
  <c r="X2863" i="34"/>
  <c r="R2877" i="34"/>
  <c r="V2877" i="34"/>
  <c r="AA2877" i="34"/>
  <c r="X2877" i="34"/>
  <c r="Q2877" i="34"/>
  <c r="AA2822" i="34"/>
  <c r="X2822" i="34"/>
  <c r="Q2822" i="34"/>
  <c r="R2822" i="34"/>
  <c r="V2822" i="34"/>
  <c r="AA2826" i="34"/>
  <c r="X2826" i="34"/>
  <c r="Q2826" i="34"/>
  <c r="R2826" i="34"/>
  <c r="V2826" i="34"/>
  <c r="AA2830" i="34"/>
  <c r="X2830" i="34"/>
  <c r="Q2830" i="34"/>
  <c r="R2830" i="34"/>
  <c r="V2830" i="34"/>
  <c r="AA2834" i="34"/>
  <c r="X2834" i="34"/>
  <c r="Q2834" i="34"/>
  <c r="R2834" i="34"/>
  <c r="V2834" i="34"/>
  <c r="AA2838" i="34"/>
  <c r="X2838" i="34"/>
  <c r="Q2838" i="34"/>
  <c r="R2838" i="34"/>
  <c r="V2838" i="34"/>
  <c r="AA2842" i="34"/>
  <c r="X2842" i="34"/>
  <c r="Q2842" i="34"/>
  <c r="R2842" i="34"/>
  <c r="V2842" i="34"/>
  <c r="AA2846" i="34"/>
  <c r="X2846" i="34"/>
  <c r="Q2846" i="34"/>
  <c r="R2846" i="34"/>
  <c r="V2846" i="34"/>
  <c r="AA2850" i="34"/>
  <c r="X2850" i="34"/>
  <c r="R2850" i="34"/>
  <c r="V2850" i="34"/>
  <c r="Q2850" i="34"/>
  <c r="AA2854" i="34"/>
  <c r="X2854" i="34"/>
  <c r="R2854" i="34"/>
  <c r="V2854" i="34"/>
  <c r="Q2854" i="34"/>
  <c r="AA2858" i="34"/>
  <c r="R2858" i="34"/>
  <c r="V2858" i="34"/>
  <c r="X2858" i="34"/>
  <c r="Q2858" i="34"/>
  <c r="X2561" i="34"/>
  <c r="Q2561" i="34"/>
  <c r="R2561" i="34"/>
  <c r="V2561" i="34"/>
  <c r="AA2561" i="34"/>
  <c r="R2591" i="34"/>
  <c r="V2591" i="34"/>
  <c r="AA2591" i="34"/>
  <c r="X2591" i="34"/>
  <c r="Q2591" i="34"/>
  <c r="AA2574" i="34"/>
  <c r="X2574" i="34"/>
  <c r="Q2574" i="34"/>
  <c r="R2574" i="34"/>
  <c r="V2574" i="34"/>
  <c r="X2605" i="34"/>
  <c r="Q2605" i="34"/>
  <c r="R2605" i="34"/>
  <c r="V2605" i="34"/>
  <c r="AA2605" i="34"/>
  <c r="Q2942" i="34"/>
  <c r="R2942" i="34"/>
  <c r="V2942" i="34"/>
  <c r="AA2942" i="34"/>
  <c r="X2942" i="34"/>
  <c r="AA2570" i="34"/>
  <c r="X2570" i="34"/>
  <c r="Q2570" i="34"/>
  <c r="R2570" i="34"/>
  <c r="V2570" i="34"/>
  <c r="X2617" i="34"/>
  <c r="Q2617" i="34"/>
  <c r="R2617" i="34"/>
  <c r="V2617" i="34"/>
  <c r="AA2617" i="34"/>
  <c r="X2621" i="34"/>
  <c r="Q2621" i="34"/>
  <c r="R2621" i="34"/>
  <c r="V2621" i="34"/>
  <c r="AA2621" i="34"/>
  <c r="X2625" i="34"/>
  <c r="Q2625" i="34"/>
  <c r="R2625" i="34"/>
  <c r="V2625" i="34"/>
  <c r="AA2625" i="34"/>
  <c r="X2629" i="34"/>
  <c r="Q2629" i="34"/>
  <c r="R2629" i="34"/>
  <c r="V2629" i="34"/>
  <c r="AA2629" i="34"/>
  <c r="X2633" i="34"/>
  <c r="Q2633" i="34"/>
  <c r="R2633" i="34"/>
  <c r="V2633" i="34"/>
  <c r="AA2633" i="34"/>
  <c r="X2637" i="34"/>
  <c r="Q2637" i="34"/>
  <c r="R2637" i="34"/>
  <c r="V2637" i="34"/>
  <c r="AA2637" i="34"/>
  <c r="X2641" i="34"/>
  <c r="Q2641" i="34"/>
  <c r="R2641" i="34"/>
  <c r="V2641" i="34"/>
  <c r="AA2641" i="34"/>
  <c r="X2645" i="34"/>
  <c r="Q2645" i="34"/>
  <c r="R2645" i="34"/>
  <c r="V2645" i="34"/>
  <c r="AA2645" i="34"/>
  <c r="X2649" i="34"/>
  <c r="Q2649" i="34"/>
  <c r="R2649" i="34"/>
  <c r="V2649" i="34"/>
  <c r="AA2649" i="34"/>
  <c r="X2733" i="34"/>
  <c r="Q2733" i="34"/>
  <c r="R2733" i="34"/>
  <c r="V2733" i="34"/>
  <c r="AA2733" i="34"/>
  <c r="R2743" i="34"/>
  <c r="V2743" i="34"/>
  <c r="AA2743" i="34"/>
  <c r="X2743" i="34"/>
  <c r="Q2743" i="34"/>
  <c r="R2747" i="34"/>
  <c r="V2747" i="34"/>
  <c r="AA2747" i="34"/>
  <c r="X2747" i="34"/>
  <c r="Q2747" i="34"/>
  <c r="R2751" i="34"/>
  <c r="V2751" i="34"/>
  <c r="AA2751" i="34"/>
  <c r="X2751" i="34"/>
  <c r="Q2751" i="34"/>
  <c r="R2667" i="34"/>
  <c r="V2667" i="34"/>
  <c r="AA2667" i="34"/>
  <c r="X2667" i="34"/>
  <c r="Q2667" i="34"/>
  <c r="R2663" i="34"/>
  <c r="V2663" i="34"/>
  <c r="AA2663" i="34"/>
  <c r="X2663" i="34"/>
  <c r="Q2663" i="34"/>
  <c r="AA2818" i="34"/>
  <c r="X2818" i="34"/>
  <c r="Q2818" i="34"/>
  <c r="R2818" i="34"/>
  <c r="V2818" i="34"/>
  <c r="AA2814" i="34"/>
  <c r="X2814" i="34"/>
  <c r="Q2814" i="34"/>
  <c r="R2814" i="34"/>
  <c r="V2814" i="34"/>
  <c r="AA2810" i="34"/>
  <c r="X2810" i="34"/>
  <c r="Q2810" i="34"/>
  <c r="R2810" i="34"/>
  <c r="V2810" i="34"/>
  <c r="AA2806" i="34"/>
  <c r="X2806" i="34"/>
  <c r="Q2806" i="34"/>
  <c r="R2806" i="34"/>
  <c r="V2806" i="34"/>
  <c r="AA2802" i="34"/>
  <c r="X2802" i="34"/>
  <c r="Q2802" i="34"/>
  <c r="R2802" i="34"/>
  <c r="V2802" i="34"/>
  <c r="AA2798" i="34"/>
  <c r="X2798" i="34"/>
  <c r="Q2798" i="34"/>
  <c r="R2798" i="34"/>
  <c r="V2798" i="34"/>
  <c r="AA2794" i="34"/>
  <c r="X2794" i="34"/>
  <c r="Q2794" i="34"/>
  <c r="R2794" i="34"/>
  <c r="V2794" i="34"/>
  <c r="AA2790" i="34"/>
  <c r="X2790" i="34"/>
  <c r="Q2790" i="34"/>
  <c r="R2790" i="34"/>
  <c r="V2790" i="34"/>
  <c r="AA2758" i="34"/>
  <c r="X2758" i="34"/>
  <c r="Q2758" i="34"/>
  <c r="R2758" i="34"/>
  <c r="V2758" i="34"/>
  <c r="AA2754" i="34"/>
  <c r="X2754" i="34"/>
  <c r="Q2754" i="34"/>
  <c r="R2754" i="34"/>
  <c r="V2754" i="34"/>
  <c r="AA2658" i="34"/>
  <c r="X2658" i="34"/>
  <c r="Q2658" i="34"/>
  <c r="R2658" i="34"/>
  <c r="V2658" i="34"/>
  <c r="AA2654" i="34"/>
  <c r="X2654" i="34"/>
  <c r="Q2654" i="34"/>
  <c r="R2654" i="34"/>
  <c r="V2654" i="34"/>
  <c r="AA2650" i="34"/>
  <c r="X2650" i="34"/>
  <c r="Q2650" i="34"/>
  <c r="R2650" i="34"/>
  <c r="V2650" i="34"/>
  <c r="X2609" i="34"/>
  <c r="Q2609" i="34"/>
  <c r="R2609" i="34"/>
  <c r="V2609" i="34"/>
  <c r="AA2609" i="34"/>
  <c r="Q2600" i="34"/>
  <c r="R2600" i="34"/>
  <c r="V2600" i="34"/>
  <c r="AA2600" i="34"/>
  <c r="X2600" i="34"/>
  <c r="Q2596" i="34"/>
  <c r="R2596" i="34"/>
  <c r="V2596" i="34"/>
  <c r="AA2596" i="34"/>
  <c r="X2596" i="34"/>
  <c r="AA2590" i="34"/>
  <c r="X2590" i="34"/>
  <c r="Q2590" i="34"/>
  <c r="R2590" i="34"/>
  <c r="V2590" i="34"/>
  <c r="AA2586" i="34"/>
  <c r="X2586" i="34"/>
  <c r="Q2586" i="34"/>
  <c r="R2586" i="34"/>
  <c r="V2586" i="34"/>
  <c r="X2581" i="34"/>
  <c r="Q2581" i="34"/>
  <c r="R2581" i="34"/>
  <c r="V2581" i="34"/>
  <c r="AA2581" i="34"/>
  <c r="X2577" i="34"/>
  <c r="Q2577" i="34"/>
  <c r="R2577" i="34"/>
  <c r="V2577" i="34"/>
  <c r="AA2577" i="34"/>
  <c r="Q2564" i="34"/>
  <c r="R2564" i="34"/>
  <c r="V2564" i="34"/>
  <c r="AA2564" i="34"/>
  <c r="X2564" i="34"/>
  <c r="R2889" i="34"/>
  <c r="V2889" i="34"/>
  <c r="AA2889" i="34"/>
  <c r="X2889" i="34"/>
  <c r="Q2889" i="34"/>
  <c r="AA2884" i="34"/>
  <c r="X2884" i="34"/>
  <c r="Q2884" i="34"/>
  <c r="R2884" i="34"/>
  <c r="V2884" i="34"/>
  <c r="AA2880" i="34"/>
  <c r="X2880" i="34"/>
  <c r="Q2880" i="34"/>
  <c r="R2880" i="34"/>
  <c r="V2880" i="34"/>
  <c r="R2875" i="34"/>
  <c r="V2875" i="34"/>
  <c r="Q2875" i="34"/>
  <c r="AA2875" i="34"/>
  <c r="X2875" i="34"/>
  <c r="R2871" i="34"/>
  <c r="V2871" i="34"/>
  <c r="Q2871" i="34"/>
  <c r="AA2871" i="34"/>
  <c r="X2871" i="34"/>
  <c r="R2867" i="34"/>
  <c r="V2867" i="34"/>
  <c r="Q2867" i="34"/>
  <c r="AA2867" i="34"/>
  <c r="X2867" i="34"/>
  <c r="R2449" i="34"/>
  <c r="V2449" i="34"/>
  <c r="AA2449" i="34"/>
  <c r="X2449" i="34"/>
  <c r="Q2449" i="34"/>
  <c r="AA2245" i="34"/>
  <c r="X2245" i="34"/>
  <c r="Q2245" i="34"/>
  <c r="R2245" i="34"/>
  <c r="V2245" i="34"/>
  <c r="Q2394" i="34"/>
  <c r="R2394" i="34"/>
  <c r="V2394" i="34"/>
  <c r="AA2394" i="34"/>
  <c r="X2394" i="34"/>
  <c r="Q2371" i="34"/>
  <c r="R2371" i="34"/>
  <c r="V2371" i="34"/>
  <c r="AA2371" i="34"/>
  <c r="X2371" i="34"/>
  <c r="X2200" i="34"/>
  <c r="Q2200" i="34"/>
  <c r="R2200" i="34"/>
  <c r="V2200" i="34"/>
  <c r="AA2200" i="34"/>
  <c r="Q2131" i="34"/>
  <c r="R2131" i="34"/>
  <c r="V2131" i="34"/>
  <c r="AA2131" i="34"/>
  <c r="X2131" i="34"/>
  <c r="R2184" i="34"/>
  <c r="V2184" i="34"/>
  <c r="AA2184" i="34"/>
  <c r="X2184" i="34"/>
  <c r="Q2184" i="34"/>
  <c r="X2132" i="34"/>
  <c r="Q2132" i="34"/>
  <c r="R2132" i="34"/>
  <c r="V2132" i="34"/>
  <c r="AA2132" i="34"/>
  <c r="X2118" i="34"/>
  <c r="Q2118" i="34"/>
  <c r="R2118" i="34"/>
  <c r="V2118" i="34"/>
  <c r="AA2118" i="34"/>
  <c r="AA2550" i="34"/>
  <c r="X2550" i="34"/>
  <c r="Q2550" i="34"/>
  <c r="R2550" i="34"/>
  <c r="V2550" i="34"/>
  <c r="X2497" i="34"/>
  <c r="Q2497" i="34"/>
  <c r="R2497" i="34"/>
  <c r="V2497" i="34"/>
  <c r="AA2497" i="34"/>
  <c r="X2493" i="34"/>
  <c r="Q2493" i="34"/>
  <c r="R2493" i="34"/>
  <c r="V2493" i="34"/>
  <c r="AA2493" i="34"/>
  <c r="R2433" i="34"/>
  <c r="V2433" i="34"/>
  <c r="AA2433" i="34"/>
  <c r="X2433" i="34"/>
  <c r="Q2433" i="34"/>
  <c r="R2429" i="34"/>
  <c r="V2429" i="34"/>
  <c r="AA2429" i="34"/>
  <c r="X2429" i="34"/>
  <c r="Q2429" i="34"/>
  <c r="R2425" i="34"/>
  <c r="V2425" i="34"/>
  <c r="AA2425" i="34"/>
  <c r="X2425" i="34"/>
  <c r="Q2425" i="34"/>
  <c r="R2421" i="34"/>
  <c r="V2421" i="34"/>
  <c r="AA2421" i="34"/>
  <c r="X2421" i="34"/>
  <c r="Q2421" i="34"/>
  <c r="R2417" i="34"/>
  <c r="V2417" i="34"/>
  <c r="AA2417" i="34"/>
  <c r="X2417" i="34"/>
  <c r="Q2417" i="34"/>
  <c r="R2413" i="34"/>
  <c r="V2413" i="34"/>
  <c r="AA2413" i="34"/>
  <c r="X2413" i="34"/>
  <c r="Q2413" i="34"/>
  <c r="Q2331" i="34"/>
  <c r="R2331" i="34"/>
  <c r="V2331" i="34"/>
  <c r="AA2331" i="34"/>
  <c r="X2331" i="34"/>
  <c r="Q2325" i="34"/>
  <c r="R2325" i="34"/>
  <c r="V2325" i="34"/>
  <c r="AA2325" i="34"/>
  <c r="X2325" i="34"/>
  <c r="Q2317" i="34"/>
  <c r="R2317" i="34"/>
  <c r="V2317" i="34"/>
  <c r="AA2317" i="34"/>
  <c r="X2317" i="34"/>
  <c r="R2341" i="34"/>
  <c r="V2341" i="34"/>
  <c r="AA2341" i="34"/>
  <c r="X2341" i="34"/>
  <c r="Q2341" i="34"/>
  <c r="Q2310" i="34"/>
  <c r="R2310" i="34"/>
  <c r="V2310" i="34"/>
  <c r="AA2310" i="34"/>
  <c r="X2310" i="34"/>
  <c r="Q2302" i="34"/>
  <c r="R2302" i="34"/>
  <c r="V2302" i="34"/>
  <c r="AA2302" i="34"/>
  <c r="X2302" i="34"/>
  <c r="X2295" i="34"/>
  <c r="Q2295" i="34"/>
  <c r="R2295" i="34"/>
  <c r="V2295" i="34"/>
  <c r="AA2295" i="34"/>
  <c r="Q2181" i="34"/>
  <c r="R2181" i="34"/>
  <c r="V2181" i="34"/>
  <c r="AA2181" i="34"/>
  <c r="X2181" i="34"/>
  <c r="Q2177" i="34"/>
  <c r="R2177" i="34"/>
  <c r="V2177" i="34"/>
  <c r="AA2177" i="34"/>
  <c r="X2177" i="34"/>
  <c r="Q2173" i="34"/>
  <c r="R2173" i="34"/>
  <c r="V2173" i="34"/>
  <c r="AA2173" i="34"/>
  <c r="X2173" i="34"/>
  <c r="Q2169" i="34"/>
  <c r="R2169" i="34"/>
  <c r="V2169" i="34"/>
  <c r="AA2169" i="34"/>
  <c r="X2169" i="34"/>
  <c r="Q2117" i="34"/>
  <c r="R2117" i="34"/>
  <c r="V2117" i="34"/>
  <c r="AA2117" i="34"/>
  <c r="X2117" i="34"/>
  <c r="Q2106" i="34"/>
  <c r="R2106" i="34"/>
  <c r="V2106" i="34"/>
  <c r="AA2106" i="34"/>
  <c r="X2106" i="34"/>
  <c r="Q2137" i="34"/>
  <c r="R2137" i="34"/>
  <c r="V2137" i="34"/>
  <c r="AA2137" i="34"/>
  <c r="X2137" i="34"/>
  <c r="Q2124" i="34"/>
  <c r="R2124" i="34"/>
  <c r="V2124" i="34"/>
  <c r="AA2124" i="34"/>
  <c r="X2124" i="34"/>
  <c r="Q2890" i="34"/>
  <c r="R2890" i="34"/>
  <c r="V2890" i="34"/>
  <c r="AA2890" i="34"/>
  <c r="X2890" i="34"/>
  <c r="Q2894" i="34"/>
  <c r="R2894" i="34"/>
  <c r="V2894" i="34"/>
  <c r="AA2894" i="34"/>
  <c r="X2894" i="34"/>
  <c r="Q2898" i="34"/>
  <c r="R2898" i="34"/>
  <c r="V2898" i="34"/>
  <c r="AA2898" i="34"/>
  <c r="X2898" i="34"/>
  <c r="Q2696" i="34"/>
  <c r="R2696" i="34"/>
  <c r="V2696" i="34"/>
  <c r="AA2696" i="34"/>
  <c r="X2696" i="34"/>
  <c r="Q2700" i="34"/>
  <c r="R2700" i="34"/>
  <c r="V2700" i="34"/>
  <c r="AA2700" i="34"/>
  <c r="X2700" i="34"/>
  <c r="Q2704" i="34"/>
  <c r="R2704" i="34"/>
  <c r="V2704" i="34"/>
  <c r="AA2704" i="34"/>
  <c r="X2704" i="34"/>
  <c r="Q2708" i="34"/>
  <c r="R2708" i="34"/>
  <c r="V2708" i="34"/>
  <c r="AA2708" i="34"/>
  <c r="X2708" i="34"/>
  <c r="Q2712" i="34"/>
  <c r="R2712" i="34"/>
  <c r="V2712" i="34"/>
  <c r="AA2712" i="34"/>
  <c r="X2712" i="34"/>
  <c r="Q2716" i="34"/>
  <c r="R2716" i="34"/>
  <c r="V2716" i="34"/>
  <c r="AA2716" i="34"/>
  <c r="X2716" i="34"/>
  <c r="Q2720" i="34"/>
  <c r="R2720" i="34"/>
  <c r="V2720" i="34"/>
  <c r="AA2720" i="34"/>
  <c r="X2720" i="34"/>
  <c r="Q2724" i="34"/>
  <c r="R2724" i="34"/>
  <c r="V2724" i="34"/>
  <c r="AA2724" i="34"/>
  <c r="X2724" i="34"/>
  <c r="Q2728" i="34"/>
  <c r="R2728" i="34"/>
  <c r="V2728" i="34"/>
  <c r="AA2728" i="34"/>
  <c r="X2728" i="34"/>
  <c r="R2739" i="34"/>
  <c r="V2739" i="34"/>
  <c r="AA2739" i="34"/>
  <c r="X2739" i="34"/>
  <c r="Q2739" i="34"/>
  <c r="X2777" i="34"/>
  <c r="Q2777" i="34"/>
  <c r="R2777" i="34"/>
  <c r="V2777" i="34"/>
  <c r="AA2777" i="34"/>
  <c r="X2781" i="34"/>
  <c r="Q2781" i="34"/>
  <c r="R2781" i="34"/>
  <c r="V2781" i="34"/>
  <c r="AA2781" i="34"/>
  <c r="X2785" i="34"/>
  <c r="Q2785" i="34"/>
  <c r="R2785" i="34"/>
  <c r="V2785" i="34"/>
  <c r="AA2785" i="34"/>
  <c r="X2673" i="34"/>
  <c r="Q2673" i="34"/>
  <c r="R2673" i="34"/>
  <c r="V2673" i="34"/>
  <c r="AA2673" i="34"/>
  <c r="X2677" i="34"/>
  <c r="Q2677" i="34"/>
  <c r="R2677" i="34"/>
  <c r="V2677" i="34"/>
  <c r="AA2677" i="34"/>
  <c r="X2681" i="34"/>
  <c r="Q2681" i="34"/>
  <c r="R2681" i="34"/>
  <c r="V2681" i="34"/>
  <c r="AA2681" i="34"/>
  <c r="X2685" i="34"/>
  <c r="Q2685" i="34"/>
  <c r="R2685" i="34"/>
  <c r="V2685" i="34"/>
  <c r="AA2685" i="34"/>
  <c r="X2689" i="34"/>
  <c r="Q2689" i="34"/>
  <c r="R2689" i="34"/>
  <c r="V2689" i="34"/>
  <c r="AA2689" i="34"/>
  <c r="X2693" i="34"/>
  <c r="Q2693" i="34"/>
  <c r="R2693" i="34"/>
  <c r="V2693" i="34"/>
  <c r="AA2693" i="34"/>
  <c r="R2735" i="34"/>
  <c r="V2735" i="34"/>
  <c r="AA2735" i="34"/>
  <c r="X2735" i="34"/>
  <c r="Q2735" i="34"/>
  <c r="Q2764" i="34"/>
  <c r="R2764" i="34"/>
  <c r="V2764" i="34"/>
  <c r="AA2764" i="34"/>
  <c r="X2764" i="34"/>
  <c r="Q2768" i="34"/>
  <c r="R2768" i="34"/>
  <c r="V2768" i="34"/>
  <c r="AA2768" i="34"/>
  <c r="X2768" i="34"/>
  <c r="Q2772" i="34"/>
  <c r="R2772" i="34"/>
  <c r="V2772" i="34"/>
  <c r="AA2772" i="34"/>
  <c r="X2772" i="34"/>
  <c r="Q2864" i="34"/>
  <c r="R2864" i="34"/>
  <c r="V2864" i="34"/>
  <c r="AA2864" i="34"/>
  <c r="X2864" i="34"/>
  <c r="X2753" i="34"/>
  <c r="Q2753" i="34"/>
  <c r="R2753" i="34"/>
  <c r="V2753" i="34"/>
  <c r="AA2753" i="34"/>
  <c r="R2823" i="34"/>
  <c r="V2823" i="34"/>
  <c r="AA2823" i="34"/>
  <c r="X2823" i="34"/>
  <c r="Q2823" i="34"/>
  <c r="R2827" i="34"/>
  <c r="V2827" i="34"/>
  <c r="AA2827" i="34"/>
  <c r="X2827" i="34"/>
  <c r="Q2827" i="34"/>
  <c r="R2831" i="34"/>
  <c r="V2831" i="34"/>
  <c r="AA2831" i="34"/>
  <c r="X2831" i="34"/>
  <c r="Q2831" i="34"/>
  <c r="R2835" i="34"/>
  <c r="V2835" i="34"/>
  <c r="AA2835" i="34"/>
  <c r="X2835" i="34"/>
  <c r="Q2835" i="34"/>
  <c r="R2839" i="34"/>
  <c r="V2839" i="34"/>
  <c r="AA2839" i="34"/>
  <c r="X2839" i="34"/>
  <c r="Q2839" i="34"/>
  <c r="R2843" i="34"/>
  <c r="V2843" i="34"/>
  <c r="AA2843" i="34"/>
  <c r="X2843" i="34"/>
  <c r="Q2843" i="34"/>
  <c r="R2847" i="34"/>
  <c r="V2847" i="34"/>
  <c r="AA2847" i="34"/>
  <c r="X2847" i="34"/>
  <c r="Q2847" i="34"/>
  <c r="R2851" i="34"/>
  <c r="V2851" i="34"/>
  <c r="AA2851" i="34"/>
  <c r="Q2851" i="34"/>
  <c r="X2851" i="34"/>
  <c r="R2855" i="34"/>
  <c r="V2855" i="34"/>
  <c r="AA2855" i="34"/>
  <c r="Q2855" i="34"/>
  <c r="X2855" i="34"/>
  <c r="R2859" i="34"/>
  <c r="V2859" i="34"/>
  <c r="Q2859" i="34"/>
  <c r="AA2859" i="34"/>
  <c r="X2859" i="34"/>
  <c r="Q2560" i="34"/>
  <c r="R2560" i="34"/>
  <c r="V2560" i="34"/>
  <c r="AA2560" i="34"/>
  <c r="X2560" i="34"/>
  <c r="X2593" i="34"/>
  <c r="Q2593" i="34"/>
  <c r="R2593" i="34"/>
  <c r="V2593" i="34"/>
  <c r="AA2593" i="34"/>
  <c r="R2575" i="34"/>
  <c r="V2575" i="34"/>
  <c r="AA2575" i="34"/>
  <c r="X2575" i="34"/>
  <c r="Q2575" i="34"/>
  <c r="AA2606" i="34"/>
  <c r="X2606" i="34"/>
  <c r="Q2606" i="34"/>
  <c r="R2606" i="34"/>
  <c r="V2606" i="34"/>
  <c r="X2943" i="34"/>
  <c r="Q2943" i="34"/>
  <c r="R2943" i="34"/>
  <c r="V2943" i="34"/>
  <c r="AA2943" i="34"/>
  <c r="R2571" i="34"/>
  <c r="V2571" i="34"/>
  <c r="AA2571" i="34"/>
  <c r="X2571" i="34"/>
  <c r="Q2571" i="34"/>
  <c r="AA2618" i="34"/>
  <c r="X2618" i="34"/>
  <c r="Q2618" i="34"/>
  <c r="R2618" i="34"/>
  <c r="V2618" i="34"/>
  <c r="AA2622" i="34"/>
  <c r="X2622" i="34"/>
  <c r="Q2622" i="34"/>
  <c r="R2622" i="34"/>
  <c r="V2622" i="34"/>
  <c r="AA2626" i="34"/>
  <c r="X2626" i="34"/>
  <c r="Q2626" i="34"/>
  <c r="R2626" i="34"/>
  <c r="V2626" i="34"/>
  <c r="AA2630" i="34"/>
  <c r="X2630" i="34"/>
  <c r="Q2630" i="34"/>
  <c r="R2630" i="34"/>
  <c r="V2630" i="34"/>
  <c r="AA2634" i="34"/>
  <c r="X2634" i="34"/>
  <c r="Q2634" i="34"/>
  <c r="R2634" i="34"/>
  <c r="V2634" i="34"/>
  <c r="AA2638" i="34"/>
  <c r="X2638" i="34"/>
  <c r="Q2638" i="34"/>
  <c r="R2638" i="34"/>
  <c r="V2638" i="34"/>
  <c r="AA2642" i="34"/>
  <c r="X2642" i="34"/>
  <c r="Q2642" i="34"/>
  <c r="R2642" i="34"/>
  <c r="V2642" i="34"/>
  <c r="AA2646" i="34"/>
  <c r="X2646" i="34"/>
  <c r="Q2646" i="34"/>
  <c r="R2646" i="34"/>
  <c r="V2646" i="34"/>
  <c r="AA2730" i="34"/>
  <c r="X2730" i="34"/>
  <c r="Q2730" i="34"/>
  <c r="R2730" i="34"/>
  <c r="V2730" i="34"/>
  <c r="Q2740" i="34"/>
  <c r="R2740" i="34"/>
  <c r="V2740" i="34"/>
  <c r="AA2740" i="34"/>
  <c r="X2740" i="34"/>
  <c r="Q2744" i="34"/>
  <c r="R2744" i="34"/>
  <c r="V2744" i="34"/>
  <c r="AA2744" i="34"/>
  <c r="X2744" i="34"/>
  <c r="Q2748" i="34"/>
  <c r="R2748" i="34"/>
  <c r="V2748" i="34"/>
  <c r="AA2748" i="34"/>
  <c r="X2748" i="34"/>
  <c r="Q2752" i="34"/>
  <c r="R2752" i="34"/>
  <c r="V2752" i="34"/>
  <c r="AA2752" i="34"/>
  <c r="X2752" i="34"/>
  <c r="AA2670" i="34"/>
  <c r="X2670" i="34"/>
  <c r="Q2670" i="34"/>
  <c r="R2670" i="34"/>
  <c r="V2670" i="34"/>
  <c r="AA2666" i="34"/>
  <c r="X2666" i="34"/>
  <c r="Q2666" i="34"/>
  <c r="R2666" i="34"/>
  <c r="V2666" i="34"/>
  <c r="AA2662" i="34"/>
  <c r="X2662" i="34"/>
  <c r="Q2662" i="34"/>
  <c r="R2662" i="34"/>
  <c r="V2662" i="34"/>
  <c r="X2817" i="34"/>
  <c r="Q2817" i="34"/>
  <c r="R2817" i="34"/>
  <c r="V2817" i="34"/>
  <c r="AA2817" i="34"/>
  <c r="X2813" i="34"/>
  <c r="Q2813" i="34"/>
  <c r="R2813" i="34"/>
  <c r="V2813" i="34"/>
  <c r="AA2813" i="34"/>
  <c r="X2809" i="34"/>
  <c r="Q2809" i="34"/>
  <c r="R2809" i="34"/>
  <c r="V2809" i="34"/>
  <c r="AA2809" i="34"/>
  <c r="X2805" i="34"/>
  <c r="Q2805" i="34"/>
  <c r="R2805" i="34"/>
  <c r="V2805" i="34"/>
  <c r="AA2805" i="34"/>
  <c r="X2801" i="34"/>
  <c r="Q2801" i="34"/>
  <c r="R2801" i="34"/>
  <c r="V2801" i="34"/>
  <c r="AA2801" i="34"/>
  <c r="X2797" i="34"/>
  <c r="Q2797" i="34"/>
  <c r="R2797" i="34"/>
  <c r="V2797" i="34"/>
  <c r="AA2797" i="34"/>
  <c r="X2793" i="34"/>
  <c r="Q2793" i="34"/>
  <c r="R2793" i="34"/>
  <c r="V2793" i="34"/>
  <c r="AA2793" i="34"/>
  <c r="X2761" i="34"/>
  <c r="Q2761" i="34"/>
  <c r="R2761" i="34"/>
  <c r="V2761" i="34"/>
  <c r="AA2761" i="34"/>
  <c r="X2757" i="34"/>
  <c r="Q2757" i="34"/>
  <c r="R2757" i="34"/>
  <c r="V2757" i="34"/>
  <c r="AA2757" i="34"/>
  <c r="X2661" i="34"/>
  <c r="Q2661" i="34"/>
  <c r="R2661" i="34"/>
  <c r="V2661" i="34"/>
  <c r="AA2661" i="34"/>
  <c r="X2657" i="34"/>
  <c r="Q2657" i="34"/>
  <c r="R2657" i="34"/>
  <c r="V2657" i="34"/>
  <c r="AA2657" i="34"/>
  <c r="X2653" i="34"/>
  <c r="Q2653" i="34"/>
  <c r="R2653" i="34"/>
  <c r="V2653" i="34"/>
  <c r="AA2653" i="34"/>
  <c r="Q2612" i="34"/>
  <c r="R2612" i="34"/>
  <c r="V2612" i="34"/>
  <c r="AA2612" i="34"/>
  <c r="X2612" i="34"/>
  <c r="R2603" i="34"/>
  <c r="V2603" i="34"/>
  <c r="AA2603" i="34"/>
  <c r="X2603" i="34"/>
  <c r="Q2603" i="34"/>
  <c r="R2599" i="34"/>
  <c r="V2599" i="34"/>
  <c r="AA2599" i="34"/>
  <c r="X2599" i="34"/>
  <c r="Q2599" i="34"/>
  <c r="R2595" i="34"/>
  <c r="V2595" i="34"/>
  <c r="AA2595" i="34"/>
  <c r="X2595" i="34"/>
  <c r="Q2595" i="34"/>
  <c r="X2589" i="34"/>
  <c r="Q2589" i="34"/>
  <c r="R2589" i="34"/>
  <c r="V2589" i="34"/>
  <c r="AA2589" i="34"/>
  <c r="X2585" i="34"/>
  <c r="Q2585" i="34"/>
  <c r="R2585" i="34"/>
  <c r="V2585" i="34"/>
  <c r="AA2585" i="34"/>
  <c r="Q2580" i="34"/>
  <c r="R2580" i="34"/>
  <c r="V2580" i="34"/>
  <c r="AA2580" i="34"/>
  <c r="X2580" i="34"/>
  <c r="R2567" i="34"/>
  <c r="V2567" i="34"/>
  <c r="AA2567" i="34"/>
  <c r="X2567" i="34"/>
  <c r="Q2567" i="34"/>
  <c r="R2563" i="34"/>
  <c r="V2563" i="34"/>
  <c r="AA2563" i="34"/>
  <c r="X2563" i="34"/>
  <c r="Q2563" i="34"/>
  <c r="AA2888" i="34"/>
  <c r="X2888" i="34"/>
  <c r="Q2888" i="34"/>
  <c r="R2888" i="34"/>
  <c r="V2888" i="34"/>
  <c r="X2883" i="34"/>
  <c r="Q2883" i="34"/>
  <c r="R2883" i="34"/>
  <c r="V2883" i="34"/>
  <c r="AA2883" i="34"/>
  <c r="X2879" i="34"/>
  <c r="Q2879" i="34"/>
  <c r="R2879" i="34"/>
  <c r="V2879" i="34"/>
  <c r="AA2879" i="34"/>
  <c r="AA2874" i="34"/>
  <c r="Q2874" i="34"/>
  <c r="R2874" i="34"/>
  <c r="V2874" i="34"/>
  <c r="X2874" i="34"/>
  <c r="AA2870" i="34"/>
  <c r="X2870" i="34"/>
  <c r="Q2870" i="34"/>
  <c r="R2870" i="34"/>
  <c r="V2870" i="34"/>
  <c r="A2450" i="34"/>
  <c r="A2446" i="34"/>
  <c r="A2442" i="34"/>
  <c r="A2246" i="34"/>
  <c r="A2254" i="34"/>
  <c r="A2365" i="34"/>
  <c r="A2379" i="34"/>
  <c r="A2368" i="34"/>
  <c r="A2372" i="34"/>
  <c r="A2378" i="34"/>
  <c r="A2198" i="34"/>
  <c r="A2193" i="34"/>
  <c r="A2191" i="34"/>
  <c r="A2187" i="34"/>
  <c r="A2100" i="34"/>
  <c r="A2122" i="34"/>
  <c r="A2129" i="34"/>
  <c r="A2125" i="34"/>
  <c r="A2553" i="34"/>
  <c r="A2549" i="34"/>
  <c r="A2496" i="34"/>
  <c r="A2063" i="34"/>
  <c r="A2436" i="34"/>
  <c r="A2432" i="34"/>
  <c r="A2428" i="34"/>
  <c r="A2424" i="34"/>
  <c r="A2420" i="34"/>
  <c r="A2416" i="34"/>
  <c r="A2412" i="34"/>
  <c r="A2330" i="34"/>
  <c r="A2324" i="34"/>
  <c r="A2345" i="34"/>
  <c r="A2341" i="34"/>
  <c r="A2310" i="34"/>
  <c r="A2302" i="34"/>
  <c r="A2295" i="34"/>
  <c r="A2181" i="34"/>
  <c r="A2177" i="34"/>
  <c r="A2173" i="34"/>
  <c r="A2169" i="34"/>
  <c r="A2117" i="34"/>
  <c r="A2106" i="34"/>
  <c r="A2137" i="34"/>
  <c r="A2124" i="34"/>
  <c r="A2890" i="34"/>
  <c r="A2894" i="34"/>
  <c r="A2898" i="34"/>
  <c r="A2696" i="34"/>
  <c r="A2700" i="34"/>
  <c r="A2704" i="34"/>
  <c r="A2708" i="34"/>
  <c r="A2712" i="34"/>
  <c r="A2716" i="34"/>
  <c r="A2720" i="34"/>
  <c r="A2724" i="34"/>
  <c r="A2728" i="34"/>
  <c r="A2739" i="34"/>
  <c r="A2777" i="34"/>
  <c r="A2781" i="34"/>
  <c r="A2785" i="34"/>
  <c r="A2673" i="34"/>
  <c r="A2677" i="34"/>
  <c r="A2681" i="34"/>
  <c r="A2685" i="34"/>
  <c r="A2689" i="34"/>
  <c r="A2693" i="34"/>
  <c r="A2735" i="34"/>
  <c r="A2764" i="34"/>
  <c r="A2768" i="34"/>
  <c r="A2772" i="34"/>
  <c r="A2864" i="34"/>
  <c r="A2753" i="34"/>
  <c r="A2822" i="34"/>
  <c r="A2826" i="34"/>
  <c r="A2830" i="34"/>
  <c r="A2834" i="34"/>
  <c r="A2838" i="34"/>
  <c r="A2842" i="34"/>
  <c r="A2846" i="34"/>
  <c r="A2850" i="34"/>
  <c r="A2854" i="34"/>
  <c r="A2858" i="34"/>
  <c r="A2561" i="34"/>
  <c r="A2591" i="34"/>
  <c r="A2569" i="34"/>
  <c r="A2604" i="34"/>
  <c r="A2941" i="34"/>
  <c r="A2608" i="34"/>
  <c r="A2616" i="34"/>
  <c r="A2620" i="34"/>
  <c r="A2624" i="34"/>
  <c r="A2628" i="34"/>
  <c r="A2632" i="34"/>
  <c r="A2636" i="34"/>
  <c r="A2640" i="34"/>
  <c r="A2644" i="34"/>
  <c r="A2648" i="34"/>
  <c r="A2732" i="34"/>
  <c r="A2742" i="34"/>
  <c r="A2746" i="34"/>
  <c r="A2750" i="34"/>
  <c r="A2669" i="34"/>
  <c r="A2665" i="34"/>
  <c r="A2572" i="34"/>
  <c r="A2816" i="34"/>
  <c r="A2812" i="34"/>
  <c r="A2808" i="34"/>
  <c r="A2804" i="34"/>
  <c r="A2800" i="34"/>
  <c r="A2796" i="34"/>
  <c r="A2792" i="34"/>
  <c r="A2760" i="34"/>
  <c r="A2756" i="34"/>
  <c r="A2661" i="34"/>
  <c r="A2657" i="34"/>
  <c r="A2653" i="34"/>
  <c r="A2612" i="34"/>
  <c r="A2603" i="34"/>
  <c r="A2599" i="34"/>
  <c r="A2595" i="34"/>
  <c r="A2587" i="34"/>
  <c r="A2583" i="34"/>
  <c r="A2579" i="34"/>
  <c r="A2566" i="34"/>
  <c r="A2888" i="34"/>
  <c r="A2884" i="34"/>
  <c r="A2880" i="34"/>
  <c r="A2876" i="34"/>
  <c r="A2872" i="34"/>
  <c r="A2868" i="34"/>
  <c r="A2186" i="34"/>
  <c r="A2449" i="34"/>
  <c r="A2445" i="34"/>
  <c r="A2441" i="34"/>
  <c r="A2245" i="34"/>
  <c r="A2242" i="34"/>
  <c r="A2394" i="34"/>
  <c r="A2360" i="34"/>
  <c r="A2371" i="34"/>
  <c r="A2390" i="34"/>
  <c r="A2377" i="34"/>
  <c r="A2197" i="34"/>
  <c r="A2192" i="34"/>
  <c r="A2190" i="34"/>
  <c r="A2099" i="34"/>
  <c r="A2121" i="34"/>
  <c r="A2128" i="34"/>
  <c r="A2120" i="34"/>
  <c r="A2552" i="34"/>
  <c r="A2499" i="34"/>
  <c r="A2495" i="34"/>
  <c r="A2439" i="34"/>
  <c r="A2435" i="34"/>
  <c r="A2431" i="34"/>
  <c r="A2427" i="34"/>
  <c r="A2423" i="34"/>
  <c r="A2419" i="34"/>
  <c r="A2415" i="34"/>
  <c r="A2411" i="34"/>
  <c r="A2329" i="34"/>
  <c r="A2319" i="34"/>
  <c r="A2344" i="34"/>
  <c r="A2340" i="34"/>
  <c r="A2309" i="34"/>
  <c r="A2301" i="34"/>
  <c r="A2294" i="34"/>
  <c r="A2180" i="34"/>
  <c r="A2176" i="34"/>
  <c r="A2172" i="34"/>
  <c r="A2168" i="34"/>
  <c r="A2111" i="34"/>
  <c r="A2105" i="34"/>
  <c r="A2136" i="34"/>
  <c r="A2123" i="34"/>
  <c r="A2891" i="34"/>
  <c r="A2895" i="34"/>
  <c r="A2899" i="34"/>
  <c r="A2697" i="34"/>
  <c r="A2701" i="34"/>
  <c r="A2705" i="34"/>
  <c r="A2709" i="34"/>
  <c r="A2713" i="34"/>
  <c r="A2717" i="34"/>
  <c r="A2721" i="34"/>
  <c r="A2725" i="34"/>
  <c r="A2729" i="34"/>
  <c r="A2774" i="34"/>
  <c r="A2778" i="34"/>
  <c r="A2782" i="34"/>
  <c r="A2900" i="34"/>
  <c r="A2674" i="34"/>
  <c r="A2678" i="34"/>
  <c r="A2682" i="34"/>
  <c r="A2686" i="34"/>
  <c r="A2690" i="34"/>
  <c r="A2694" i="34"/>
  <c r="A2736" i="34"/>
  <c r="A2765" i="34"/>
  <c r="A2769" i="34"/>
  <c r="A2773" i="34"/>
  <c r="A2865" i="34"/>
  <c r="A2805" i="34"/>
  <c r="A2823" i="34"/>
  <c r="A2827" i="34"/>
  <c r="A2831" i="34"/>
  <c r="A2835" i="34"/>
  <c r="A2839" i="34"/>
  <c r="A2843" i="34"/>
  <c r="A2847" i="34"/>
  <c r="A2851" i="34"/>
  <c r="A2855" i="34"/>
  <c r="A2859" i="34"/>
  <c r="A2560" i="34"/>
  <c r="A2592" i="34"/>
  <c r="A2574" i="34"/>
  <c r="A2605" i="34"/>
  <c r="A2942" i="34"/>
  <c r="A2570" i="34"/>
  <c r="A2617" i="34"/>
  <c r="A2621" i="34"/>
  <c r="A2625" i="34"/>
  <c r="A2629" i="34"/>
  <c r="A2633" i="34"/>
  <c r="A2637" i="34"/>
  <c r="A2641" i="34"/>
  <c r="A2645" i="34"/>
  <c r="A2649" i="34"/>
  <c r="A2733" i="34"/>
  <c r="A2743" i="34"/>
  <c r="A2747" i="34"/>
  <c r="A2751" i="34"/>
  <c r="A2668" i="34"/>
  <c r="A2664" i="34"/>
  <c r="A2613" i="34"/>
  <c r="A2815" i="34"/>
  <c r="A2811" i="34"/>
  <c r="A2807" i="34"/>
  <c r="A2803" i="34"/>
  <c r="A2799" i="34"/>
  <c r="A2795" i="34"/>
  <c r="A2791" i="34"/>
  <c r="A2759" i="34"/>
  <c r="A2755" i="34"/>
  <c r="A2660" i="34"/>
  <c r="A2656" i="34"/>
  <c r="A2652" i="34"/>
  <c r="A2611" i="34"/>
  <c r="A2602" i="34"/>
  <c r="A2598" i="34"/>
  <c r="A2594" i="34"/>
  <c r="A2590" i="34"/>
  <c r="A2586" i="34"/>
  <c r="A2582" i="34"/>
  <c r="A2578" i="34"/>
  <c r="A2565" i="34"/>
  <c r="A2887" i="34"/>
  <c r="A2883" i="34"/>
  <c r="A2879" i="34"/>
  <c r="A2875" i="34"/>
  <c r="A2871" i="34"/>
  <c r="A2867" i="34"/>
  <c r="A2343" i="34"/>
  <c r="A2448" i="34"/>
  <c r="A2444" i="34"/>
  <c r="A2440" i="34"/>
  <c r="A2244" i="34"/>
  <c r="A2241" i="34"/>
  <c r="A2393" i="34"/>
  <c r="A2359" i="34"/>
  <c r="A2370" i="34"/>
  <c r="A2389" i="34"/>
  <c r="A2200" i="34"/>
  <c r="A2195" i="34"/>
  <c r="A2131" i="34"/>
  <c r="A2189" i="34"/>
  <c r="A2185" i="34"/>
  <c r="A2098" i="34"/>
  <c r="A2133" i="34"/>
  <c r="A2127" i="34"/>
  <c r="A2119" i="34"/>
  <c r="A2551" i="34"/>
  <c r="A2498" i="34"/>
  <c r="A2494" i="34"/>
  <c r="A2438" i="34"/>
  <c r="A2434" i="34"/>
  <c r="A2430" i="34"/>
  <c r="A2426" i="34"/>
  <c r="A2422" i="34"/>
  <c r="A2418" i="34"/>
  <c r="A2414" i="34"/>
  <c r="A2410" i="34"/>
  <c r="A2326" i="34"/>
  <c r="A2318" i="34"/>
  <c r="A2312" i="34"/>
  <c r="A2308" i="34"/>
  <c r="A2300" i="34"/>
  <c r="A2183" i="34"/>
  <c r="A2179" i="34"/>
  <c r="A2175" i="34"/>
  <c r="A2171" i="34"/>
  <c r="A2167" i="34"/>
  <c r="A2110" i="34"/>
  <c r="A2139" i="34"/>
  <c r="A2135" i="34"/>
  <c r="A2116" i="34"/>
  <c r="A2892" i="34"/>
  <c r="A2896" i="34"/>
  <c r="A2614" i="34"/>
  <c r="A2698" i="34"/>
  <c r="A2702" i="34"/>
  <c r="A2706" i="34"/>
  <c r="A2710" i="34"/>
  <c r="A2714" i="34"/>
  <c r="A2718" i="34"/>
  <c r="A2722" i="34"/>
  <c r="A2726" i="34"/>
  <c r="A2737" i="34"/>
  <c r="A2775" i="34"/>
  <c r="A2779" i="34"/>
  <c r="A2783" i="34"/>
  <c r="A2671" i="34"/>
  <c r="A2675" i="34"/>
  <c r="A2679" i="34"/>
  <c r="A2683" i="34"/>
  <c r="A2687" i="34"/>
  <c r="A2691" i="34"/>
  <c r="A2695" i="34"/>
  <c r="A2762" i="34"/>
  <c r="A2766" i="34"/>
  <c r="A2770" i="34"/>
  <c r="A2862" i="34"/>
  <c r="A2866" i="34"/>
  <c r="A2819" i="34"/>
  <c r="A2824" i="34"/>
  <c r="A2828" i="34"/>
  <c r="A2832" i="34"/>
  <c r="A2836" i="34"/>
  <c r="A2840" i="34"/>
  <c r="A2844" i="34"/>
  <c r="A2848" i="34"/>
  <c r="A2852" i="34"/>
  <c r="A2856" i="34"/>
  <c r="A2860" i="34"/>
  <c r="A2562" i="34"/>
  <c r="A2593" i="34"/>
  <c r="A2575" i="34"/>
  <c r="A2606" i="34"/>
  <c r="A2943" i="34"/>
  <c r="A2571" i="34"/>
  <c r="A2618" i="34"/>
  <c r="A2622" i="34"/>
  <c r="A2626" i="34"/>
  <c r="A2630" i="34"/>
  <c r="A2634" i="34"/>
  <c r="A2638" i="34"/>
  <c r="A2642" i="34"/>
  <c r="A2646" i="34"/>
  <c r="A2730" i="34"/>
  <c r="A2740" i="34"/>
  <c r="A2744" i="34"/>
  <c r="A2748" i="34"/>
  <c r="A2752" i="34"/>
  <c r="A2667" i="34"/>
  <c r="A2663" i="34"/>
  <c r="A2818" i="34"/>
  <c r="A2814" i="34"/>
  <c r="A2810" i="34"/>
  <c r="A2806" i="34"/>
  <c r="A2802" i="34"/>
  <c r="A2798" i="34"/>
  <c r="A2794" i="34"/>
  <c r="A2790" i="34"/>
  <c r="A2758" i="34"/>
  <c r="A2754" i="34"/>
  <c r="A2659" i="34"/>
  <c r="A2655" i="34"/>
  <c r="A2651" i="34"/>
  <c r="A2610" i="34"/>
  <c r="A2601" i="34"/>
  <c r="A2597" i="34"/>
  <c r="A2589" i="34"/>
  <c r="A2585" i="34"/>
  <c r="A2581" i="34"/>
  <c r="A2577" i="34"/>
  <c r="A2564" i="34"/>
  <c r="A2886" i="34"/>
  <c r="A2882" i="34"/>
  <c r="A2878" i="34"/>
  <c r="A2874" i="34"/>
  <c r="A2870" i="34"/>
  <c r="A2115" i="34"/>
  <c r="A2447" i="34"/>
  <c r="A2443" i="34"/>
  <c r="A2248" i="34"/>
  <c r="A2255" i="34"/>
  <c r="A2367" i="34"/>
  <c r="A2380" i="34"/>
  <c r="A2369" i="34"/>
  <c r="A2373" i="34"/>
  <c r="A2199" i="34"/>
  <c r="A2194" i="34"/>
  <c r="A2130" i="34"/>
  <c r="A2188" i="34"/>
  <c r="A2184" i="34"/>
  <c r="A2097" i="34"/>
  <c r="A2132" i="34"/>
  <c r="A2126" i="34"/>
  <c r="A2118" i="34"/>
  <c r="A2550" i="34"/>
  <c r="A2497" i="34"/>
  <c r="A2493" i="34"/>
  <c r="A2437" i="34"/>
  <c r="A2433" i="34"/>
  <c r="A2429" i="34"/>
  <c r="A2425" i="34"/>
  <c r="A2421" i="34"/>
  <c r="A2417" i="34"/>
  <c r="A2413" i="34"/>
  <c r="A2331" i="34"/>
  <c r="A2325" i="34"/>
  <c r="A2317" i="34"/>
  <c r="A2342" i="34"/>
  <c r="A2311" i="34"/>
  <c r="A2307" i="34"/>
  <c r="A2296" i="34"/>
  <c r="A2182" i="34"/>
  <c r="A2178" i="34"/>
  <c r="A2174" i="34"/>
  <c r="A2170" i="34"/>
  <c r="A2166" i="34"/>
  <c r="A2109" i="34"/>
  <c r="A2138" i="34"/>
  <c r="A2134" i="34"/>
  <c r="A2885" i="34"/>
  <c r="A2893" i="34"/>
  <c r="A2897" i="34"/>
  <c r="A2573" i="34"/>
  <c r="A2699" i="34"/>
  <c r="A2703" i="34"/>
  <c r="A2707" i="34"/>
  <c r="A2711" i="34"/>
  <c r="A2715" i="34"/>
  <c r="A2719" i="34"/>
  <c r="A2723" i="34"/>
  <c r="A2727" i="34"/>
  <c r="A2738" i="34"/>
  <c r="A2776" i="34"/>
  <c r="A2780" i="34"/>
  <c r="A2784" i="34"/>
  <c r="A2672" i="34"/>
  <c r="A2676" i="34"/>
  <c r="A2680" i="34"/>
  <c r="A2684" i="34"/>
  <c r="A2688" i="34"/>
  <c r="A2692" i="34"/>
  <c r="A2734" i="34"/>
  <c r="A2763" i="34"/>
  <c r="A2767" i="34"/>
  <c r="A2771" i="34"/>
  <c r="A2863" i="34"/>
  <c r="A2877" i="34"/>
  <c r="A2820" i="34"/>
  <c r="A2825" i="34"/>
  <c r="A2829" i="34"/>
  <c r="A2833" i="34"/>
  <c r="A2837" i="34"/>
  <c r="A2841" i="34"/>
  <c r="A2845" i="34"/>
  <c r="A2849" i="34"/>
  <c r="A2853" i="34"/>
  <c r="A2857" i="34"/>
  <c r="A2861" i="34"/>
  <c r="A2584" i="34"/>
  <c r="A2568" i="34"/>
  <c r="A2576" i="34"/>
  <c r="A2786" i="34"/>
  <c r="A2607" i="34"/>
  <c r="A2615" i="34"/>
  <c r="A2619" i="34"/>
  <c r="A2623" i="34"/>
  <c r="A2627" i="34"/>
  <c r="A2631" i="34"/>
  <c r="A2635" i="34"/>
  <c r="A2639" i="34"/>
  <c r="A2643" i="34"/>
  <c r="A2647" i="34"/>
  <c r="A2731" i="34"/>
  <c r="A2741" i="34"/>
  <c r="A2745" i="34"/>
  <c r="A2749" i="34"/>
  <c r="A2670" i="34"/>
  <c r="A2666" i="34"/>
  <c r="A2662" i="34"/>
  <c r="A2817" i="34"/>
  <c r="A2813" i="34"/>
  <c r="A2809" i="34"/>
  <c r="A2801" i="34"/>
  <c r="A2797" i="34"/>
  <c r="A2793" i="34"/>
  <c r="A2761" i="34"/>
  <c r="A2757" i="34"/>
  <c r="A2658" i="34"/>
  <c r="A2654" i="34"/>
  <c r="A2650" i="34"/>
  <c r="A2609" i="34"/>
  <c r="A2600" i="34"/>
  <c r="A2596" i="34"/>
  <c r="A2588" i="34"/>
  <c r="A2580" i="34"/>
  <c r="A2567" i="34"/>
  <c r="A2563" i="34"/>
  <c r="A2889" i="34"/>
  <c r="A2881" i="34"/>
  <c r="A2873" i="34"/>
  <c r="A2869" i="34"/>
  <c r="B2010" i="34" l="1"/>
  <c r="P2010" i="34" s="1"/>
  <c r="B2009" i="34"/>
  <c r="P2009" i="34" s="1"/>
  <c r="B2008" i="34"/>
  <c r="P2008" i="34" s="1"/>
  <c r="B1987" i="34"/>
  <c r="P1987" i="34" s="1"/>
  <c r="B2012" i="34"/>
  <c r="P2012" i="34" s="1"/>
  <c r="B2011" i="34"/>
  <c r="P2011" i="34" s="1"/>
  <c r="B2013" i="34"/>
  <c r="P2013" i="34" s="1"/>
  <c r="B1982" i="34"/>
  <c r="P1982" i="34" s="1"/>
  <c r="B1981" i="34"/>
  <c r="P1981" i="34" s="1"/>
  <c r="B1980" i="34"/>
  <c r="P1980" i="34" s="1"/>
  <c r="B1979" i="34"/>
  <c r="P1979" i="34" s="1"/>
  <c r="B1984" i="34"/>
  <c r="P1984" i="34" s="1"/>
  <c r="B1983" i="34"/>
  <c r="P1983" i="34" s="1"/>
  <c r="B1985" i="34"/>
  <c r="P1985" i="34" s="1"/>
  <c r="B1945" i="34"/>
  <c r="B1944" i="34"/>
  <c r="B1943" i="34"/>
  <c r="B1977" i="34"/>
  <c r="P1977" i="34" s="1"/>
  <c r="B1946" i="34"/>
  <c r="B2939" i="34"/>
  <c r="P2939" i="34" s="1"/>
  <c r="B2528" i="34"/>
  <c r="P2528" i="34" s="1"/>
  <c r="B2045" i="34"/>
  <c r="P2045" i="34" s="1"/>
  <c r="P1944" i="34" l="1"/>
  <c r="X1944" i="34"/>
  <c r="Q1944" i="34"/>
  <c r="R1944" i="34"/>
  <c r="V1944" i="34"/>
  <c r="AA1944" i="34"/>
  <c r="P1946" i="34"/>
  <c r="X1946" i="34"/>
  <c r="Q1946" i="34"/>
  <c r="R1946" i="34"/>
  <c r="V1946" i="34"/>
  <c r="AA1946" i="34"/>
  <c r="Q1945" i="34"/>
  <c r="R1945" i="34"/>
  <c r="V1945" i="34"/>
  <c r="AA1945" i="34"/>
  <c r="P1945" i="34"/>
  <c r="X1945" i="34"/>
  <c r="Q1943" i="34"/>
  <c r="R1943" i="34"/>
  <c r="V1943" i="34"/>
  <c r="AA1943" i="34"/>
  <c r="P1943" i="34"/>
  <c r="X1943" i="34"/>
  <c r="AA1979" i="34"/>
  <c r="X1979" i="34"/>
  <c r="Q1979" i="34"/>
  <c r="R1979" i="34"/>
  <c r="V1979" i="34"/>
  <c r="Q2008" i="34"/>
  <c r="R2008" i="34"/>
  <c r="V2008" i="34"/>
  <c r="AA2008" i="34"/>
  <c r="X2008" i="34"/>
  <c r="R2011" i="34"/>
  <c r="V2011" i="34"/>
  <c r="AA2011" i="34"/>
  <c r="X2011" i="34"/>
  <c r="Q2011" i="34"/>
  <c r="X2009" i="34"/>
  <c r="Q2009" i="34"/>
  <c r="R2009" i="34"/>
  <c r="V2009" i="34"/>
  <c r="AA2009" i="34"/>
  <c r="Q2528" i="34"/>
  <c r="R2528" i="34"/>
  <c r="V2528" i="34"/>
  <c r="AA2528" i="34"/>
  <c r="X2528" i="34"/>
  <c r="AA1983" i="34"/>
  <c r="X1983" i="34"/>
  <c r="Q1983" i="34"/>
  <c r="R1983" i="34"/>
  <c r="V1983" i="34"/>
  <c r="Q1981" i="34"/>
  <c r="R1981" i="34"/>
  <c r="V1981" i="34"/>
  <c r="AA1981" i="34"/>
  <c r="X1981" i="34"/>
  <c r="Q2012" i="34"/>
  <c r="R2012" i="34"/>
  <c r="V2012" i="34"/>
  <c r="AA2012" i="34"/>
  <c r="X2012" i="34"/>
  <c r="AA2010" i="34"/>
  <c r="X2010" i="34"/>
  <c r="Q2010" i="34"/>
  <c r="R2010" i="34"/>
  <c r="V2010" i="34"/>
  <c r="X2939" i="34"/>
  <c r="Q2939" i="34"/>
  <c r="R2939" i="34"/>
  <c r="V2939" i="34"/>
  <c r="AA2939" i="34"/>
  <c r="R1984" i="34"/>
  <c r="V1984" i="34"/>
  <c r="AA1984" i="34"/>
  <c r="X1984" i="34"/>
  <c r="Q1984" i="34"/>
  <c r="X1982" i="34"/>
  <c r="Q1982" i="34"/>
  <c r="R1982" i="34"/>
  <c r="V1982" i="34"/>
  <c r="AA1982" i="34"/>
  <c r="AA1987" i="34"/>
  <c r="X1987" i="34"/>
  <c r="Q1987" i="34"/>
  <c r="R1987" i="34"/>
  <c r="V1987" i="34"/>
  <c r="X2013" i="34"/>
  <c r="Q2013" i="34"/>
  <c r="R2013" i="34"/>
  <c r="V2013" i="34"/>
  <c r="AA2013" i="34"/>
  <c r="X2045" i="34"/>
  <c r="Q2045" i="34"/>
  <c r="R2045" i="34"/>
  <c r="V2045" i="34"/>
  <c r="AA2045" i="34"/>
  <c r="Q1977" i="34"/>
  <c r="R1977" i="34"/>
  <c r="V1977" i="34"/>
  <c r="AA1977" i="34"/>
  <c r="X1977" i="34"/>
  <c r="Q1985" i="34"/>
  <c r="R1985" i="34"/>
  <c r="V1985" i="34"/>
  <c r="AA1985" i="34"/>
  <c r="X1985" i="34"/>
  <c r="R1980" i="34"/>
  <c r="V1980" i="34"/>
  <c r="AA1980" i="34"/>
  <c r="X1980" i="34"/>
  <c r="Q1980" i="34"/>
  <c r="A1945" i="34"/>
  <c r="A1977" i="34"/>
  <c r="A1985" i="34"/>
  <c r="A2009" i="34"/>
  <c r="A2528" i="34"/>
  <c r="A1943" i="34"/>
  <c r="A1983" i="34"/>
  <c r="A1981" i="34"/>
  <c r="A2010" i="34"/>
  <c r="A2939" i="34"/>
  <c r="A1944" i="34"/>
  <c r="A1984" i="34"/>
  <c r="A1982" i="34"/>
  <c r="A1987" i="34"/>
  <c r="A1946" i="34"/>
  <c r="A1979" i="34"/>
  <c r="A2013" i="34"/>
  <c r="A2008" i="34"/>
  <c r="A2011" i="34"/>
  <c r="A2045" i="34"/>
  <c r="A1980" i="34"/>
  <c r="A2012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69" i="34"/>
  <c r="B1768" i="34"/>
  <c r="B1767" i="34"/>
  <c r="B1766" i="34"/>
  <c r="B1750" i="34"/>
  <c r="B1749" i="34"/>
  <c r="B1748" i="34"/>
  <c r="B1747" i="34"/>
  <c r="B1746" i="34"/>
  <c r="B1745" i="34"/>
  <c r="B1744" i="34"/>
  <c r="B1743" i="34"/>
  <c r="B1721" i="34"/>
  <c r="B1720" i="34"/>
  <c r="B1719" i="34"/>
  <c r="B1718" i="34"/>
  <c r="B1717" i="34"/>
  <c r="B1716" i="34"/>
  <c r="B1715" i="34"/>
  <c r="B1714" i="34"/>
  <c r="B1713" i="34"/>
  <c r="B1690" i="34"/>
  <c r="B1662" i="34"/>
  <c r="B1661" i="34"/>
  <c r="B1660" i="34"/>
  <c r="B1659" i="34"/>
  <c r="B1658" i="34"/>
  <c r="B1657" i="34"/>
  <c r="B1656" i="34"/>
  <c r="B1655" i="34"/>
  <c r="B1620" i="34"/>
  <c r="B1588" i="34"/>
  <c r="B1587" i="34"/>
  <c r="B1586" i="34"/>
  <c r="B1585" i="34"/>
  <c r="B1584" i="34"/>
  <c r="B1583" i="34"/>
  <c r="B1582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19" i="34"/>
  <c r="B1502" i="34"/>
  <c r="B1501" i="34"/>
  <c r="B1500" i="34"/>
  <c r="B1499" i="34"/>
  <c r="B1498" i="34"/>
  <c r="B1497" i="34"/>
  <c r="B1496" i="34"/>
  <c r="B1478" i="34"/>
  <c r="B1477" i="34"/>
  <c r="B1476" i="34"/>
  <c r="B1475" i="34"/>
  <c r="B1474" i="34"/>
  <c r="B1473" i="34"/>
  <c r="B1472" i="34"/>
  <c r="B1471" i="34"/>
  <c r="B1470" i="34"/>
  <c r="B1424" i="34"/>
  <c r="B1389" i="34"/>
  <c r="B1385" i="34"/>
  <c r="B1384" i="34"/>
  <c r="B1383" i="34"/>
  <c r="B1374" i="34"/>
  <c r="B1373" i="34"/>
  <c r="B1372" i="34"/>
  <c r="B1371" i="34"/>
  <c r="B1370" i="34"/>
  <c r="B1357" i="34"/>
  <c r="B1356" i="34"/>
  <c r="B1355" i="34"/>
  <c r="B1354" i="34"/>
  <c r="B1351" i="34"/>
  <c r="B1350" i="34"/>
  <c r="B1349" i="34"/>
  <c r="B1348" i="34"/>
  <c r="B1327" i="34"/>
  <c r="B1326" i="34"/>
  <c r="B1325" i="34"/>
  <c r="B1324" i="34"/>
  <c r="B1323" i="34"/>
  <c r="B1322" i="34"/>
  <c r="B1321" i="34"/>
  <c r="B1256" i="34"/>
  <c r="B1255" i="34"/>
  <c r="B1254" i="34"/>
  <c r="B1253" i="34"/>
  <c r="B1252" i="34"/>
  <c r="B1251" i="34"/>
  <c r="B1250" i="34"/>
  <c r="B1249" i="34"/>
  <c r="B1213" i="34"/>
  <c r="B1212" i="34"/>
  <c r="B1211" i="34"/>
  <c r="B1210" i="34"/>
  <c r="B1209" i="34"/>
  <c r="B1208" i="34"/>
  <c r="B1207" i="34"/>
  <c r="B1206" i="34"/>
  <c r="B1175" i="34"/>
  <c r="B1174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64" i="34"/>
  <c r="B1827" i="34"/>
  <c r="B1948" i="34"/>
  <c r="B1947" i="34"/>
  <c r="B1873" i="34"/>
  <c r="B1872" i="34"/>
  <c r="B1871" i="34"/>
  <c r="B1870" i="34"/>
  <c r="B1869" i="34"/>
  <c r="B1868" i="34"/>
  <c r="B1867" i="34"/>
  <c r="B1866" i="34"/>
  <c r="B1896" i="34"/>
  <c r="B1895" i="34"/>
  <c r="B1894" i="34"/>
  <c r="B1893" i="34"/>
  <c r="B1892" i="34"/>
  <c r="B1891" i="34"/>
  <c r="B1890" i="34"/>
  <c r="B1889" i="34"/>
  <c r="B1888" i="34"/>
  <c r="B1887" i="34"/>
  <c r="B1863" i="34"/>
  <c r="B1862" i="34"/>
  <c r="B1861" i="34"/>
  <c r="B1860" i="34"/>
  <c r="B1859" i="34"/>
  <c r="B1858" i="34"/>
  <c r="B1857" i="34"/>
  <c r="B1856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55" i="34"/>
  <c r="B1854" i="34"/>
  <c r="B1826" i="34"/>
  <c r="B1825" i="34"/>
  <c r="B1837" i="34"/>
  <c r="B1836" i="34"/>
  <c r="B1835" i="34"/>
  <c r="B1821" i="34"/>
  <c r="B1820" i="34"/>
  <c r="B2035" i="34"/>
  <c r="P2035" i="34" s="1"/>
  <c r="B2034" i="34"/>
  <c r="P2034" i="34" s="1"/>
  <c r="B2033" i="34"/>
  <c r="P2033" i="34" s="1"/>
  <c r="B2016" i="34"/>
  <c r="P2016" i="34" s="1"/>
  <c r="B2015" i="34"/>
  <c r="P2015" i="34" s="1"/>
  <c r="B2014" i="34"/>
  <c r="P2014" i="34" s="1"/>
  <c r="B1986" i="34"/>
  <c r="P1986" i="34" s="1"/>
  <c r="B1978" i="34"/>
  <c r="P1978" i="34" s="1"/>
  <c r="B1942" i="34"/>
  <c r="B1941" i="34"/>
  <c r="B1940" i="34"/>
  <c r="B1939" i="34"/>
  <c r="B1938" i="34"/>
  <c r="B1937" i="34"/>
  <c r="B1936" i="34"/>
  <c r="B1935" i="34"/>
  <c r="B1934" i="34"/>
  <c r="B1933" i="34"/>
  <c r="B1932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2049" i="34"/>
  <c r="P2049" i="34" s="1"/>
  <c r="B2048" i="34"/>
  <c r="P2048" i="34" s="1"/>
  <c r="B2047" i="34"/>
  <c r="P2047" i="34" s="1"/>
  <c r="B2043" i="34"/>
  <c r="P2043" i="34" s="1"/>
  <c r="B2042" i="34"/>
  <c r="P2042" i="34" s="1"/>
  <c r="B2041" i="34"/>
  <c r="P2041" i="34" s="1"/>
  <c r="B2040" i="34"/>
  <c r="P2040" i="34" s="1"/>
  <c r="B1931" i="34"/>
  <c r="B1930" i="34"/>
  <c r="B1929" i="34"/>
  <c r="B1928" i="34"/>
  <c r="B1927" i="34"/>
  <c r="B1925" i="34"/>
  <c r="B1923" i="34"/>
  <c r="B1922" i="34"/>
  <c r="B1921" i="34"/>
  <c r="B1853" i="34"/>
  <c r="B1833" i="34"/>
  <c r="B1832" i="34"/>
  <c r="B1831" i="34"/>
  <c r="B1830" i="34"/>
  <c r="B1829" i="34"/>
  <c r="B1824" i="34"/>
  <c r="B1823" i="34"/>
  <c r="B1822" i="34"/>
  <c r="B2940" i="34"/>
  <c r="P2940" i="34" s="1"/>
  <c r="B2938" i="34"/>
  <c r="P2938" i="34" s="1"/>
  <c r="B2529" i="34"/>
  <c r="P2529" i="34" s="1"/>
  <c r="B2527" i="34"/>
  <c r="P2527" i="34" s="1"/>
  <c r="B2046" i="34"/>
  <c r="P2046" i="34" s="1"/>
  <c r="B2044" i="34"/>
  <c r="P2044" i="34" s="1"/>
  <c r="B1817" i="34"/>
  <c r="B1816" i="34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04" i="34"/>
  <c r="P2104" i="34" s="1"/>
  <c r="B2103" i="34"/>
  <c r="P2103" i="34" s="1"/>
  <c r="B2101" i="34"/>
  <c r="P2101" i="34" s="1"/>
  <c r="B2323" i="34"/>
  <c r="P2323" i="34" s="1"/>
  <c r="B2114" i="34"/>
  <c r="P2114" i="34" s="1"/>
  <c r="B2113" i="34"/>
  <c r="P2113" i="34" s="1"/>
  <c r="B2112" i="34"/>
  <c r="P2112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541" i="34"/>
  <c r="P2541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484" i="34"/>
  <c r="P2484" i="34" s="1"/>
  <c r="B2483" i="34"/>
  <c r="P2483" i="34" s="1"/>
  <c r="B2482" i="34"/>
  <c r="P2482" i="34" s="1"/>
  <c r="B2481" i="34"/>
  <c r="P2481" i="34" s="1"/>
  <c r="B2479" i="34"/>
  <c r="P2479" i="34" s="1"/>
  <c r="B2477" i="34"/>
  <c r="P2477" i="34" s="1"/>
  <c r="B2476" i="34"/>
  <c r="P2476" i="34" s="1"/>
  <c r="B2475" i="34"/>
  <c r="P2475" i="34" s="1"/>
  <c r="B2252" i="34"/>
  <c r="P2252" i="34" s="1"/>
  <c r="B2204" i="34"/>
  <c r="P2204" i="34" s="1"/>
  <c r="B2203" i="34"/>
  <c r="P2203" i="34" s="1"/>
  <c r="B2202" i="34"/>
  <c r="P2202" i="34" s="1"/>
  <c r="B2086" i="34"/>
  <c r="P2086" i="34" s="1"/>
  <c r="B2085" i="34"/>
  <c r="P2085" i="34" s="1"/>
  <c r="B2066" i="34"/>
  <c r="P2066" i="34" s="1"/>
  <c r="B2065" i="34"/>
  <c r="P2065" i="34" s="1"/>
  <c r="B2051" i="34"/>
  <c r="P2051" i="34" s="1"/>
  <c r="B2039" i="34"/>
  <c r="P2039" i="34" s="1"/>
  <c r="B2038" i="34"/>
  <c r="P2038" i="34" s="1"/>
  <c r="B2032" i="34"/>
  <c r="P2032" i="34" s="1"/>
  <c r="B2031" i="34"/>
  <c r="P2031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2025" i="34"/>
  <c r="P2025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2001" i="34"/>
  <c r="P2001" i="34" s="1"/>
  <c r="B2000" i="34"/>
  <c r="P2000" i="34" s="1"/>
  <c r="B1999" i="34"/>
  <c r="P1999" i="34" s="1"/>
  <c r="B1998" i="34"/>
  <c r="P1998" i="34" s="1"/>
  <c r="B1976" i="34"/>
  <c r="P1976" i="34" s="1"/>
  <c r="B1975" i="34"/>
  <c r="P1975" i="34" s="1"/>
  <c r="B1974" i="34"/>
  <c r="P1974" i="34" s="1"/>
  <c r="B1973" i="34"/>
  <c r="P1973" i="34" s="1"/>
  <c r="B1972" i="34"/>
  <c r="P1972" i="34" s="1"/>
  <c r="B1971" i="34"/>
  <c r="P1971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865" i="34"/>
  <c r="B1828" i="34"/>
  <c r="B2037" i="34"/>
  <c r="P2037" i="34" s="1"/>
  <c r="B2036" i="34"/>
  <c r="P2036" i="34" s="1"/>
  <c r="B2024" i="34"/>
  <c r="P2024" i="34" s="1"/>
  <c r="B2023" i="34"/>
  <c r="P2023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1997" i="34"/>
  <c r="P1997" i="34" s="1"/>
  <c r="B1996" i="34"/>
  <c r="P1996" i="34" s="1"/>
  <c r="B1995" i="34"/>
  <c r="P1995" i="34" s="1"/>
  <c r="B1994" i="34"/>
  <c r="P1994" i="34" s="1"/>
  <c r="B1993" i="34"/>
  <c r="P1993" i="34" s="1"/>
  <c r="B1992" i="34"/>
  <c r="P1992" i="34" s="1"/>
  <c r="B1991" i="34"/>
  <c r="P1991" i="34" s="1"/>
  <c r="B1990" i="34"/>
  <c r="P1990" i="34" s="1"/>
  <c r="B1989" i="34"/>
  <c r="P1989" i="34" s="1"/>
  <c r="B1988" i="34"/>
  <c r="P1988" i="34" s="1"/>
  <c r="B1962" i="34"/>
  <c r="B1961" i="34"/>
  <c r="B1960" i="34"/>
  <c r="B2251" i="34"/>
  <c r="P2251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5" i="34"/>
  <c r="P2225" i="34" s="1"/>
  <c r="B2224" i="34"/>
  <c r="P2224" i="34" s="1"/>
  <c r="B2222" i="34"/>
  <c r="P2222" i="34" s="1"/>
  <c r="B2221" i="34"/>
  <c r="P2221" i="34" s="1"/>
  <c r="B2220" i="34"/>
  <c r="P2220" i="34" s="1"/>
  <c r="B2219" i="34"/>
  <c r="P2219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211" i="34"/>
  <c r="P2211" i="34" s="1"/>
  <c r="B2210" i="34"/>
  <c r="P2210" i="34" s="1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08" i="34"/>
  <c r="P2108" i="34" s="1"/>
  <c r="B2107" i="34"/>
  <c r="P2107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068" i="34"/>
  <c r="P2068" i="34" s="1"/>
  <c r="B2067" i="34"/>
  <c r="P2067" i="34" s="1"/>
  <c r="B2062" i="34"/>
  <c r="P2062" i="34" s="1"/>
  <c r="B2061" i="34"/>
  <c r="P2061" i="34" s="1"/>
  <c r="B2060" i="34"/>
  <c r="P2060" i="34" s="1"/>
  <c r="B2059" i="34"/>
  <c r="P2059" i="34" s="1"/>
  <c r="B2058" i="34"/>
  <c r="P2058" i="34" s="1"/>
  <c r="B2057" i="34"/>
  <c r="P2057" i="34" s="1"/>
  <c r="B2056" i="34"/>
  <c r="P2056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492" i="34"/>
  <c r="P2492" i="34" s="1"/>
  <c r="B2491" i="34"/>
  <c r="P2491" i="34" s="1"/>
  <c r="B2490" i="34"/>
  <c r="P2490" i="34" s="1"/>
  <c r="B2489" i="34"/>
  <c r="P2489" i="34" s="1"/>
  <c r="B2488" i="34"/>
  <c r="P2488" i="34" s="1"/>
  <c r="B2487" i="34"/>
  <c r="P2487" i="34" s="1"/>
  <c r="B2486" i="34"/>
  <c r="P2486" i="34" s="1"/>
  <c r="B2485" i="34"/>
  <c r="P2485" i="34" s="1"/>
  <c r="B2053" i="34"/>
  <c r="P2053" i="34" s="1"/>
  <c r="B2052" i="34"/>
  <c r="P2052" i="34" s="1"/>
  <c r="B2409" i="34"/>
  <c r="B2408" i="34"/>
  <c r="B2407" i="34"/>
  <c r="B2406" i="34"/>
  <c r="B2405" i="34"/>
  <c r="B2404" i="34"/>
  <c r="B2403" i="34"/>
  <c r="B2402" i="34"/>
  <c r="B2401" i="34"/>
  <c r="B2400" i="34"/>
  <c r="B2306" i="34"/>
  <c r="P2306" i="34" s="1"/>
  <c r="B2305" i="34"/>
  <c r="P2305" i="34" s="1"/>
  <c r="B2304" i="34"/>
  <c r="P2304" i="34" s="1"/>
  <c r="B2303" i="34"/>
  <c r="P2303" i="34" s="1"/>
  <c r="B2354" i="34"/>
  <c r="P2354" i="34" s="1"/>
  <c r="B2353" i="34"/>
  <c r="P2353" i="34" s="1"/>
  <c r="B2396" i="34"/>
  <c r="P2396" i="34" s="1"/>
  <c r="B2395" i="34"/>
  <c r="P2395" i="34" s="1"/>
  <c r="B2280" i="34"/>
  <c r="P2280" i="34" s="1"/>
  <c r="B2279" i="34"/>
  <c r="P2279" i="34" s="1"/>
  <c r="B2278" i="34"/>
  <c r="P2278" i="34" s="1"/>
  <c r="B2328" i="34"/>
  <c r="P2328" i="34" s="1"/>
  <c r="B2327" i="34"/>
  <c r="P2327" i="34" s="1"/>
  <c r="B2322" i="34"/>
  <c r="P2322" i="34" s="1"/>
  <c r="B2321" i="34"/>
  <c r="P2321" i="34" s="1"/>
  <c r="B2320" i="34"/>
  <c r="P2320" i="34" s="1"/>
  <c r="B2347" i="34"/>
  <c r="P2347" i="34" s="1"/>
  <c r="B2346" i="34"/>
  <c r="P2346" i="34" s="1"/>
  <c r="B2337" i="34"/>
  <c r="P2337" i="34" s="1"/>
  <c r="B2336" i="34"/>
  <c r="P2336" i="34" s="1"/>
  <c r="B2283" i="34"/>
  <c r="P2283" i="34" s="1"/>
  <c r="B2282" i="34"/>
  <c r="P2282" i="34" s="1"/>
  <c r="B2281" i="34"/>
  <c r="P2281" i="34" s="1"/>
  <c r="B2277" i="34"/>
  <c r="P2277" i="34" s="1"/>
  <c r="B2276" i="34"/>
  <c r="P2276" i="34" s="1"/>
  <c r="B2275" i="34"/>
  <c r="P2275" i="34" s="1"/>
  <c r="B2274" i="34"/>
  <c r="P2274" i="34" s="1"/>
  <c r="B2273" i="34"/>
  <c r="P2273" i="34" s="1"/>
  <c r="B2272" i="34"/>
  <c r="P2272" i="34" s="1"/>
  <c r="B2270" i="34"/>
  <c r="P2270" i="34" s="1"/>
  <c r="B2269" i="34"/>
  <c r="P2269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58" i="34"/>
  <c r="P2258" i="34" s="1"/>
  <c r="B2257" i="34"/>
  <c r="P2257" i="34" s="1"/>
  <c r="B2256" i="34"/>
  <c r="P2256" i="34" s="1"/>
  <c r="B2253" i="34"/>
  <c r="P2253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A1174" i="34" l="1"/>
  <c r="P1174" i="34"/>
  <c r="X1174" i="34"/>
  <c r="Q1174" i="34"/>
  <c r="R1174" i="34"/>
  <c r="V1174" i="34"/>
  <c r="AA1174" i="34"/>
  <c r="A1208" i="34"/>
  <c r="P1208" i="34"/>
  <c r="X1208" i="34"/>
  <c r="Q1208" i="34"/>
  <c r="R1208" i="34"/>
  <c r="V1208" i="34"/>
  <c r="AA1208" i="34"/>
  <c r="A1212" i="34"/>
  <c r="P1212" i="34"/>
  <c r="X1212" i="34"/>
  <c r="Q1212" i="34"/>
  <c r="R1212" i="34"/>
  <c r="V1212" i="34"/>
  <c r="AA1212" i="34"/>
  <c r="A1251" i="34"/>
  <c r="R1251" i="34"/>
  <c r="V1251" i="34"/>
  <c r="AA1251" i="34"/>
  <c r="P1251" i="34"/>
  <c r="X1251" i="34"/>
  <c r="Q1251" i="34"/>
  <c r="A1255" i="34"/>
  <c r="R1255" i="34"/>
  <c r="V1255" i="34"/>
  <c r="AA1255" i="34"/>
  <c r="P1255" i="34"/>
  <c r="X1255" i="34"/>
  <c r="Q1255" i="34"/>
  <c r="A1323" i="34"/>
  <c r="R1323" i="34"/>
  <c r="V1323" i="34"/>
  <c r="AA1323" i="34"/>
  <c r="P1323" i="34"/>
  <c r="X1323" i="34"/>
  <c r="Q1323" i="34"/>
  <c r="A1327" i="34"/>
  <c r="R1327" i="34"/>
  <c r="V1327" i="34"/>
  <c r="AA1327" i="34"/>
  <c r="P1327" i="34"/>
  <c r="X1327" i="34"/>
  <c r="Q1327" i="34"/>
  <c r="A1351" i="34"/>
  <c r="R1351" i="34"/>
  <c r="V1351" i="34"/>
  <c r="AA1351" i="34"/>
  <c r="P1351" i="34"/>
  <c r="X1351" i="34"/>
  <c r="Q1351" i="34"/>
  <c r="A1357" i="34"/>
  <c r="R1357" i="34"/>
  <c r="V1357" i="34"/>
  <c r="P1357" i="34"/>
  <c r="X1357" i="34"/>
  <c r="Q1357" i="34"/>
  <c r="AA1357" i="34"/>
  <c r="A1373" i="34"/>
  <c r="R1373" i="34"/>
  <c r="V1373" i="34"/>
  <c r="P1373" i="34"/>
  <c r="X1373" i="34"/>
  <c r="Q1373" i="34"/>
  <c r="AA1373" i="34"/>
  <c r="A1385" i="34"/>
  <c r="R1385" i="34"/>
  <c r="V1385" i="34"/>
  <c r="P1385" i="34"/>
  <c r="X1385" i="34"/>
  <c r="AA1385" i="34"/>
  <c r="Q1385" i="34"/>
  <c r="A1471" i="34"/>
  <c r="R1471" i="34"/>
  <c r="V1471" i="34"/>
  <c r="AA1471" i="34"/>
  <c r="P1471" i="34"/>
  <c r="X1471" i="34"/>
  <c r="Q1471" i="34"/>
  <c r="A1475" i="34"/>
  <c r="R1475" i="34"/>
  <c r="V1475" i="34"/>
  <c r="AA1475" i="34"/>
  <c r="P1475" i="34"/>
  <c r="X1475" i="34"/>
  <c r="Q1475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175" i="34"/>
  <c r="R1175" i="34"/>
  <c r="V1175" i="34"/>
  <c r="AA1175" i="34"/>
  <c r="P1175" i="34"/>
  <c r="X1175" i="34"/>
  <c r="Q1175" i="34"/>
  <c r="A1209" i="34"/>
  <c r="R1209" i="34"/>
  <c r="V1209" i="34"/>
  <c r="AA1209" i="34"/>
  <c r="P1209" i="34"/>
  <c r="X1209" i="34"/>
  <c r="Q1209" i="34"/>
  <c r="A1213" i="34"/>
  <c r="R1213" i="34"/>
  <c r="V1213" i="34"/>
  <c r="AA1213" i="34"/>
  <c r="P1213" i="34"/>
  <c r="X1213" i="34"/>
  <c r="Q1213" i="34"/>
  <c r="A1252" i="34"/>
  <c r="P1252" i="34"/>
  <c r="X1252" i="34"/>
  <c r="Q1252" i="34"/>
  <c r="R1252" i="34"/>
  <c r="V1252" i="34"/>
  <c r="AA1252" i="34"/>
  <c r="A1256" i="34"/>
  <c r="P1256" i="34"/>
  <c r="X1256" i="34"/>
  <c r="Q1256" i="34"/>
  <c r="R1256" i="34"/>
  <c r="V1256" i="34"/>
  <c r="AA1256" i="34"/>
  <c r="A1324" i="34"/>
  <c r="P1324" i="34"/>
  <c r="X1324" i="34"/>
  <c r="Q1324" i="34"/>
  <c r="R1324" i="34"/>
  <c r="V1324" i="34"/>
  <c r="AA1324" i="34"/>
  <c r="A1348" i="34"/>
  <c r="P1348" i="34"/>
  <c r="X1348" i="34"/>
  <c r="Q1348" i="34"/>
  <c r="R1348" i="34"/>
  <c r="V1348" i="34"/>
  <c r="AA1348" i="34"/>
  <c r="A1354" i="34"/>
  <c r="P1354" i="34"/>
  <c r="X1354" i="34"/>
  <c r="Q1354" i="34"/>
  <c r="R1354" i="34"/>
  <c r="V1354" i="34"/>
  <c r="AA1354" i="34"/>
  <c r="A1370" i="34"/>
  <c r="P1370" i="34"/>
  <c r="X1370" i="34"/>
  <c r="R1370" i="34"/>
  <c r="V1370" i="34"/>
  <c r="AA1370" i="34"/>
  <c r="Q1370" i="34"/>
  <c r="A1374" i="34"/>
  <c r="P1374" i="34"/>
  <c r="X1374" i="34"/>
  <c r="R1374" i="34"/>
  <c r="V1374" i="34"/>
  <c r="AA1374" i="34"/>
  <c r="Q1374" i="34"/>
  <c r="A1389" i="34"/>
  <c r="R1389" i="34"/>
  <c r="V1389" i="34"/>
  <c r="P1389" i="34"/>
  <c r="X1389" i="34"/>
  <c r="AA1389" i="34"/>
  <c r="Q1389" i="34"/>
  <c r="A1472" i="34"/>
  <c r="P1472" i="34"/>
  <c r="X1472" i="34"/>
  <c r="Q1472" i="34"/>
  <c r="R1472" i="34"/>
  <c r="V1472" i="34"/>
  <c r="AA1472" i="34"/>
  <c r="A1476" i="34"/>
  <c r="P1476" i="34"/>
  <c r="X1476" i="34"/>
  <c r="Q1476" i="34"/>
  <c r="R1476" i="34"/>
  <c r="V1476" i="34"/>
  <c r="AA1476" i="34"/>
  <c r="R1497" i="34"/>
  <c r="V1497" i="34"/>
  <c r="AA1497" i="34"/>
  <c r="P1497" i="34"/>
  <c r="X1497" i="34"/>
  <c r="Q1497" i="34"/>
  <c r="R1501" i="34"/>
  <c r="V1501" i="34"/>
  <c r="AA1501" i="34"/>
  <c r="P1501" i="34"/>
  <c r="X1501" i="34"/>
  <c r="Q1501" i="34"/>
  <c r="A1206" i="34"/>
  <c r="P1206" i="34"/>
  <c r="X1206" i="34"/>
  <c r="Q1206" i="34"/>
  <c r="R1206" i="34"/>
  <c r="V1206" i="34"/>
  <c r="AA1206" i="34"/>
  <c r="A1210" i="34"/>
  <c r="P1210" i="34"/>
  <c r="X1210" i="34"/>
  <c r="Q1210" i="34"/>
  <c r="R1210" i="34"/>
  <c r="V1210" i="34"/>
  <c r="AA1210" i="34"/>
  <c r="A1249" i="34"/>
  <c r="R1249" i="34"/>
  <c r="V1249" i="34"/>
  <c r="AA1249" i="34"/>
  <c r="P1249" i="34"/>
  <c r="X1249" i="34"/>
  <c r="Q1249" i="34"/>
  <c r="A1253" i="34"/>
  <c r="R1253" i="34"/>
  <c r="V1253" i="34"/>
  <c r="AA1253" i="34"/>
  <c r="P1253" i="34"/>
  <c r="X1253" i="34"/>
  <c r="Q1253" i="34"/>
  <c r="A1321" i="34"/>
  <c r="R1321" i="34"/>
  <c r="V1321" i="34"/>
  <c r="AA1321" i="34"/>
  <c r="P1321" i="34"/>
  <c r="X1321" i="34"/>
  <c r="Q1321" i="34"/>
  <c r="A1325" i="34"/>
  <c r="R1325" i="34"/>
  <c r="V1325" i="34"/>
  <c r="AA1325" i="34"/>
  <c r="P1325" i="34"/>
  <c r="X1325" i="34"/>
  <c r="Q1325" i="34"/>
  <c r="A1349" i="34"/>
  <c r="R1349" i="34"/>
  <c r="V1349" i="34"/>
  <c r="AA1349" i="34"/>
  <c r="P1349" i="34"/>
  <c r="X1349" i="34"/>
  <c r="Q1349" i="34"/>
  <c r="A1355" i="34"/>
  <c r="R1355" i="34"/>
  <c r="V1355" i="34"/>
  <c r="AA1355" i="34"/>
  <c r="P1355" i="34"/>
  <c r="X1355" i="34"/>
  <c r="Q1355" i="34"/>
  <c r="A1371" i="34"/>
  <c r="R1371" i="34"/>
  <c r="V1371" i="34"/>
  <c r="P1371" i="34"/>
  <c r="X1371" i="34"/>
  <c r="Q1371" i="34"/>
  <c r="AA1371" i="34"/>
  <c r="A1383" i="34"/>
  <c r="R1383" i="34"/>
  <c r="V1383" i="34"/>
  <c r="P1383" i="34"/>
  <c r="X1383" i="34"/>
  <c r="AA1383" i="34"/>
  <c r="Q1383" i="34"/>
  <c r="A1424" i="34"/>
  <c r="P1424" i="34"/>
  <c r="X1424" i="34"/>
  <c r="Q1424" i="34"/>
  <c r="R1424" i="34"/>
  <c r="V1424" i="34"/>
  <c r="AA1424" i="34"/>
  <c r="A1473" i="34"/>
  <c r="R1473" i="34"/>
  <c r="V1473" i="34"/>
  <c r="AA1473" i="34"/>
  <c r="P1473" i="34"/>
  <c r="X1473" i="34"/>
  <c r="Q1473" i="34"/>
  <c r="A1477" i="34"/>
  <c r="R1477" i="34"/>
  <c r="V1477" i="34"/>
  <c r="AA1477" i="34"/>
  <c r="P1477" i="34"/>
  <c r="X1477" i="34"/>
  <c r="Q1477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50" i="34"/>
  <c r="P1250" i="34"/>
  <c r="X1250" i="34"/>
  <c r="Q1250" i="34"/>
  <c r="R1250" i="34"/>
  <c r="V1250" i="34"/>
  <c r="AA1250" i="34"/>
  <c r="A1254" i="34"/>
  <c r="P1254" i="34"/>
  <c r="X1254" i="34"/>
  <c r="Q1254" i="34"/>
  <c r="R1254" i="34"/>
  <c r="V1254" i="34"/>
  <c r="AA1254" i="34"/>
  <c r="A1322" i="34"/>
  <c r="P1322" i="34"/>
  <c r="X1322" i="34"/>
  <c r="Q1322" i="34"/>
  <c r="R1322" i="34"/>
  <c r="V1322" i="34"/>
  <c r="AA1322" i="34"/>
  <c r="A1326" i="34"/>
  <c r="P1326" i="34"/>
  <c r="X1326" i="34"/>
  <c r="Q1326" i="34"/>
  <c r="R1326" i="34"/>
  <c r="V1326" i="34"/>
  <c r="AA1326" i="34"/>
  <c r="A1350" i="34"/>
  <c r="P1350" i="34"/>
  <c r="X1350" i="34"/>
  <c r="Q1350" i="34"/>
  <c r="R1350" i="34"/>
  <c r="V1350" i="34"/>
  <c r="AA1350" i="34"/>
  <c r="A1356" i="34"/>
  <c r="P1356" i="34"/>
  <c r="X1356" i="34"/>
  <c r="Q1356" i="34"/>
  <c r="R1356" i="34"/>
  <c r="V1356" i="34"/>
  <c r="AA1356" i="34"/>
  <c r="A1372" i="34"/>
  <c r="P1372" i="34"/>
  <c r="X1372" i="34"/>
  <c r="R1372" i="34"/>
  <c r="V1372" i="34"/>
  <c r="AA1372" i="34"/>
  <c r="Q1372" i="34"/>
  <c r="A1384" i="34"/>
  <c r="P1384" i="34"/>
  <c r="X1384" i="34"/>
  <c r="R1384" i="34"/>
  <c r="V1384" i="34"/>
  <c r="Q1384" i="34"/>
  <c r="AA1384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A1478" i="34"/>
  <c r="P1478" i="34"/>
  <c r="X1478" i="34"/>
  <c r="Q1478" i="34"/>
  <c r="R1478" i="34"/>
  <c r="V1478" i="34"/>
  <c r="AA1478" i="34"/>
  <c r="R1499" i="34"/>
  <c r="V1499" i="34"/>
  <c r="AA1499" i="34"/>
  <c r="P1499" i="34"/>
  <c r="X1499" i="34"/>
  <c r="Q1499" i="34"/>
  <c r="P1962" i="34"/>
  <c r="X1962" i="34"/>
  <c r="Q1962" i="34"/>
  <c r="R1962" i="34"/>
  <c r="V1962" i="34"/>
  <c r="AA1962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824" i="34"/>
  <c r="P1824" i="34"/>
  <c r="X1824" i="34"/>
  <c r="Q1824" i="34"/>
  <c r="R1824" i="34"/>
  <c r="V1824" i="34"/>
  <c r="AA1832" i="34"/>
  <c r="P1832" i="34"/>
  <c r="X1832" i="34"/>
  <c r="Q1832" i="34"/>
  <c r="R1832" i="34"/>
  <c r="V1832" i="34"/>
  <c r="AA1922" i="34"/>
  <c r="P1922" i="34"/>
  <c r="X1922" i="34"/>
  <c r="Q1922" i="34"/>
  <c r="R1922" i="34"/>
  <c r="V1922" i="34"/>
  <c r="AA1928" i="34"/>
  <c r="P1928" i="34"/>
  <c r="X1928" i="34"/>
  <c r="Q1928" i="34"/>
  <c r="R1928" i="34"/>
  <c r="V1928" i="34"/>
  <c r="Q1875" i="34"/>
  <c r="R1875" i="34"/>
  <c r="V1875" i="34"/>
  <c r="AA1875" i="34"/>
  <c r="P1875" i="34"/>
  <c r="X1875" i="34"/>
  <c r="Q1879" i="34"/>
  <c r="R1879" i="34"/>
  <c r="V1879" i="34"/>
  <c r="AA1879" i="34"/>
  <c r="P1879" i="34"/>
  <c r="X1879" i="34"/>
  <c r="Q1883" i="34"/>
  <c r="R1883" i="34"/>
  <c r="V1883" i="34"/>
  <c r="AA1883" i="34"/>
  <c r="P1883" i="34"/>
  <c r="X1883" i="34"/>
  <c r="AA1932" i="34"/>
  <c r="P1932" i="34"/>
  <c r="X1932" i="34"/>
  <c r="Q1932" i="34"/>
  <c r="R1932" i="34"/>
  <c r="V1932" i="34"/>
  <c r="AA1936" i="34"/>
  <c r="P1936" i="34"/>
  <c r="X1936" i="34"/>
  <c r="Q1936" i="34"/>
  <c r="R1936" i="34"/>
  <c r="V1936" i="34"/>
  <c r="AA1940" i="34"/>
  <c r="P1940" i="34"/>
  <c r="X1940" i="34"/>
  <c r="Q1940" i="34"/>
  <c r="R1940" i="34"/>
  <c r="V1940" i="34"/>
  <c r="Q1821" i="34"/>
  <c r="R1821" i="34"/>
  <c r="V1821" i="34"/>
  <c r="AA1821" i="34"/>
  <c r="P1821" i="34"/>
  <c r="X1821" i="34"/>
  <c r="Q1825" i="34"/>
  <c r="R1825" i="34"/>
  <c r="V1825" i="34"/>
  <c r="AA1825" i="34"/>
  <c r="P1825" i="34"/>
  <c r="X1825" i="34"/>
  <c r="AA1838" i="34"/>
  <c r="P1838" i="34"/>
  <c r="X1838" i="34"/>
  <c r="Q1838" i="34"/>
  <c r="R1838" i="34"/>
  <c r="V1838" i="34"/>
  <c r="AA1842" i="34"/>
  <c r="P1842" i="34"/>
  <c r="X1842" i="34"/>
  <c r="Q1842" i="34"/>
  <c r="R1842" i="34"/>
  <c r="V1842" i="34"/>
  <c r="AA1846" i="34"/>
  <c r="P1846" i="34"/>
  <c r="X1846" i="34"/>
  <c r="Q1846" i="34"/>
  <c r="R1846" i="34"/>
  <c r="V1846" i="34"/>
  <c r="AA1850" i="34"/>
  <c r="P1850" i="34"/>
  <c r="X1850" i="34"/>
  <c r="Q1850" i="34"/>
  <c r="R1850" i="34"/>
  <c r="V1850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Q1869" i="34"/>
  <c r="R1869" i="34"/>
  <c r="V1869" i="34"/>
  <c r="AA1869" i="34"/>
  <c r="P1869" i="34"/>
  <c r="X1869" i="34"/>
  <c r="Q1873" i="34"/>
  <c r="R1873" i="34"/>
  <c r="V1873" i="34"/>
  <c r="AA1873" i="34"/>
  <c r="P1873" i="34"/>
  <c r="X1873" i="34"/>
  <c r="AA1864" i="34"/>
  <c r="P1864" i="34"/>
  <c r="X1864" i="34"/>
  <c r="Q1864" i="34"/>
  <c r="R1864" i="34"/>
  <c r="V1864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83" i="34"/>
  <c r="X1583" i="34"/>
  <c r="Q1583" i="34"/>
  <c r="R1583" i="34"/>
  <c r="V1583" i="34"/>
  <c r="AA1583" i="34"/>
  <c r="P1587" i="34"/>
  <c r="X1587" i="34"/>
  <c r="Q1587" i="34"/>
  <c r="R1587" i="34"/>
  <c r="V1587" i="34"/>
  <c r="AA1587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P1713" i="34"/>
  <c r="X1713" i="34"/>
  <c r="R1713" i="34"/>
  <c r="V1713" i="34"/>
  <c r="AA1713" i="34"/>
  <c r="Q1713" i="34"/>
  <c r="P1717" i="34"/>
  <c r="X1717" i="34"/>
  <c r="R1717" i="34"/>
  <c r="V1717" i="34"/>
  <c r="AA1717" i="34"/>
  <c r="Q1717" i="34"/>
  <c r="P1721" i="34"/>
  <c r="X1721" i="34"/>
  <c r="R1721" i="34"/>
  <c r="V1721" i="34"/>
  <c r="AA1721" i="34"/>
  <c r="Q1721" i="34"/>
  <c r="AA1746" i="34"/>
  <c r="P1746" i="34"/>
  <c r="X1746" i="34"/>
  <c r="Q1746" i="34"/>
  <c r="R1746" i="34"/>
  <c r="V1746" i="34"/>
  <c r="AA1750" i="34"/>
  <c r="P1750" i="34"/>
  <c r="X1750" i="34"/>
  <c r="Q1750" i="34"/>
  <c r="R1750" i="34"/>
  <c r="V1750" i="34"/>
  <c r="Q1769" i="34"/>
  <c r="R1769" i="34"/>
  <c r="V1769" i="34"/>
  <c r="AA1769" i="34"/>
  <c r="P1769" i="34"/>
  <c r="X1769" i="34"/>
  <c r="Q1799" i="34"/>
  <c r="R1799" i="34"/>
  <c r="V1799" i="34"/>
  <c r="AA1799" i="34"/>
  <c r="P1799" i="34"/>
  <c r="X1799" i="34"/>
  <c r="Q1803" i="34"/>
  <c r="R1803" i="34"/>
  <c r="V1803" i="34"/>
  <c r="AA1803" i="34"/>
  <c r="P1803" i="34"/>
  <c r="X1803" i="34"/>
  <c r="AA1828" i="34"/>
  <c r="P1828" i="34"/>
  <c r="X1828" i="34"/>
  <c r="Q1828" i="34"/>
  <c r="R1828" i="34"/>
  <c r="V1828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829" i="34"/>
  <c r="R1829" i="34"/>
  <c r="V1829" i="34"/>
  <c r="AA1829" i="34"/>
  <c r="P1829" i="34"/>
  <c r="X1829" i="34"/>
  <c r="Q1833" i="34"/>
  <c r="R1833" i="34"/>
  <c r="V1833" i="34"/>
  <c r="AA1833" i="34"/>
  <c r="P1833" i="34"/>
  <c r="X1833" i="34"/>
  <c r="Q1923" i="34"/>
  <c r="R1923" i="34"/>
  <c r="V1923" i="34"/>
  <c r="AA1923" i="34"/>
  <c r="P1923" i="34"/>
  <c r="X1923" i="34"/>
  <c r="Q1929" i="34"/>
  <c r="R1929" i="34"/>
  <c r="V1929" i="34"/>
  <c r="AA1929" i="34"/>
  <c r="P1929" i="34"/>
  <c r="X1929" i="34"/>
  <c r="AA1876" i="34"/>
  <c r="P1876" i="34"/>
  <c r="X1876" i="34"/>
  <c r="Q1876" i="34"/>
  <c r="R1876" i="34"/>
  <c r="V1876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33" i="34"/>
  <c r="R1933" i="34"/>
  <c r="V1933" i="34"/>
  <c r="AA1933" i="34"/>
  <c r="P1933" i="34"/>
  <c r="X1933" i="34"/>
  <c r="Q1937" i="34"/>
  <c r="R1937" i="34"/>
  <c r="V1937" i="34"/>
  <c r="AA1937" i="34"/>
  <c r="P1937" i="34"/>
  <c r="X1937" i="34"/>
  <c r="Q1941" i="34"/>
  <c r="R1941" i="34"/>
  <c r="V1941" i="34"/>
  <c r="AA1941" i="34"/>
  <c r="P1941" i="34"/>
  <c r="X1941" i="34"/>
  <c r="Q1835" i="34"/>
  <c r="R1835" i="34"/>
  <c r="V1835" i="34"/>
  <c r="AA1835" i="34"/>
  <c r="P1835" i="34"/>
  <c r="X1835" i="34"/>
  <c r="AA1826" i="34"/>
  <c r="P1826" i="34"/>
  <c r="X1826" i="34"/>
  <c r="Q1826" i="34"/>
  <c r="R1826" i="34"/>
  <c r="V1826" i="34"/>
  <c r="Q1839" i="34"/>
  <c r="R1839" i="34"/>
  <c r="V1839" i="34"/>
  <c r="AA1839" i="34"/>
  <c r="P1839" i="34"/>
  <c r="X1839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Q1851" i="34"/>
  <c r="R1851" i="34"/>
  <c r="V1851" i="34"/>
  <c r="AA1851" i="34"/>
  <c r="P1851" i="34"/>
  <c r="X1851" i="34"/>
  <c r="AA1858" i="34"/>
  <c r="P1858" i="34"/>
  <c r="X1858" i="34"/>
  <c r="Q1858" i="34"/>
  <c r="R1858" i="34"/>
  <c r="V1858" i="34"/>
  <c r="AA1862" i="34"/>
  <c r="P1862" i="34"/>
  <c r="X1862" i="34"/>
  <c r="Q1862" i="34"/>
  <c r="R1862" i="34"/>
  <c r="V1862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AA1866" i="34"/>
  <c r="P1866" i="34"/>
  <c r="X1866" i="34"/>
  <c r="Q1866" i="34"/>
  <c r="R1866" i="34"/>
  <c r="V1866" i="34"/>
  <c r="AA1870" i="34"/>
  <c r="P1870" i="34"/>
  <c r="X1870" i="34"/>
  <c r="Q1870" i="34"/>
  <c r="R1870" i="34"/>
  <c r="V1870" i="34"/>
  <c r="Q1947" i="34"/>
  <c r="R1947" i="34"/>
  <c r="V1947" i="34"/>
  <c r="AA1947" i="34"/>
  <c r="P1947" i="34"/>
  <c r="X1947" i="34"/>
  <c r="Q1897" i="34"/>
  <c r="R1897" i="34"/>
  <c r="V1897" i="34"/>
  <c r="AA1897" i="34"/>
  <c r="P1897" i="34"/>
  <c r="X189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561" i="34"/>
  <c r="X1561" i="34"/>
  <c r="Q1561" i="34"/>
  <c r="R1561" i="34"/>
  <c r="V1561" i="34"/>
  <c r="AA1561" i="34"/>
  <c r="P1565" i="34"/>
  <c r="X1565" i="34"/>
  <c r="Q1565" i="34"/>
  <c r="R1565" i="34"/>
  <c r="V1565" i="34"/>
  <c r="AA1565" i="34"/>
  <c r="R1584" i="34"/>
  <c r="V1584" i="34"/>
  <c r="AA1584" i="34"/>
  <c r="P1584" i="34"/>
  <c r="X1584" i="34"/>
  <c r="Q1584" i="34"/>
  <c r="R1588" i="34"/>
  <c r="V1588" i="34"/>
  <c r="AA1588" i="34"/>
  <c r="P1588" i="34"/>
  <c r="X1588" i="34"/>
  <c r="Q1588" i="34"/>
  <c r="P1657" i="34"/>
  <c r="X1657" i="34"/>
  <c r="Q1657" i="34"/>
  <c r="R1657" i="34"/>
  <c r="V1657" i="34"/>
  <c r="AA1657" i="34"/>
  <c r="P1661" i="34"/>
  <c r="X1661" i="34"/>
  <c r="Q1661" i="34"/>
  <c r="R1661" i="34"/>
  <c r="V1661" i="34"/>
  <c r="AA1661" i="34"/>
  <c r="R1714" i="34"/>
  <c r="V1714" i="34"/>
  <c r="P1714" i="34"/>
  <c r="X1714" i="34"/>
  <c r="AA1714" i="34"/>
  <c r="Q1714" i="34"/>
  <c r="R1718" i="34"/>
  <c r="V1718" i="34"/>
  <c r="P1718" i="34"/>
  <c r="X1718" i="34"/>
  <c r="AA1718" i="34"/>
  <c r="Q1718" i="34"/>
  <c r="Q1743" i="34"/>
  <c r="R1743" i="34"/>
  <c r="V1743" i="34"/>
  <c r="AA1743" i="34"/>
  <c r="P1743" i="34"/>
  <c r="X1743" i="34"/>
  <c r="Q1747" i="34"/>
  <c r="R1747" i="34"/>
  <c r="V1747" i="34"/>
  <c r="AA1747" i="34"/>
  <c r="P1747" i="34"/>
  <c r="X1747" i="34"/>
  <c r="AA1766" i="34"/>
  <c r="P1766" i="34"/>
  <c r="X1766" i="34"/>
  <c r="Q1766" i="34"/>
  <c r="R1766" i="34"/>
  <c r="V1766" i="34"/>
  <c r="AA1796" i="34"/>
  <c r="P1796" i="34"/>
  <c r="X1796" i="34"/>
  <c r="Q1796" i="34"/>
  <c r="R1796" i="34"/>
  <c r="V1796" i="34"/>
  <c r="AA1800" i="34"/>
  <c r="P1800" i="34"/>
  <c r="X1800" i="34"/>
  <c r="Q1800" i="34"/>
  <c r="R1800" i="34"/>
  <c r="V1800" i="34"/>
  <c r="AA1804" i="34"/>
  <c r="P1804" i="34"/>
  <c r="X1804" i="34"/>
  <c r="Q1804" i="34"/>
  <c r="R1804" i="34"/>
  <c r="V1804" i="34"/>
  <c r="P1960" i="34"/>
  <c r="X1960" i="34"/>
  <c r="Q1960" i="34"/>
  <c r="R1960" i="34"/>
  <c r="V1960" i="34"/>
  <c r="AA1960" i="34"/>
  <c r="Q1865" i="34"/>
  <c r="R1865" i="34"/>
  <c r="V1865" i="34"/>
  <c r="AA1865" i="34"/>
  <c r="P1865" i="34"/>
  <c r="X1865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816" i="34"/>
  <c r="P1816" i="34"/>
  <c r="X1816" i="34"/>
  <c r="Q1816" i="34"/>
  <c r="R1816" i="34"/>
  <c r="V1816" i="34"/>
  <c r="AA1822" i="34"/>
  <c r="P1822" i="34"/>
  <c r="X1822" i="34"/>
  <c r="Q1822" i="34"/>
  <c r="R1822" i="34"/>
  <c r="V1822" i="34"/>
  <c r="AA1830" i="34"/>
  <c r="P1830" i="34"/>
  <c r="X1830" i="34"/>
  <c r="Q1830" i="34"/>
  <c r="R1830" i="34"/>
  <c r="V1830" i="34"/>
  <c r="Q1853" i="34"/>
  <c r="R1853" i="34"/>
  <c r="V1853" i="34"/>
  <c r="AA1853" i="34"/>
  <c r="P1853" i="34"/>
  <c r="X1853" i="34"/>
  <c r="Q1925" i="34"/>
  <c r="R1925" i="34"/>
  <c r="V1925" i="34"/>
  <c r="AA1925" i="34"/>
  <c r="P1925" i="34"/>
  <c r="X1925" i="34"/>
  <c r="AA1930" i="34"/>
  <c r="P1930" i="34"/>
  <c r="X1930" i="34"/>
  <c r="Q1930" i="34"/>
  <c r="R1930" i="34"/>
  <c r="V1930" i="34"/>
  <c r="Q1877" i="34"/>
  <c r="R1877" i="34"/>
  <c r="V1877" i="34"/>
  <c r="AA1877" i="34"/>
  <c r="P1877" i="34"/>
  <c r="X1877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AA1934" i="34"/>
  <c r="P1934" i="34"/>
  <c r="X1934" i="34"/>
  <c r="Q1934" i="34"/>
  <c r="R1934" i="34"/>
  <c r="V1934" i="34"/>
  <c r="AA1938" i="34"/>
  <c r="P1938" i="34"/>
  <c r="X1938" i="34"/>
  <c r="Q1938" i="34"/>
  <c r="R1938" i="34"/>
  <c r="V1938" i="34"/>
  <c r="P1942" i="34"/>
  <c r="X1942" i="34"/>
  <c r="Q1942" i="34"/>
  <c r="R1942" i="34"/>
  <c r="V1942" i="34"/>
  <c r="AA1942" i="34"/>
  <c r="AA1836" i="34"/>
  <c r="P1836" i="34"/>
  <c r="X1836" i="34"/>
  <c r="Q1836" i="34"/>
  <c r="R1836" i="34"/>
  <c r="V1836" i="34"/>
  <c r="AA1854" i="34"/>
  <c r="P1854" i="34"/>
  <c r="X1854" i="34"/>
  <c r="Q1854" i="34"/>
  <c r="R1854" i="34"/>
  <c r="V1854" i="34"/>
  <c r="AA1840" i="34"/>
  <c r="P1840" i="34"/>
  <c r="X1840" i="34"/>
  <c r="Q1840" i="34"/>
  <c r="R1840" i="34"/>
  <c r="V1840" i="34"/>
  <c r="AA1844" i="34"/>
  <c r="P1844" i="34"/>
  <c r="X1844" i="34"/>
  <c r="Q1844" i="34"/>
  <c r="R1844" i="34"/>
  <c r="V1844" i="34"/>
  <c r="AA1848" i="34"/>
  <c r="P1848" i="34"/>
  <c r="X1848" i="34"/>
  <c r="Q1848" i="34"/>
  <c r="R1848" i="34"/>
  <c r="V1848" i="34"/>
  <c r="AA1852" i="34"/>
  <c r="P1852" i="34"/>
  <c r="X1852" i="34"/>
  <c r="Q1852" i="34"/>
  <c r="R1852" i="34"/>
  <c r="V1852" i="34"/>
  <c r="Q1859" i="34"/>
  <c r="R1859" i="34"/>
  <c r="V1859" i="34"/>
  <c r="AA1859" i="34"/>
  <c r="P1859" i="34"/>
  <c r="X1859" i="34"/>
  <c r="Q1863" i="34"/>
  <c r="R1863" i="34"/>
  <c r="V1863" i="34"/>
  <c r="AA1863" i="34"/>
  <c r="P1863" i="34"/>
  <c r="X1863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Q1867" i="34"/>
  <c r="R1867" i="34"/>
  <c r="V1867" i="34"/>
  <c r="AA1867" i="34"/>
  <c r="P1867" i="34"/>
  <c r="X1867" i="34"/>
  <c r="Q1871" i="34"/>
  <c r="R1871" i="34"/>
  <c r="V1871" i="34"/>
  <c r="AA1871" i="34"/>
  <c r="P1871" i="34"/>
  <c r="X1871" i="34"/>
  <c r="AA1948" i="34"/>
  <c r="P1948" i="34"/>
  <c r="X1948" i="34"/>
  <c r="Q1948" i="34"/>
  <c r="R1948" i="34"/>
  <c r="V1948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P1950" i="34"/>
  <c r="X1950" i="34"/>
  <c r="Q1950" i="34"/>
  <c r="R1950" i="34"/>
  <c r="V1950" i="34"/>
  <c r="AA1950" i="34"/>
  <c r="P1954" i="34"/>
  <c r="X1954" i="34"/>
  <c r="Q1954" i="34"/>
  <c r="R1954" i="34"/>
  <c r="V1954" i="34"/>
  <c r="AA1954" i="34"/>
  <c r="AA1958" i="34"/>
  <c r="P1958" i="34"/>
  <c r="X1958" i="34"/>
  <c r="Q1958" i="34"/>
  <c r="R1958" i="34"/>
  <c r="V1958" i="34"/>
  <c r="R1554" i="34"/>
  <c r="V1554" i="34"/>
  <c r="AA1554" i="34"/>
  <c r="P1554" i="34"/>
  <c r="X1554" i="34"/>
  <c r="Q1554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R1566" i="34"/>
  <c r="V1566" i="34"/>
  <c r="AA1566" i="34"/>
  <c r="P1566" i="34"/>
  <c r="X1566" i="34"/>
  <c r="Q1566" i="34"/>
  <c r="P1585" i="34"/>
  <c r="X1585" i="34"/>
  <c r="Q1585" i="34"/>
  <c r="R1585" i="34"/>
  <c r="V1585" i="34"/>
  <c r="AA1585" i="34"/>
  <c r="R1620" i="34"/>
  <c r="V1620" i="34"/>
  <c r="AA1620" i="34"/>
  <c r="P1620" i="34"/>
  <c r="X1620" i="34"/>
  <c r="Q1620" i="34"/>
  <c r="R1658" i="34"/>
  <c r="V1658" i="34"/>
  <c r="AA1658" i="34"/>
  <c r="P1658" i="34"/>
  <c r="X1658" i="34"/>
  <c r="Q1658" i="34"/>
  <c r="R1662" i="34"/>
  <c r="V1662" i="34"/>
  <c r="AA1662" i="34"/>
  <c r="P1662" i="34"/>
  <c r="X1662" i="34"/>
  <c r="Q1662" i="34"/>
  <c r="P1715" i="34"/>
  <c r="X1715" i="34"/>
  <c r="R1715" i="34"/>
  <c r="V1715" i="34"/>
  <c r="AA1715" i="34"/>
  <c r="Q1715" i="34"/>
  <c r="P1719" i="34"/>
  <c r="X1719" i="34"/>
  <c r="R1719" i="34"/>
  <c r="V1719" i="34"/>
  <c r="AA1719" i="34"/>
  <c r="Q1719" i="34"/>
  <c r="AA1744" i="34"/>
  <c r="P1744" i="34"/>
  <c r="X1744" i="34"/>
  <c r="Q1744" i="34"/>
  <c r="R1744" i="34"/>
  <c r="V1744" i="34"/>
  <c r="AA1748" i="34"/>
  <c r="P1748" i="34"/>
  <c r="X1748" i="34"/>
  <c r="Q1748" i="34"/>
  <c r="R1748" i="34"/>
  <c r="V1748" i="34"/>
  <c r="Q1767" i="34"/>
  <c r="R1767" i="34"/>
  <c r="V1767" i="34"/>
  <c r="AA1767" i="34"/>
  <c r="P1767" i="34"/>
  <c r="X1767" i="34"/>
  <c r="Q1797" i="34"/>
  <c r="R1797" i="34"/>
  <c r="V1797" i="34"/>
  <c r="AA1797" i="34"/>
  <c r="P1797" i="34"/>
  <c r="X1797" i="34"/>
  <c r="Q1801" i="34"/>
  <c r="R1801" i="34"/>
  <c r="V1801" i="34"/>
  <c r="AA1801" i="34"/>
  <c r="P1801" i="34"/>
  <c r="X1801" i="34"/>
  <c r="Q1805" i="34"/>
  <c r="R1805" i="34"/>
  <c r="V1805" i="34"/>
  <c r="AA1805" i="34"/>
  <c r="P1805" i="34"/>
  <c r="X1805" i="34"/>
  <c r="Q1961" i="34"/>
  <c r="R1961" i="34"/>
  <c r="V1961" i="34"/>
  <c r="AA1961" i="34"/>
  <c r="P1961" i="34"/>
  <c r="X1961" i="34"/>
  <c r="Q1909" i="34"/>
  <c r="R1909" i="34"/>
  <c r="V1909" i="34"/>
  <c r="AA1909" i="34"/>
  <c r="P1909" i="34"/>
  <c r="X1909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817" i="34"/>
  <c r="R1817" i="34"/>
  <c r="V1817" i="34"/>
  <c r="AA1817" i="34"/>
  <c r="P1817" i="34"/>
  <c r="X1817" i="34"/>
  <c r="Q1823" i="34"/>
  <c r="R1823" i="34"/>
  <c r="V1823" i="34"/>
  <c r="AA1823" i="34"/>
  <c r="P1823" i="34"/>
  <c r="X1823" i="34"/>
  <c r="Q1831" i="34"/>
  <c r="R1831" i="34"/>
  <c r="V1831" i="34"/>
  <c r="AA1831" i="34"/>
  <c r="P1831" i="34"/>
  <c r="X1831" i="34"/>
  <c r="Q1921" i="34"/>
  <c r="R1921" i="34"/>
  <c r="V1921" i="34"/>
  <c r="AA1921" i="34"/>
  <c r="P1921" i="34"/>
  <c r="X1921" i="34"/>
  <c r="Q1927" i="34"/>
  <c r="R1927" i="34"/>
  <c r="V1927" i="34"/>
  <c r="AA1927" i="34"/>
  <c r="P1927" i="34"/>
  <c r="X1927" i="34"/>
  <c r="Q1931" i="34"/>
  <c r="R1931" i="34"/>
  <c r="V1931" i="34"/>
  <c r="AA1931" i="34"/>
  <c r="P1931" i="34"/>
  <c r="X1931" i="34"/>
  <c r="AA1874" i="34"/>
  <c r="P1874" i="34"/>
  <c r="X1874" i="34"/>
  <c r="Q1874" i="34"/>
  <c r="R1874" i="34"/>
  <c r="V1874" i="34"/>
  <c r="AA1878" i="34"/>
  <c r="P1878" i="34"/>
  <c r="X1878" i="34"/>
  <c r="Q1878" i="34"/>
  <c r="R1878" i="34"/>
  <c r="V1878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Q1935" i="34"/>
  <c r="R1935" i="34"/>
  <c r="V1935" i="34"/>
  <c r="AA1935" i="34"/>
  <c r="P1935" i="34"/>
  <c r="X1935" i="34"/>
  <c r="Q1939" i="34"/>
  <c r="R1939" i="34"/>
  <c r="V1939" i="34"/>
  <c r="AA1939" i="34"/>
  <c r="P1939" i="34"/>
  <c r="X1939" i="34"/>
  <c r="AA1820" i="34"/>
  <c r="P1820" i="34"/>
  <c r="X1820" i="34"/>
  <c r="Q1820" i="34"/>
  <c r="R1820" i="34"/>
  <c r="V1820" i="34"/>
  <c r="Q1837" i="34"/>
  <c r="R1837" i="34"/>
  <c r="V1837" i="34"/>
  <c r="AA1837" i="34"/>
  <c r="P1837" i="34"/>
  <c r="X1837" i="34"/>
  <c r="Q1855" i="34"/>
  <c r="R1855" i="34"/>
  <c r="V1855" i="34"/>
  <c r="AA1855" i="34"/>
  <c r="P1855" i="34"/>
  <c r="X1855" i="34"/>
  <c r="Q1841" i="34"/>
  <c r="R1841" i="34"/>
  <c r="V1841" i="34"/>
  <c r="AA1841" i="34"/>
  <c r="P1841" i="34"/>
  <c r="X1841" i="34"/>
  <c r="Q1845" i="34"/>
  <c r="R1845" i="34"/>
  <c r="V1845" i="34"/>
  <c r="AA1845" i="34"/>
  <c r="P1845" i="34"/>
  <c r="X1845" i="34"/>
  <c r="Q1849" i="34"/>
  <c r="R1849" i="34"/>
  <c r="V1849" i="34"/>
  <c r="AA1849" i="34"/>
  <c r="P1849" i="34"/>
  <c r="X1849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Q1887" i="34"/>
  <c r="R1887" i="34"/>
  <c r="V1887" i="34"/>
  <c r="AA1887" i="34"/>
  <c r="P1887" i="34"/>
  <c r="X1887" i="34"/>
  <c r="Q1891" i="34"/>
  <c r="R1891" i="34"/>
  <c r="V1891" i="34"/>
  <c r="AA1891" i="34"/>
  <c r="P1891" i="34"/>
  <c r="X1891" i="34"/>
  <c r="Q1895" i="34"/>
  <c r="R1895" i="34"/>
  <c r="V1895" i="34"/>
  <c r="AA1895" i="34"/>
  <c r="P1895" i="34"/>
  <c r="X1895" i="34"/>
  <c r="AA1868" i="34"/>
  <c r="P1868" i="34"/>
  <c r="X1868" i="34"/>
  <c r="Q1868" i="34"/>
  <c r="R1868" i="34"/>
  <c r="V1868" i="34"/>
  <c r="AA1872" i="34"/>
  <c r="P1872" i="34"/>
  <c r="X1872" i="34"/>
  <c r="Q1872" i="34"/>
  <c r="R1872" i="34"/>
  <c r="V1872" i="34"/>
  <c r="Q1827" i="34"/>
  <c r="R1827" i="34"/>
  <c r="V1827" i="34"/>
  <c r="AA1827" i="34"/>
  <c r="P1827" i="34"/>
  <c r="X1827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R1951" i="34"/>
  <c r="V1951" i="34"/>
  <c r="AA1951" i="34"/>
  <c r="P1951" i="34"/>
  <c r="X1951" i="34"/>
  <c r="Q1951" i="34"/>
  <c r="R1955" i="34"/>
  <c r="V1955" i="34"/>
  <c r="AA1955" i="34"/>
  <c r="P1955" i="34"/>
  <c r="X1955" i="34"/>
  <c r="Q1955" i="34"/>
  <c r="Q1959" i="34"/>
  <c r="R1959" i="34"/>
  <c r="V1959" i="34"/>
  <c r="AA1959" i="34"/>
  <c r="P1959" i="34"/>
  <c r="X1959" i="34"/>
  <c r="P1519" i="34"/>
  <c r="X1519" i="34"/>
  <c r="Q1519" i="34"/>
  <c r="R1519" i="34"/>
  <c r="V1519" i="34"/>
  <c r="AA1519" i="34"/>
  <c r="P1555" i="34"/>
  <c r="X1555" i="34"/>
  <c r="Q1555" i="34"/>
  <c r="R1555" i="34"/>
  <c r="V1555" i="34"/>
  <c r="AA1555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R1690" i="34"/>
  <c r="V1690" i="34"/>
  <c r="AA1690" i="34"/>
  <c r="P1690" i="34"/>
  <c r="X1690" i="34"/>
  <c r="Q1690" i="34"/>
  <c r="R1716" i="34"/>
  <c r="V1716" i="34"/>
  <c r="P1716" i="34"/>
  <c r="X1716" i="34"/>
  <c r="AA1716" i="34"/>
  <c r="Q1716" i="34"/>
  <c r="R1720" i="34"/>
  <c r="V1720" i="34"/>
  <c r="P1720" i="34"/>
  <c r="X1720" i="34"/>
  <c r="AA1720" i="34"/>
  <c r="Q1720" i="34"/>
  <c r="Q1745" i="34"/>
  <c r="R1745" i="34"/>
  <c r="V1745" i="34"/>
  <c r="AA1745" i="34"/>
  <c r="P1745" i="34"/>
  <c r="X1745" i="34"/>
  <c r="Q1749" i="34"/>
  <c r="R1749" i="34"/>
  <c r="V1749" i="34"/>
  <c r="AA1749" i="34"/>
  <c r="P1749" i="34"/>
  <c r="X1749" i="34"/>
  <c r="AA1768" i="34"/>
  <c r="P1768" i="34"/>
  <c r="X1768" i="34"/>
  <c r="Q1768" i="34"/>
  <c r="R1768" i="34"/>
  <c r="V1768" i="34"/>
  <c r="AA1798" i="34"/>
  <c r="P1798" i="34"/>
  <c r="X1798" i="34"/>
  <c r="Q1798" i="34"/>
  <c r="R1798" i="34"/>
  <c r="V1798" i="34"/>
  <c r="AA1802" i="34"/>
  <c r="P1802" i="34"/>
  <c r="X1802" i="34"/>
  <c r="Q1802" i="34"/>
  <c r="R1802" i="34"/>
  <c r="V1802" i="34"/>
  <c r="AA1806" i="34"/>
  <c r="P1806" i="34"/>
  <c r="X1806" i="34"/>
  <c r="Q1806" i="34"/>
  <c r="R1806" i="34"/>
  <c r="V1806" i="34"/>
  <c r="P2409" i="34"/>
  <c r="P2408" i="34"/>
  <c r="P2407" i="34"/>
  <c r="P2403" i="34"/>
  <c r="P2404" i="34"/>
  <c r="P2405" i="34"/>
  <c r="P2402" i="34"/>
  <c r="P2406" i="34"/>
  <c r="P2401" i="34"/>
  <c r="P2400" i="34"/>
  <c r="R2160" i="34"/>
  <c r="V2160" i="34"/>
  <c r="AA2160" i="34"/>
  <c r="X2160" i="34"/>
  <c r="Q2160" i="34"/>
  <c r="Q2263" i="34"/>
  <c r="R2263" i="34"/>
  <c r="V2263" i="34"/>
  <c r="AA2263" i="34"/>
  <c r="X2263" i="34"/>
  <c r="X2276" i="34"/>
  <c r="Q2276" i="34"/>
  <c r="R2276" i="34"/>
  <c r="V2276" i="34"/>
  <c r="AA2276" i="34"/>
  <c r="R2327" i="34"/>
  <c r="V2327" i="34"/>
  <c r="AA2327" i="34"/>
  <c r="X2327" i="34"/>
  <c r="Q2327" i="34"/>
  <c r="R2306" i="34"/>
  <c r="V2306" i="34"/>
  <c r="AA2306" i="34"/>
  <c r="X2306" i="34"/>
  <c r="Q2306" i="34"/>
  <c r="X2053" i="34"/>
  <c r="Q2053" i="34"/>
  <c r="R2053" i="34"/>
  <c r="V2053" i="34"/>
  <c r="AA2053" i="34"/>
  <c r="Q2161" i="34"/>
  <c r="R2161" i="34"/>
  <c r="V2161" i="34"/>
  <c r="AA2161" i="34"/>
  <c r="X2161" i="34"/>
  <c r="R2258" i="34"/>
  <c r="V2258" i="34"/>
  <c r="AA2258" i="34"/>
  <c r="X2258" i="34"/>
  <c r="Q2258" i="34"/>
  <c r="X2268" i="34"/>
  <c r="Q2268" i="34"/>
  <c r="R2268" i="34"/>
  <c r="V2268" i="34"/>
  <c r="AA2268" i="34"/>
  <c r="AA2273" i="34"/>
  <c r="X2273" i="34"/>
  <c r="Q2273" i="34"/>
  <c r="R2273" i="34"/>
  <c r="V2273" i="34"/>
  <c r="Q2336" i="34"/>
  <c r="R2336" i="34"/>
  <c r="V2336" i="34"/>
  <c r="AA2336" i="34"/>
  <c r="X2336" i="34"/>
  <c r="Q2328" i="34"/>
  <c r="R2328" i="34"/>
  <c r="V2328" i="34"/>
  <c r="AA2328" i="34"/>
  <c r="X2328" i="34"/>
  <c r="Q2303" i="34"/>
  <c r="R2303" i="34"/>
  <c r="V2303" i="34"/>
  <c r="AA2303" i="34"/>
  <c r="X2303" i="34"/>
  <c r="Q2404" i="34"/>
  <c r="R2404" i="34"/>
  <c r="V2404" i="34"/>
  <c r="AA2404" i="34"/>
  <c r="X2404" i="34"/>
  <c r="Q2408" i="34"/>
  <c r="X2408" i="34"/>
  <c r="R2408" i="34"/>
  <c r="V2408" i="34"/>
  <c r="AA2408" i="34"/>
  <c r="X2489" i="34"/>
  <c r="Q2489" i="34"/>
  <c r="R2489" i="34"/>
  <c r="V2489" i="34"/>
  <c r="AA2489" i="34"/>
  <c r="AA2546" i="34"/>
  <c r="X2546" i="34"/>
  <c r="Q2546" i="34"/>
  <c r="R2546" i="34"/>
  <c r="V2546" i="34"/>
  <c r="X2162" i="34"/>
  <c r="Q2162" i="34"/>
  <c r="R2162" i="34"/>
  <c r="V2162" i="34"/>
  <c r="AA2162" i="34"/>
  <c r="Q2253" i="34"/>
  <c r="R2253" i="34"/>
  <c r="V2253" i="34"/>
  <c r="AA2253" i="34"/>
  <c r="X2253" i="34"/>
  <c r="AA2261" i="34"/>
  <c r="X2261" i="34"/>
  <c r="Q2261" i="34"/>
  <c r="R2261" i="34"/>
  <c r="V2261" i="34"/>
  <c r="AA2265" i="34"/>
  <c r="X2265" i="34"/>
  <c r="Q2265" i="34"/>
  <c r="R2265" i="34"/>
  <c r="V2265" i="34"/>
  <c r="AA2269" i="34"/>
  <c r="X2269" i="34"/>
  <c r="Q2269" i="34"/>
  <c r="R2269" i="34"/>
  <c r="V2269" i="34"/>
  <c r="R2274" i="34"/>
  <c r="V2274" i="34"/>
  <c r="AA2274" i="34"/>
  <c r="X2274" i="34"/>
  <c r="Q2274" i="34"/>
  <c r="R2281" i="34"/>
  <c r="V2281" i="34"/>
  <c r="AA2281" i="34"/>
  <c r="X2281" i="34"/>
  <c r="Q2281" i="34"/>
  <c r="X2337" i="34"/>
  <c r="Q2337" i="34"/>
  <c r="R2337" i="34"/>
  <c r="V2337" i="34"/>
  <c r="AA2337" i="34"/>
  <c r="X2321" i="34"/>
  <c r="Q2321" i="34"/>
  <c r="R2321" i="34"/>
  <c r="V2321" i="34"/>
  <c r="AA2321" i="34"/>
  <c r="X2278" i="34"/>
  <c r="Q2278" i="34"/>
  <c r="R2278" i="34"/>
  <c r="V2278" i="34"/>
  <c r="AA2278" i="34"/>
  <c r="X2396" i="34"/>
  <c r="Q2396" i="34"/>
  <c r="R2396" i="34"/>
  <c r="V2396" i="34"/>
  <c r="AA2396" i="34"/>
  <c r="X2304" i="34"/>
  <c r="Q2304" i="34"/>
  <c r="R2304" i="34"/>
  <c r="V2304" i="34"/>
  <c r="AA2304" i="34"/>
  <c r="X2401" i="34"/>
  <c r="Q2401" i="34"/>
  <c r="R2401" i="34"/>
  <c r="V2401" i="34"/>
  <c r="AA2401" i="34"/>
  <c r="X2405" i="34"/>
  <c r="Q2405" i="34"/>
  <c r="R2405" i="34"/>
  <c r="V2405" i="34"/>
  <c r="AA2405" i="34"/>
  <c r="X2409" i="34"/>
  <c r="AA2409" i="34"/>
  <c r="R2409" i="34"/>
  <c r="V2409" i="34"/>
  <c r="Q2409" i="34"/>
  <c r="AA2486" i="34"/>
  <c r="X2486" i="34"/>
  <c r="Q2486" i="34"/>
  <c r="R2486" i="34"/>
  <c r="V2486" i="34"/>
  <c r="AA2490" i="34"/>
  <c r="X2490" i="34"/>
  <c r="Q2490" i="34"/>
  <c r="R2490" i="34"/>
  <c r="V2490" i="34"/>
  <c r="R2543" i="34"/>
  <c r="V2543" i="34"/>
  <c r="AA2543" i="34"/>
  <c r="X2543" i="34"/>
  <c r="Q2543" i="34"/>
  <c r="R2547" i="34"/>
  <c r="V2547" i="34"/>
  <c r="AA2547" i="34"/>
  <c r="X2547" i="34"/>
  <c r="Q2547" i="34"/>
  <c r="AA2058" i="34"/>
  <c r="X2058" i="34"/>
  <c r="Q2058" i="34"/>
  <c r="R2058" i="34"/>
  <c r="V2058" i="34"/>
  <c r="AA2062" i="34"/>
  <c r="X2062" i="34"/>
  <c r="Q2062" i="34"/>
  <c r="R2062" i="34"/>
  <c r="V2062" i="34"/>
  <c r="AA2070" i="34"/>
  <c r="X2070" i="34"/>
  <c r="Q2070" i="34"/>
  <c r="R2070" i="34"/>
  <c r="V2070" i="34"/>
  <c r="AA2074" i="34"/>
  <c r="X2074" i="34"/>
  <c r="Q2074" i="34"/>
  <c r="R2074" i="34"/>
  <c r="V2074" i="34"/>
  <c r="AA2078" i="34"/>
  <c r="X2078" i="34"/>
  <c r="Q2078" i="34"/>
  <c r="R2078" i="34"/>
  <c r="V2078" i="34"/>
  <c r="AA2082" i="34"/>
  <c r="X2082" i="34"/>
  <c r="Q2082" i="34"/>
  <c r="R2082" i="34"/>
  <c r="V2082" i="34"/>
  <c r="AA2108" i="34"/>
  <c r="X2108" i="34"/>
  <c r="Q2108" i="34"/>
  <c r="R2108" i="34"/>
  <c r="V2108" i="34"/>
  <c r="AA2143" i="34"/>
  <c r="X2143" i="34"/>
  <c r="Q2143" i="34"/>
  <c r="R2143" i="34"/>
  <c r="V2143" i="34"/>
  <c r="AA2205" i="34"/>
  <c r="X2205" i="34"/>
  <c r="Q2205" i="34"/>
  <c r="R2205" i="34"/>
  <c r="V2205" i="34"/>
  <c r="AA2209" i="34"/>
  <c r="X2209" i="34"/>
  <c r="Q2209" i="34"/>
  <c r="R2209" i="34"/>
  <c r="V2209" i="34"/>
  <c r="AA2213" i="34"/>
  <c r="X2213" i="34"/>
  <c r="Q2213" i="34"/>
  <c r="R2213" i="34"/>
  <c r="V2213" i="34"/>
  <c r="AA2217" i="34"/>
  <c r="X2217" i="34"/>
  <c r="Q2217" i="34"/>
  <c r="R2217" i="34"/>
  <c r="V2217" i="34"/>
  <c r="AA2221" i="34"/>
  <c r="X2221" i="34"/>
  <c r="Q2221" i="34"/>
  <c r="R2221" i="34"/>
  <c r="V2221" i="34"/>
  <c r="Q2227" i="34"/>
  <c r="R2227" i="34"/>
  <c r="V2227" i="34"/>
  <c r="AA2227" i="34"/>
  <c r="X2227" i="34"/>
  <c r="Q2231" i="34"/>
  <c r="R2231" i="34"/>
  <c r="V2231" i="34"/>
  <c r="AA2231" i="34"/>
  <c r="X2231" i="34"/>
  <c r="X1990" i="34"/>
  <c r="Q1990" i="34"/>
  <c r="R1990" i="34"/>
  <c r="V1990" i="34"/>
  <c r="AA1990" i="34"/>
  <c r="X1994" i="34"/>
  <c r="Q1994" i="34"/>
  <c r="R1994" i="34"/>
  <c r="V1994" i="34"/>
  <c r="AA1994" i="34"/>
  <c r="X2017" i="34"/>
  <c r="Q2017" i="34"/>
  <c r="R2017" i="34"/>
  <c r="V2017" i="34"/>
  <c r="AA2017" i="34"/>
  <c r="X2021" i="34"/>
  <c r="Q2021" i="34"/>
  <c r="R2021" i="34"/>
  <c r="V2021" i="34"/>
  <c r="AA2021" i="34"/>
  <c r="Q2036" i="34"/>
  <c r="R2036" i="34"/>
  <c r="V2036" i="34"/>
  <c r="AA2036" i="34"/>
  <c r="X2036" i="34"/>
  <c r="AA1963" i="34"/>
  <c r="X1963" i="34"/>
  <c r="Q1963" i="34"/>
  <c r="R1963" i="34"/>
  <c r="V1963" i="34"/>
  <c r="AA1967" i="34"/>
  <c r="X1967" i="34"/>
  <c r="Q1967" i="34"/>
  <c r="R1967" i="34"/>
  <c r="V1967" i="34"/>
  <c r="AA1971" i="34"/>
  <c r="X1971" i="34"/>
  <c r="Q1971" i="34"/>
  <c r="R1971" i="34"/>
  <c r="V1971" i="34"/>
  <c r="AA1975" i="34"/>
  <c r="X1975" i="34"/>
  <c r="Q1975" i="34"/>
  <c r="R1975" i="34"/>
  <c r="V1975" i="34"/>
  <c r="R2000" i="34"/>
  <c r="V2000" i="34"/>
  <c r="AA2000" i="34"/>
  <c r="X2000" i="34"/>
  <c r="Q2000" i="34"/>
  <c r="R2004" i="34"/>
  <c r="V2004" i="34"/>
  <c r="X2004" i="34"/>
  <c r="Q2004" i="34"/>
  <c r="AA2004" i="34"/>
  <c r="X2025" i="34"/>
  <c r="Q2025" i="34"/>
  <c r="R2025" i="34"/>
  <c r="V2025" i="34"/>
  <c r="AA2025" i="34"/>
  <c r="X2029" i="34"/>
  <c r="Q2029" i="34"/>
  <c r="R2029" i="34"/>
  <c r="V2029" i="34"/>
  <c r="AA2029" i="34"/>
  <c r="AA2038" i="34"/>
  <c r="X2038" i="34"/>
  <c r="Q2038" i="34"/>
  <c r="R2038" i="34"/>
  <c r="V2038" i="34"/>
  <c r="AA2066" i="34"/>
  <c r="X2066" i="34"/>
  <c r="Q2066" i="34"/>
  <c r="R2066" i="34"/>
  <c r="V2066" i="34"/>
  <c r="Q2203" i="34"/>
  <c r="R2203" i="34"/>
  <c r="V2203" i="34"/>
  <c r="AA2203" i="34"/>
  <c r="X2203" i="34"/>
  <c r="Q2476" i="34"/>
  <c r="R2476" i="34"/>
  <c r="V2476" i="34"/>
  <c r="AA2476" i="34"/>
  <c r="X2476" i="34"/>
  <c r="AA2482" i="34"/>
  <c r="X2482" i="34"/>
  <c r="Q2482" i="34"/>
  <c r="R2482" i="34"/>
  <c r="V2482" i="34"/>
  <c r="Q2508" i="34"/>
  <c r="R2508" i="34"/>
  <c r="V2508" i="34"/>
  <c r="AA2508" i="34"/>
  <c r="X2508" i="34"/>
  <c r="Q2512" i="34"/>
  <c r="R2512" i="34"/>
  <c r="V2512" i="34"/>
  <c r="AA2512" i="34"/>
  <c r="X2512" i="34"/>
  <c r="X2521" i="34"/>
  <c r="Q2521" i="34"/>
  <c r="R2521" i="34"/>
  <c r="V2521" i="34"/>
  <c r="AA2521" i="34"/>
  <c r="X2525" i="34"/>
  <c r="Q2525" i="34"/>
  <c r="R2525" i="34"/>
  <c r="V2525" i="34"/>
  <c r="AA2525" i="34"/>
  <c r="Q2532" i="34"/>
  <c r="R2532" i="34"/>
  <c r="V2532" i="34"/>
  <c r="AA2532" i="34"/>
  <c r="X2532" i="34"/>
  <c r="Q2536" i="34"/>
  <c r="R2536" i="34"/>
  <c r="V2536" i="34"/>
  <c r="AA2536" i="34"/>
  <c r="X2536" i="34"/>
  <c r="Q2540" i="34"/>
  <c r="R2540" i="34"/>
  <c r="V2540" i="34"/>
  <c r="AA2540" i="34"/>
  <c r="X2540" i="34"/>
  <c r="X2089" i="34"/>
  <c r="Q2089" i="34"/>
  <c r="R2089" i="34"/>
  <c r="V2089" i="34"/>
  <c r="AA2089" i="34"/>
  <c r="X2093" i="34"/>
  <c r="Q2093" i="34"/>
  <c r="R2093" i="34"/>
  <c r="V2093" i="34"/>
  <c r="AA2093" i="34"/>
  <c r="X2112" i="34"/>
  <c r="Q2112" i="34"/>
  <c r="R2112" i="34"/>
  <c r="V2112" i="34"/>
  <c r="AA2112" i="34"/>
  <c r="X2101" i="34"/>
  <c r="Q2101" i="34"/>
  <c r="R2101" i="34"/>
  <c r="V2101" i="34"/>
  <c r="AA2101" i="34"/>
  <c r="R2148" i="34"/>
  <c r="V2148" i="34"/>
  <c r="AA2148" i="34"/>
  <c r="X2148" i="34"/>
  <c r="Q2148" i="34"/>
  <c r="R2152" i="34"/>
  <c r="V2152" i="34"/>
  <c r="AA2152" i="34"/>
  <c r="X2152" i="34"/>
  <c r="Q2152" i="34"/>
  <c r="R2156" i="34"/>
  <c r="V2156" i="34"/>
  <c r="AA2156" i="34"/>
  <c r="X2156" i="34"/>
  <c r="Q2156" i="34"/>
  <c r="X2529" i="34"/>
  <c r="Q2529" i="34"/>
  <c r="R2529" i="34"/>
  <c r="V2529" i="34"/>
  <c r="AA2529" i="34"/>
  <c r="R2043" i="34"/>
  <c r="V2043" i="34"/>
  <c r="AA2043" i="34"/>
  <c r="X2043" i="34"/>
  <c r="Q2043" i="34"/>
  <c r="X1978" i="34"/>
  <c r="Q1978" i="34"/>
  <c r="R1978" i="34"/>
  <c r="V1978" i="34"/>
  <c r="AA1978" i="34"/>
  <c r="Q2016" i="34"/>
  <c r="R2016" i="34"/>
  <c r="V2016" i="34"/>
  <c r="AA2016" i="34"/>
  <c r="X2016" i="34"/>
  <c r="X2256" i="34"/>
  <c r="Q2256" i="34"/>
  <c r="R2256" i="34"/>
  <c r="V2256" i="34"/>
  <c r="AA2256" i="34"/>
  <c r="R2262" i="34"/>
  <c r="V2262" i="34"/>
  <c r="AA2262" i="34"/>
  <c r="X2262" i="34"/>
  <c r="Q2262" i="34"/>
  <c r="R2266" i="34"/>
  <c r="V2266" i="34"/>
  <c r="AA2266" i="34"/>
  <c r="X2266" i="34"/>
  <c r="Q2266" i="34"/>
  <c r="R2270" i="34"/>
  <c r="V2270" i="34"/>
  <c r="AA2270" i="34"/>
  <c r="X2270" i="34"/>
  <c r="Q2270" i="34"/>
  <c r="Q2275" i="34"/>
  <c r="R2275" i="34"/>
  <c r="V2275" i="34"/>
  <c r="AA2275" i="34"/>
  <c r="X2275" i="34"/>
  <c r="Q2282" i="34"/>
  <c r="R2282" i="34"/>
  <c r="V2282" i="34"/>
  <c r="AA2282" i="34"/>
  <c r="X2282" i="34"/>
  <c r="AA2346" i="34"/>
  <c r="X2346" i="34"/>
  <c r="Q2346" i="34"/>
  <c r="R2346" i="34"/>
  <c r="V2346" i="34"/>
  <c r="AA2322" i="34"/>
  <c r="X2322" i="34"/>
  <c r="Q2322" i="34"/>
  <c r="R2322" i="34"/>
  <c r="V2322" i="34"/>
  <c r="AA2279" i="34"/>
  <c r="X2279" i="34"/>
  <c r="Q2279" i="34"/>
  <c r="R2279" i="34"/>
  <c r="V2279" i="34"/>
  <c r="AA2353" i="34"/>
  <c r="X2353" i="34"/>
  <c r="Q2353" i="34"/>
  <c r="R2353" i="34"/>
  <c r="V2353" i="34"/>
  <c r="AA2305" i="34"/>
  <c r="X2305" i="34"/>
  <c r="Q2305" i="34"/>
  <c r="R2305" i="34"/>
  <c r="V2305" i="34"/>
  <c r="AA2402" i="34"/>
  <c r="X2402" i="34"/>
  <c r="Q2402" i="34"/>
  <c r="R2402" i="34"/>
  <c r="V2402" i="34"/>
  <c r="AA2406" i="34"/>
  <c r="Q2406" i="34"/>
  <c r="R2406" i="34"/>
  <c r="V2406" i="34"/>
  <c r="X2406" i="34"/>
  <c r="Q2052" i="34"/>
  <c r="R2052" i="34"/>
  <c r="V2052" i="34"/>
  <c r="AA2052" i="34"/>
  <c r="X2052" i="34"/>
  <c r="R2487" i="34"/>
  <c r="V2487" i="34"/>
  <c r="AA2487" i="34"/>
  <c r="X2487" i="34"/>
  <c r="Q2487" i="34"/>
  <c r="R2491" i="34"/>
  <c r="V2491" i="34"/>
  <c r="AA2491" i="34"/>
  <c r="X2491" i="34"/>
  <c r="Q2491" i="34"/>
  <c r="Q2544" i="34"/>
  <c r="R2544" i="34"/>
  <c r="V2544" i="34"/>
  <c r="AA2544" i="34"/>
  <c r="X2544" i="34"/>
  <c r="Q2548" i="34"/>
  <c r="R2548" i="34"/>
  <c r="V2548" i="34"/>
  <c r="AA2548" i="34"/>
  <c r="X2548" i="34"/>
  <c r="R2059" i="34"/>
  <c r="V2059" i="34"/>
  <c r="AA2059" i="34"/>
  <c r="X2059" i="34"/>
  <c r="Q2059" i="34"/>
  <c r="R2067" i="34"/>
  <c r="V2067" i="34"/>
  <c r="AA2067" i="34"/>
  <c r="X2067" i="34"/>
  <c r="Q2067" i="34"/>
  <c r="R2071" i="34"/>
  <c r="V2071" i="34"/>
  <c r="AA2071" i="34"/>
  <c r="X2071" i="34"/>
  <c r="Q2071" i="34"/>
  <c r="R2075" i="34"/>
  <c r="V2075" i="34"/>
  <c r="AA2075" i="34"/>
  <c r="X2075" i="34"/>
  <c r="Q2075" i="34"/>
  <c r="R2079" i="34"/>
  <c r="V2079" i="34"/>
  <c r="AA2079" i="34"/>
  <c r="X2079" i="34"/>
  <c r="Q2079" i="34"/>
  <c r="R2083" i="34"/>
  <c r="V2083" i="34"/>
  <c r="AA2083" i="34"/>
  <c r="X2083" i="34"/>
  <c r="Q2083" i="34"/>
  <c r="R2140" i="34"/>
  <c r="V2140" i="34"/>
  <c r="AA2140" i="34"/>
  <c r="X2140" i="34"/>
  <c r="Q2140" i="34"/>
  <c r="R2144" i="34"/>
  <c r="V2144" i="34"/>
  <c r="AA2144" i="34"/>
  <c r="X2144" i="34"/>
  <c r="Q2144" i="34"/>
  <c r="R2206" i="34"/>
  <c r="V2206" i="34"/>
  <c r="AA2206" i="34"/>
  <c r="X2206" i="34"/>
  <c r="Q2206" i="34"/>
  <c r="R2210" i="34"/>
  <c r="V2210" i="34"/>
  <c r="AA2210" i="34"/>
  <c r="X2210" i="34"/>
  <c r="Q2210" i="34"/>
  <c r="R2214" i="34"/>
  <c r="V2214" i="34"/>
  <c r="AA2214" i="34"/>
  <c r="X2214" i="34"/>
  <c r="Q2214" i="34"/>
  <c r="R2218" i="34"/>
  <c r="V2218" i="34"/>
  <c r="AA2218" i="34"/>
  <c r="X2218" i="34"/>
  <c r="Q2218" i="34"/>
  <c r="R2222" i="34"/>
  <c r="V2222" i="34"/>
  <c r="AA2222" i="34"/>
  <c r="X2222" i="34"/>
  <c r="Q2222" i="34"/>
  <c r="X2228" i="34"/>
  <c r="Q2228" i="34"/>
  <c r="R2228" i="34"/>
  <c r="V2228" i="34"/>
  <c r="AA2228" i="34"/>
  <c r="X2232" i="34"/>
  <c r="Q2232" i="34"/>
  <c r="R2232" i="34"/>
  <c r="V2232" i="34"/>
  <c r="AA2232" i="34"/>
  <c r="AA1991" i="34"/>
  <c r="X1991" i="34"/>
  <c r="Q1991" i="34"/>
  <c r="R1991" i="34"/>
  <c r="V1991" i="34"/>
  <c r="AA1995" i="34"/>
  <c r="X1995" i="34"/>
  <c r="Q1995" i="34"/>
  <c r="R1995" i="34"/>
  <c r="V1995" i="34"/>
  <c r="AA2018" i="34"/>
  <c r="X2018" i="34"/>
  <c r="Q2018" i="34"/>
  <c r="R2018" i="34"/>
  <c r="V2018" i="34"/>
  <c r="AA2022" i="34"/>
  <c r="X2022" i="34"/>
  <c r="Q2022" i="34"/>
  <c r="R2022" i="34"/>
  <c r="V2022" i="34"/>
  <c r="X2037" i="34"/>
  <c r="Q2037" i="34"/>
  <c r="R2037" i="34"/>
  <c r="V2037" i="34"/>
  <c r="AA2037" i="34"/>
  <c r="R1964" i="34"/>
  <c r="V1964" i="34"/>
  <c r="AA1964" i="34"/>
  <c r="X1964" i="34"/>
  <c r="Q1964" i="34"/>
  <c r="R1968" i="34"/>
  <c r="V1968" i="34"/>
  <c r="AA1968" i="34"/>
  <c r="X1968" i="34"/>
  <c r="Q1968" i="34"/>
  <c r="R1972" i="34"/>
  <c r="V1972" i="34"/>
  <c r="AA1972" i="34"/>
  <c r="X1972" i="34"/>
  <c r="Q1972" i="34"/>
  <c r="R1976" i="34"/>
  <c r="V1976" i="34"/>
  <c r="AA1976" i="34"/>
  <c r="X1976" i="34"/>
  <c r="Q1976" i="34"/>
  <c r="Q2001" i="34"/>
  <c r="R2001" i="34"/>
  <c r="V2001" i="34"/>
  <c r="AA2001" i="34"/>
  <c r="X2001" i="34"/>
  <c r="Q2005" i="34"/>
  <c r="X2005" i="34"/>
  <c r="V2005" i="34"/>
  <c r="R2005" i="34"/>
  <c r="AA2005" i="34"/>
  <c r="AA2026" i="34"/>
  <c r="X2026" i="34"/>
  <c r="Q2026" i="34"/>
  <c r="R2026" i="34"/>
  <c r="V2026" i="34"/>
  <c r="AA2030" i="34"/>
  <c r="X2030" i="34"/>
  <c r="Q2030" i="34"/>
  <c r="R2030" i="34"/>
  <c r="V2030" i="34"/>
  <c r="R2039" i="34"/>
  <c r="V2039" i="34"/>
  <c r="AA2039" i="34"/>
  <c r="X2039" i="34"/>
  <c r="Q2039" i="34"/>
  <c r="X2085" i="34"/>
  <c r="Q2085" i="34"/>
  <c r="R2085" i="34"/>
  <c r="V2085" i="34"/>
  <c r="AA2085" i="34"/>
  <c r="X2204" i="34"/>
  <c r="Q2204" i="34"/>
  <c r="R2204" i="34"/>
  <c r="V2204" i="34"/>
  <c r="AA2204" i="34"/>
  <c r="X2477" i="34"/>
  <c r="Q2477" i="34"/>
  <c r="R2477" i="34"/>
  <c r="V2477" i="34"/>
  <c r="AA2477" i="34"/>
  <c r="R2483" i="34"/>
  <c r="V2483" i="34"/>
  <c r="AA2483" i="34"/>
  <c r="X2483" i="34"/>
  <c r="Q2483" i="34"/>
  <c r="X2509" i="34"/>
  <c r="Q2509" i="34"/>
  <c r="R2509" i="34"/>
  <c r="V2509" i="34"/>
  <c r="AA2509" i="34"/>
  <c r="X2513" i="34"/>
  <c r="Q2513" i="34"/>
  <c r="R2513" i="34"/>
  <c r="V2513" i="34"/>
  <c r="AA2513" i="34"/>
  <c r="AA2522" i="34"/>
  <c r="X2522" i="34"/>
  <c r="Q2522" i="34"/>
  <c r="R2522" i="34"/>
  <c r="V2522" i="34"/>
  <c r="AA2526" i="34"/>
  <c r="X2526" i="34"/>
  <c r="Q2526" i="34"/>
  <c r="R2526" i="34"/>
  <c r="V2526" i="34"/>
  <c r="X2533" i="34"/>
  <c r="Q2533" i="34"/>
  <c r="R2533" i="34"/>
  <c r="V2533" i="34"/>
  <c r="AA2533" i="34"/>
  <c r="X2537" i="34"/>
  <c r="Q2537" i="34"/>
  <c r="R2537" i="34"/>
  <c r="V2537" i="34"/>
  <c r="AA2537" i="34"/>
  <c r="X2541" i="34"/>
  <c r="Q2541" i="34"/>
  <c r="R2541" i="34"/>
  <c r="V2541" i="34"/>
  <c r="AA2541" i="34"/>
  <c r="AA2090" i="34"/>
  <c r="X2090" i="34"/>
  <c r="Q2090" i="34"/>
  <c r="R2090" i="34"/>
  <c r="V2090" i="34"/>
  <c r="AA2094" i="34"/>
  <c r="X2094" i="34"/>
  <c r="Q2094" i="34"/>
  <c r="R2094" i="34"/>
  <c r="V2094" i="34"/>
  <c r="AA2113" i="34"/>
  <c r="X2113" i="34"/>
  <c r="Q2113" i="34"/>
  <c r="R2113" i="34"/>
  <c r="V2113" i="34"/>
  <c r="R2103" i="34"/>
  <c r="V2103" i="34"/>
  <c r="AA2103" i="34"/>
  <c r="X2103" i="34"/>
  <c r="Q2103" i="34"/>
  <c r="Q2149" i="34"/>
  <c r="R2149" i="34"/>
  <c r="V2149" i="34"/>
  <c r="AA2149" i="34"/>
  <c r="X2149" i="34"/>
  <c r="Q2153" i="34"/>
  <c r="R2153" i="34"/>
  <c r="V2153" i="34"/>
  <c r="AA2153" i="34"/>
  <c r="X2153" i="34"/>
  <c r="Q2157" i="34"/>
  <c r="R2157" i="34"/>
  <c r="V2157" i="34"/>
  <c r="AA2157" i="34"/>
  <c r="X2157" i="34"/>
  <c r="Q2044" i="34"/>
  <c r="R2044" i="34"/>
  <c r="V2044" i="34"/>
  <c r="AA2044" i="34"/>
  <c r="X2044" i="34"/>
  <c r="Q2938" i="34"/>
  <c r="R2938" i="34"/>
  <c r="V2938" i="34"/>
  <c r="AA2938" i="34"/>
  <c r="X2938" i="34"/>
  <c r="Q2040" i="34"/>
  <c r="R2040" i="34"/>
  <c r="V2040" i="34"/>
  <c r="AA2040" i="34"/>
  <c r="X2040" i="34"/>
  <c r="R2047" i="34"/>
  <c r="V2047" i="34"/>
  <c r="AA2047" i="34"/>
  <c r="X2047" i="34"/>
  <c r="Q2047" i="34"/>
  <c r="X1986" i="34"/>
  <c r="Q1986" i="34"/>
  <c r="R1986" i="34"/>
  <c r="V1986" i="34"/>
  <c r="AA1986" i="34"/>
  <c r="X2033" i="34"/>
  <c r="Q2033" i="34"/>
  <c r="R2033" i="34"/>
  <c r="V2033" i="34"/>
  <c r="AA2033" i="34"/>
  <c r="AA2159" i="34"/>
  <c r="X2159" i="34"/>
  <c r="Q2159" i="34"/>
  <c r="R2159" i="34"/>
  <c r="V2159" i="34"/>
  <c r="AA2257" i="34"/>
  <c r="X2257" i="34"/>
  <c r="Q2257" i="34"/>
  <c r="R2257" i="34"/>
  <c r="V2257" i="34"/>
  <c r="X2272" i="34"/>
  <c r="Q2272" i="34"/>
  <c r="R2272" i="34"/>
  <c r="V2272" i="34"/>
  <c r="AA2272" i="34"/>
  <c r="R2347" i="34"/>
  <c r="V2347" i="34"/>
  <c r="AA2347" i="34"/>
  <c r="X2347" i="34"/>
  <c r="Q2347" i="34"/>
  <c r="R2354" i="34"/>
  <c r="V2354" i="34"/>
  <c r="AA2354" i="34"/>
  <c r="X2354" i="34"/>
  <c r="Q2354" i="34"/>
  <c r="R2407" i="34"/>
  <c r="V2407" i="34"/>
  <c r="Q2407" i="34"/>
  <c r="X2407" i="34"/>
  <c r="AA2407" i="34"/>
  <c r="Q2492" i="34"/>
  <c r="R2492" i="34"/>
  <c r="V2492" i="34"/>
  <c r="AA2492" i="34"/>
  <c r="X2492" i="34"/>
  <c r="X2545" i="34"/>
  <c r="Q2545" i="34"/>
  <c r="R2545" i="34"/>
  <c r="V2545" i="34"/>
  <c r="AA2545" i="34"/>
  <c r="Q2056" i="34"/>
  <c r="R2056" i="34"/>
  <c r="V2056" i="34"/>
  <c r="AA2056" i="34"/>
  <c r="X2056" i="34"/>
  <c r="Q2060" i="34"/>
  <c r="R2060" i="34"/>
  <c r="V2060" i="34"/>
  <c r="AA2060" i="34"/>
  <c r="X2060" i="34"/>
  <c r="Q2068" i="34"/>
  <c r="R2068" i="34"/>
  <c r="V2068" i="34"/>
  <c r="AA2068" i="34"/>
  <c r="X2068" i="34"/>
  <c r="Q2072" i="34"/>
  <c r="R2072" i="34"/>
  <c r="V2072" i="34"/>
  <c r="AA2072" i="34"/>
  <c r="X2072" i="34"/>
  <c r="Q2076" i="34"/>
  <c r="R2076" i="34"/>
  <c r="V2076" i="34"/>
  <c r="AA2076" i="34"/>
  <c r="X2076" i="34"/>
  <c r="Q2080" i="34"/>
  <c r="R2080" i="34"/>
  <c r="V2080" i="34"/>
  <c r="AA2080" i="34"/>
  <c r="X2080" i="34"/>
  <c r="Q2084" i="34"/>
  <c r="R2084" i="34"/>
  <c r="V2084" i="34"/>
  <c r="AA2084" i="34"/>
  <c r="X2084" i="34"/>
  <c r="Q2141" i="34"/>
  <c r="R2141" i="34"/>
  <c r="V2141" i="34"/>
  <c r="AA2141" i="34"/>
  <c r="X2141" i="34"/>
  <c r="Q2145" i="34"/>
  <c r="R2145" i="34"/>
  <c r="V2145" i="34"/>
  <c r="AA2145" i="34"/>
  <c r="X2145" i="34"/>
  <c r="Q2207" i="34"/>
  <c r="R2207" i="34"/>
  <c r="V2207" i="34"/>
  <c r="AA2207" i="34"/>
  <c r="X2207" i="34"/>
  <c r="Q2211" i="34"/>
  <c r="R2211" i="34"/>
  <c r="V2211" i="34"/>
  <c r="AA2211" i="34"/>
  <c r="X2211" i="34"/>
  <c r="Q2215" i="34"/>
  <c r="R2215" i="34"/>
  <c r="V2215" i="34"/>
  <c r="AA2215" i="34"/>
  <c r="X2215" i="34"/>
  <c r="Q2219" i="34"/>
  <c r="R2219" i="34"/>
  <c r="V2219" i="34"/>
  <c r="AA2219" i="34"/>
  <c r="X2219" i="34"/>
  <c r="X2224" i="34"/>
  <c r="Q2224" i="34"/>
  <c r="R2224" i="34"/>
  <c r="V2224" i="34"/>
  <c r="AA2224" i="34"/>
  <c r="AA2229" i="34"/>
  <c r="X2229" i="34"/>
  <c r="Q2229" i="34"/>
  <c r="R2229" i="34"/>
  <c r="V2229" i="34"/>
  <c r="AA2251" i="34"/>
  <c r="X2251" i="34"/>
  <c r="Q2251" i="34"/>
  <c r="R2251" i="34"/>
  <c r="V2251" i="34"/>
  <c r="R1988" i="34"/>
  <c r="V1988" i="34"/>
  <c r="AA1988" i="34"/>
  <c r="X1988" i="34"/>
  <c r="Q1988" i="34"/>
  <c r="R1992" i="34"/>
  <c r="V1992" i="34"/>
  <c r="AA1992" i="34"/>
  <c r="X1992" i="34"/>
  <c r="Q1992" i="34"/>
  <c r="R1996" i="34"/>
  <c r="V1996" i="34"/>
  <c r="AA1996" i="34"/>
  <c r="X1996" i="34"/>
  <c r="Q1996" i="34"/>
  <c r="R2019" i="34"/>
  <c r="V2019" i="34"/>
  <c r="AA2019" i="34"/>
  <c r="X2019" i="34"/>
  <c r="Q2019" i="34"/>
  <c r="R2023" i="34"/>
  <c r="V2023" i="34"/>
  <c r="AA2023" i="34"/>
  <c r="X2023" i="34"/>
  <c r="Q2023" i="34"/>
  <c r="Q1965" i="34"/>
  <c r="R1965" i="34"/>
  <c r="V1965" i="34"/>
  <c r="AA1965" i="34"/>
  <c r="X1965" i="34"/>
  <c r="Q1969" i="34"/>
  <c r="R1969" i="34"/>
  <c r="V1969" i="34"/>
  <c r="AA1969" i="34"/>
  <c r="X1969" i="34"/>
  <c r="Q1973" i="34"/>
  <c r="R1973" i="34"/>
  <c r="V1973" i="34"/>
  <c r="AA1973" i="34"/>
  <c r="X1973" i="34"/>
  <c r="X1998" i="34"/>
  <c r="Q1998" i="34"/>
  <c r="R1998" i="34"/>
  <c r="V1998" i="34"/>
  <c r="AA1998" i="34"/>
  <c r="X2002" i="34"/>
  <c r="Q2002" i="34"/>
  <c r="R2002" i="34"/>
  <c r="V2002" i="34"/>
  <c r="AA2002" i="34"/>
  <c r="AA2006" i="34"/>
  <c r="X2006" i="34"/>
  <c r="Q2006" i="34"/>
  <c r="R2006" i="34"/>
  <c r="V2006" i="34"/>
  <c r="R2027" i="34"/>
  <c r="V2027" i="34"/>
  <c r="AA2027" i="34"/>
  <c r="X2027" i="34"/>
  <c r="Q2027" i="34"/>
  <c r="R2031" i="34"/>
  <c r="V2031" i="34"/>
  <c r="AA2031" i="34"/>
  <c r="X2031" i="34"/>
  <c r="Q2031" i="34"/>
  <c r="R2051" i="34"/>
  <c r="V2051" i="34"/>
  <c r="AA2051" i="34"/>
  <c r="X2051" i="34"/>
  <c r="Q2051" i="34"/>
  <c r="AA2086" i="34"/>
  <c r="X2086" i="34"/>
  <c r="Q2086" i="34"/>
  <c r="R2086" i="34"/>
  <c r="V2086" i="34"/>
  <c r="R2252" i="34"/>
  <c r="V2252" i="34"/>
  <c r="AA2252" i="34"/>
  <c r="X2252" i="34"/>
  <c r="Q2252" i="34"/>
  <c r="R2479" i="34"/>
  <c r="V2479" i="34"/>
  <c r="AA2479" i="34"/>
  <c r="X2479" i="34"/>
  <c r="Q2479" i="34"/>
  <c r="Q2484" i="34"/>
  <c r="R2484" i="34"/>
  <c r="V2484" i="34"/>
  <c r="AA2484" i="34"/>
  <c r="X2484" i="34"/>
  <c r="AA2510" i="34"/>
  <c r="X2510" i="34"/>
  <c r="Q2510" i="34"/>
  <c r="R2510" i="34"/>
  <c r="V2510" i="34"/>
  <c r="AA2514" i="34"/>
  <c r="X2514" i="34"/>
  <c r="Q2514" i="34"/>
  <c r="R2514" i="34"/>
  <c r="V2514" i="34"/>
  <c r="R2523" i="34"/>
  <c r="V2523" i="34"/>
  <c r="AA2523" i="34"/>
  <c r="X2523" i="34"/>
  <c r="Q2523" i="34"/>
  <c r="AA2530" i="34"/>
  <c r="X2530" i="34"/>
  <c r="Q2530" i="34"/>
  <c r="R2530" i="34"/>
  <c r="V2530" i="34"/>
  <c r="AA2534" i="34"/>
  <c r="X2534" i="34"/>
  <c r="Q2534" i="34"/>
  <c r="R2534" i="34"/>
  <c r="V2534" i="34"/>
  <c r="AA2538" i="34"/>
  <c r="X2538" i="34"/>
  <c r="Q2538" i="34"/>
  <c r="R2538" i="34"/>
  <c r="V2538" i="34"/>
  <c r="R2087" i="34"/>
  <c r="V2087" i="34"/>
  <c r="AA2087" i="34"/>
  <c r="X2087" i="34"/>
  <c r="Q2087" i="34"/>
  <c r="R2091" i="34"/>
  <c r="V2091" i="34"/>
  <c r="AA2091" i="34"/>
  <c r="X2091" i="34"/>
  <c r="Q2091" i="34"/>
  <c r="R2095" i="34"/>
  <c r="V2095" i="34"/>
  <c r="AA2095" i="34"/>
  <c r="X2095" i="34"/>
  <c r="Q2095" i="34"/>
  <c r="R2114" i="34"/>
  <c r="V2114" i="34"/>
  <c r="AA2114" i="34"/>
  <c r="X2114" i="34"/>
  <c r="Q2114" i="34"/>
  <c r="Q2104" i="34"/>
  <c r="R2104" i="34"/>
  <c r="V2104" i="34"/>
  <c r="AA2104" i="34"/>
  <c r="X2104" i="34"/>
  <c r="X2150" i="34"/>
  <c r="Q2150" i="34"/>
  <c r="R2150" i="34"/>
  <c r="V2150" i="34"/>
  <c r="AA2150" i="34"/>
  <c r="X2154" i="34"/>
  <c r="Q2154" i="34"/>
  <c r="R2154" i="34"/>
  <c r="V2154" i="34"/>
  <c r="AA2154" i="34"/>
  <c r="X2158" i="34"/>
  <c r="Q2158" i="34"/>
  <c r="R2158" i="34"/>
  <c r="V2158" i="34"/>
  <c r="AA2158" i="34"/>
  <c r="AA2046" i="34"/>
  <c r="X2046" i="34"/>
  <c r="Q2046" i="34"/>
  <c r="R2046" i="34"/>
  <c r="V2046" i="34"/>
  <c r="AA2940" i="34"/>
  <c r="X2940" i="34"/>
  <c r="Q2940" i="34"/>
  <c r="R2940" i="34"/>
  <c r="V2940" i="34"/>
  <c r="X2041" i="34"/>
  <c r="Q2041" i="34"/>
  <c r="R2041" i="34"/>
  <c r="V2041" i="34"/>
  <c r="AA2041" i="34"/>
  <c r="Q2048" i="34"/>
  <c r="R2048" i="34"/>
  <c r="V2048" i="34"/>
  <c r="AA2048" i="34"/>
  <c r="X2048" i="34"/>
  <c r="AA2014" i="34"/>
  <c r="X2014" i="34"/>
  <c r="Q2014" i="34"/>
  <c r="R2014" i="34"/>
  <c r="V2014" i="34"/>
  <c r="AA2034" i="34"/>
  <c r="X2034" i="34"/>
  <c r="Q2034" i="34"/>
  <c r="R2034" i="34"/>
  <c r="V2034" i="34"/>
  <c r="AA2163" i="34"/>
  <c r="X2163" i="34"/>
  <c r="Q2163" i="34"/>
  <c r="R2163" i="34"/>
  <c r="V2163" i="34"/>
  <c r="R2164" i="34"/>
  <c r="V2164" i="34"/>
  <c r="AA2164" i="34"/>
  <c r="X2164" i="34"/>
  <c r="Q2164" i="34"/>
  <c r="Q2267" i="34"/>
  <c r="R2267" i="34"/>
  <c r="V2267" i="34"/>
  <c r="AA2267" i="34"/>
  <c r="X2267" i="34"/>
  <c r="X2283" i="34"/>
  <c r="Q2283" i="34"/>
  <c r="R2283" i="34"/>
  <c r="V2283" i="34"/>
  <c r="AA2283" i="34"/>
  <c r="R2280" i="34"/>
  <c r="V2280" i="34"/>
  <c r="AA2280" i="34"/>
  <c r="X2280" i="34"/>
  <c r="Q2280" i="34"/>
  <c r="R2403" i="34"/>
  <c r="V2403" i="34"/>
  <c r="AA2403" i="34"/>
  <c r="X2403" i="34"/>
  <c r="Q2403" i="34"/>
  <c r="Q2488" i="34"/>
  <c r="R2488" i="34"/>
  <c r="V2488" i="34"/>
  <c r="AA2488" i="34"/>
  <c r="X2488" i="34"/>
  <c r="Q2165" i="34"/>
  <c r="R2165" i="34"/>
  <c r="V2165" i="34"/>
  <c r="AA2165" i="34"/>
  <c r="X2165" i="34"/>
  <c r="X2264" i="34"/>
  <c r="Q2264" i="34"/>
  <c r="R2264" i="34"/>
  <c r="V2264" i="34"/>
  <c r="AA2264" i="34"/>
  <c r="AA2277" i="34"/>
  <c r="X2277" i="34"/>
  <c r="Q2277" i="34"/>
  <c r="R2277" i="34"/>
  <c r="V2277" i="34"/>
  <c r="Q2320" i="34"/>
  <c r="R2320" i="34"/>
  <c r="V2320" i="34"/>
  <c r="AA2320" i="34"/>
  <c r="X2320" i="34"/>
  <c r="Q2395" i="34"/>
  <c r="R2395" i="34"/>
  <c r="V2395" i="34"/>
  <c r="AA2395" i="34"/>
  <c r="X2395" i="34"/>
  <c r="Q2400" i="34"/>
  <c r="R2400" i="34"/>
  <c r="V2400" i="34"/>
  <c r="AA2400" i="34"/>
  <c r="X2400" i="34"/>
  <c r="X2485" i="34"/>
  <c r="Q2485" i="34"/>
  <c r="R2485" i="34"/>
  <c r="V2485" i="34"/>
  <c r="AA2485" i="34"/>
  <c r="AA2542" i="34"/>
  <c r="X2542" i="34"/>
  <c r="Q2542" i="34"/>
  <c r="R2542" i="34"/>
  <c r="V2542" i="34"/>
  <c r="X2057" i="34"/>
  <c r="Q2057" i="34"/>
  <c r="R2057" i="34"/>
  <c r="V2057" i="34"/>
  <c r="AA2057" i="34"/>
  <c r="X2061" i="34"/>
  <c r="Q2061" i="34"/>
  <c r="R2061" i="34"/>
  <c r="V2061" i="34"/>
  <c r="AA2061" i="34"/>
  <c r="X2069" i="34"/>
  <c r="Q2069" i="34"/>
  <c r="R2069" i="34"/>
  <c r="V2069" i="34"/>
  <c r="AA2069" i="34"/>
  <c r="X2073" i="34"/>
  <c r="Q2073" i="34"/>
  <c r="R2073" i="34"/>
  <c r="V2073" i="34"/>
  <c r="AA2073" i="34"/>
  <c r="X2077" i="34"/>
  <c r="Q2077" i="34"/>
  <c r="R2077" i="34"/>
  <c r="V2077" i="34"/>
  <c r="AA2077" i="34"/>
  <c r="X2081" i="34"/>
  <c r="Q2081" i="34"/>
  <c r="R2081" i="34"/>
  <c r="V2081" i="34"/>
  <c r="AA2081" i="34"/>
  <c r="X2107" i="34"/>
  <c r="Q2107" i="34"/>
  <c r="R2107" i="34"/>
  <c r="V2107" i="34"/>
  <c r="AA2107" i="34"/>
  <c r="X2142" i="34"/>
  <c r="Q2142" i="34"/>
  <c r="R2142" i="34"/>
  <c r="V2142" i="34"/>
  <c r="AA2142" i="34"/>
  <c r="X2146" i="34"/>
  <c r="Q2146" i="34"/>
  <c r="R2146" i="34"/>
  <c r="V2146" i="34"/>
  <c r="AA2146" i="34"/>
  <c r="X2208" i="34"/>
  <c r="Q2208" i="34"/>
  <c r="R2208" i="34"/>
  <c r="V2208" i="34"/>
  <c r="AA2208" i="34"/>
  <c r="X2212" i="34"/>
  <c r="Q2212" i="34"/>
  <c r="R2212" i="34"/>
  <c r="V2212" i="34"/>
  <c r="AA2212" i="34"/>
  <c r="X2216" i="34"/>
  <c r="Q2216" i="34"/>
  <c r="R2216" i="34"/>
  <c r="V2216" i="34"/>
  <c r="AA2216" i="34"/>
  <c r="X2220" i="34"/>
  <c r="Q2220" i="34"/>
  <c r="R2220" i="34"/>
  <c r="V2220" i="34"/>
  <c r="AA2220" i="34"/>
  <c r="AA2225" i="34"/>
  <c r="X2225" i="34"/>
  <c r="Q2225" i="34"/>
  <c r="R2225" i="34"/>
  <c r="V2225" i="34"/>
  <c r="R2230" i="34"/>
  <c r="V2230" i="34"/>
  <c r="AA2230" i="34"/>
  <c r="X2230" i="34"/>
  <c r="Q2230" i="34"/>
  <c r="Q1989" i="34"/>
  <c r="R1989" i="34"/>
  <c r="V1989" i="34"/>
  <c r="AA1989" i="34"/>
  <c r="X1989" i="34"/>
  <c r="Q1993" i="34"/>
  <c r="R1993" i="34"/>
  <c r="V1993" i="34"/>
  <c r="AA1993" i="34"/>
  <c r="X1993" i="34"/>
  <c r="Q1997" i="34"/>
  <c r="R1997" i="34"/>
  <c r="V1997" i="34"/>
  <c r="AA1997" i="34"/>
  <c r="X1997" i="34"/>
  <c r="Q2020" i="34"/>
  <c r="R2020" i="34"/>
  <c r="V2020" i="34"/>
  <c r="AA2020" i="34"/>
  <c r="X2020" i="34"/>
  <c r="Q2024" i="34"/>
  <c r="R2024" i="34"/>
  <c r="V2024" i="34"/>
  <c r="AA2024" i="34"/>
  <c r="X2024" i="34"/>
  <c r="X1966" i="34"/>
  <c r="Q1966" i="34"/>
  <c r="R1966" i="34"/>
  <c r="V1966" i="34"/>
  <c r="AA1966" i="34"/>
  <c r="X1970" i="34"/>
  <c r="Q1970" i="34"/>
  <c r="R1970" i="34"/>
  <c r="V1970" i="34"/>
  <c r="AA1970" i="34"/>
  <c r="X1974" i="34"/>
  <c r="Q1974" i="34"/>
  <c r="R1974" i="34"/>
  <c r="V1974" i="34"/>
  <c r="AA1974" i="34"/>
  <c r="AA1999" i="34"/>
  <c r="X1999" i="34"/>
  <c r="Q1999" i="34"/>
  <c r="R1999" i="34"/>
  <c r="V1999" i="34"/>
  <c r="AA2003" i="34"/>
  <c r="X2003" i="34"/>
  <c r="Q2003" i="34"/>
  <c r="R2003" i="34"/>
  <c r="V2003" i="34"/>
  <c r="R2007" i="34"/>
  <c r="V2007" i="34"/>
  <c r="AA2007" i="34"/>
  <c r="X2007" i="34"/>
  <c r="Q2007" i="34"/>
  <c r="Q2028" i="34"/>
  <c r="R2028" i="34"/>
  <c r="V2028" i="34"/>
  <c r="AA2028" i="34"/>
  <c r="X2028" i="34"/>
  <c r="Q2032" i="34"/>
  <c r="R2032" i="34"/>
  <c r="V2032" i="34"/>
  <c r="AA2032" i="34"/>
  <c r="X2032" i="34"/>
  <c r="X2065" i="34"/>
  <c r="Q2065" i="34"/>
  <c r="R2065" i="34"/>
  <c r="V2065" i="34"/>
  <c r="AA2065" i="34"/>
  <c r="R2202" i="34"/>
  <c r="V2202" i="34"/>
  <c r="AA2202" i="34"/>
  <c r="X2202" i="34"/>
  <c r="Q2202" i="34"/>
  <c r="R2475" i="34"/>
  <c r="V2475" i="34"/>
  <c r="AA2475" i="34"/>
  <c r="X2475" i="34"/>
  <c r="Q2475" i="34"/>
  <c r="X2481" i="34"/>
  <c r="Q2481" i="34"/>
  <c r="R2481" i="34"/>
  <c r="V2481" i="34"/>
  <c r="AA2481" i="34"/>
  <c r="R2507" i="34"/>
  <c r="V2507" i="34"/>
  <c r="AA2507" i="34"/>
  <c r="X2507" i="34"/>
  <c r="Q2507" i="34"/>
  <c r="R2511" i="34"/>
  <c r="V2511" i="34"/>
  <c r="AA2511" i="34"/>
  <c r="X2511" i="34"/>
  <c r="Q2511" i="34"/>
  <c r="R2515" i="34"/>
  <c r="V2515" i="34"/>
  <c r="AA2515" i="34"/>
  <c r="X2515" i="34"/>
  <c r="Q2515" i="34"/>
  <c r="Q2524" i="34"/>
  <c r="R2524" i="34"/>
  <c r="V2524" i="34"/>
  <c r="AA2524" i="34"/>
  <c r="X2524" i="34"/>
  <c r="R2531" i="34"/>
  <c r="V2531" i="34"/>
  <c r="AA2531" i="34"/>
  <c r="X2531" i="34"/>
  <c r="Q2531" i="34"/>
  <c r="R2535" i="34"/>
  <c r="V2535" i="34"/>
  <c r="AA2535" i="34"/>
  <c r="X2535" i="34"/>
  <c r="Q2535" i="34"/>
  <c r="R2539" i="34"/>
  <c r="V2539" i="34"/>
  <c r="AA2539" i="34"/>
  <c r="X2539" i="34"/>
  <c r="Q2539" i="34"/>
  <c r="Q2088" i="34"/>
  <c r="R2088" i="34"/>
  <c r="V2088" i="34"/>
  <c r="AA2088" i="34"/>
  <c r="X2088" i="34"/>
  <c r="Q2092" i="34"/>
  <c r="R2092" i="34"/>
  <c r="V2092" i="34"/>
  <c r="AA2092" i="34"/>
  <c r="X2092" i="34"/>
  <c r="Q2096" i="34"/>
  <c r="R2096" i="34"/>
  <c r="V2096" i="34"/>
  <c r="AA2096" i="34"/>
  <c r="X2096" i="34"/>
  <c r="Q2323" i="34"/>
  <c r="R2323" i="34"/>
  <c r="V2323" i="34"/>
  <c r="AA2323" i="34"/>
  <c r="X2323" i="34"/>
  <c r="AA2147" i="34"/>
  <c r="X2147" i="34"/>
  <c r="Q2147" i="34"/>
  <c r="R2147" i="34"/>
  <c r="V2147" i="34"/>
  <c r="AA2151" i="34"/>
  <c r="X2151" i="34"/>
  <c r="Q2151" i="34"/>
  <c r="R2151" i="34"/>
  <c r="V2151" i="34"/>
  <c r="AA2155" i="34"/>
  <c r="X2155" i="34"/>
  <c r="Q2155" i="34"/>
  <c r="R2155" i="34"/>
  <c r="V2155" i="34"/>
  <c r="R2527" i="34"/>
  <c r="V2527" i="34"/>
  <c r="AA2527" i="34"/>
  <c r="X2527" i="34"/>
  <c r="Q2527" i="34"/>
  <c r="AA2042" i="34"/>
  <c r="X2042" i="34"/>
  <c r="Q2042" i="34"/>
  <c r="R2042" i="34"/>
  <c r="V2042" i="34"/>
  <c r="X2049" i="34"/>
  <c r="Q2049" i="34"/>
  <c r="R2049" i="34"/>
  <c r="V2049" i="34"/>
  <c r="AA2049" i="34"/>
  <c r="R2015" i="34"/>
  <c r="V2015" i="34"/>
  <c r="AA2015" i="34"/>
  <c r="X2015" i="34"/>
  <c r="Q2015" i="34"/>
  <c r="R2035" i="34"/>
  <c r="V2035" i="34"/>
  <c r="AA2035" i="34"/>
  <c r="X2035" i="34"/>
  <c r="Q2035" i="34"/>
  <c r="A2165" i="34"/>
  <c r="A2253" i="34"/>
  <c r="A2159" i="34"/>
  <c r="A2256" i="34"/>
  <c r="A2266" i="34"/>
  <c r="A2273" i="34"/>
  <c r="A2281" i="34"/>
  <c r="A2337" i="34"/>
  <c r="A2320" i="34"/>
  <c r="A2328" i="34"/>
  <c r="A2395" i="34"/>
  <c r="A2303" i="34"/>
  <c r="A2400" i="34"/>
  <c r="A2404" i="34"/>
  <c r="A2408" i="34"/>
  <c r="A2485" i="34"/>
  <c r="A2489" i="34"/>
  <c r="A2542" i="34"/>
  <c r="A2546" i="34"/>
  <c r="A2057" i="34"/>
  <c r="A2061" i="34"/>
  <c r="A2069" i="34"/>
  <c r="A2073" i="34"/>
  <c r="A2077" i="34"/>
  <c r="A2081" i="34"/>
  <c r="A2107" i="34"/>
  <c r="A2142" i="34"/>
  <c r="A2146" i="34"/>
  <c r="A2208" i="34"/>
  <c r="A2212" i="34"/>
  <c r="A2216" i="34"/>
  <c r="A2220" i="34"/>
  <c r="A2225" i="34"/>
  <c r="A2230" i="34"/>
  <c r="A1960" i="34"/>
  <c r="A1989" i="34"/>
  <c r="A1993" i="34"/>
  <c r="A1997" i="34"/>
  <c r="A2020" i="34"/>
  <c r="A2024" i="34"/>
  <c r="A1865" i="34"/>
  <c r="A1912" i="34"/>
  <c r="A1916" i="34"/>
  <c r="A1920" i="34"/>
  <c r="A1966" i="34"/>
  <c r="A1970" i="34"/>
  <c r="A1974" i="34"/>
  <c r="A1999" i="34"/>
  <c r="A2003" i="34"/>
  <c r="A2007" i="34"/>
  <c r="A2028" i="34"/>
  <c r="A2032" i="34"/>
  <c r="A2065" i="34"/>
  <c r="A2202" i="34"/>
  <c r="A2475" i="34"/>
  <c r="A2481" i="34"/>
  <c r="A2507" i="34"/>
  <c r="A2511" i="34"/>
  <c r="A2515" i="34"/>
  <c r="A2524" i="34"/>
  <c r="A2531" i="34"/>
  <c r="A2535" i="34"/>
  <c r="A2539" i="34"/>
  <c r="A2088" i="34"/>
  <c r="A2092" i="34"/>
  <c r="A2096" i="34"/>
  <c r="A2323" i="34"/>
  <c r="A2147" i="34"/>
  <c r="A2151" i="34"/>
  <c r="A2155" i="34"/>
  <c r="A1816" i="34"/>
  <c r="A2527" i="34"/>
  <c r="A1822" i="34"/>
  <c r="A1830" i="34"/>
  <c r="A1853" i="34"/>
  <c r="A1925" i="34"/>
  <c r="A1930" i="34"/>
  <c r="A2042" i="34"/>
  <c r="A2049" i="34"/>
  <c r="A1877" i="34"/>
  <c r="A1881" i="34"/>
  <c r="A1885" i="34"/>
  <c r="A1934" i="34"/>
  <c r="A1938" i="34"/>
  <c r="A1942" i="34"/>
  <c r="A2015" i="34"/>
  <c r="A2035" i="34"/>
  <c r="A1836" i="34"/>
  <c r="A1854" i="34"/>
  <c r="A1840" i="34"/>
  <c r="A1844" i="34"/>
  <c r="A1848" i="34"/>
  <c r="A1852" i="34"/>
  <c r="A1859" i="34"/>
  <c r="A1863" i="34"/>
  <c r="A1890" i="34"/>
  <c r="A1894" i="34"/>
  <c r="A1867" i="34"/>
  <c r="A1871" i="34"/>
  <c r="A1948" i="34"/>
  <c r="A1898" i="34"/>
  <c r="A1902" i="34"/>
  <c r="A1906" i="34"/>
  <c r="A1950" i="34"/>
  <c r="A1954" i="34"/>
  <c r="A1958" i="34"/>
  <c r="A1496" i="34"/>
  <c r="A1498" i="34"/>
  <c r="A1499" i="34"/>
  <c r="A1501" i="34"/>
  <c r="A1519" i="34"/>
  <c r="A1553" i="34"/>
  <c r="A1555" i="34"/>
  <c r="A1557" i="34"/>
  <c r="A1559" i="34"/>
  <c r="A1561" i="34"/>
  <c r="A1563" i="34"/>
  <c r="A1565" i="34"/>
  <c r="A1582" i="34"/>
  <c r="A1584" i="34"/>
  <c r="A1586" i="34"/>
  <c r="A1588" i="34"/>
  <c r="A1655" i="34"/>
  <c r="A1657" i="34"/>
  <c r="A1659" i="34"/>
  <c r="A1661" i="34"/>
  <c r="A1690" i="34"/>
  <c r="A1714" i="34"/>
  <c r="A1716" i="34"/>
  <c r="A1718" i="34"/>
  <c r="A1720" i="34"/>
  <c r="A1743" i="34"/>
  <c r="A1745" i="34"/>
  <c r="A1747" i="34"/>
  <c r="A1749" i="34"/>
  <c r="A1766" i="34"/>
  <c r="A1768" i="34"/>
  <c r="A1796" i="34"/>
  <c r="A1798" i="34"/>
  <c r="A1800" i="34"/>
  <c r="A1802" i="34"/>
  <c r="A1804" i="34"/>
  <c r="A1806" i="34"/>
  <c r="A2264" i="34"/>
  <c r="A2261" i="34"/>
  <c r="A2272" i="34"/>
  <c r="A2163" i="34"/>
  <c r="A2262" i="34"/>
  <c r="A2269" i="34"/>
  <c r="A2160" i="34"/>
  <c r="A2164" i="34"/>
  <c r="A2257" i="34"/>
  <c r="A2263" i="34"/>
  <c r="A2267" i="34"/>
  <c r="A2276" i="34"/>
  <c r="A2282" i="34"/>
  <c r="A2346" i="34"/>
  <c r="A2321" i="34"/>
  <c r="A2278" i="34"/>
  <c r="A2396" i="34"/>
  <c r="A2304" i="34"/>
  <c r="A2401" i="34"/>
  <c r="A2405" i="34"/>
  <c r="A2409" i="34"/>
  <c r="A2486" i="34"/>
  <c r="A2490" i="34"/>
  <c r="A2543" i="34"/>
  <c r="A2547" i="34"/>
  <c r="A2058" i="34"/>
  <c r="A2062" i="34"/>
  <c r="A2070" i="34"/>
  <c r="A2074" i="34"/>
  <c r="A2078" i="34"/>
  <c r="A2082" i="34"/>
  <c r="A2108" i="34"/>
  <c r="A2143" i="34"/>
  <c r="A2205" i="34"/>
  <c r="A2209" i="34"/>
  <c r="A2213" i="34"/>
  <c r="A2217" i="34"/>
  <c r="A2221" i="34"/>
  <c r="A2227" i="34"/>
  <c r="A2231" i="34"/>
  <c r="A1961" i="34"/>
  <c r="A1990" i="34"/>
  <c r="A1994" i="34"/>
  <c r="A2017" i="34"/>
  <c r="A2021" i="34"/>
  <c r="A2036" i="34"/>
  <c r="A1909" i="34"/>
  <c r="A1913" i="34"/>
  <c r="A1917" i="34"/>
  <c r="A1963" i="34"/>
  <c r="A1967" i="34"/>
  <c r="A1971" i="34"/>
  <c r="A1975" i="34"/>
  <c r="A2000" i="34"/>
  <c r="A2004" i="34"/>
  <c r="A2025" i="34"/>
  <c r="A2029" i="34"/>
  <c r="A2038" i="34"/>
  <c r="A2066" i="34"/>
  <c r="A2203" i="34"/>
  <c r="A2476" i="34"/>
  <c r="A2482" i="34"/>
  <c r="A2508" i="34"/>
  <c r="A2512" i="34"/>
  <c r="A2521" i="34"/>
  <c r="A2525" i="34"/>
  <c r="A2532" i="34"/>
  <c r="A2536" i="34"/>
  <c r="A2540" i="34"/>
  <c r="A2089" i="34"/>
  <c r="A2093" i="34"/>
  <c r="A2112" i="34"/>
  <c r="A2101" i="34"/>
  <c r="A2148" i="34"/>
  <c r="A2152" i="34"/>
  <c r="A2156" i="34"/>
  <c r="A1817" i="34"/>
  <c r="A2529" i="34"/>
  <c r="A1823" i="34"/>
  <c r="A1831" i="34"/>
  <c r="A1921" i="34"/>
  <c r="A1927" i="34"/>
  <c r="A1931" i="34"/>
  <c r="A2043" i="34"/>
  <c r="A1874" i="34"/>
  <c r="A1878" i="34"/>
  <c r="A1882" i="34"/>
  <c r="A1886" i="34"/>
  <c r="A1935" i="34"/>
  <c r="A1939" i="34"/>
  <c r="A1978" i="34"/>
  <c r="A2016" i="34"/>
  <c r="A1820" i="34"/>
  <c r="A1837" i="34"/>
  <c r="A1855" i="34"/>
  <c r="A1841" i="34"/>
  <c r="A1845" i="34"/>
  <c r="A1849" i="34"/>
  <c r="A1856" i="34"/>
  <c r="A1860" i="34"/>
  <c r="A1887" i="34"/>
  <c r="A1891" i="34"/>
  <c r="A1895" i="34"/>
  <c r="A1868" i="34"/>
  <c r="A1872" i="34"/>
  <c r="A1827" i="34"/>
  <c r="A1899" i="34"/>
  <c r="A1903" i="34"/>
  <c r="A1907" i="34"/>
  <c r="A1951" i="34"/>
  <c r="A1955" i="34"/>
  <c r="A1959" i="34"/>
  <c r="A2258" i="34"/>
  <c r="A2268" i="34"/>
  <c r="A2270" i="34"/>
  <c r="A2274" i="34"/>
  <c r="A2277" i="34"/>
  <c r="A2283" i="34"/>
  <c r="A2347" i="34"/>
  <c r="A2322" i="34"/>
  <c r="A2279" i="34"/>
  <c r="A2353" i="34"/>
  <c r="A2305" i="34"/>
  <c r="A2402" i="34"/>
  <c r="A2406" i="34"/>
  <c r="A2052" i="34"/>
  <c r="A2487" i="34"/>
  <c r="A2491" i="34"/>
  <c r="A2544" i="34"/>
  <c r="A2548" i="34"/>
  <c r="A2059" i="34"/>
  <c r="A2067" i="34"/>
  <c r="A2071" i="34"/>
  <c r="A2075" i="34"/>
  <c r="A2079" i="34"/>
  <c r="A2083" i="34"/>
  <c r="A2140" i="34"/>
  <c r="A2144" i="34"/>
  <c r="A2206" i="34"/>
  <c r="A2210" i="34"/>
  <c r="A2214" i="34"/>
  <c r="A2218" i="34"/>
  <c r="A2222" i="34"/>
  <c r="A2228" i="34"/>
  <c r="A2232" i="34"/>
  <c r="A1962" i="34"/>
  <c r="A1991" i="34"/>
  <c r="A1995" i="34"/>
  <c r="A2018" i="34"/>
  <c r="A2022" i="34"/>
  <c r="A2037" i="34"/>
  <c r="A1910" i="34"/>
  <c r="A1914" i="34"/>
  <c r="A1918" i="34"/>
  <c r="A1964" i="34"/>
  <c r="A1968" i="34"/>
  <c r="A1972" i="34"/>
  <c r="A1976" i="34"/>
  <c r="A2001" i="34"/>
  <c r="A2005" i="34"/>
  <c r="A2026" i="34"/>
  <c r="A2030" i="34"/>
  <c r="A2039" i="34"/>
  <c r="A2085" i="34"/>
  <c r="A2204" i="34"/>
  <c r="A2477" i="34"/>
  <c r="A2483" i="34"/>
  <c r="A2509" i="34"/>
  <c r="A2513" i="34"/>
  <c r="A2522" i="34"/>
  <c r="A2526" i="34"/>
  <c r="A2533" i="34"/>
  <c r="A2537" i="34"/>
  <c r="A2541" i="34"/>
  <c r="A2090" i="34"/>
  <c r="A2094" i="34"/>
  <c r="A2113" i="34"/>
  <c r="A2103" i="34"/>
  <c r="A2149" i="34"/>
  <c r="A2153" i="34"/>
  <c r="A2157" i="34"/>
  <c r="A2044" i="34"/>
  <c r="A2938" i="34"/>
  <c r="A1824" i="34"/>
  <c r="A1832" i="34"/>
  <c r="A1922" i="34"/>
  <c r="A1928" i="34"/>
  <c r="A2040" i="34"/>
  <c r="A2047" i="34"/>
  <c r="A1875" i="34"/>
  <c r="A1879" i="34"/>
  <c r="A1883" i="34"/>
  <c r="A1932" i="34"/>
  <c r="A1936" i="34"/>
  <c r="A1940" i="34"/>
  <c r="A1986" i="34"/>
  <c r="A2033" i="34"/>
  <c r="A1821" i="34"/>
  <c r="A1825" i="34"/>
  <c r="A1838" i="34"/>
  <c r="A1842" i="34"/>
  <c r="A1846" i="34"/>
  <c r="A1850" i="34"/>
  <c r="A1857" i="34"/>
  <c r="A1861" i="34"/>
  <c r="A1888" i="34"/>
  <c r="A1892" i="34"/>
  <c r="A1896" i="34"/>
  <c r="A1869" i="34"/>
  <c r="A1873" i="34"/>
  <c r="A1864" i="34"/>
  <c r="A1900" i="34"/>
  <c r="A1904" i="34"/>
  <c r="A1908" i="34"/>
  <c r="A1952" i="34"/>
  <c r="A1956" i="34"/>
  <c r="A1497" i="34"/>
  <c r="A1500" i="34"/>
  <c r="A1502" i="34"/>
  <c r="A1552" i="34"/>
  <c r="A1554" i="34"/>
  <c r="A1556" i="34"/>
  <c r="A1558" i="34"/>
  <c r="A1560" i="34"/>
  <c r="A1562" i="34"/>
  <c r="A1564" i="34"/>
  <c r="A1566" i="34"/>
  <c r="A1583" i="34"/>
  <c r="A1585" i="34"/>
  <c r="A1587" i="34"/>
  <c r="A1620" i="34"/>
  <c r="A1656" i="34"/>
  <c r="A1658" i="34"/>
  <c r="A1660" i="34"/>
  <c r="A1662" i="34"/>
  <c r="A1713" i="34"/>
  <c r="A1715" i="34"/>
  <c r="A1717" i="34"/>
  <c r="A1719" i="34"/>
  <c r="A1721" i="34"/>
  <c r="A1744" i="34"/>
  <c r="A1746" i="34"/>
  <c r="A1748" i="34"/>
  <c r="A1750" i="34"/>
  <c r="A1767" i="34"/>
  <c r="A1769" i="34"/>
  <c r="A1797" i="34"/>
  <c r="A1799" i="34"/>
  <c r="A1801" i="34"/>
  <c r="A1803" i="34"/>
  <c r="A1805" i="34"/>
  <c r="A2161" i="34"/>
  <c r="A2162" i="34"/>
  <c r="A2265" i="34"/>
  <c r="A2275" i="34"/>
  <c r="A2336" i="34"/>
  <c r="A2327" i="34"/>
  <c r="A2280" i="34"/>
  <c r="A2354" i="34"/>
  <c r="A2306" i="34"/>
  <c r="A2403" i="34"/>
  <c r="A2407" i="34"/>
  <c r="A2053" i="34"/>
  <c r="A2488" i="34"/>
  <c r="A2492" i="34"/>
  <c r="A2545" i="34"/>
  <c r="A2056" i="34"/>
  <c r="A2060" i="34"/>
  <c r="A2068" i="34"/>
  <c r="A2072" i="34"/>
  <c r="A2076" i="34"/>
  <c r="A2080" i="34"/>
  <c r="A2084" i="34"/>
  <c r="A2141" i="34"/>
  <c r="A2145" i="34"/>
  <c r="A2207" i="34"/>
  <c r="A2211" i="34"/>
  <c r="A2215" i="34"/>
  <c r="A2219" i="34"/>
  <c r="A2224" i="34"/>
  <c r="A2229" i="34"/>
  <c r="A2251" i="34"/>
  <c r="A1988" i="34"/>
  <c r="A1992" i="34"/>
  <c r="A1996" i="34"/>
  <c r="A2019" i="34"/>
  <c r="A2023" i="34"/>
  <c r="A1828" i="34"/>
  <c r="A1911" i="34"/>
  <c r="A1915" i="34"/>
  <c r="A1919" i="34"/>
  <c r="A1965" i="34"/>
  <c r="A1969" i="34"/>
  <c r="A1973" i="34"/>
  <c r="A1998" i="34"/>
  <c r="A2002" i="34"/>
  <c r="A2006" i="34"/>
  <c r="A2027" i="34"/>
  <c r="A2031" i="34"/>
  <c r="A2051" i="34"/>
  <c r="A2086" i="34"/>
  <c r="A2252" i="34"/>
  <c r="A2479" i="34"/>
  <c r="A2484" i="34"/>
  <c r="A2510" i="34"/>
  <c r="A2514" i="34"/>
  <c r="A2523" i="34"/>
  <c r="A2530" i="34"/>
  <c r="A2534" i="34"/>
  <c r="A2538" i="34"/>
  <c r="A2087" i="34"/>
  <c r="A2091" i="34"/>
  <c r="A2095" i="34"/>
  <c r="A2114" i="34"/>
  <c r="A2104" i="34"/>
  <c r="A2150" i="34"/>
  <c r="A2154" i="34"/>
  <c r="A2158" i="34"/>
  <c r="A2046" i="34"/>
  <c r="A2940" i="34"/>
  <c r="A1829" i="34"/>
  <c r="A1833" i="34"/>
  <c r="A1923" i="34"/>
  <c r="A1929" i="34"/>
  <c r="A2041" i="34"/>
  <c r="A2048" i="34"/>
  <c r="A1876" i="34"/>
  <c r="A1880" i="34"/>
  <c r="A1884" i="34"/>
  <c r="A1933" i="34"/>
  <c r="A1937" i="34"/>
  <c r="A1941" i="34"/>
  <c r="A2014" i="34"/>
  <c r="A2034" i="34"/>
  <c r="A1835" i="34"/>
  <c r="A1826" i="34"/>
  <c r="A1839" i="34"/>
  <c r="A1843" i="34"/>
  <c r="A1847" i="34"/>
  <c r="A1851" i="34"/>
  <c r="A1858" i="34"/>
  <c r="A1862" i="34"/>
  <c r="A1889" i="34"/>
  <c r="A1893" i="34"/>
  <c r="A1866" i="34"/>
  <c r="A1870" i="34"/>
  <c r="A1947" i="34"/>
  <c r="A1897" i="34"/>
  <c r="A1901" i="34"/>
  <c r="A1905" i="34"/>
  <c r="A1949" i="34"/>
  <c r="A1953" i="34"/>
  <c r="A1957" i="34"/>
  <c r="B1084" i="34" l="1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59" i="34"/>
  <c r="B958" i="34"/>
  <c r="B957" i="34"/>
  <c r="B956" i="34"/>
  <c r="B955" i="34"/>
  <c r="B954" i="34"/>
  <c r="B953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898" i="34"/>
  <c r="B897" i="34"/>
  <c r="B882" i="34"/>
  <c r="B881" i="34"/>
  <c r="B880" i="34"/>
  <c r="B558" i="34"/>
  <c r="B557" i="34"/>
  <c r="B549" i="34"/>
  <c r="B548" i="34"/>
  <c r="B547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1300" i="34"/>
  <c r="B1299" i="34"/>
  <c r="B1298" i="34"/>
  <c r="B1297" i="34"/>
  <c r="B1191" i="34"/>
  <c r="B1190" i="34"/>
  <c r="B1189" i="34"/>
  <c r="B1188" i="34"/>
  <c r="B1187" i="34"/>
  <c r="B1186" i="34"/>
  <c r="B1165" i="34"/>
  <c r="B1164" i="34"/>
  <c r="B1163" i="34"/>
  <c r="B1162" i="34"/>
  <c r="B1161" i="34"/>
  <c r="B1146" i="34"/>
  <c r="B1145" i="34"/>
  <c r="B1144" i="34"/>
  <c r="B1296" i="34"/>
  <c r="B1295" i="34"/>
  <c r="B1129" i="34"/>
  <c r="B1128" i="34"/>
  <c r="B1100" i="34"/>
  <c r="B1099" i="34"/>
  <c r="B1098" i="34"/>
  <c r="B1097" i="34"/>
  <c r="B1064" i="34"/>
  <c r="B783" i="34"/>
  <c r="B767" i="34"/>
  <c r="B697" i="34"/>
  <c r="B696" i="34"/>
  <c r="B693" i="34"/>
  <c r="B692" i="34"/>
  <c r="B691" i="34"/>
  <c r="B690" i="34"/>
  <c r="B689" i="34"/>
  <c r="B319" i="34"/>
  <c r="B315" i="34"/>
  <c r="B314" i="34"/>
  <c r="B313" i="34"/>
  <c r="B312" i="34"/>
  <c r="B311" i="34"/>
  <c r="B310" i="34"/>
  <c r="B309" i="34"/>
  <c r="B318" i="34"/>
  <c r="B317" i="34"/>
  <c r="B316" i="34"/>
  <c r="B308" i="34"/>
  <c r="B306" i="34"/>
  <c r="B301" i="34"/>
  <c r="B300" i="34"/>
  <c r="B299" i="34"/>
  <c r="B298" i="34"/>
  <c r="B297" i="34"/>
  <c r="B296" i="34"/>
  <c r="B295" i="34"/>
  <c r="B294" i="34"/>
  <c r="B293" i="34"/>
  <c r="B280" i="34"/>
  <c r="B279" i="34"/>
  <c r="B278" i="34"/>
  <c r="B275" i="34"/>
  <c r="B1095" i="34"/>
  <c r="B1096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20" i="34"/>
  <c r="B1121" i="34"/>
  <c r="B1122" i="34"/>
  <c r="B1123" i="34"/>
  <c r="B1124" i="34"/>
  <c r="B1125" i="34"/>
  <c r="B1126" i="34"/>
  <c r="B1127" i="34"/>
  <c r="B1143" i="34"/>
  <c r="B1147" i="34"/>
  <c r="B1148" i="34"/>
  <c r="B1149" i="34"/>
  <c r="B1150" i="34"/>
  <c r="B1151" i="34"/>
  <c r="B1152" i="34"/>
  <c r="B1153" i="34"/>
  <c r="B1154" i="34"/>
  <c r="B1155" i="34"/>
  <c r="B1192" i="34"/>
  <c r="B1193" i="34"/>
  <c r="B1194" i="34"/>
  <c r="B1195" i="34"/>
  <c r="B1196" i="34"/>
  <c r="B1197" i="34"/>
  <c r="B1216" i="34"/>
  <c r="B1217" i="34"/>
  <c r="B1218" i="34"/>
  <c r="B1219" i="34"/>
  <c r="B1220" i="34"/>
  <c r="B1221" i="34"/>
  <c r="B1222" i="34"/>
  <c r="B1223" i="34"/>
  <c r="B1233" i="34"/>
  <c r="B1234" i="34"/>
  <c r="B1235" i="34"/>
  <c r="B1236" i="34"/>
  <c r="B1237" i="34"/>
  <c r="B1238" i="34"/>
  <c r="B1239" i="34"/>
  <c r="B1240" i="34"/>
  <c r="B1306" i="34"/>
  <c r="B1307" i="34"/>
  <c r="B1308" i="34"/>
  <c r="B1309" i="34"/>
  <c r="B1310" i="34"/>
  <c r="B1337" i="34"/>
  <c r="B1338" i="34"/>
  <c r="B1339" i="34"/>
  <c r="B1364" i="34"/>
  <c r="B1395" i="34"/>
  <c r="B1401" i="34"/>
  <c r="B1402" i="34"/>
  <c r="B1403" i="34"/>
  <c r="B1404" i="34"/>
  <c r="B1405" i="34"/>
  <c r="B1406" i="34"/>
  <c r="B1407" i="34"/>
  <c r="B1408" i="34"/>
  <c r="B1409" i="34"/>
  <c r="B1412" i="34"/>
  <c r="B1413" i="34"/>
  <c r="B1414" i="34"/>
  <c r="B1415" i="34"/>
  <c r="B1416" i="34"/>
  <c r="B1417" i="34"/>
  <c r="B1418" i="34"/>
  <c r="B1419" i="34"/>
  <c r="B1430" i="34"/>
  <c r="B1431" i="34"/>
  <c r="B1432" i="34"/>
  <c r="B1433" i="34"/>
  <c r="B1434" i="34"/>
  <c r="B1435" i="34"/>
  <c r="B1436" i="34"/>
  <c r="B1437" i="34"/>
  <c r="B1438" i="34"/>
  <c r="B1439" i="34"/>
  <c r="B1440" i="34"/>
  <c r="B1441" i="34"/>
  <c r="B1442" i="34"/>
  <c r="B1443" i="34"/>
  <c r="B1444" i="34"/>
  <c r="B1445" i="34"/>
  <c r="B1507" i="34"/>
  <c r="B1508" i="34"/>
  <c r="B1509" i="34"/>
  <c r="B1510" i="34"/>
  <c r="B1511" i="34"/>
  <c r="B1512" i="34"/>
  <c r="B1513" i="34"/>
  <c r="B1592" i="34"/>
  <c r="B1593" i="34"/>
  <c r="B1594" i="34"/>
  <c r="B1595" i="34"/>
  <c r="B1596" i="34"/>
  <c r="B1597" i="34"/>
  <c r="B1598" i="34"/>
  <c r="B1599" i="34"/>
  <c r="B1600" i="34"/>
  <c r="B1602" i="34"/>
  <c r="B1603" i="34"/>
  <c r="B1604" i="34"/>
  <c r="B1605" i="34"/>
  <c r="B1606" i="34"/>
  <c r="B1607" i="34"/>
  <c r="B1608" i="34"/>
  <c r="B1609" i="34"/>
  <c r="B1610" i="34"/>
  <c r="B1611" i="34"/>
  <c r="B1612" i="34"/>
  <c r="B1630" i="34"/>
  <c r="B1631" i="34"/>
  <c r="B1632" i="34"/>
  <c r="B1633" i="34"/>
  <c r="B1634" i="34"/>
  <c r="B1635" i="34"/>
  <c r="B1636" i="34"/>
  <c r="B1637" i="34"/>
  <c r="B1667" i="34"/>
  <c r="B1668" i="34"/>
  <c r="B1669" i="34"/>
  <c r="B1670" i="34"/>
  <c r="B1671" i="34"/>
  <c r="B1672" i="34"/>
  <c r="B1673" i="34"/>
  <c r="B1674" i="34"/>
  <c r="B1682" i="34"/>
  <c r="B1683" i="34"/>
  <c r="B1684" i="34"/>
  <c r="B1685" i="34"/>
  <c r="B1686" i="34"/>
  <c r="B1687" i="34"/>
  <c r="B1688" i="34"/>
  <c r="B1731" i="34"/>
  <c r="B1732" i="34"/>
  <c r="B1733" i="34"/>
  <c r="B1094" i="34"/>
  <c r="B1199" i="34"/>
  <c r="B1198" i="34"/>
  <c r="B1167" i="34"/>
  <c r="B1166" i="34"/>
  <c r="B1160" i="34"/>
  <c r="B1159" i="34"/>
  <c r="B1158" i="34"/>
  <c r="B1157" i="34"/>
  <c r="B1156" i="34"/>
  <c r="B1734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48" i="34"/>
  <c r="B1247" i="34"/>
  <c r="B1246" i="34"/>
  <c r="B1245" i="34"/>
  <c r="B1244" i="34"/>
  <c r="B1243" i="34"/>
  <c r="B1242" i="34"/>
  <c r="B1241" i="34"/>
  <c r="B1205" i="34"/>
  <c r="B1204" i="34"/>
  <c r="B1203" i="34"/>
  <c r="B1202" i="34"/>
  <c r="B1201" i="34"/>
  <c r="B1200" i="34"/>
  <c r="B1382" i="34"/>
  <c r="B1381" i="34"/>
  <c r="B1380" i="34"/>
  <c r="B1369" i="34"/>
  <c r="B1368" i="34"/>
  <c r="B1367" i="34"/>
  <c r="B1366" i="34"/>
  <c r="B1365" i="34"/>
  <c r="B1347" i="34"/>
  <c r="B1346" i="34"/>
  <c r="B1345" i="34"/>
  <c r="B1344" i="34"/>
  <c r="B1343" i="34"/>
  <c r="B1342" i="34"/>
  <c r="B1341" i="34"/>
  <c r="B1340" i="34"/>
  <c r="B1320" i="34"/>
  <c r="B1319" i="34"/>
  <c r="B1318" i="34"/>
  <c r="B1317" i="34"/>
  <c r="B1316" i="34"/>
  <c r="B1315" i="34"/>
  <c r="B1314" i="34"/>
  <c r="B1311" i="34"/>
  <c r="B1543" i="34"/>
  <c r="B1542" i="34"/>
  <c r="B1541" i="34"/>
  <c r="B1540" i="34"/>
  <c r="B1539" i="34"/>
  <c r="B1538" i="34"/>
  <c r="B1537" i="34"/>
  <c r="B1518" i="34"/>
  <c r="B1495" i="34"/>
  <c r="B1494" i="34"/>
  <c r="B1493" i="34"/>
  <c r="B1492" i="34"/>
  <c r="B1491" i="34"/>
  <c r="B1490" i="34"/>
  <c r="B1489" i="34"/>
  <c r="B1488" i="34"/>
  <c r="B1469" i="34"/>
  <c r="B1468" i="34"/>
  <c r="B1467" i="34"/>
  <c r="B1466" i="34"/>
  <c r="B1465" i="34"/>
  <c r="B1464" i="34"/>
  <c r="B1463" i="34"/>
  <c r="B1462" i="34"/>
  <c r="B1461" i="34"/>
  <c r="B1423" i="34"/>
  <c r="B1388" i="34"/>
  <c r="B1705" i="34"/>
  <c r="B1704" i="34"/>
  <c r="B1689" i="34"/>
  <c r="B1654" i="34"/>
  <c r="B1653" i="34"/>
  <c r="B1652" i="34"/>
  <c r="B1651" i="34"/>
  <c r="B1650" i="34"/>
  <c r="B1649" i="34"/>
  <c r="B1648" i="34"/>
  <c r="B1647" i="34"/>
  <c r="B1619" i="34"/>
  <c r="B1581" i="34"/>
  <c r="B1580" i="34"/>
  <c r="B1579" i="34"/>
  <c r="B1578" i="34"/>
  <c r="B1577" i="34"/>
  <c r="B1576" i="34"/>
  <c r="B1575" i="34"/>
  <c r="B1551" i="34"/>
  <c r="B1550" i="34"/>
  <c r="B1549" i="34"/>
  <c r="B1548" i="34"/>
  <c r="B1547" i="34"/>
  <c r="B1546" i="34"/>
  <c r="B1545" i="34"/>
  <c r="B1544" i="34"/>
  <c r="B1788" i="34"/>
  <c r="B1787" i="34"/>
  <c r="B1786" i="34"/>
  <c r="B1785" i="34"/>
  <c r="B1765" i="34"/>
  <c r="B1764" i="34"/>
  <c r="B1763" i="34"/>
  <c r="B1762" i="34"/>
  <c r="B1761" i="34"/>
  <c r="B1760" i="34"/>
  <c r="B1742" i="34"/>
  <c r="B1741" i="34"/>
  <c r="B1740" i="34"/>
  <c r="B1739" i="34"/>
  <c r="B1738" i="34"/>
  <c r="B1737" i="34"/>
  <c r="B1736" i="34"/>
  <c r="B1735" i="34"/>
  <c r="B1712" i="34"/>
  <c r="B1711" i="34"/>
  <c r="B1710" i="34"/>
  <c r="B1709" i="34"/>
  <c r="B1708" i="34"/>
  <c r="B1707" i="34"/>
  <c r="B1706" i="34"/>
  <c r="B2235" i="34"/>
  <c r="P2235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4" i="34"/>
  <c r="P2284" i="34" s="1"/>
  <c r="B1173" i="34"/>
  <c r="B1172" i="34"/>
  <c r="B1171" i="34"/>
  <c r="B1170" i="34"/>
  <c r="B1169" i="34"/>
  <c r="B1168" i="34"/>
  <c r="B1090" i="34"/>
  <c r="B1089" i="34"/>
  <c r="B1278" i="34"/>
  <c r="B1088" i="34"/>
  <c r="B1795" i="34"/>
  <c r="B1794" i="34"/>
  <c r="B1793" i="34"/>
  <c r="B1792" i="34"/>
  <c r="B1791" i="34"/>
  <c r="B1790" i="34"/>
  <c r="B1789" i="34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055" i="34"/>
  <c r="P2055" i="34" s="1"/>
  <c r="B2335" i="34"/>
  <c r="P2335" i="34" s="1"/>
  <c r="B2334" i="34"/>
  <c r="P2334" i="34" s="1"/>
  <c r="B2364" i="34"/>
  <c r="P2364" i="34" s="1"/>
  <c r="B2363" i="34"/>
  <c r="P2363" i="34" s="1"/>
  <c r="B2339" i="34"/>
  <c r="P2339" i="34" s="1"/>
  <c r="B2338" i="34"/>
  <c r="P2338" i="34" s="1"/>
  <c r="B2386" i="34"/>
  <c r="P2386" i="34" s="1"/>
  <c r="B2385" i="34"/>
  <c r="P2385" i="34" s="1"/>
  <c r="B2384" i="34"/>
  <c r="P2384" i="34" s="1"/>
  <c r="B2349" i="34"/>
  <c r="P2349" i="34" s="1"/>
  <c r="B2348" i="34"/>
  <c r="P2348" i="34" s="1"/>
  <c r="B2388" i="34"/>
  <c r="P2388" i="34" s="1"/>
  <c r="B2387" i="34"/>
  <c r="P2387" i="34" s="1"/>
  <c r="B2383" i="34"/>
  <c r="P2383" i="34" s="1"/>
  <c r="B2382" i="34"/>
  <c r="P2382" i="34" s="1"/>
  <c r="B2381" i="34"/>
  <c r="P2381" i="34" s="1"/>
  <c r="B2240" i="34"/>
  <c r="P2240" i="34" s="1"/>
  <c r="B2239" i="34"/>
  <c r="P2239" i="34" s="1"/>
  <c r="B2238" i="34"/>
  <c r="P2238" i="34" s="1"/>
  <c r="B2237" i="34"/>
  <c r="P2237" i="34" s="1"/>
  <c r="B2500" i="34"/>
  <c r="P2500" i="34" s="1"/>
  <c r="B2064" i="34"/>
  <c r="P2064" i="34" s="1"/>
  <c r="B2467" i="34"/>
  <c r="P2467" i="34" s="1"/>
  <c r="B2466" i="34"/>
  <c r="P2466" i="34" s="1"/>
  <c r="B2465" i="34"/>
  <c r="P2465" i="34" s="1"/>
  <c r="B2464" i="34"/>
  <c r="P2464" i="34" s="1"/>
  <c r="B2463" i="34"/>
  <c r="P2463" i="34" s="1"/>
  <c r="B2462" i="34"/>
  <c r="P2462" i="34" s="1"/>
  <c r="B2461" i="34"/>
  <c r="P2461" i="34" s="1"/>
  <c r="B2460" i="34"/>
  <c r="P2460" i="34" s="1"/>
  <c r="B2459" i="34"/>
  <c r="P2459" i="34" s="1"/>
  <c r="B2458" i="34"/>
  <c r="P2458" i="34" s="1"/>
  <c r="B2457" i="34"/>
  <c r="P2457" i="34" s="1"/>
  <c r="B2456" i="34"/>
  <c r="P2456" i="34" s="1"/>
  <c r="B2455" i="34"/>
  <c r="P2455" i="34" s="1"/>
  <c r="B2454" i="34"/>
  <c r="P2454" i="34" s="1"/>
  <c r="B2453" i="34"/>
  <c r="P2453" i="34" s="1"/>
  <c r="B2452" i="34"/>
  <c r="P2452" i="34" s="1"/>
  <c r="B2451" i="34"/>
  <c r="P245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474" i="34"/>
  <c r="P2474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2554" i="34"/>
  <c r="P2554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1819" i="34"/>
  <c r="B1834" i="34"/>
  <c r="B2050" i="34"/>
  <c r="P2050" i="34" s="1"/>
  <c r="B1818" i="34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A1088" i="34" l="1"/>
  <c r="P1088" i="34"/>
  <c r="X1088" i="34"/>
  <c r="Q1088" i="34"/>
  <c r="R1088" i="34"/>
  <c r="V1088" i="34"/>
  <c r="AA1088" i="34"/>
  <c r="A1168" i="34"/>
  <c r="P1168" i="34"/>
  <c r="X1168" i="34"/>
  <c r="Q1168" i="34"/>
  <c r="R1168" i="34"/>
  <c r="V1168" i="34"/>
  <c r="AA1168" i="34"/>
  <c r="A1172" i="34"/>
  <c r="P1172" i="34"/>
  <c r="X1172" i="34"/>
  <c r="Q1172" i="34"/>
  <c r="R1172" i="34"/>
  <c r="V1172" i="34"/>
  <c r="AA1172" i="34"/>
  <c r="A1423" i="34"/>
  <c r="R1423" i="34"/>
  <c r="V1423" i="34"/>
  <c r="AA1423" i="34"/>
  <c r="P1423" i="34"/>
  <c r="X1423" i="34"/>
  <c r="Q1423" i="34"/>
  <c r="A1464" i="34"/>
  <c r="P1464" i="34"/>
  <c r="X1464" i="34"/>
  <c r="Q1464" i="34"/>
  <c r="R1464" i="34"/>
  <c r="V1464" i="34"/>
  <c r="AA1464" i="34"/>
  <c r="A1468" i="34"/>
  <c r="P1468" i="34"/>
  <c r="X1468" i="34"/>
  <c r="Q1468" i="34"/>
  <c r="R1468" i="34"/>
  <c r="V1468" i="34"/>
  <c r="AA1468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A1315" i="34"/>
  <c r="R1315" i="34"/>
  <c r="V1315" i="34"/>
  <c r="AA1315" i="34"/>
  <c r="P1315" i="34"/>
  <c r="X1315" i="34"/>
  <c r="Q1315" i="34"/>
  <c r="A1319" i="34"/>
  <c r="R1319" i="34"/>
  <c r="V1319" i="34"/>
  <c r="AA1319" i="34"/>
  <c r="P1319" i="34"/>
  <c r="X1319" i="34"/>
  <c r="Q1319" i="34"/>
  <c r="A1342" i="34"/>
  <c r="P1342" i="34"/>
  <c r="X1342" i="34"/>
  <c r="Q1342" i="34"/>
  <c r="R1342" i="34"/>
  <c r="V1342" i="34"/>
  <c r="AA1342" i="34"/>
  <c r="A1346" i="34"/>
  <c r="P1346" i="34"/>
  <c r="X1346" i="34"/>
  <c r="Q1346" i="34"/>
  <c r="R1346" i="34"/>
  <c r="V1346" i="34"/>
  <c r="AA1346" i="34"/>
  <c r="A1367" i="34"/>
  <c r="R1367" i="34"/>
  <c r="V1367" i="34"/>
  <c r="P1367" i="34"/>
  <c r="X1367" i="34"/>
  <c r="Q1367" i="34"/>
  <c r="AA1367" i="34"/>
  <c r="A1381" i="34"/>
  <c r="R1381" i="34"/>
  <c r="V1381" i="34"/>
  <c r="P1381" i="34"/>
  <c r="X1381" i="34"/>
  <c r="AA1381" i="34"/>
  <c r="Q1381" i="34"/>
  <c r="A1202" i="34"/>
  <c r="P1202" i="34"/>
  <c r="X1202" i="34"/>
  <c r="Q1202" i="34"/>
  <c r="R1202" i="34"/>
  <c r="V1202" i="34"/>
  <c r="AA1202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279" i="34"/>
  <c r="R1279" i="34"/>
  <c r="V1279" i="34"/>
  <c r="AA1279" i="34"/>
  <c r="P1279" i="34"/>
  <c r="X1279" i="34"/>
  <c r="Q1279" i="34"/>
  <c r="A1283" i="34"/>
  <c r="R1283" i="34"/>
  <c r="V1283" i="34"/>
  <c r="AA1283" i="34"/>
  <c r="P1283" i="34"/>
  <c r="X1283" i="34"/>
  <c r="Q1283" i="34"/>
  <c r="A1287" i="34"/>
  <c r="R1287" i="34"/>
  <c r="V1287" i="34"/>
  <c r="AA1287" i="34"/>
  <c r="P1287" i="34"/>
  <c r="X1287" i="34"/>
  <c r="Q1287" i="34"/>
  <c r="A1159" i="34"/>
  <c r="R1159" i="34"/>
  <c r="V1159" i="34"/>
  <c r="AA1159" i="34"/>
  <c r="P1159" i="34"/>
  <c r="X1159" i="34"/>
  <c r="Q1159" i="34"/>
  <c r="A1198" i="34"/>
  <c r="P1198" i="34"/>
  <c r="X1198" i="34"/>
  <c r="Q1198" i="34"/>
  <c r="R1198" i="34"/>
  <c r="V1198" i="34"/>
  <c r="AA1198" i="34"/>
  <c r="P1510" i="34"/>
  <c r="X1510" i="34"/>
  <c r="Q1510" i="34"/>
  <c r="R1510" i="34"/>
  <c r="V1510" i="34"/>
  <c r="AA1510" i="34"/>
  <c r="A1445" i="34"/>
  <c r="R1445" i="34"/>
  <c r="V1445" i="34"/>
  <c r="AA1445" i="34"/>
  <c r="P1445" i="34"/>
  <c r="X1445" i="34"/>
  <c r="Q1445" i="34"/>
  <c r="A1441" i="34"/>
  <c r="R1441" i="34"/>
  <c r="V1441" i="34"/>
  <c r="AA1441" i="34"/>
  <c r="P1441" i="34"/>
  <c r="X1441" i="34"/>
  <c r="Q1441" i="34"/>
  <c r="A1437" i="34"/>
  <c r="R1437" i="34"/>
  <c r="V1437" i="34"/>
  <c r="AA1437" i="34"/>
  <c r="P1437" i="34"/>
  <c r="X1437" i="34"/>
  <c r="Q1437" i="34"/>
  <c r="A1433" i="34"/>
  <c r="R1433" i="34"/>
  <c r="V1433" i="34"/>
  <c r="AA1433" i="34"/>
  <c r="P1433" i="34"/>
  <c r="X1433" i="34"/>
  <c r="Q1433" i="34"/>
  <c r="A1419" i="34"/>
  <c r="R1419" i="34"/>
  <c r="V1419" i="34"/>
  <c r="AA1419" i="34"/>
  <c r="P1419" i="34"/>
  <c r="X1419" i="34"/>
  <c r="Q1419" i="34"/>
  <c r="A1415" i="34"/>
  <c r="P1415" i="34"/>
  <c r="X1415" i="34"/>
  <c r="Q1415" i="34"/>
  <c r="R1415" i="34"/>
  <c r="V1415" i="34"/>
  <c r="AA1415" i="34"/>
  <c r="A1409" i="34"/>
  <c r="R1409" i="34"/>
  <c r="V1409" i="34"/>
  <c r="P1409" i="34"/>
  <c r="X1409" i="34"/>
  <c r="AA1409" i="34"/>
  <c r="Q1409" i="34"/>
  <c r="A1405" i="34"/>
  <c r="R1405" i="34"/>
  <c r="V1405" i="34"/>
  <c r="P1405" i="34"/>
  <c r="X1405" i="34"/>
  <c r="AA1405" i="34"/>
  <c r="Q1405" i="34"/>
  <c r="A1401" i="34"/>
  <c r="R1401" i="34"/>
  <c r="V1401" i="34"/>
  <c r="P1401" i="34"/>
  <c r="X1401" i="34"/>
  <c r="AA1401" i="34"/>
  <c r="Q1401" i="34"/>
  <c r="A1338" i="34"/>
  <c r="P1338" i="34"/>
  <c r="X1338" i="34"/>
  <c r="Q1338" i="34"/>
  <c r="R1338" i="34"/>
  <c r="V1338" i="34"/>
  <c r="AA1338" i="34"/>
  <c r="A1308" i="34"/>
  <c r="P1308" i="34"/>
  <c r="X1308" i="34"/>
  <c r="Q1308" i="34"/>
  <c r="R1308" i="34"/>
  <c r="V1308" i="34"/>
  <c r="AA1308" i="34"/>
  <c r="A1239" i="34"/>
  <c r="R1239" i="34"/>
  <c r="V1239" i="34"/>
  <c r="AA1239" i="34"/>
  <c r="P1239" i="34"/>
  <c r="X1239" i="34"/>
  <c r="Q1239" i="34"/>
  <c r="A1235" i="34"/>
  <c r="R1235" i="34"/>
  <c r="V1235" i="34"/>
  <c r="AA1235" i="34"/>
  <c r="P1235" i="34"/>
  <c r="X1235" i="34"/>
  <c r="Q1235" i="34"/>
  <c r="A1222" i="34"/>
  <c r="P1222" i="34"/>
  <c r="X1222" i="34"/>
  <c r="Q1222" i="34"/>
  <c r="R1222" i="34"/>
  <c r="V1222" i="34"/>
  <c r="AA1222" i="34"/>
  <c r="A1218" i="34"/>
  <c r="P1218" i="34"/>
  <c r="X1218" i="34"/>
  <c r="Q1218" i="34"/>
  <c r="R1218" i="34"/>
  <c r="V1218" i="34"/>
  <c r="AA1218" i="34"/>
  <c r="A1196" i="34"/>
  <c r="P1196" i="34"/>
  <c r="X1196" i="34"/>
  <c r="Q1196" i="34"/>
  <c r="R1196" i="34"/>
  <c r="V1196" i="34"/>
  <c r="AA1196" i="34"/>
  <c r="A1192" i="34"/>
  <c r="P1192" i="34"/>
  <c r="X1192" i="34"/>
  <c r="Q1192" i="34"/>
  <c r="R1192" i="34"/>
  <c r="V1192" i="34"/>
  <c r="AA1192" i="34"/>
  <c r="A1152" i="34"/>
  <c r="P1152" i="34"/>
  <c r="X1152" i="34"/>
  <c r="Q1152" i="34"/>
  <c r="R1152" i="34"/>
  <c r="V1152" i="34"/>
  <c r="AA1152" i="34"/>
  <c r="A1148" i="34"/>
  <c r="P1148" i="34"/>
  <c r="X1148" i="34"/>
  <c r="Q1148" i="34"/>
  <c r="R1148" i="34"/>
  <c r="V1148" i="34"/>
  <c r="AA1148" i="34"/>
  <c r="A1126" i="34"/>
  <c r="P1126" i="34"/>
  <c r="X1126" i="34"/>
  <c r="Q1126" i="34"/>
  <c r="R1126" i="34"/>
  <c r="V1126" i="34"/>
  <c r="AA1126" i="34"/>
  <c r="A1122" i="34"/>
  <c r="P1122" i="34"/>
  <c r="X1122" i="34"/>
  <c r="Q1122" i="34"/>
  <c r="R1122" i="34"/>
  <c r="V1122" i="34"/>
  <c r="AA1122" i="34"/>
  <c r="A1111" i="34"/>
  <c r="R1111" i="34"/>
  <c r="V1111" i="34"/>
  <c r="AA1111" i="34"/>
  <c r="P1111" i="34"/>
  <c r="X1111" i="34"/>
  <c r="Q1111" i="34"/>
  <c r="A1107" i="34"/>
  <c r="R1107" i="34"/>
  <c r="V1107" i="34"/>
  <c r="AA1107" i="34"/>
  <c r="P1107" i="34"/>
  <c r="X1107" i="34"/>
  <c r="Q1107" i="34"/>
  <c r="A1103" i="34"/>
  <c r="R1103" i="34"/>
  <c r="V1103" i="34"/>
  <c r="AA1103" i="34"/>
  <c r="P1103" i="34"/>
  <c r="X1103" i="34"/>
  <c r="Q1103" i="34"/>
  <c r="A1095" i="34"/>
  <c r="R1095" i="34"/>
  <c r="V1095" i="34"/>
  <c r="AA1095" i="34"/>
  <c r="P1095" i="34"/>
  <c r="X1095" i="34"/>
  <c r="Q1095" i="34"/>
  <c r="A690" i="34"/>
  <c r="R690" i="34"/>
  <c r="V690" i="34"/>
  <c r="P690" i="34"/>
  <c r="X690" i="34"/>
  <c r="AA690" i="34"/>
  <c r="Q690" i="34"/>
  <c r="A696" i="34"/>
  <c r="R696" i="34"/>
  <c r="V696" i="34"/>
  <c r="P696" i="34"/>
  <c r="X696" i="34"/>
  <c r="AA696" i="34"/>
  <c r="Q696" i="34"/>
  <c r="A1064" i="34"/>
  <c r="P1064" i="34"/>
  <c r="X1064" i="34"/>
  <c r="Q1064" i="34"/>
  <c r="R1064" i="34"/>
  <c r="V1064" i="34"/>
  <c r="AA1064" i="34"/>
  <c r="A1100" i="34"/>
  <c r="P1100" i="34"/>
  <c r="X1100" i="34"/>
  <c r="Q1100" i="34"/>
  <c r="R1100" i="34"/>
  <c r="V1100" i="34"/>
  <c r="AA1100" i="34"/>
  <c r="A1296" i="34"/>
  <c r="P1296" i="34"/>
  <c r="X1296" i="34"/>
  <c r="Q1296" i="34"/>
  <c r="R1296" i="34"/>
  <c r="V1296" i="34"/>
  <c r="AA1296" i="34"/>
  <c r="A1161" i="34"/>
  <c r="R1161" i="34"/>
  <c r="V1161" i="34"/>
  <c r="AA1161" i="34"/>
  <c r="P1161" i="34"/>
  <c r="X1161" i="34"/>
  <c r="Q1161" i="34"/>
  <c r="A1165" i="34"/>
  <c r="R1165" i="34"/>
  <c r="V1165" i="34"/>
  <c r="AA1165" i="34"/>
  <c r="P1165" i="34"/>
  <c r="X1165" i="34"/>
  <c r="Q1165" i="34"/>
  <c r="A1189" i="34"/>
  <c r="R1189" i="34"/>
  <c r="V1189" i="34"/>
  <c r="AA1189" i="34"/>
  <c r="P1189" i="34"/>
  <c r="X1189" i="34"/>
  <c r="Q1189" i="34"/>
  <c r="A1298" i="34"/>
  <c r="P1298" i="34"/>
  <c r="X1298" i="34"/>
  <c r="Q1298" i="34"/>
  <c r="R1298" i="34"/>
  <c r="V1298" i="34"/>
  <c r="AA1298" i="34"/>
  <c r="A468" i="34"/>
  <c r="P468" i="34"/>
  <c r="X468" i="34"/>
  <c r="Q468" i="34"/>
  <c r="R468" i="34"/>
  <c r="V468" i="34"/>
  <c r="AA468" i="34"/>
  <c r="A472" i="34"/>
  <c r="P472" i="34"/>
  <c r="X472" i="34"/>
  <c r="Q472" i="34"/>
  <c r="R472" i="34"/>
  <c r="V472" i="34"/>
  <c r="AA472" i="34"/>
  <c r="A476" i="34"/>
  <c r="P476" i="34"/>
  <c r="X476" i="34"/>
  <c r="Q476" i="34"/>
  <c r="R476" i="34"/>
  <c r="V476" i="34"/>
  <c r="AA476" i="34"/>
  <c r="A480" i="34"/>
  <c r="P480" i="34"/>
  <c r="X480" i="34"/>
  <c r="Q480" i="34"/>
  <c r="R480" i="34"/>
  <c r="V480" i="34"/>
  <c r="AA480" i="34"/>
  <c r="A547" i="34"/>
  <c r="R547" i="34"/>
  <c r="V547" i="34"/>
  <c r="AA547" i="34"/>
  <c r="P547" i="34"/>
  <c r="X547" i="34"/>
  <c r="Q547" i="34"/>
  <c r="A558" i="34"/>
  <c r="P558" i="34"/>
  <c r="X558" i="34"/>
  <c r="Q558" i="34"/>
  <c r="R558" i="34"/>
  <c r="V558" i="34"/>
  <c r="AA558" i="34"/>
  <c r="A897" i="34"/>
  <c r="P897" i="34"/>
  <c r="X897" i="34"/>
  <c r="Q897" i="34"/>
  <c r="R897" i="34"/>
  <c r="V897" i="34"/>
  <c r="AA897" i="34"/>
  <c r="A905" i="34"/>
  <c r="P905" i="34"/>
  <c r="X905" i="34"/>
  <c r="Q905" i="34"/>
  <c r="R905" i="34"/>
  <c r="V905" i="34"/>
  <c r="AA905" i="34"/>
  <c r="A909" i="34"/>
  <c r="P909" i="34"/>
  <c r="X909" i="34"/>
  <c r="Q909" i="34"/>
  <c r="R909" i="34"/>
  <c r="V909" i="34"/>
  <c r="AA909" i="34"/>
  <c r="A913" i="34"/>
  <c r="P913" i="34"/>
  <c r="X913" i="34"/>
  <c r="Q913" i="34"/>
  <c r="R913" i="34"/>
  <c r="V913" i="34"/>
  <c r="AA913" i="34"/>
  <c r="A917" i="34"/>
  <c r="P917" i="34"/>
  <c r="X917" i="34"/>
  <c r="Q917" i="34"/>
  <c r="R917" i="34"/>
  <c r="V917" i="34"/>
  <c r="AA917" i="34"/>
  <c r="A921" i="34"/>
  <c r="P921" i="34"/>
  <c r="X921" i="34"/>
  <c r="Q921" i="34"/>
  <c r="R921" i="34"/>
  <c r="V921" i="34"/>
  <c r="AA921" i="34"/>
  <c r="A925" i="34"/>
  <c r="P925" i="34"/>
  <c r="X925" i="34"/>
  <c r="Q925" i="34"/>
  <c r="R925" i="34"/>
  <c r="V925" i="34"/>
  <c r="AA925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937" i="34"/>
  <c r="P937" i="34"/>
  <c r="X937" i="34"/>
  <c r="Q937" i="34"/>
  <c r="R937" i="34"/>
  <c r="V937" i="34"/>
  <c r="AA937" i="34"/>
  <c r="A941" i="34"/>
  <c r="P941" i="34"/>
  <c r="X941" i="34"/>
  <c r="Q941" i="34"/>
  <c r="R941" i="34"/>
  <c r="V941" i="34"/>
  <c r="AA941" i="34"/>
  <c r="A945" i="34"/>
  <c r="P945" i="34"/>
  <c r="X945" i="34"/>
  <c r="Q945" i="34"/>
  <c r="R945" i="34"/>
  <c r="V945" i="34"/>
  <c r="AA945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959" i="34"/>
  <c r="P959" i="34"/>
  <c r="X959" i="34"/>
  <c r="Q959" i="34"/>
  <c r="R959" i="34"/>
  <c r="V959" i="34"/>
  <c r="AA959" i="34"/>
  <c r="A967" i="34"/>
  <c r="P967" i="34"/>
  <c r="X967" i="34"/>
  <c r="R967" i="34"/>
  <c r="V967" i="34"/>
  <c r="AA967" i="34"/>
  <c r="Q967" i="34"/>
  <c r="A971" i="34"/>
  <c r="P971" i="34"/>
  <c r="X971" i="34"/>
  <c r="R971" i="34"/>
  <c r="V971" i="34"/>
  <c r="Q971" i="34"/>
  <c r="AA971" i="34"/>
  <c r="A975" i="34"/>
  <c r="P975" i="34"/>
  <c r="X975" i="34"/>
  <c r="R975" i="34"/>
  <c r="V975" i="34"/>
  <c r="Q975" i="34"/>
  <c r="AA975" i="34"/>
  <c r="A979" i="34"/>
  <c r="P979" i="34"/>
  <c r="X979" i="34"/>
  <c r="R979" i="34"/>
  <c r="V979" i="34"/>
  <c r="Q979" i="34"/>
  <c r="AA979" i="34"/>
  <c r="A1278" i="34"/>
  <c r="P1278" i="34"/>
  <c r="X1278" i="34"/>
  <c r="Q1278" i="34"/>
  <c r="R1278" i="34"/>
  <c r="V1278" i="34"/>
  <c r="AA1278" i="34"/>
  <c r="A1169" i="34"/>
  <c r="R1169" i="34"/>
  <c r="V1169" i="34"/>
  <c r="AA1169" i="34"/>
  <c r="P1169" i="34"/>
  <c r="X1169" i="34"/>
  <c r="Q1169" i="34"/>
  <c r="A1173" i="34"/>
  <c r="R1173" i="34"/>
  <c r="V1173" i="34"/>
  <c r="AA1173" i="34"/>
  <c r="P1173" i="34"/>
  <c r="X1173" i="34"/>
  <c r="Q1173" i="34"/>
  <c r="A1461" i="34"/>
  <c r="R1461" i="34"/>
  <c r="V1461" i="34"/>
  <c r="AA1461" i="34"/>
  <c r="P1461" i="34"/>
  <c r="X1461" i="34"/>
  <c r="Q1461" i="34"/>
  <c r="A1465" i="34"/>
  <c r="R1465" i="34"/>
  <c r="V1465" i="34"/>
  <c r="AA1465" i="34"/>
  <c r="P1465" i="34"/>
  <c r="X1465" i="34"/>
  <c r="Q1465" i="34"/>
  <c r="A1469" i="34"/>
  <c r="R1469" i="34"/>
  <c r="V1469" i="34"/>
  <c r="AA1469" i="34"/>
  <c r="P1469" i="34"/>
  <c r="X1469" i="34"/>
  <c r="Q1469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A1316" i="34"/>
  <c r="P1316" i="34"/>
  <c r="X1316" i="34"/>
  <c r="Q1316" i="34"/>
  <c r="R1316" i="34"/>
  <c r="V1316" i="34"/>
  <c r="AA1316" i="34"/>
  <c r="A1320" i="34"/>
  <c r="P1320" i="34"/>
  <c r="X1320" i="34"/>
  <c r="Q1320" i="34"/>
  <c r="R1320" i="34"/>
  <c r="V1320" i="34"/>
  <c r="AA1320" i="34"/>
  <c r="A1343" i="34"/>
  <c r="R1343" i="34"/>
  <c r="V1343" i="34"/>
  <c r="AA1343" i="34"/>
  <c r="P1343" i="34"/>
  <c r="X1343" i="34"/>
  <c r="Q1343" i="34"/>
  <c r="A1347" i="34"/>
  <c r="R1347" i="34"/>
  <c r="V1347" i="34"/>
  <c r="AA1347" i="34"/>
  <c r="P1347" i="34"/>
  <c r="X1347" i="34"/>
  <c r="Q1347" i="34"/>
  <c r="A1368" i="34"/>
  <c r="P1368" i="34"/>
  <c r="X1368" i="34"/>
  <c r="R1368" i="34"/>
  <c r="V1368" i="34"/>
  <c r="AA1368" i="34"/>
  <c r="Q1368" i="34"/>
  <c r="A1382" i="34"/>
  <c r="P1382" i="34"/>
  <c r="X1382" i="34"/>
  <c r="R1382" i="34"/>
  <c r="V1382" i="34"/>
  <c r="Q1382" i="34"/>
  <c r="AA1382" i="34"/>
  <c r="A1203" i="34"/>
  <c r="R1203" i="34"/>
  <c r="V1203" i="34"/>
  <c r="AA1203" i="34"/>
  <c r="P1203" i="34"/>
  <c r="X1203" i="34"/>
  <c r="Q1203" i="34"/>
  <c r="A1242" i="34"/>
  <c r="P1242" i="34"/>
  <c r="X1242" i="34"/>
  <c r="Q1242" i="34"/>
  <c r="R1242" i="34"/>
  <c r="V1242" i="34"/>
  <c r="AA1242" i="34"/>
  <c r="A1246" i="34"/>
  <c r="P1246" i="34"/>
  <c r="X1246" i="34"/>
  <c r="Q1246" i="34"/>
  <c r="R1246" i="34"/>
  <c r="V1246" i="34"/>
  <c r="AA1246" i="34"/>
  <c r="A1280" i="34"/>
  <c r="P1280" i="34"/>
  <c r="X1280" i="34"/>
  <c r="Q1280" i="34"/>
  <c r="R1280" i="34"/>
  <c r="V1280" i="34"/>
  <c r="AA1280" i="34"/>
  <c r="A1284" i="34"/>
  <c r="P1284" i="34"/>
  <c r="X1284" i="34"/>
  <c r="Q1284" i="34"/>
  <c r="R1284" i="34"/>
  <c r="V1284" i="34"/>
  <c r="AA1284" i="34"/>
  <c r="A1288" i="34"/>
  <c r="P1288" i="34"/>
  <c r="X1288" i="34"/>
  <c r="Q1288" i="34"/>
  <c r="R1288" i="34"/>
  <c r="V1288" i="34"/>
  <c r="AA1288" i="34"/>
  <c r="A1156" i="34"/>
  <c r="P1156" i="34"/>
  <c r="X1156" i="34"/>
  <c r="Q1156" i="34"/>
  <c r="R1156" i="34"/>
  <c r="V1156" i="34"/>
  <c r="AA1156" i="34"/>
  <c r="A1160" i="34"/>
  <c r="P1160" i="34"/>
  <c r="X1160" i="34"/>
  <c r="Q1160" i="34"/>
  <c r="R1160" i="34"/>
  <c r="V1160" i="34"/>
  <c r="AA1160" i="34"/>
  <c r="A1199" i="34"/>
  <c r="R1199" i="34"/>
  <c r="V1199" i="34"/>
  <c r="AA1199" i="34"/>
  <c r="P1199" i="34"/>
  <c r="X1199" i="34"/>
  <c r="Q1199" i="34"/>
  <c r="R1513" i="34"/>
  <c r="V1513" i="34"/>
  <c r="AA1513" i="34"/>
  <c r="P1513" i="34"/>
  <c r="X1513" i="34"/>
  <c r="Q1513" i="34"/>
  <c r="R1509" i="34"/>
  <c r="V1509" i="34"/>
  <c r="AA1509" i="34"/>
  <c r="P1509" i="34"/>
  <c r="X1509" i="34"/>
  <c r="Q1509" i="34"/>
  <c r="A1444" i="34"/>
  <c r="P1444" i="34"/>
  <c r="X1444" i="34"/>
  <c r="Q1444" i="34"/>
  <c r="R1444" i="34"/>
  <c r="V1444" i="34"/>
  <c r="AA1444" i="34"/>
  <c r="A1440" i="34"/>
  <c r="P1440" i="34"/>
  <c r="X1440" i="34"/>
  <c r="Q1440" i="34"/>
  <c r="R1440" i="34"/>
  <c r="V1440" i="34"/>
  <c r="AA1440" i="34"/>
  <c r="A1436" i="34"/>
  <c r="P1436" i="34"/>
  <c r="X1436" i="34"/>
  <c r="Q1436" i="34"/>
  <c r="R1436" i="34"/>
  <c r="V1436" i="34"/>
  <c r="AA1436" i="34"/>
  <c r="A1432" i="34"/>
  <c r="P1432" i="34"/>
  <c r="X1432" i="34"/>
  <c r="Q1432" i="34"/>
  <c r="R1432" i="34"/>
  <c r="V1432" i="34"/>
  <c r="AA1432" i="34"/>
  <c r="A1418" i="34"/>
  <c r="P1418" i="34"/>
  <c r="X1418" i="34"/>
  <c r="Q1418" i="34"/>
  <c r="R1418" i="34"/>
  <c r="V1418" i="34"/>
  <c r="AA1418" i="34"/>
  <c r="A1414" i="34"/>
  <c r="P1414" i="34"/>
  <c r="X1414" i="34"/>
  <c r="R1414" i="34"/>
  <c r="V1414" i="34"/>
  <c r="Q1414" i="34"/>
  <c r="AA1414" i="34"/>
  <c r="A1408" i="34"/>
  <c r="P1408" i="34"/>
  <c r="X1408" i="34"/>
  <c r="R1408" i="34"/>
  <c r="V1408" i="34"/>
  <c r="Q1408" i="34"/>
  <c r="AA1408" i="34"/>
  <c r="A1404" i="34"/>
  <c r="P1404" i="34"/>
  <c r="X1404" i="34"/>
  <c r="R1404" i="34"/>
  <c r="V1404" i="34"/>
  <c r="Q1404" i="34"/>
  <c r="AA1404" i="34"/>
  <c r="A1395" i="34"/>
  <c r="R1395" i="34"/>
  <c r="V1395" i="34"/>
  <c r="P1395" i="34"/>
  <c r="X1395" i="34"/>
  <c r="AA1395" i="34"/>
  <c r="Q1395" i="34"/>
  <c r="A1337" i="34"/>
  <c r="R1337" i="34"/>
  <c r="V1337" i="34"/>
  <c r="AA1337" i="34"/>
  <c r="P1337" i="34"/>
  <c r="X1337" i="34"/>
  <c r="Q1337" i="34"/>
  <c r="A1307" i="34"/>
  <c r="R1307" i="34"/>
  <c r="V1307" i="34"/>
  <c r="AA1307" i="34"/>
  <c r="P1307" i="34"/>
  <c r="X1307" i="34"/>
  <c r="Q1307" i="34"/>
  <c r="A1238" i="34"/>
  <c r="P1238" i="34"/>
  <c r="X1238" i="34"/>
  <c r="Q1238" i="34"/>
  <c r="R1238" i="34"/>
  <c r="V1238" i="34"/>
  <c r="AA1238" i="34"/>
  <c r="A1234" i="34"/>
  <c r="P1234" i="34"/>
  <c r="X1234" i="34"/>
  <c r="Q1234" i="34"/>
  <c r="R1234" i="34"/>
  <c r="V1234" i="34"/>
  <c r="AA1234" i="34"/>
  <c r="A1221" i="34"/>
  <c r="R1221" i="34"/>
  <c r="V1221" i="34"/>
  <c r="AA1221" i="34"/>
  <c r="P1221" i="34"/>
  <c r="X1221" i="34"/>
  <c r="Q1221" i="34"/>
  <c r="A1217" i="34"/>
  <c r="R1217" i="34"/>
  <c r="V1217" i="34"/>
  <c r="AA1217" i="34"/>
  <c r="P1217" i="34"/>
  <c r="X1217" i="34"/>
  <c r="Q1217" i="34"/>
  <c r="A1195" i="34"/>
  <c r="R1195" i="34"/>
  <c r="V1195" i="34"/>
  <c r="AA1195" i="34"/>
  <c r="P1195" i="34"/>
  <c r="X1195" i="34"/>
  <c r="Q1195" i="34"/>
  <c r="A1155" i="34"/>
  <c r="R1155" i="34"/>
  <c r="V1155" i="34"/>
  <c r="AA1155" i="34"/>
  <c r="P1155" i="34"/>
  <c r="X1155" i="34"/>
  <c r="Q1155" i="34"/>
  <c r="A1151" i="34"/>
  <c r="R1151" i="34"/>
  <c r="V1151" i="34"/>
  <c r="AA1151" i="34"/>
  <c r="P1151" i="34"/>
  <c r="X1151" i="34"/>
  <c r="Q1151" i="34"/>
  <c r="A1147" i="34"/>
  <c r="R1147" i="34"/>
  <c r="V1147" i="34"/>
  <c r="AA1147" i="34"/>
  <c r="P1147" i="34"/>
  <c r="X1147" i="34"/>
  <c r="Q1147" i="34"/>
  <c r="A1125" i="34"/>
  <c r="R1125" i="34"/>
  <c r="V1125" i="34"/>
  <c r="AA1125" i="34"/>
  <c r="P1125" i="34"/>
  <c r="X1125" i="34"/>
  <c r="Q1125" i="34"/>
  <c r="A1121" i="34"/>
  <c r="R1121" i="34"/>
  <c r="V1121" i="34"/>
  <c r="AA1121" i="34"/>
  <c r="P1121" i="34"/>
  <c r="X1121" i="34"/>
  <c r="Q1121" i="34"/>
  <c r="A1110" i="34"/>
  <c r="P1110" i="34"/>
  <c r="X1110" i="34"/>
  <c r="Q1110" i="34"/>
  <c r="R1110" i="34"/>
  <c r="V1110" i="34"/>
  <c r="AA1110" i="34"/>
  <c r="A1106" i="34"/>
  <c r="P1106" i="34"/>
  <c r="X1106" i="34"/>
  <c r="Q1106" i="34"/>
  <c r="R1106" i="34"/>
  <c r="V1106" i="34"/>
  <c r="AA1106" i="34"/>
  <c r="A1102" i="34"/>
  <c r="P1102" i="34"/>
  <c r="X1102" i="34"/>
  <c r="Q1102" i="34"/>
  <c r="R1102" i="34"/>
  <c r="V1102" i="34"/>
  <c r="AA1102" i="34"/>
  <c r="A691" i="34"/>
  <c r="P691" i="34"/>
  <c r="X691" i="34"/>
  <c r="R691" i="34"/>
  <c r="V691" i="34"/>
  <c r="Q691" i="34"/>
  <c r="AA691" i="34"/>
  <c r="A697" i="34"/>
  <c r="P697" i="34"/>
  <c r="X697" i="34"/>
  <c r="R697" i="34"/>
  <c r="V697" i="34"/>
  <c r="Q697" i="34"/>
  <c r="AA697" i="34"/>
  <c r="A1097" i="34"/>
  <c r="R1097" i="34"/>
  <c r="V1097" i="34"/>
  <c r="AA1097" i="34"/>
  <c r="P1097" i="34"/>
  <c r="X1097" i="34"/>
  <c r="Q1097" i="34"/>
  <c r="A1128" i="34"/>
  <c r="P1128" i="34"/>
  <c r="X1128" i="34"/>
  <c r="Q1128" i="34"/>
  <c r="R1128" i="34"/>
  <c r="V1128" i="34"/>
  <c r="AA1128" i="34"/>
  <c r="A1144" i="34"/>
  <c r="P1144" i="34"/>
  <c r="X1144" i="34"/>
  <c r="Q1144" i="34"/>
  <c r="R1144" i="34"/>
  <c r="V1144" i="34"/>
  <c r="AA1144" i="34"/>
  <c r="A1162" i="34"/>
  <c r="P1162" i="34"/>
  <c r="X1162" i="34"/>
  <c r="Q1162" i="34"/>
  <c r="R1162" i="34"/>
  <c r="V1162" i="34"/>
  <c r="AA1162" i="34"/>
  <c r="A1186" i="34"/>
  <c r="P1186" i="34"/>
  <c r="X1186" i="34"/>
  <c r="Q1186" i="34"/>
  <c r="R1186" i="34"/>
  <c r="V1186" i="34"/>
  <c r="AA1186" i="34"/>
  <c r="A1190" i="34"/>
  <c r="P1190" i="34"/>
  <c r="X1190" i="34"/>
  <c r="Q1190" i="34"/>
  <c r="R1190" i="34"/>
  <c r="V1190" i="34"/>
  <c r="AA1190" i="34"/>
  <c r="A1299" i="34"/>
  <c r="R1299" i="34"/>
  <c r="V1299" i="34"/>
  <c r="AA1299" i="34"/>
  <c r="P1299" i="34"/>
  <c r="X1299" i="34"/>
  <c r="Q1299" i="34"/>
  <c r="A469" i="34"/>
  <c r="R469" i="34"/>
  <c r="V469" i="34"/>
  <c r="AA469" i="34"/>
  <c r="P469" i="34"/>
  <c r="X469" i="34"/>
  <c r="Q469" i="34"/>
  <c r="A473" i="34"/>
  <c r="R473" i="34"/>
  <c r="V473" i="34"/>
  <c r="AA473" i="34"/>
  <c r="P473" i="34"/>
  <c r="X473" i="34"/>
  <c r="Q473" i="34"/>
  <c r="A477" i="34"/>
  <c r="R477" i="34"/>
  <c r="V477" i="34"/>
  <c r="AA477" i="34"/>
  <c r="P477" i="34"/>
  <c r="X477" i="34"/>
  <c r="Q477" i="34"/>
  <c r="A481" i="34"/>
  <c r="R481" i="34"/>
  <c r="V481" i="34"/>
  <c r="AA481" i="34"/>
  <c r="P481" i="34"/>
  <c r="X481" i="34"/>
  <c r="Q481" i="34"/>
  <c r="A548" i="34"/>
  <c r="P548" i="34"/>
  <c r="X548" i="34"/>
  <c r="Q548" i="34"/>
  <c r="R548" i="34"/>
  <c r="V548" i="34"/>
  <c r="AA548" i="34"/>
  <c r="A880" i="34"/>
  <c r="R880" i="34"/>
  <c r="V880" i="34"/>
  <c r="AA880" i="34"/>
  <c r="P880" i="34"/>
  <c r="X880" i="34"/>
  <c r="Q880" i="34"/>
  <c r="A898" i="34"/>
  <c r="R898" i="34"/>
  <c r="V898" i="34"/>
  <c r="AA898" i="34"/>
  <c r="P898" i="34"/>
  <c r="X898" i="34"/>
  <c r="Q898" i="34"/>
  <c r="A906" i="34"/>
  <c r="R906" i="34"/>
  <c r="V906" i="34"/>
  <c r="AA906" i="34"/>
  <c r="P906" i="34"/>
  <c r="X906" i="34"/>
  <c r="Q906" i="34"/>
  <c r="A910" i="34"/>
  <c r="R910" i="34"/>
  <c r="V910" i="34"/>
  <c r="AA910" i="34"/>
  <c r="P910" i="34"/>
  <c r="X910" i="34"/>
  <c r="Q910" i="34"/>
  <c r="A914" i="34"/>
  <c r="R914" i="34"/>
  <c r="V914" i="34"/>
  <c r="AA914" i="34"/>
  <c r="P914" i="34"/>
  <c r="X914" i="34"/>
  <c r="Q914" i="34"/>
  <c r="A918" i="34"/>
  <c r="R918" i="34"/>
  <c r="V918" i="34"/>
  <c r="AA918" i="34"/>
  <c r="P918" i="34"/>
  <c r="X918" i="34"/>
  <c r="Q918" i="34"/>
  <c r="A922" i="34"/>
  <c r="R922" i="34"/>
  <c r="V922" i="34"/>
  <c r="AA922" i="34"/>
  <c r="P922" i="34"/>
  <c r="X922" i="34"/>
  <c r="Q922" i="34"/>
  <c r="A926" i="34"/>
  <c r="R926" i="34"/>
  <c r="V926" i="34"/>
  <c r="AA926" i="34"/>
  <c r="P926" i="34"/>
  <c r="X926" i="34"/>
  <c r="Q926" i="34"/>
  <c r="A930" i="34"/>
  <c r="R930" i="34"/>
  <c r="V930" i="34"/>
  <c r="AA930" i="34"/>
  <c r="P930" i="34"/>
  <c r="X930" i="34"/>
  <c r="Q930" i="34"/>
  <c r="A934" i="34"/>
  <c r="R934" i="34"/>
  <c r="V934" i="34"/>
  <c r="AA934" i="34"/>
  <c r="P934" i="34"/>
  <c r="X934" i="34"/>
  <c r="Q934" i="34"/>
  <c r="A938" i="34"/>
  <c r="R938" i="34"/>
  <c r="V938" i="34"/>
  <c r="AA938" i="34"/>
  <c r="P938" i="34"/>
  <c r="X938" i="34"/>
  <c r="Q938" i="34"/>
  <c r="A942" i="34"/>
  <c r="R942" i="34"/>
  <c r="V942" i="34"/>
  <c r="AA942" i="34"/>
  <c r="P942" i="34"/>
  <c r="X942" i="34"/>
  <c r="Q942" i="34"/>
  <c r="A946" i="34"/>
  <c r="R946" i="34"/>
  <c r="V946" i="34"/>
  <c r="AA946" i="34"/>
  <c r="P946" i="34"/>
  <c r="X946" i="34"/>
  <c r="Q946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964" i="34"/>
  <c r="R964" i="34"/>
  <c r="V964" i="34"/>
  <c r="P964" i="34"/>
  <c r="X964" i="34"/>
  <c r="Q964" i="34"/>
  <c r="AA964" i="34"/>
  <c r="A968" i="34"/>
  <c r="R968" i="34"/>
  <c r="V968" i="34"/>
  <c r="P968" i="34"/>
  <c r="X968" i="34"/>
  <c r="Q968" i="34"/>
  <c r="AA968" i="34"/>
  <c r="A972" i="34"/>
  <c r="R972" i="34"/>
  <c r="V972" i="34"/>
  <c r="P972" i="34"/>
  <c r="X972" i="34"/>
  <c r="AA972" i="34"/>
  <c r="Q972" i="34"/>
  <c r="A976" i="34"/>
  <c r="R976" i="34"/>
  <c r="V976" i="34"/>
  <c r="P976" i="34"/>
  <c r="X976" i="34"/>
  <c r="AA976" i="34"/>
  <c r="Q976" i="34"/>
  <c r="A980" i="34"/>
  <c r="R980" i="34"/>
  <c r="V980" i="34"/>
  <c r="P980" i="34"/>
  <c r="X980" i="34"/>
  <c r="AA980" i="34"/>
  <c r="Q980" i="34"/>
  <c r="A1089" i="34"/>
  <c r="R1089" i="34"/>
  <c r="V1089" i="34"/>
  <c r="AA1089" i="34"/>
  <c r="P1089" i="34"/>
  <c r="X1089" i="34"/>
  <c r="Q1089" i="34"/>
  <c r="A1170" i="34"/>
  <c r="P1170" i="34"/>
  <c r="X1170" i="34"/>
  <c r="Q1170" i="34"/>
  <c r="R1170" i="34"/>
  <c r="V1170" i="34"/>
  <c r="AA1170" i="34"/>
  <c r="A1462" i="34"/>
  <c r="P1462" i="34"/>
  <c r="X1462" i="34"/>
  <c r="Q1462" i="34"/>
  <c r="R1462" i="34"/>
  <c r="V1462" i="34"/>
  <c r="AA1462" i="34"/>
  <c r="A1466" i="34"/>
  <c r="P1466" i="34"/>
  <c r="X1466" i="34"/>
  <c r="Q1466" i="34"/>
  <c r="R1466" i="34"/>
  <c r="V1466" i="34"/>
  <c r="AA1466" i="34"/>
  <c r="P1488" i="34"/>
  <c r="X1488" i="34"/>
  <c r="Q1488" i="34"/>
  <c r="R1488" i="34"/>
  <c r="V1488" i="34"/>
  <c r="AA1488" i="34"/>
  <c r="P1492" i="34"/>
  <c r="X1492" i="34"/>
  <c r="Q1492" i="34"/>
  <c r="R1492" i="34"/>
  <c r="V1492" i="34"/>
  <c r="AA1492" i="34"/>
  <c r="P1518" i="34"/>
  <c r="X1518" i="34"/>
  <c r="Q1518" i="34"/>
  <c r="R1518" i="34"/>
  <c r="V1518" i="34"/>
  <c r="AA1518" i="34"/>
  <c r="A1311" i="34"/>
  <c r="R1311" i="34"/>
  <c r="V1311" i="34"/>
  <c r="AA1311" i="34"/>
  <c r="P1311" i="34"/>
  <c r="X1311" i="34"/>
  <c r="Q1311" i="34"/>
  <c r="A1317" i="34"/>
  <c r="R1317" i="34"/>
  <c r="V1317" i="34"/>
  <c r="AA1317" i="34"/>
  <c r="P1317" i="34"/>
  <c r="X1317" i="34"/>
  <c r="Q1317" i="34"/>
  <c r="A1340" i="34"/>
  <c r="P1340" i="34"/>
  <c r="X1340" i="34"/>
  <c r="Q1340" i="34"/>
  <c r="R1340" i="34"/>
  <c r="V1340" i="34"/>
  <c r="AA1340" i="34"/>
  <c r="A1344" i="34"/>
  <c r="P1344" i="34"/>
  <c r="X1344" i="34"/>
  <c r="Q1344" i="34"/>
  <c r="R1344" i="34"/>
  <c r="V1344" i="34"/>
  <c r="AA1344" i="34"/>
  <c r="A1365" i="34"/>
  <c r="R1365" i="34"/>
  <c r="V1365" i="34"/>
  <c r="P1365" i="34"/>
  <c r="X1365" i="34"/>
  <c r="Q1365" i="34"/>
  <c r="AA1365" i="34"/>
  <c r="A1369" i="34"/>
  <c r="R1369" i="34"/>
  <c r="V1369" i="34"/>
  <c r="P1369" i="34"/>
  <c r="X1369" i="34"/>
  <c r="Q1369" i="34"/>
  <c r="AA1369" i="34"/>
  <c r="A1200" i="34"/>
  <c r="P1200" i="34"/>
  <c r="X1200" i="34"/>
  <c r="Q1200" i="34"/>
  <c r="R1200" i="34"/>
  <c r="V1200" i="34"/>
  <c r="AA1200" i="34"/>
  <c r="A1204" i="34"/>
  <c r="P1204" i="34"/>
  <c r="X1204" i="34"/>
  <c r="Q1204" i="34"/>
  <c r="R1204" i="34"/>
  <c r="V1204" i="34"/>
  <c r="AA1204" i="34"/>
  <c r="A1243" i="34"/>
  <c r="R1243" i="34"/>
  <c r="V1243" i="34"/>
  <c r="AA1243" i="34"/>
  <c r="P1243" i="34"/>
  <c r="X1243" i="34"/>
  <c r="Q1243" i="34"/>
  <c r="A1247" i="34"/>
  <c r="R1247" i="34"/>
  <c r="V1247" i="34"/>
  <c r="AA1247" i="34"/>
  <c r="P1247" i="34"/>
  <c r="X1247" i="34"/>
  <c r="Q1247" i="34"/>
  <c r="A1281" i="34"/>
  <c r="R1281" i="34"/>
  <c r="V1281" i="34"/>
  <c r="AA1281" i="34"/>
  <c r="P1281" i="34"/>
  <c r="X1281" i="34"/>
  <c r="Q1281" i="34"/>
  <c r="A1285" i="34"/>
  <c r="R1285" i="34"/>
  <c r="V1285" i="34"/>
  <c r="AA1285" i="34"/>
  <c r="P1285" i="34"/>
  <c r="X1285" i="34"/>
  <c r="Q1285" i="34"/>
  <c r="A1289" i="34"/>
  <c r="R1289" i="34"/>
  <c r="V1289" i="34"/>
  <c r="AA1289" i="34"/>
  <c r="P1289" i="34"/>
  <c r="X1289" i="34"/>
  <c r="Q1289" i="34"/>
  <c r="A1157" i="34"/>
  <c r="R1157" i="34"/>
  <c r="V1157" i="34"/>
  <c r="AA1157" i="34"/>
  <c r="P1157" i="34"/>
  <c r="X1157" i="34"/>
  <c r="Q1157" i="34"/>
  <c r="A1166" i="34"/>
  <c r="P1166" i="34"/>
  <c r="X1166" i="34"/>
  <c r="Q1166" i="34"/>
  <c r="R1166" i="34"/>
  <c r="V1166" i="34"/>
  <c r="AA1166" i="34"/>
  <c r="A1094" i="34"/>
  <c r="P1094" i="34"/>
  <c r="X1094" i="34"/>
  <c r="Q1094" i="34"/>
  <c r="R1094" i="34"/>
  <c r="V1094" i="34"/>
  <c r="AA1094" i="34"/>
  <c r="P1512" i="34"/>
  <c r="X1512" i="34"/>
  <c r="Q1512" i="34"/>
  <c r="R1512" i="34"/>
  <c r="V1512" i="34"/>
  <c r="AA1512" i="34"/>
  <c r="P1508" i="34"/>
  <c r="X1508" i="34"/>
  <c r="Q1508" i="34"/>
  <c r="R1508" i="34"/>
  <c r="V1508" i="34"/>
  <c r="AA1508" i="34"/>
  <c r="A1443" i="34"/>
  <c r="R1443" i="34"/>
  <c r="V1443" i="34"/>
  <c r="AA1443" i="34"/>
  <c r="P1443" i="34"/>
  <c r="X1443" i="34"/>
  <c r="Q1443" i="34"/>
  <c r="A1439" i="34"/>
  <c r="R1439" i="34"/>
  <c r="V1439" i="34"/>
  <c r="AA1439" i="34"/>
  <c r="P1439" i="34"/>
  <c r="X1439" i="34"/>
  <c r="Q1439" i="34"/>
  <c r="A1435" i="34"/>
  <c r="R1435" i="34"/>
  <c r="V1435" i="34"/>
  <c r="AA1435" i="34"/>
  <c r="P1435" i="34"/>
  <c r="X1435" i="34"/>
  <c r="Q1435" i="34"/>
  <c r="A1431" i="34"/>
  <c r="R1431" i="34"/>
  <c r="V1431" i="34"/>
  <c r="AA1431" i="34"/>
  <c r="P1431" i="34"/>
  <c r="X1431" i="34"/>
  <c r="Q1431" i="34"/>
  <c r="A1417" i="34"/>
  <c r="R1417" i="34"/>
  <c r="V1417" i="34"/>
  <c r="AA1417" i="34"/>
  <c r="P1417" i="34"/>
  <c r="X1417" i="34"/>
  <c r="Q1417" i="34"/>
  <c r="A1413" i="34"/>
  <c r="R1413" i="34"/>
  <c r="V1413" i="34"/>
  <c r="P1413" i="34"/>
  <c r="X1413" i="34"/>
  <c r="AA1413" i="34"/>
  <c r="Q1413" i="34"/>
  <c r="A1407" i="34"/>
  <c r="R1407" i="34"/>
  <c r="V1407" i="34"/>
  <c r="P1407" i="34"/>
  <c r="X1407" i="34"/>
  <c r="AA1407" i="34"/>
  <c r="Q1407" i="34"/>
  <c r="A1403" i="34"/>
  <c r="R1403" i="34"/>
  <c r="V1403" i="34"/>
  <c r="P1403" i="34"/>
  <c r="X1403" i="34"/>
  <c r="AA1403" i="34"/>
  <c r="Q1403" i="34"/>
  <c r="A1364" i="34"/>
  <c r="P1364" i="34"/>
  <c r="X1364" i="34"/>
  <c r="R1364" i="34"/>
  <c r="V1364" i="34"/>
  <c r="AA1364" i="34"/>
  <c r="Q1364" i="34"/>
  <c r="A1310" i="34"/>
  <c r="P1310" i="34"/>
  <c r="X1310" i="34"/>
  <c r="Q1310" i="34"/>
  <c r="R1310" i="34"/>
  <c r="V1310" i="34"/>
  <c r="AA1310" i="34"/>
  <c r="A1306" i="34"/>
  <c r="P1306" i="34"/>
  <c r="X1306" i="34"/>
  <c r="Q1306" i="34"/>
  <c r="R1306" i="34"/>
  <c r="V1306" i="34"/>
  <c r="AA1306" i="34"/>
  <c r="A1237" i="34"/>
  <c r="R1237" i="34"/>
  <c r="V1237" i="34"/>
  <c r="AA1237" i="34"/>
  <c r="P1237" i="34"/>
  <c r="X1237" i="34"/>
  <c r="Q1237" i="34"/>
  <c r="A1233" i="34"/>
  <c r="R1233" i="34"/>
  <c r="V1233" i="34"/>
  <c r="AA1233" i="34"/>
  <c r="P1233" i="34"/>
  <c r="X1233" i="34"/>
  <c r="Q1233" i="34"/>
  <c r="A1220" i="34"/>
  <c r="P1220" i="34"/>
  <c r="X1220" i="34"/>
  <c r="Q1220" i="34"/>
  <c r="R1220" i="34"/>
  <c r="V1220" i="34"/>
  <c r="AA1220" i="34"/>
  <c r="A1216" i="34"/>
  <c r="P1216" i="34"/>
  <c r="X1216" i="34"/>
  <c r="Q1216" i="34"/>
  <c r="R1216" i="34"/>
  <c r="V1216" i="34"/>
  <c r="AA1216" i="34"/>
  <c r="A1194" i="34"/>
  <c r="P1194" i="34"/>
  <c r="X1194" i="34"/>
  <c r="Q1194" i="34"/>
  <c r="R1194" i="34"/>
  <c r="V1194" i="34"/>
  <c r="AA1194" i="34"/>
  <c r="A1154" i="34"/>
  <c r="P1154" i="34"/>
  <c r="X1154" i="34"/>
  <c r="Q1154" i="34"/>
  <c r="R1154" i="34"/>
  <c r="V1154" i="34"/>
  <c r="AA1154" i="34"/>
  <c r="A1150" i="34"/>
  <c r="P1150" i="34"/>
  <c r="X1150" i="34"/>
  <c r="Q1150" i="34"/>
  <c r="R1150" i="34"/>
  <c r="V1150" i="34"/>
  <c r="AA1150" i="34"/>
  <c r="A1143" i="34"/>
  <c r="R1143" i="34"/>
  <c r="V1143" i="34"/>
  <c r="AA1143" i="34"/>
  <c r="P1143" i="34"/>
  <c r="X1143" i="34"/>
  <c r="Q1143" i="34"/>
  <c r="A1124" i="34"/>
  <c r="P1124" i="34"/>
  <c r="X1124" i="34"/>
  <c r="Q1124" i="34"/>
  <c r="R1124" i="34"/>
  <c r="V1124" i="34"/>
  <c r="AA1124" i="34"/>
  <c r="A1120" i="34"/>
  <c r="P1120" i="34"/>
  <c r="X1120" i="34"/>
  <c r="Q1120" i="34"/>
  <c r="R1120" i="34"/>
  <c r="V1120" i="34"/>
  <c r="AA1120" i="34"/>
  <c r="A1109" i="34"/>
  <c r="R1109" i="34"/>
  <c r="V1109" i="34"/>
  <c r="AA1109" i="34"/>
  <c r="P1109" i="34"/>
  <c r="X1109" i="34"/>
  <c r="Q1109" i="34"/>
  <c r="A1105" i="34"/>
  <c r="R1105" i="34"/>
  <c r="V1105" i="34"/>
  <c r="AA1105" i="34"/>
  <c r="P1105" i="34"/>
  <c r="X1105" i="34"/>
  <c r="Q1105" i="34"/>
  <c r="A1101" i="34"/>
  <c r="R1101" i="34"/>
  <c r="V1101" i="34"/>
  <c r="AA1101" i="34"/>
  <c r="P1101" i="34"/>
  <c r="X1101" i="34"/>
  <c r="Q1101" i="34"/>
  <c r="A692" i="34"/>
  <c r="R692" i="34"/>
  <c r="V692" i="34"/>
  <c r="P692" i="34"/>
  <c r="X692" i="34"/>
  <c r="AA692" i="34"/>
  <c r="Q692" i="34"/>
  <c r="A767" i="34"/>
  <c r="R767" i="34"/>
  <c r="V767" i="34"/>
  <c r="Q767" i="34"/>
  <c r="AA767" i="34"/>
  <c r="X767" i="34"/>
  <c r="P767" i="34"/>
  <c r="A1098" i="34"/>
  <c r="P1098" i="34"/>
  <c r="X1098" i="34"/>
  <c r="Q1098" i="34"/>
  <c r="R1098" i="34"/>
  <c r="V1098" i="34"/>
  <c r="AA1098" i="34"/>
  <c r="A1129" i="34"/>
  <c r="R1129" i="34"/>
  <c r="V1129" i="34"/>
  <c r="AA1129" i="34"/>
  <c r="P1129" i="34"/>
  <c r="X1129" i="34"/>
  <c r="Q1129" i="34"/>
  <c r="A1145" i="34"/>
  <c r="R1145" i="34"/>
  <c r="V1145" i="34"/>
  <c r="AA1145" i="34"/>
  <c r="P1145" i="34"/>
  <c r="X1145" i="34"/>
  <c r="Q1145" i="34"/>
  <c r="A1163" i="34"/>
  <c r="R1163" i="34"/>
  <c r="V1163" i="34"/>
  <c r="AA1163" i="34"/>
  <c r="P1163" i="34"/>
  <c r="X1163" i="34"/>
  <c r="Q1163" i="34"/>
  <c r="A1187" i="34"/>
  <c r="R1187" i="34"/>
  <c r="V1187" i="34"/>
  <c r="AA1187" i="34"/>
  <c r="P1187" i="34"/>
  <c r="X1187" i="34"/>
  <c r="Q1187" i="34"/>
  <c r="A1191" i="34"/>
  <c r="R1191" i="34"/>
  <c r="V1191" i="34"/>
  <c r="AA1191" i="34"/>
  <c r="P1191" i="34"/>
  <c r="X1191" i="34"/>
  <c r="Q1191" i="34"/>
  <c r="A1300" i="34"/>
  <c r="P1300" i="34"/>
  <c r="X1300" i="34"/>
  <c r="Q1300" i="34"/>
  <c r="R1300" i="34"/>
  <c r="V1300" i="34"/>
  <c r="AA1300" i="34"/>
  <c r="A470" i="34"/>
  <c r="P470" i="34"/>
  <c r="X470" i="34"/>
  <c r="Q470" i="34"/>
  <c r="R470" i="34"/>
  <c r="V470" i="34"/>
  <c r="AA470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482" i="34"/>
  <c r="P482" i="34"/>
  <c r="X482" i="34"/>
  <c r="Q482" i="34"/>
  <c r="R482" i="34"/>
  <c r="V482" i="34"/>
  <c r="AA482" i="34"/>
  <c r="A549" i="34"/>
  <c r="R549" i="34"/>
  <c r="V549" i="34"/>
  <c r="AA549" i="34"/>
  <c r="P549" i="34"/>
  <c r="X549" i="34"/>
  <c r="Q549" i="34"/>
  <c r="A881" i="34"/>
  <c r="P881" i="34"/>
  <c r="X881" i="34"/>
  <c r="Q881" i="34"/>
  <c r="R881" i="34"/>
  <c r="V881" i="34"/>
  <c r="AA881" i="34"/>
  <c r="A903" i="34"/>
  <c r="P903" i="34"/>
  <c r="X903" i="34"/>
  <c r="Q903" i="34"/>
  <c r="R903" i="34"/>
  <c r="V903" i="34"/>
  <c r="AA903" i="34"/>
  <c r="A907" i="34"/>
  <c r="P907" i="34"/>
  <c r="X907" i="34"/>
  <c r="Q907" i="34"/>
  <c r="R907" i="34"/>
  <c r="V907" i="34"/>
  <c r="AA907" i="34"/>
  <c r="A911" i="34"/>
  <c r="P911" i="34"/>
  <c r="X911" i="34"/>
  <c r="Q911" i="34"/>
  <c r="R911" i="34"/>
  <c r="V911" i="34"/>
  <c r="AA911" i="34"/>
  <c r="A915" i="34"/>
  <c r="P915" i="34"/>
  <c r="X915" i="34"/>
  <c r="Q915" i="34"/>
  <c r="R915" i="34"/>
  <c r="V915" i="34"/>
  <c r="AA915" i="34"/>
  <c r="A919" i="34"/>
  <c r="P919" i="34"/>
  <c r="X919" i="34"/>
  <c r="Q919" i="34"/>
  <c r="R919" i="34"/>
  <c r="V919" i="34"/>
  <c r="AA919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939" i="34"/>
  <c r="P939" i="34"/>
  <c r="X939" i="34"/>
  <c r="Q939" i="34"/>
  <c r="R939" i="34"/>
  <c r="V939" i="34"/>
  <c r="AA939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53" i="34"/>
  <c r="P953" i="34"/>
  <c r="X953" i="34"/>
  <c r="Q953" i="34"/>
  <c r="R953" i="34"/>
  <c r="V953" i="34"/>
  <c r="AA953" i="34"/>
  <c r="A957" i="34"/>
  <c r="P957" i="34"/>
  <c r="X957" i="34"/>
  <c r="Q957" i="34"/>
  <c r="R957" i="34"/>
  <c r="V957" i="34"/>
  <c r="AA957" i="34"/>
  <c r="A965" i="34"/>
  <c r="P965" i="34"/>
  <c r="X965" i="34"/>
  <c r="R965" i="34"/>
  <c r="V965" i="34"/>
  <c r="AA965" i="34"/>
  <c r="Q965" i="34"/>
  <c r="A969" i="34"/>
  <c r="P969" i="34"/>
  <c r="X969" i="34"/>
  <c r="R969" i="34"/>
  <c r="V969" i="34"/>
  <c r="Q969" i="34"/>
  <c r="AA969" i="34"/>
  <c r="A973" i="34"/>
  <c r="P973" i="34"/>
  <c r="X973" i="34"/>
  <c r="R973" i="34"/>
  <c r="V973" i="34"/>
  <c r="Q973" i="34"/>
  <c r="AA973" i="34"/>
  <c r="A977" i="34"/>
  <c r="P977" i="34"/>
  <c r="X977" i="34"/>
  <c r="R977" i="34"/>
  <c r="V977" i="34"/>
  <c r="Q977" i="34"/>
  <c r="AA977" i="34"/>
  <c r="A981" i="34"/>
  <c r="P981" i="34"/>
  <c r="X981" i="34"/>
  <c r="R981" i="34"/>
  <c r="V981" i="34"/>
  <c r="Q981" i="34"/>
  <c r="AA981" i="34"/>
  <c r="A1090" i="34"/>
  <c r="P1090" i="34"/>
  <c r="X1090" i="34"/>
  <c r="Q1090" i="34"/>
  <c r="R1090" i="34"/>
  <c r="V1090" i="34"/>
  <c r="AA1090" i="34"/>
  <c r="A1171" i="34"/>
  <c r="R1171" i="34"/>
  <c r="V1171" i="34"/>
  <c r="AA1171" i="34"/>
  <c r="P1171" i="34"/>
  <c r="X1171" i="34"/>
  <c r="Q1171" i="34"/>
  <c r="A1388" i="34"/>
  <c r="P1388" i="34"/>
  <c r="X1388" i="34"/>
  <c r="R1388" i="34"/>
  <c r="V1388" i="34"/>
  <c r="Q1388" i="34"/>
  <c r="AA1388" i="34"/>
  <c r="A1463" i="34"/>
  <c r="R1463" i="34"/>
  <c r="V1463" i="34"/>
  <c r="AA1463" i="34"/>
  <c r="P1463" i="34"/>
  <c r="X1463" i="34"/>
  <c r="Q1463" i="34"/>
  <c r="A1467" i="34"/>
  <c r="R1467" i="34"/>
  <c r="V1467" i="34"/>
  <c r="AA1467" i="34"/>
  <c r="P1467" i="34"/>
  <c r="X1467" i="34"/>
  <c r="Q1467" i="34"/>
  <c r="R1489" i="34"/>
  <c r="V1489" i="34"/>
  <c r="AA1489" i="34"/>
  <c r="P1489" i="34"/>
  <c r="X1489" i="34"/>
  <c r="Q1489" i="34"/>
  <c r="R1493" i="34"/>
  <c r="V1493" i="34"/>
  <c r="AA1493" i="34"/>
  <c r="P1493" i="34"/>
  <c r="X1493" i="34"/>
  <c r="Q1493" i="34"/>
  <c r="A1314" i="34"/>
  <c r="P1314" i="34"/>
  <c r="X1314" i="34"/>
  <c r="Q1314" i="34"/>
  <c r="R1314" i="34"/>
  <c r="V1314" i="34"/>
  <c r="AA1314" i="34"/>
  <c r="A1318" i="34"/>
  <c r="P1318" i="34"/>
  <c r="X1318" i="34"/>
  <c r="Q1318" i="34"/>
  <c r="R1318" i="34"/>
  <c r="V1318" i="34"/>
  <c r="AA1318" i="34"/>
  <c r="A1341" i="34"/>
  <c r="R1341" i="34"/>
  <c r="V1341" i="34"/>
  <c r="AA1341" i="34"/>
  <c r="P1341" i="34"/>
  <c r="X1341" i="34"/>
  <c r="Q1341" i="34"/>
  <c r="A1345" i="34"/>
  <c r="R1345" i="34"/>
  <c r="V1345" i="34"/>
  <c r="AA1345" i="34"/>
  <c r="P1345" i="34"/>
  <c r="X1345" i="34"/>
  <c r="Q1345" i="34"/>
  <c r="A1366" i="34"/>
  <c r="P1366" i="34"/>
  <c r="X1366" i="34"/>
  <c r="R1366" i="34"/>
  <c r="V1366" i="34"/>
  <c r="AA1366" i="34"/>
  <c r="Q1366" i="34"/>
  <c r="A1380" i="34"/>
  <c r="P1380" i="34"/>
  <c r="X1380" i="34"/>
  <c r="R1380" i="34"/>
  <c r="V1380" i="34"/>
  <c r="Q1380" i="34"/>
  <c r="AA1380" i="34"/>
  <c r="A1201" i="34"/>
  <c r="R1201" i="34"/>
  <c r="V1201" i="34"/>
  <c r="AA1201" i="34"/>
  <c r="P1201" i="34"/>
  <c r="X1201" i="34"/>
  <c r="Q1201" i="34"/>
  <c r="A1205" i="34"/>
  <c r="R1205" i="34"/>
  <c r="V1205" i="34"/>
  <c r="AA1205" i="34"/>
  <c r="P1205" i="34"/>
  <c r="X1205" i="34"/>
  <c r="Q1205" i="34"/>
  <c r="A1244" i="34"/>
  <c r="P1244" i="34"/>
  <c r="X1244" i="34"/>
  <c r="Q1244" i="34"/>
  <c r="R1244" i="34"/>
  <c r="V1244" i="34"/>
  <c r="AA1244" i="34"/>
  <c r="A1248" i="34"/>
  <c r="P1248" i="34"/>
  <c r="X1248" i="34"/>
  <c r="Q1248" i="34"/>
  <c r="R1248" i="34"/>
  <c r="V1248" i="34"/>
  <c r="AA1248" i="34"/>
  <c r="A1282" i="34"/>
  <c r="P1282" i="34"/>
  <c r="X1282" i="34"/>
  <c r="Q1282" i="34"/>
  <c r="R1282" i="34"/>
  <c r="V1282" i="34"/>
  <c r="AA1282" i="34"/>
  <c r="A1286" i="34"/>
  <c r="P1286" i="34"/>
  <c r="X1286" i="34"/>
  <c r="Q1286" i="34"/>
  <c r="R1286" i="34"/>
  <c r="V1286" i="34"/>
  <c r="AA1286" i="34"/>
  <c r="A1290" i="34"/>
  <c r="P1290" i="34"/>
  <c r="X1290" i="34"/>
  <c r="Q1290" i="34"/>
  <c r="R1290" i="34"/>
  <c r="V1290" i="34"/>
  <c r="AA1290" i="34"/>
  <c r="A1158" i="34"/>
  <c r="P1158" i="34"/>
  <c r="X1158" i="34"/>
  <c r="Q1158" i="34"/>
  <c r="R1158" i="34"/>
  <c r="V1158" i="34"/>
  <c r="AA1158" i="34"/>
  <c r="A1167" i="34"/>
  <c r="R1167" i="34"/>
  <c r="V1167" i="34"/>
  <c r="AA1167" i="34"/>
  <c r="P1167" i="34"/>
  <c r="X1167" i="34"/>
  <c r="Q1167" i="34"/>
  <c r="R1511" i="34"/>
  <c r="V1511" i="34"/>
  <c r="AA1511" i="34"/>
  <c r="P1511" i="34"/>
  <c r="X1511" i="34"/>
  <c r="Q1511" i="34"/>
  <c r="R1507" i="34"/>
  <c r="V1507" i="34"/>
  <c r="AA1507" i="34"/>
  <c r="P1507" i="34"/>
  <c r="X1507" i="34"/>
  <c r="Q1507" i="34"/>
  <c r="A1442" i="34"/>
  <c r="P1442" i="34"/>
  <c r="X1442" i="34"/>
  <c r="Q1442" i="34"/>
  <c r="R1442" i="34"/>
  <c r="V1442" i="34"/>
  <c r="AA1442" i="34"/>
  <c r="A1438" i="34"/>
  <c r="P1438" i="34"/>
  <c r="X1438" i="34"/>
  <c r="Q1438" i="34"/>
  <c r="R1438" i="34"/>
  <c r="V1438" i="34"/>
  <c r="AA1438" i="34"/>
  <c r="A1434" i="34"/>
  <c r="P1434" i="34"/>
  <c r="X1434" i="34"/>
  <c r="Q1434" i="34"/>
  <c r="R1434" i="34"/>
  <c r="V1434" i="34"/>
  <c r="AA1434" i="34"/>
  <c r="A1430" i="34"/>
  <c r="P1430" i="34"/>
  <c r="X1430" i="34"/>
  <c r="Q1430" i="34"/>
  <c r="R1430" i="34"/>
  <c r="V1430" i="34"/>
  <c r="AA1430" i="34"/>
  <c r="A1416" i="34"/>
  <c r="R1416" i="34"/>
  <c r="V1416" i="34"/>
  <c r="X1416" i="34"/>
  <c r="P1416" i="34"/>
  <c r="Q1416" i="34"/>
  <c r="AA1416" i="34"/>
  <c r="A1412" i="34"/>
  <c r="P1412" i="34"/>
  <c r="X1412" i="34"/>
  <c r="R1412" i="34"/>
  <c r="V1412" i="34"/>
  <c r="Q1412" i="34"/>
  <c r="AA1412" i="34"/>
  <c r="A1406" i="34"/>
  <c r="P1406" i="34"/>
  <c r="X1406" i="34"/>
  <c r="R1406" i="34"/>
  <c r="V1406" i="34"/>
  <c r="Q1406" i="34"/>
  <c r="AA1406" i="34"/>
  <c r="A1402" i="34"/>
  <c r="P1402" i="34"/>
  <c r="X1402" i="34"/>
  <c r="R1402" i="34"/>
  <c r="V1402" i="34"/>
  <c r="Q1402" i="34"/>
  <c r="AA1402" i="34"/>
  <c r="A1339" i="34"/>
  <c r="R1339" i="34"/>
  <c r="V1339" i="34"/>
  <c r="AA1339" i="34"/>
  <c r="P1339" i="34"/>
  <c r="X1339" i="34"/>
  <c r="Q1339" i="34"/>
  <c r="A1309" i="34"/>
  <c r="R1309" i="34"/>
  <c r="V1309" i="34"/>
  <c r="AA1309" i="34"/>
  <c r="P1309" i="34"/>
  <c r="X1309" i="34"/>
  <c r="Q1309" i="34"/>
  <c r="A1240" i="34"/>
  <c r="P1240" i="34"/>
  <c r="X1240" i="34"/>
  <c r="Q1240" i="34"/>
  <c r="R1240" i="34"/>
  <c r="V1240" i="34"/>
  <c r="AA1240" i="34"/>
  <c r="A1236" i="34"/>
  <c r="P1236" i="34"/>
  <c r="X1236" i="34"/>
  <c r="Q1236" i="34"/>
  <c r="R1236" i="34"/>
  <c r="V1236" i="34"/>
  <c r="AA1236" i="34"/>
  <c r="A1223" i="34"/>
  <c r="R1223" i="34"/>
  <c r="V1223" i="34"/>
  <c r="AA1223" i="34"/>
  <c r="P1223" i="34"/>
  <c r="X1223" i="34"/>
  <c r="Q1223" i="34"/>
  <c r="A1219" i="34"/>
  <c r="R1219" i="34"/>
  <c r="V1219" i="34"/>
  <c r="AA1219" i="34"/>
  <c r="P1219" i="34"/>
  <c r="X1219" i="34"/>
  <c r="Q1219" i="34"/>
  <c r="A1197" i="34"/>
  <c r="R1197" i="34"/>
  <c r="V1197" i="34"/>
  <c r="AA1197" i="34"/>
  <c r="P1197" i="34"/>
  <c r="X1197" i="34"/>
  <c r="Q1197" i="34"/>
  <c r="A1193" i="34"/>
  <c r="R1193" i="34"/>
  <c r="V1193" i="34"/>
  <c r="AA1193" i="34"/>
  <c r="P1193" i="34"/>
  <c r="X1193" i="34"/>
  <c r="Q1193" i="34"/>
  <c r="A1153" i="34"/>
  <c r="R1153" i="34"/>
  <c r="V1153" i="34"/>
  <c r="AA1153" i="34"/>
  <c r="P1153" i="34"/>
  <c r="X1153" i="34"/>
  <c r="Q1153" i="34"/>
  <c r="A1149" i="34"/>
  <c r="R1149" i="34"/>
  <c r="V1149" i="34"/>
  <c r="AA1149" i="34"/>
  <c r="P1149" i="34"/>
  <c r="X1149" i="34"/>
  <c r="Q1149" i="34"/>
  <c r="A1127" i="34"/>
  <c r="R1127" i="34"/>
  <c r="V1127" i="34"/>
  <c r="AA1127" i="34"/>
  <c r="P1127" i="34"/>
  <c r="X1127" i="34"/>
  <c r="Q1127" i="34"/>
  <c r="A1123" i="34"/>
  <c r="R1123" i="34"/>
  <c r="V1123" i="34"/>
  <c r="AA1123" i="34"/>
  <c r="P1123" i="34"/>
  <c r="X1123" i="34"/>
  <c r="Q1123" i="34"/>
  <c r="A1112" i="34"/>
  <c r="P1112" i="34"/>
  <c r="X1112" i="34"/>
  <c r="Q1112" i="34"/>
  <c r="R1112" i="34"/>
  <c r="V1112" i="34"/>
  <c r="AA1112" i="34"/>
  <c r="A1108" i="34"/>
  <c r="P1108" i="34"/>
  <c r="X1108" i="34"/>
  <c r="Q1108" i="34"/>
  <c r="R1108" i="34"/>
  <c r="V1108" i="34"/>
  <c r="AA1108" i="34"/>
  <c r="A1104" i="34"/>
  <c r="P1104" i="34"/>
  <c r="X1104" i="34"/>
  <c r="Q1104" i="34"/>
  <c r="R1104" i="34"/>
  <c r="V1104" i="34"/>
  <c r="AA1104" i="34"/>
  <c r="A1096" i="34"/>
  <c r="P1096" i="34"/>
  <c r="X1096" i="34"/>
  <c r="Q1096" i="34"/>
  <c r="R1096" i="34"/>
  <c r="V1096" i="34"/>
  <c r="AA1096" i="34"/>
  <c r="A689" i="34"/>
  <c r="P689" i="34"/>
  <c r="X689" i="34"/>
  <c r="R689" i="34"/>
  <c r="V689" i="34"/>
  <c r="Q689" i="34"/>
  <c r="AA689" i="34"/>
  <c r="A693" i="34"/>
  <c r="P693" i="34"/>
  <c r="X693" i="34"/>
  <c r="R693" i="34"/>
  <c r="V693" i="34"/>
  <c r="Q693" i="34"/>
  <c r="AA693" i="34"/>
  <c r="A783" i="34"/>
  <c r="Q783" i="34"/>
  <c r="R783" i="34"/>
  <c r="V783" i="34"/>
  <c r="AA783" i="34"/>
  <c r="P783" i="34"/>
  <c r="X783" i="34"/>
  <c r="A1099" i="34"/>
  <c r="R1099" i="34"/>
  <c r="V1099" i="34"/>
  <c r="AA1099" i="34"/>
  <c r="P1099" i="34"/>
  <c r="X1099" i="34"/>
  <c r="Q1099" i="34"/>
  <c r="A1295" i="34"/>
  <c r="R1295" i="34"/>
  <c r="V1295" i="34"/>
  <c r="AA1295" i="34"/>
  <c r="P1295" i="34"/>
  <c r="X1295" i="34"/>
  <c r="Q1295" i="34"/>
  <c r="A1146" i="34"/>
  <c r="P1146" i="34"/>
  <c r="X1146" i="34"/>
  <c r="Q1146" i="34"/>
  <c r="R1146" i="34"/>
  <c r="V1146" i="34"/>
  <c r="AA1146" i="34"/>
  <c r="A1164" i="34"/>
  <c r="P1164" i="34"/>
  <c r="X1164" i="34"/>
  <c r="Q1164" i="34"/>
  <c r="R1164" i="34"/>
  <c r="V1164" i="34"/>
  <c r="AA1164" i="34"/>
  <c r="A1188" i="34"/>
  <c r="P1188" i="34"/>
  <c r="X1188" i="34"/>
  <c r="Q1188" i="34"/>
  <c r="R1188" i="34"/>
  <c r="V1188" i="34"/>
  <c r="AA1188" i="34"/>
  <c r="A1297" i="34"/>
  <c r="R1297" i="34"/>
  <c r="V1297" i="34"/>
  <c r="AA1297" i="34"/>
  <c r="P1297" i="34"/>
  <c r="X1297" i="34"/>
  <c r="Q1297" i="34"/>
  <c r="A467" i="34"/>
  <c r="R467" i="34"/>
  <c r="V467" i="34"/>
  <c r="AA467" i="34"/>
  <c r="P467" i="34"/>
  <c r="X467" i="34"/>
  <c r="Q467" i="34"/>
  <c r="A471" i="34"/>
  <c r="R471" i="34"/>
  <c r="V471" i="34"/>
  <c r="AA471" i="34"/>
  <c r="P471" i="34"/>
  <c r="X471" i="34"/>
  <c r="Q471" i="34"/>
  <c r="A475" i="34"/>
  <c r="R475" i="34"/>
  <c r="V475" i="34"/>
  <c r="AA475" i="34"/>
  <c r="P475" i="34"/>
  <c r="X475" i="34"/>
  <c r="Q475" i="34"/>
  <c r="A479" i="34"/>
  <c r="R479" i="34"/>
  <c r="V479" i="34"/>
  <c r="AA479" i="34"/>
  <c r="P479" i="34"/>
  <c r="X479" i="34"/>
  <c r="Q479" i="34"/>
  <c r="A483" i="34"/>
  <c r="R483" i="34"/>
  <c r="V483" i="34"/>
  <c r="AA483" i="34"/>
  <c r="P483" i="34"/>
  <c r="X483" i="34"/>
  <c r="Q483" i="34"/>
  <c r="A557" i="34"/>
  <c r="R557" i="34"/>
  <c r="V557" i="34"/>
  <c r="AA557" i="34"/>
  <c r="P557" i="34"/>
  <c r="X557" i="34"/>
  <c r="Q557" i="34"/>
  <c r="A882" i="34"/>
  <c r="R882" i="34"/>
  <c r="V882" i="34"/>
  <c r="AA882" i="34"/>
  <c r="P882" i="34"/>
  <c r="X882" i="34"/>
  <c r="Q882" i="34"/>
  <c r="A904" i="34"/>
  <c r="R904" i="34"/>
  <c r="V904" i="34"/>
  <c r="AA904" i="34"/>
  <c r="P904" i="34"/>
  <c r="X904" i="34"/>
  <c r="Q904" i="34"/>
  <c r="A908" i="34"/>
  <c r="R908" i="34"/>
  <c r="V908" i="34"/>
  <c r="AA908" i="34"/>
  <c r="P908" i="34"/>
  <c r="X908" i="34"/>
  <c r="Q908" i="34"/>
  <c r="A912" i="34"/>
  <c r="R912" i="34"/>
  <c r="V912" i="34"/>
  <c r="AA912" i="34"/>
  <c r="P912" i="34"/>
  <c r="X912" i="34"/>
  <c r="Q912" i="34"/>
  <c r="A916" i="34"/>
  <c r="R916" i="34"/>
  <c r="V916" i="34"/>
  <c r="AA916" i="34"/>
  <c r="P916" i="34"/>
  <c r="X916" i="34"/>
  <c r="Q916" i="34"/>
  <c r="A920" i="34"/>
  <c r="R920" i="34"/>
  <c r="V920" i="34"/>
  <c r="AA920" i="34"/>
  <c r="P920" i="34"/>
  <c r="X920" i="34"/>
  <c r="Q920" i="34"/>
  <c r="A924" i="34"/>
  <c r="R924" i="34"/>
  <c r="V924" i="34"/>
  <c r="AA924" i="34"/>
  <c r="P924" i="34"/>
  <c r="X924" i="34"/>
  <c r="Q924" i="34"/>
  <c r="A928" i="34"/>
  <c r="R928" i="34"/>
  <c r="V928" i="34"/>
  <c r="AA928" i="34"/>
  <c r="P928" i="34"/>
  <c r="X928" i="34"/>
  <c r="Q928" i="34"/>
  <c r="A932" i="34"/>
  <c r="R932" i="34"/>
  <c r="V932" i="34"/>
  <c r="AA932" i="34"/>
  <c r="P932" i="34"/>
  <c r="X932" i="34"/>
  <c r="Q932" i="34"/>
  <c r="A936" i="34"/>
  <c r="R936" i="34"/>
  <c r="V936" i="34"/>
  <c r="AA936" i="34"/>
  <c r="P936" i="34"/>
  <c r="X936" i="34"/>
  <c r="Q936" i="34"/>
  <c r="A940" i="34"/>
  <c r="R940" i="34"/>
  <c r="V940" i="34"/>
  <c r="AA940" i="34"/>
  <c r="P940" i="34"/>
  <c r="X940" i="34"/>
  <c r="Q940" i="34"/>
  <c r="A944" i="34"/>
  <c r="R944" i="34"/>
  <c r="V944" i="34"/>
  <c r="AA944" i="34"/>
  <c r="P944" i="34"/>
  <c r="X944" i="34"/>
  <c r="Q944" i="34"/>
  <c r="A948" i="34"/>
  <c r="R948" i="34"/>
  <c r="V948" i="34"/>
  <c r="AA948" i="34"/>
  <c r="P948" i="34"/>
  <c r="X948" i="34"/>
  <c r="Q948" i="34"/>
  <c r="A954" i="34"/>
  <c r="R954" i="34"/>
  <c r="V954" i="34"/>
  <c r="AA954" i="34"/>
  <c r="P954" i="34"/>
  <c r="X954" i="34"/>
  <c r="Q954" i="34"/>
  <c r="A958" i="34"/>
  <c r="R958" i="34"/>
  <c r="V958" i="34"/>
  <c r="AA958" i="34"/>
  <c r="P958" i="34"/>
  <c r="X958" i="34"/>
  <c r="Q958" i="34"/>
  <c r="A966" i="34"/>
  <c r="R966" i="34"/>
  <c r="V966" i="34"/>
  <c r="P966" i="34"/>
  <c r="X966" i="34"/>
  <c r="Q966" i="34"/>
  <c r="AA966" i="34"/>
  <c r="A970" i="34"/>
  <c r="R970" i="34"/>
  <c r="V970" i="34"/>
  <c r="P970" i="34"/>
  <c r="X970" i="34"/>
  <c r="AA970" i="34"/>
  <c r="Q970" i="34"/>
  <c r="A974" i="34"/>
  <c r="R974" i="34"/>
  <c r="V974" i="34"/>
  <c r="P974" i="34"/>
  <c r="X974" i="34"/>
  <c r="AA974" i="34"/>
  <c r="Q974" i="34"/>
  <c r="A978" i="34"/>
  <c r="R978" i="34"/>
  <c r="V978" i="34"/>
  <c r="P978" i="34"/>
  <c r="X978" i="34"/>
  <c r="AA978" i="34"/>
  <c r="Q978" i="34"/>
  <c r="A1084" i="34"/>
  <c r="P1084" i="34"/>
  <c r="X1084" i="34"/>
  <c r="Q1084" i="34"/>
  <c r="R1084" i="34"/>
  <c r="V1084" i="34"/>
  <c r="AA1084" i="34"/>
  <c r="A280" i="34"/>
  <c r="R280" i="34"/>
  <c r="V280" i="34"/>
  <c r="AA280" i="34"/>
  <c r="P280" i="34"/>
  <c r="X280" i="34"/>
  <c r="Q280" i="34"/>
  <c r="A296" i="34"/>
  <c r="R296" i="34"/>
  <c r="V296" i="34"/>
  <c r="AA296" i="34"/>
  <c r="P296" i="34"/>
  <c r="X296" i="34"/>
  <c r="Q296" i="34"/>
  <c r="A300" i="34"/>
  <c r="R300" i="34"/>
  <c r="V300" i="34"/>
  <c r="AA300" i="34"/>
  <c r="P300" i="34"/>
  <c r="X300" i="34"/>
  <c r="Q300" i="34"/>
  <c r="A316" i="34"/>
  <c r="R316" i="34"/>
  <c r="V316" i="34"/>
  <c r="Q316" i="34"/>
  <c r="AA316" i="34"/>
  <c r="P316" i="34"/>
  <c r="X316" i="34"/>
  <c r="A310" i="34"/>
  <c r="R310" i="34"/>
  <c r="V310" i="34"/>
  <c r="P310" i="34"/>
  <c r="X310" i="34"/>
  <c r="Q310" i="34"/>
  <c r="AA310" i="34"/>
  <c r="A314" i="34"/>
  <c r="R314" i="34"/>
  <c r="V314" i="34"/>
  <c r="P314" i="34"/>
  <c r="X314" i="34"/>
  <c r="Q314" i="34"/>
  <c r="AA314" i="34"/>
  <c r="A275" i="34"/>
  <c r="P275" i="34"/>
  <c r="X275" i="34"/>
  <c r="Q275" i="34"/>
  <c r="R275" i="34"/>
  <c r="V275" i="34"/>
  <c r="AA275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17" i="34"/>
  <c r="P317" i="34"/>
  <c r="X317" i="34"/>
  <c r="AA317" i="34"/>
  <c r="Q317" i="34"/>
  <c r="R317" i="34"/>
  <c r="V317" i="34"/>
  <c r="A311" i="34"/>
  <c r="P311" i="34"/>
  <c r="X311" i="34"/>
  <c r="R311" i="34"/>
  <c r="V311" i="34"/>
  <c r="AA311" i="34"/>
  <c r="Q311" i="34"/>
  <c r="A315" i="34"/>
  <c r="P315" i="34"/>
  <c r="X315" i="34"/>
  <c r="R315" i="34"/>
  <c r="V315" i="34"/>
  <c r="AA315" i="34"/>
  <c r="Q315" i="34"/>
  <c r="A278" i="34"/>
  <c r="R278" i="34"/>
  <c r="V278" i="34"/>
  <c r="AA278" i="34"/>
  <c r="P278" i="34"/>
  <c r="X278" i="34"/>
  <c r="Q278" i="34"/>
  <c r="A294" i="34"/>
  <c r="R294" i="34"/>
  <c r="V294" i="34"/>
  <c r="AA294" i="34"/>
  <c r="P294" i="34"/>
  <c r="X294" i="34"/>
  <c r="Q294" i="34"/>
  <c r="A298" i="34"/>
  <c r="R298" i="34"/>
  <c r="V298" i="34"/>
  <c r="AA298" i="34"/>
  <c r="P298" i="34"/>
  <c r="X298" i="34"/>
  <c r="Q298" i="34"/>
  <c r="A306" i="34"/>
  <c r="R306" i="34"/>
  <c r="V306" i="34"/>
  <c r="AA306" i="34"/>
  <c r="P306" i="34"/>
  <c r="X306" i="34"/>
  <c r="Q306" i="34"/>
  <c r="A318" i="34"/>
  <c r="R318" i="34"/>
  <c r="V318" i="34"/>
  <c r="Q318" i="34"/>
  <c r="AA318" i="34"/>
  <c r="P318" i="34"/>
  <c r="X318" i="34"/>
  <c r="A312" i="34"/>
  <c r="R312" i="34"/>
  <c r="V312" i="34"/>
  <c r="P312" i="34"/>
  <c r="X312" i="34"/>
  <c r="Q312" i="34"/>
  <c r="AA312" i="34"/>
  <c r="A319" i="34"/>
  <c r="P319" i="34"/>
  <c r="X319" i="34"/>
  <c r="AA319" i="34"/>
  <c r="R319" i="34"/>
  <c r="V319" i="34"/>
  <c r="Q319" i="34"/>
  <c r="A279" i="34"/>
  <c r="P279" i="34"/>
  <c r="X279" i="34"/>
  <c r="Q279" i="34"/>
  <c r="R279" i="34"/>
  <c r="V279" i="34"/>
  <c r="AA279" i="34"/>
  <c r="A295" i="34"/>
  <c r="P295" i="34"/>
  <c r="X295" i="34"/>
  <c r="Q295" i="34"/>
  <c r="R295" i="34"/>
  <c r="V295" i="34"/>
  <c r="AA295" i="34"/>
  <c r="A299" i="34"/>
  <c r="P299" i="34"/>
  <c r="X299" i="34"/>
  <c r="Q299" i="34"/>
  <c r="R299" i="34"/>
  <c r="V299" i="34"/>
  <c r="AA299" i="34"/>
  <c r="A308" i="34"/>
  <c r="R308" i="34"/>
  <c r="V308" i="34"/>
  <c r="P308" i="34"/>
  <c r="X308" i="34"/>
  <c r="Q308" i="34"/>
  <c r="AA308" i="34"/>
  <c r="A309" i="34"/>
  <c r="P309" i="34"/>
  <c r="X309" i="34"/>
  <c r="R309" i="34"/>
  <c r="V309" i="34"/>
  <c r="AA309" i="34"/>
  <c r="Q309" i="34"/>
  <c r="A313" i="34"/>
  <c r="P313" i="34"/>
  <c r="X313" i="34"/>
  <c r="R313" i="34"/>
  <c r="V313" i="34"/>
  <c r="AA313" i="34"/>
  <c r="Q313" i="34"/>
  <c r="AA1834" i="34"/>
  <c r="P1834" i="34"/>
  <c r="X1834" i="34"/>
  <c r="Q1834" i="34"/>
  <c r="R1834" i="34"/>
  <c r="V1834" i="34"/>
  <c r="AA1792" i="34"/>
  <c r="P1792" i="34"/>
  <c r="X1792" i="34"/>
  <c r="Q1792" i="34"/>
  <c r="R1792" i="34"/>
  <c r="V1792" i="34"/>
  <c r="P1707" i="34"/>
  <c r="X1707" i="34"/>
  <c r="R1707" i="34"/>
  <c r="V1707" i="34"/>
  <c r="AA1707" i="34"/>
  <c r="Q1707" i="34"/>
  <c r="P1711" i="34"/>
  <c r="X1711" i="34"/>
  <c r="R1711" i="34"/>
  <c r="V1711" i="34"/>
  <c r="AA1711" i="34"/>
  <c r="Q1711" i="34"/>
  <c r="P1737" i="34"/>
  <c r="X1737" i="34"/>
  <c r="R1737" i="34"/>
  <c r="V1737" i="34"/>
  <c r="AA1737" i="34"/>
  <c r="Q1737" i="34"/>
  <c r="Q1741" i="34"/>
  <c r="R1741" i="34"/>
  <c r="V1741" i="34"/>
  <c r="AA1741" i="34"/>
  <c r="P1741" i="34"/>
  <c r="X1741" i="34"/>
  <c r="AA1762" i="34"/>
  <c r="P1762" i="34"/>
  <c r="X1762" i="34"/>
  <c r="Q1762" i="34"/>
  <c r="R1762" i="34"/>
  <c r="V1762" i="34"/>
  <c r="Q1785" i="34"/>
  <c r="R1785" i="34"/>
  <c r="V1785" i="34"/>
  <c r="AA1785" i="34"/>
  <c r="P1785" i="34"/>
  <c r="X1785" i="34"/>
  <c r="R1544" i="34"/>
  <c r="V1544" i="34"/>
  <c r="AA1544" i="34"/>
  <c r="P1544" i="34"/>
  <c r="X1544" i="34"/>
  <c r="Q1544" i="34"/>
  <c r="R1548" i="34"/>
  <c r="V1548" i="34"/>
  <c r="AA1548" i="34"/>
  <c r="P1548" i="34"/>
  <c r="X1548" i="34"/>
  <c r="Q1548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P1647" i="34"/>
  <c r="X1647" i="34"/>
  <c r="Q1647" i="34"/>
  <c r="R1647" i="34"/>
  <c r="V1647" i="34"/>
  <c r="AA1647" i="34"/>
  <c r="P1651" i="34"/>
  <c r="X1651" i="34"/>
  <c r="Q1651" i="34"/>
  <c r="R1651" i="34"/>
  <c r="V1651" i="34"/>
  <c r="AA1651" i="34"/>
  <c r="P1689" i="34"/>
  <c r="X1689" i="34"/>
  <c r="Q1689" i="34"/>
  <c r="R1689" i="34"/>
  <c r="V1689" i="34"/>
  <c r="AA1689" i="34"/>
  <c r="R1538" i="34"/>
  <c r="V1538" i="34"/>
  <c r="AA1538" i="34"/>
  <c r="P1538" i="34"/>
  <c r="X1538" i="34"/>
  <c r="Q1538" i="34"/>
  <c r="R1542" i="34"/>
  <c r="V1542" i="34"/>
  <c r="AA1542" i="34"/>
  <c r="P1542" i="34"/>
  <c r="X1542" i="34"/>
  <c r="Q1542" i="34"/>
  <c r="R1734" i="34"/>
  <c r="V1734" i="34"/>
  <c r="P1734" i="34"/>
  <c r="X1734" i="34"/>
  <c r="AA1734" i="34"/>
  <c r="Q1734" i="34"/>
  <c r="R1732" i="34"/>
  <c r="V1732" i="34"/>
  <c r="P1732" i="34"/>
  <c r="X1732" i="34"/>
  <c r="AA1732" i="34"/>
  <c r="Q1732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71" i="34"/>
  <c r="X1671" i="34"/>
  <c r="Q1671" i="34"/>
  <c r="R1671" i="34"/>
  <c r="V1671" i="34"/>
  <c r="AA1671" i="34"/>
  <c r="P1667" i="34"/>
  <c r="X1667" i="34"/>
  <c r="Q1667" i="34"/>
  <c r="R1667" i="34"/>
  <c r="V1667" i="34"/>
  <c r="AA1667" i="34"/>
  <c r="R1634" i="34"/>
  <c r="V1634" i="34"/>
  <c r="AA1634" i="34"/>
  <c r="P1634" i="34"/>
  <c r="X1634" i="34"/>
  <c r="Q1634" i="34"/>
  <c r="R1630" i="34"/>
  <c r="V1630" i="34"/>
  <c r="AA1630" i="34"/>
  <c r="P1630" i="34"/>
  <c r="X1630" i="34"/>
  <c r="Q1630" i="34"/>
  <c r="P1609" i="34"/>
  <c r="X1609" i="34"/>
  <c r="Q1609" i="34"/>
  <c r="R1609" i="34"/>
  <c r="V1609" i="34"/>
  <c r="AA1609" i="34"/>
  <c r="P1605" i="34"/>
  <c r="X1605" i="34"/>
  <c r="Q1605" i="34"/>
  <c r="R1605" i="34"/>
  <c r="V1605" i="34"/>
  <c r="AA1605" i="34"/>
  <c r="R1600" i="34"/>
  <c r="V1600" i="34"/>
  <c r="AA1600" i="34"/>
  <c r="P1600" i="34"/>
  <c r="X1600" i="34"/>
  <c r="Q1600" i="34"/>
  <c r="R1596" i="34"/>
  <c r="V1596" i="34"/>
  <c r="AA1596" i="34"/>
  <c r="P1596" i="34"/>
  <c r="X1596" i="34"/>
  <c r="Q1596" i="34"/>
  <c r="R1592" i="34"/>
  <c r="V1592" i="34"/>
  <c r="AA1592" i="34"/>
  <c r="P1592" i="34"/>
  <c r="X1592" i="34"/>
  <c r="Q1592" i="34"/>
  <c r="Q1819" i="34"/>
  <c r="R1819" i="34"/>
  <c r="V1819" i="34"/>
  <c r="AA1819" i="34"/>
  <c r="P1819" i="34"/>
  <c r="X1819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R1708" i="34"/>
  <c r="V1708" i="34"/>
  <c r="P1708" i="34"/>
  <c r="X1708" i="34"/>
  <c r="AA1708" i="34"/>
  <c r="Q1708" i="34"/>
  <c r="R1712" i="34"/>
  <c r="V1712" i="34"/>
  <c r="P1712" i="34"/>
  <c r="X1712" i="34"/>
  <c r="AA1712" i="34"/>
  <c r="Q1712" i="34"/>
  <c r="R1738" i="34"/>
  <c r="V1738" i="34"/>
  <c r="Q1738" i="34"/>
  <c r="AA1738" i="34"/>
  <c r="X1738" i="34"/>
  <c r="P1738" i="34"/>
  <c r="AA1742" i="34"/>
  <c r="P1742" i="34"/>
  <c r="X1742" i="34"/>
  <c r="Q1742" i="34"/>
  <c r="R1742" i="34"/>
  <c r="V1742" i="34"/>
  <c r="Q1763" i="34"/>
  <c r="R1763" i="34"/>
  <c r="V1763" i="34"/>
  <c r="AA1763" i="34"/>
  <c r="P1763" i="34"/>
  <c r="X1763" i="34"/>
  <c r="AA1786" i="34"/>
  <c r="P1786" i="34"/>
  <c r="X1786" i="34"/>
  <c r="Q1786" i="34"/>
  <c r="R1786" i="34"/>
  <c r="V1786" i="34"/>
  <c r="P1545" i="34"/>
  <c r="X1545" i="34"/>
  <c r="Q1545" i="34"/>
  <c r="R1545" i="34"/>
  <c r="V1545" i="34"/>
  <c r="AA1545" i="34"/>
  <c r="P1549" i="34"/>
  <c r="X1549" i="34"/>
  <c r="Q1549" i="34"/>
  <c r="R1549" i="34"/>
  <c r="V1549" i="34"/>
  <c r="AA1549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R1648" i="34"/>
  <c r="V1648" i="34"/>
  <c r="AA1648" i="34"/>
  <c r="P1648" i="34"/>
  <c r="X1648" i="34"/>
  <c r="Q1648" i="34"/>
  <c r="R1652" i="34"/>
  <c r="V1652" i="34"/>
  <c r="AA1652" i="34"/>
  <c r="P1652" i="34"/>
  <c r="X1652" i="34"/>
  <c r="Q1652" i="34"/>
  <c r="R1704" i="34"/>
  <c r="V1704" i="34"/>
  <c r="AA1704" i="34"/>
  <c r="P1704" i="34"/>
  <c r="X1704" i="34"/>
  <c r="Q1704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731" i="34"/>
  <c r="X1731" i="34"/>
  <c r="R1731" i="34"/>
  <c r="V1731" i="34"/>
  <c r="AA1731" i="34"/>
  <c r="Q1731" i="34"/>
  <c r="P1685" i="34"/>
  <c r="X1685" i="34"/>
  <c r="Q1685" i="34"/>
  <c r="R1685" i="34"/>
  <c r="V1685" i="34"/>
  <c r="AA1685" i="34"/>
  <c r="R1674" i="34"/>
  <c r="V1674" i="34"/>
  <c r="AA1674" i="34"/>
  <c r="P1674" i="34"/>
  <c r="X1674" i="34"/>
  <c r="Q1674" i="34"/>
  <c r="R1670" i="34"/>
  <c r="V1670" i="34"/>
  <c r="AA1670" i="34"/>
  <c r="P1670" i="34"/>
  <c r="X1670" i="34"/>
  <c r="Q1670" i="34"/>
  <c r="P1637" i="34"/>
  <c r="X1637" i="34"/>
  <c r="Q1637" i="34"/>
  <c r="R1637" i="34"/>
  <c r="V1637" i="34"/>
  <c r="AA1637" i="34"/>
  <c r="P1633" i="34"/>
  <c r="X1633" i="34"/>
  <c r="Q1633" i="34"/>
  <c r="R1633" i="34"/>
  <c r="V1633" i="34"/>
  <c r="AA1633" i="34"/>
  <c r="R1612" i="34"/>
  <c r="V1612" i="34"/>
  <c r="AA1612" i="34"/>
  <c r="P1612" i="34"/>
  <c r="X1612" i="34"/>
  <c r="Q1612" i="34"/>
  <c r="R1608" i="34"/>
  <c r="V1608" i="34"/>
  <c r="AA1608" i="34"/>
  <c r="P1608" i="34"/>
  <c r="X1608" i="34"/>
  <c r="Q1608" i="34"/>
  <c r="R1604" i="34"/>
  <c r="V1604" i="34"/>
  <c r="AA1604" i="34"/>
  <c r="P1604" i="34"/>
  <c r="X1604" i="34"/>
  <c r="Q1604" i="34"/>
  <c r="P1599" i="34"/>
  <c r="X1599" i="34"/>
  <c r="Q1599" i="34"/>
  <c r="R1599" i="34"/>
  <c r="V1599" i="34"/>
  <c r="AA1599" i="34"/>
  <c r="P1595" i="34"/>
  <c r="X1595" i="34"/>
  <c r="Q1595" i="34"/>
  <c r="R1595" i="34"/>
  <c r="V1595" i="34"/>
  <c r="AA1595" i="34"/>
  <c r="AA1818" i="34"/>
  <c r="P1818" i="34"/>
  <c r="X1818" i="34"/>
  <c r="Q1818" i="34"/>
  <c r="R1818" i="34"/>
  <c r="V1818" i="34"/>
  <c r="AA1790" i="34"/>
  <c r="P1790" i="34"/>
  <c r="X1790" i="34"/>
  <c r="Q1790" i="34"/>
  <c r="R1790" i="34"/>
  <c r="V1790" i="34"/>
  <c r="AA1794" i="34"/>
  <c r="P1794" i="34"/>
  <c r="X1794" i="34"/>
  <c r="Q1794" i="34"/>
  <c r="R1794" i="34"/>
  <c r="V1794" i="34"/>
  <c r="P1709" i="34"/>
  <c r="X1709" i="34"/>
  <c r="R1709" i="34"/>
  <c r="V1709" i="34"/>
  <c r="AA1709" i="34"/>
  <c r="Q1709" i="34"/>
  <c r="P1735" i="34"/>
  <c r="X1735" i="34"/>
  <c r="R1735" i="34"/>
  <c r="V1735" i="34"/>
  <c r="AA1735" i="34"/>
  <c r="Q1735" i="34"/>
  <c r="P1739" i="34"/>
  <c r="X1739" i="34"/>
  <c r="R1739" i="34"/>
  <c r="V1739" i="34"/>
  <c r="AA1739" i="34"/>
  <c r="Q1739" i="34"/>
  <c r="AA1760" i="34"/>
  <c r="P1760" i="34"/>
  <c r="X1760" i="34"/>
  <c r="Q1760" i="34"/>
  <c r="R1760" i="34"/>
  <c r="V1760" i="34"/>
  <c r="AA1764" i="34"/>
  <c r="P1764" i="34"/>
  <c r="X1764" i="34"/>
  <c r="Q1764" i="34"/>
  <c r="R1764" i="34"/>
  <c r="V1764" i="34"/>
  <c r="Q1787" i="34"/>
  <c r="R1787" i="34"/>
  <c r="V1787" i="34"/>
  <c r="AA1787" i="34"/>
  <c r="P1787" i="34"/>
  <c r="X1787" i="34"/>
  <c r="R1546" i="34"/>
  <c r="V1546" i="34"/>
  <c r="AA1546" i="34"/>
  <c r="P1546" i="34"/>
  <c r="X1546" i="34"/>
  <c r="Q1546" i="34"/>
  <c r="R1550" i="34"/>
  <c r="V1550" i="34"/>
  <c r="AA1550" i="34"/>
  <c r="P1550" i="34"/>
  <c r="X1550" i="34"/>
  <c r="Q1550" i="34"/>
  <c r="P1577" i="34"/>
  <c r="X1577" i="34"/>
  <c r="Q1577" i="34"/>
  <c r="R1577" i="34"/>
  <c r="V1577" i="34"/>
  <c r="AA1577" i="34"/>
  <c r="P1581" i="34"/>
  <c r="X1581" i="34"/>
  <c r="Q1581" i="34"/>
  <c r="R1581" i="34"/>
  <c r="V1581" i="34"/>
  <c r="AA1581" i="34"/>
  <c r="P1649" i="34"/>
  <c r="X1649" i="34"/>
  <c r="Q1649" i="34"/>
  <c r="R1649" i="34"/>
  <c r="V1649" i="34"/>
  <c r="AA1649" i="34"/>
  <c r="P1653" i="34"/>
  <c r="X1653" i="34"/>
  <c r="Q1653" i="34"/>
  <c r="R1653" i="34"/>
  <c r="V1653" i="34"/>
  <c r="AA1653" i="34"/>
  <c r="P1705" i="34"/>
  <c r="X1705" i="34"/>
  <c r="Q1705" i="34"/>
  <c r="R1705" i="34"/>
  <c r="V1705" i="34"/>
  <c r="AA1705" i="34"/>
  <c r="R1540" i="34"/>
  <c r="V1540" i="34"/>
  <c r="AA1540" i="34"/>
  <c r="P1540" i="34"/>
  <c r="X1540" i="34"/>
  <c r="Q1540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73" i="34"/>
  <c r="X1673" i="34"/>
  <c r="Q1673" i="34"/>
  <c r="R1673" i="34"/>
  <c r="V1673" i="34"/>
  <c r="AA1673" i="34"/>
  <c r="P1669" i="34"/>
  <c r="X1669" i="34"/>
  <c r="Q1669" i="34"/>
  <c r="R1669" i="34"/>
  <c r="V1669" i="34"/>
  <c r="AA1669" i="34"/>
  <c r="R1636" i="34"/>
  <c r="V1636" i="34"/>
  <c r="AA1636" i="34"/>
  <c r="P1636" i="34"/>
  <c r="X1636" i="34"/>
  <c r="Q1636" i="34"/>
  <c r="R1632" i="34"/>
  <c r="V1632" i="34"/>
  <c r="AA1632" i="34"/>
  <c r="P1632" i="34"/>
  <c r="X1632" i="34"/>
  <c r="Q1632" i="34"/>
  <c r="P1611" i="34"/>
  <c r="X1611" i="34"/>
  <c r="Q1611" i="34"/>
  <c r="R1611" i="34"/>
  <c r="V1611" i="34"/>
  <c r="AA1611" i="34"/>
  <c r="P1607" i="34"/>
  <c r="X1607" i="34"/>
  <c r="Q1607" i="34"/>
  <c r="R1607" i="34"/>
  <c r="V1607" i="34"/>
  <c r="AA1607" i="34"/>
  <c r="P1603" i="34"/>
  <c r="X1603" i="34"/>
  <c r="Q1603" i="34"/>
  <c r="R1603" i="34"/>
  <c r="V1603" i="34"/>
  <c r="AA1603" i="34"/>
  <c r="R1598" i="34"/>
  <c r="V1598" i="34"/>
  <c r="AA1598" i="34"/>
  <c r="P1598" i="34"/>
  <c r="X1598" i="34"/>
  <c r="Q1598" i="34"/>
  <c r="R1594" i="34"/>
  <c r="V1594" i="34"/>
  <c r="AA1594" i="34"/>
  <c r="P1594" i="34"/>
  <c r="X1594" i="34"/>
  <c r="Q1594" i="34"/>
  <c r="Q1791" i="34"/>
  <c r="R1791" i="34"/>
  <c r="V1791" i="34"/>
  <c r="AA1791" i="34"/>
  <c r="P1791" i="34"/>
  <c r="X1791" i="34"/>
  <c r="Q1795" i="34"/>
  <c r="R1795" i="34"/>
  <c r="V1795" i="34"/>
  <c r="AA1795" i="34"/>
  <c r="P1795" i="34"/>
  <c r="X1795" i="34"/>
  <c r="R1706" i="34"/>
  <c r="V1706" i="34"/>
  <c r="P1706" i="34"/>
  <c r="X1706" i="34"/>
  <c r="AA1706" i="34"/>
  <c r="Q1706" i="34"/>
  <c r="R1710" i="34"/>
  <c r="V1710" i="34"/>
  <c r="P1710" i="34"/>
  <c r="X1710" i="34"/>
  <c r="AA1710" i="34"/>
  <c r="Q1710" i="34"/>
  <c r="R1736" i="34"/>
  <c r="V1736" i="34"/>
  <c r="Q1736" i="34"/>
  <c r="AA1736" i="34"/>
  <c r="X1736" i="34"/>
  <c r="P1736" i="34"/>
  <c r="R1740" i="34"/>
  <c r="V1740" i="34"/>
  <c r="Q1740" i="34"/>
  <c r="AA1740" i="34"/>
  <c r="X1740" i="34"/>
  <c r="P1740" i="34"/>
  <c r="Q1761" i="34"/>
  <c r="R1761" i="34"/>
  <c r="V1761" i="34"/>
  <c r="AA1761" i="34"/>
  <c r="P1761" i="34"/>
  <c r="X1761" i="34"/>
  <c r="Q1765" i="34"/>
  <c r="R1765" i="34"/>
  <c r="V1765" i="34"/>
  <c r="AA1765" i="34"/>
  <c r="P1765" i="34"/>
  <c r="X1765" i="34"/>
  <c r="AA1788" i="34"/>
  <c r="P1788" i="34"/>
  <c r="X1788" i="34"/>
  <c r="Q1788" i="34"/>
  <c r="R1788" i="34"/>
  <c r="V1788" i="34"/>
  <c r="P1547" i="34"/>
  <c r="X1547" i="34"/>
  <c r="Q1547" i="34"/>
  <c r="R1547" i="34"/>
  <c r="V1547" i="34"/>
  <c r="AA1547" i="34"/>
  <c r="P1551" i="34"/>
  <c r="X1551" i="34"/>
  <c r="Q1551" i="34"/>
  <c r="R1551" i="34"/>
  <c r="V1551" i="34"/>
  <c r="AA1551" i="34"/>
  <c r="R1578" i="34"/>
  <c r="V1578" i="34"/>
  <c r="AA1578" i="34"/>
  <c r="P1578" i="34"/>
  <c r="X1578" i="34"/>
  <c r="Q1578" i="34"/>
  <c r="P1619" i="34"/>
  <c r="X1619" i="34"/>
  <c r="Q1619" i="34"/>
  <c r="R1619" i="34"/>
  <c r="V1619" i="34"/>
  <c r="AA1619" i="34"/>
  <c r="R1650" i="34"/>
  <c r="V1650" i="34"/>
  <c r="AA1650" i="34"/>
  <c r="P1650" i="34"/>
  <c r="X1650" i="34"/>
  <c r="Q1650" i="34"/>
  <c r="R1654" i="34"/>
  <c r="V1654" i="34"/>
  <c r="AA1654" i="34"/>
  <c r="P1654" i="34"/>
  <c r="X1654" i="34"/>
  <c r="Q1654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733" i="34"/>
  <c r="X1733" i="34"/>
  <c r="R1733" i="34"/>
  <c r="V1733" i="34"/>
  <c r="AA1733" i="34"/>
  <c r="Q1733" i="34"/>
  <c r="P1687" i="34"/>
  <c r="X1687" i="34"/>
  <c r="Q1687" i="34"/>
  <c r="R1687" i="34"/>
  <c r="V1687" i="34"/>
  <c r="AA1687" i="34"/>
  <c r="P1683" i="34"/>
  <c r="X1683" i="34"/>
  <c r="Q1683" i="34"/>
  <c r="R1683" i="34"/>
  <c r="V1683" i="34"/>
  <c r="AA1683" i="34"/>
  <c r="R1672" i="34"/>
  <c r="V1672" i="34"/>
  <c r="AA1672" i="34"/>
  <c r="P1672" i="34"/>
  <c r="X1672" i="34"/>
  <c r="Q1672" i="34"/>
  <c r="R1668" i="34"/>
  <c r="V1668" i="34"/>
  <c r="AA1668" i="34"/>
  <c r="P1668" i="34"/>
  <c r="X1668" i="34"/>
  <c r="Q1668" i="34"/>
  <c r="P1635" i="34"/>
  <c r="X1635" i="34"/>
  <c r="Q1635" i="34"/>
  <c r="R1635" i="34"/>
  <c r="V1635" i="34"/>
  <c r="AA1635" i="34"/>
  <c r="P1631" i="34"/>
  <c r="X1631" i="34"/>
  <c r="Q1631" i="34"/>
  <c r="R1631" i="34"/>
  <c r="V1631" i="34"/>
  <c r="AA1631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R1602" i="34"/>
  <c r="V1602" i="34"/>
  <c r="AA1602" i="34"/>
  <c r="P1602" i="34"/>
  <c r="X1602" i="34"/>
  <c r="Q1602" i="34"/>
  <c r="P1597" i="34"/>
  <c r="X1597" i="34"/>
  <c r="Q1597" i="34"/>
  <c r="R1597" i="34"/>
  <c r="V1597" i="34"/>
  <c r="AA1597" i="34"/>
  <c r="P1593" i="34"/>
  <c r="X1593" i="34"/>
  <c r="Q1593" i="34"/>
  <c r="R1593" i="34"/>
  <c r="V1593" i="34"/>
  <c r="AA1593" i="34"/>
  <c r="Q2918" i="34"/>
  <c r="R2918" i="34"/>
  <c r="V2918" i="34"/>
  <c r="AA2918" i="34"/>
  <c r="X2918" i="34"/>
  <c r="Q2922" i="34"/>
  <c r="R2922" i="34"/>
  <c r="V2922" i="34"/>
  <c r="AA2922" i="34"/>
  <c r="X2922" i="34"/>
  <c r="Q2926" i="34"/>
  <c r="R2926" i="34"/>
  <c r="V2926" i="34"/>
  <c r="AA2926" i="34"/>
  <c r="X2926" i="34"/>
  <c r="Q2930" i="34"/>
  <c r="R2930" i="34"/>
  <c r="V2930" i="34"/>
  <c r="AA2930" i="34"/>
  <c r="X2930" i="34"/>
  <c r="Q2934" i="34"/>
  <c r="R2934" i="34"/>
  <c r="V2934" i="34"/>
  <c r="AA2934" i="34"/>
  <c r="X2934" i="34"/>
  <c r="X2501" i="34"/>
  <c r="Q2501" i="34"/>
  <c r="R2501" i="34"/>
  <c r="V2501" i="34"/>
  <c r="AA2501" i="34"/>
  <c r="X2505" i="34"/>
  <c r="Q2505" i="34"/>
  <c r="R2505" i="34"/>
  <c r="V2505" i="34"/>
  <c r="AA2505" i="34"/>
  <c r="Q2556" i="34"/>
  <c r="R2556" i="34"/>
  <c r="V2556" i="34"/>
  <c r="AA2556" i="34"/>
  <c r="X2556" i="34"/>
  <c r="R2901" i="34"/>
  <c r="V2901" i="34"/>
  <c r="AA2901" i="34"/>
  <c r="X2901" i="34"/>
  <c r="Q2901" i="34"/>
  <c r="R2905" i="34"/>
  <c r="V2905" i="34"/>
  <c r="AA2905" i="34"/>
  <c r="X2905" i="34"/>
  <c r="Q2905" i="34"/>
  <c r="R2909" i="34"/>
  <c r="V2909" i="34"/>
  <c r="AA2909" i="34"/>
  <c r="X2909" i="34"/>
  <c r="Q2909" i="34"/>
  <c r="R2913" i="34"/>
  <c r="V2913" i="34"/>
  <c r="AA2913" i="34"/>
  <c r="X2913" i="34"/>
  <c r="Q2913" i="34"/>
  <c r="Q2516" i="34"/>
  <c r="R2516" i="34"/>
  <c r="V2516" i="34"/>
  <c r="AA2516" i="34"/>
  <c r="X2516" i="34"/>
  <c r="Q2520" i="34"/>
  <c r="R2520" i="34"/>
  <c r="V2520" i="34"/>
  <c r="AA2520" i="34"/>
  <c r="X2520" i="34"/>
  <c r="Q2452" i="34"/>
  <c r="R2452" i="34"/>
  <c r="V2452" i="34"/>
  <c r="AA2452" i="34"/>
  <c r="X2452" i="34"/>
  <c r="Q2456" i="34"/>
  <c r="R2456" i="34"/>
  <c r="V2456" i="34"/>
  <c r="AA2456" i="34"/>
  <c r="X2456" i="34"/>
  <c r="Q2460" i="34"/>
  <c r="R2460" i="34"/>
  <c r="V2460" i="34"/>
  <c r="AA2460" i="34"/>
  <c r="X2460" i="34"/>
  <c r="Q2464" i="34"/>
  <c r="R2464" i="34"/>
  <c r="V2464" i="34"/>
  <c r="AA2464" i="34"/>
  <c r="X2464" i="34"/>
  <c r="Q2064" i="34"/>
  <c r="R2064" i="34"/>
  <c r="V2064" i="34"/>
  <c r="AA2064" i="34"/>
  <c r="X2064" i="34"/>
  <c r="AA2239" i="34"/>
  <c r="X2239" i="34"/>
  <c r="Q2239" i="34"/>
  <c r="R2239" i="34"/>
  <c r="V2239" i="34"/>
  <c r="AA2383" i="34"/>
  <c r="X2383" i="34"/>
  <c r="Q2383" i="34"/>
  <c r="R2383" i="34"/>
  <c r="V2383" i="34"/>
  <c r="AA2349" i="34"/>
  <c r="X2349" i="34"/>
  <c r="Q2349" i="34"/>
  <c r="R2349" i="34"/>
  <c r="V2349" i="34"/>
  <c r="AA2338" i="34"/>
  <c r="X2338" i="34"/>
  <c r="Q2338" i="34"/>
  <c r="R2338" i="34"/>
  <c r="V2338" i="34"/>
  <c r="AA2334" i="34"/>
  <c r="X2334" i="34"/>
  <c r="Q2334" i="34"/>
  <c r="R2334" i="34"/>
  <c r="V2334" i="34"/>
  <c r="X2469" i="34"/>
  <c r="Q2469" i="34"/>
  <c r="R2469" i="34"/>
  <c r="V2469" i="34"/>
  <c r="AA2469" i="34"/>
  <c r="X2473" i="34"/>
  <c r="Q2473" i="34"/>
  <c r="R2473" i="34"/>
  <c r="V2473" i="34"/>
  <c r="AA2473" i="34"/>
  <c r="Q2286" i="34"/>
  <c r="R2286" i="34"/>
  <c r="V2286" i="34"/>
  <c r="AA2286" i="34"/>
  <c r="X2286" i="34"/>
  <c r="Q2290" i="34"/>
  <c r="R2290" i="34"/>
  <c r="V2290" i="34"/>
  <c r="AA2290" i="34"/>
  <c r="X2290" i="34"/>
  <c r="X2919" i="34"/>
  <c r="Q2919" i="34"/>
  <c r="R2919" i="34"/>
  <c r="V2919" i="34"/>
  <c r="AA2919" i="34"/>
  <c r="X2923" i="34"/>
  <c r="Q2923" i="34"/>
  <c r="R2923" i="34"/>
  <c r="V2923" i="34"/>
  <c r="AA2923" i="34"/>
  <c r="X2927" i="34"/>
  <c r="Q2927" i="34"/>
  <c r="R2927" i="34"/>
  <c r="V2927" i="34"/>
  <c r="AA2927" i="34"/>
  <c r="X2931" i="34"/>
  <c r="Q2931" i="34"/>
  <c r="R2931" i="34"/>
  <c r="V2931" i="34"/>
  <c r="AA2931" i="34"/>
  <c r="X2935" i="34"/>
  <c r="Q2935" i="34"/>
  <c r="R2935" i="34"/>
  <c r="V2935" i="34"/>
  <c r="AA2935" i="34"/>
  <c r="AA2050" i="34"/>
  <c r="X2050" i="34"/>
  <c r="Q2050" i="34"/>
  <c r="R2050" i="34"/>
  <c r="V2050" i="34"/>
  <c r="AA2502" i="34"/>
  <c r="X2502" i="34"/>
  <c r="Q2502" i="34"/>
  <c r="R2502" i="34"/>
  <c r="V2502" i="34"/>
  <c r="AA2506" i="34"/>
  <c r="X2506" i="34"/>
  <c r="Q2506" i="34"/>
  <c r="R2506" i="34"/>
  <c r="V2506" i="34"/>
  <c r="X2557" i="34"/>
  <c r="Q2557" i="34"/>
  <c r="R2557" i="34"/>
  <c r="V2557" i="34"/>
  <c r="AA2557" i="34"/>
  <c r="Q2902" i="34"/>
  <c r="R2902" i="34"/>
  <c r="V2902" i="34"/>
  <c r="AA2902" i="34"/>
  <c r="X2902" i="34"/>
  <c r="Q2906" i="34"/>
  <c r="R2906" i="34"/>
  <c r="V2906" i="34"/>
  <c r="AA2906" i="34"/>
  <c r="X2906" i="34"/>
  <c r="Q2910" i="34"/>
  <c r="R2910" i="34"/>
  <c r="V2910" i="34"/>
  <c r="AA2910" i="34"/>
  <c r="X2910" i="34"/>
  <c r="Q2914" i="34"/>
  <c r="R2914" i="34"/>
  <c r="V2914" i="34"/>
  <c r="AA2914" i="34"/>
  <c r="X2914" i="34"/>
  <c r="X2517" i="34"/>
  <c r="Q2517" i="34"/>
  <c r="R2517" i="34"/>
  <c r="V2517" i="34"/>
  <c r="AA2517" i="34"/>
  <c r="X2453" i="34"/>
  <c r="Q2453" i="34"/>
  <c r="R2453" i="34"/>
  <c r="V2453" i="34"/>
  <c r="AA2453" i="34"/>
  <c r="X2457" i="34"/>
  <c r="Q2457" i="34"/>
  <c r="R2457" i="34"/>
  <c r="V2457" i="34"/>
  <c r="AA2457" i="34"/>
  <c r="X2461" i="34"/>
  <c r="Q2461" i="34"/>
  <c r="R2461" i="34"/>
  <c r="V2461" i="34"/>
  <c r="AA2461" i="34"/>
  <c r="X2465" i="34"/>
  <c r="Q2465" i="34"/>
  <c r="R2465" i="34"/>
  <c r="V2465" i="34"/>
  <c r="AA2465" i="34"/>
  <c r="Q2500" i="34"/>
  <c r="R2500" i="34"/>
  <c r="V2500" i="34"/>
  <c r="AA2500" i="34"/>
  <c r="X2500" i="34"/>
  <c r="R2240" i="34"/>
  <c r="V2240" i="34"/>
  <c r="AA2240" i="34"/>
  <c r="X2240" i="34"/>
  <c r="Q2240" i="34"/>
  <c r="R2387" i="34"/>
  <c r="V2387" i="34"/>
  <c r="AA2387" i="34"/>
  <c r="X2387" i="34"/>
  <c r="Q2387" i="34"/>
  <c r="R2384" i="34"/>
  <c r="V2384" i="34"/>
  <c r="AA2384" i="34"/>
  <c r="X2384" i="34"/>
  <c r="Q2384" i="34"/>
  <c r="R2339" i="34"/>
  <c r="V2339" i="34"/>
  <c r="AA2339" i="34"/>
  <c r="X2339" i="34"/>
  <c r="Q2339" i="34"/>
  <c r="R2335" i="34"/>
  <c r="V2335" i="34"/>
  <c r="AA2335" i="34"/>
  <c r="X2335" i="34"/>
  <c r="Q2335" i="34"/>
  <c r="AA2470" i="34"/>
  <c r="X2470" i="34"/>
  <c r="Q2470" i="34"/>
  <c r="R2470" i="34"/>
  <c r="V2470" i="34"/>
  <c r="X2287" i="34"/>
  <c r="Q2287" i="34"/>
  <c r="R2287" i="34"/>
  <c r="V2287" i="34"/>
  <c r="AA2287" i="34"/>
  <c r="X2291" i="34"/>
  <c r="Q2291" i="34"/>
  <c r="R2291" i="34"/>
  <c r="V2291" i="34"/>
  <c r="AA2291" i="34"/>
  <c r="AA2916" i="34"/>
  <c r="X2916" i="34"/>
  <c r="Q2916" i="34"/>
  <c r="R2916" i="34"/>
  <c r="V2916" i="34"/>
  <c r="AA2920" i="34"/>
  <c r="X2920" i="34"/>
  <c r="Q2920" i="34"/>
  <c r="R2920" i="34"/>
  <c r="V2920" i="34"/>
  <c r="AA2924" i="34"/>
  <c r="X2924" i="34"/>
  <c r="Q2924" i="34"/>
  <c r="R2924" i="34"/>
  <c r="V2924" i="34"/>
  <c r="AA2928" i="34"/>
  <c r="X2928" i="34"/>
  <c r="Q2928" i="34"/>
  <c r="R2928" i="34"/>
  <c r="V2928" i="34"/>
  <c r="AA2932" i="34"/>
  <c r="X2932" i="34"/>
  <c r="Q2932" i="34"/>
  <c r="R2932" i="34"/>
  <c r="V2932" i="34"/>
  <c r="AA2936" i="34"/>
  <c r="X2936" i="34"/>
  <c r="Q2936" i="34"/>
  <c r="R2936" i="34"/>
  <c r="V2936" i="34"/>
  <c r="R2503" i="34"/>
  <c r="V2503" i="34"/>
  <c r="AA2503" i="34"/>
  <c r="X2503" i="34"/>
  <c r="Q2503" i="34"/>
  <c r="AA2554" i="34"/>
  <c r="X2554" i="34"/>
  <c r="Q2554" i="34"/>
  <c r="R2554" i="34"/>
  <c r="V2554" i="34"/>
  <c r="AA2558" i="34"/>
  <c r="X2558" i="34"/>
  <c r="Q2558" i="34"/>
  <c r="R2558" i="34"/>
  <c r="V2558" i="34"/>
  <c r="X2903" i="34"/>
  <c r="Q2903" i="34"/>
  <c r="R2903" i="34"/>
  <c r="V2903" i="34"/>
  <c r="AA2903" i="34"/>
  <c r="X2907" i="34"/>
  <c r="Q2907" i="34"/>
  <c r="R2907" i="34"/>
  <c r="V2907" i="34"/>
  <c r="AA2907" i="34"/>
  <c r="X2911" i="34"/>
  <c r="Q2911" i="34"/>
  <c r="R2911" i="34"/>
  <c r="V2911" i="34"/>
  <c r="AA2911" i="34"/>
  <c r="X2915" i="34"/>
  <c r="Q2915" i="34"/>
  <c r="R2915" i="34"/>
  <c r="V2915" i="34"/>
  <c r="AA2915" i="34"/>
  <c r="AA2518" i="34"/>
  <c r="X2518" i="34"/>
  <c r="Q2518" i="34"/>
  <c r="R2518" i="34"/>
  <c r="V2518" i="34"/>
  <c r="AA2454" i="34"/>
  <c r="X2454" i="34"/>
  <c r="Q2454" i="34"/>
  <c r="R2454" i="34"/>
  <c r="V2454" i="34"/>
  <c r="AA2458" i="34"/>
  <c r="X2458" i="34"/>
  <c r="Q2458" i="34"/>
  <c r="R2458" i="34"/>
  <c r="V2458" i="34"/>
  <c r="AA2462" i="34"/>
  <c r="X2462" i="34"/>
  <c r="Q2462" i="34"/>
  <c r="R2462" i="34"/>
  <c r="V2462" i="34"/>
  <c r="AA2466" i="34"/>
  <c r="X2466" i="34"/>
  <c r="Q2466" i="34"/>
  <c r="R2466" i="34"/>
  <c r="V2466" i="34"/>
  <c r="Q2237" i="34"/>
  <c r="R2237" i="34"/>
  <c r="V2237" i="34"/>
  <c r="AA2237" i="34"/>
  <c r="X2237" i="34"/>
  <c r="Q2381" i="34"/>
  <c r="R2381" i="34"/>
  <c r="V2381" i="34"/>
  <c r="AA2381" i="34"/>
  <c r="X2381" i="34"/>
  <c r="Q2388" i="34"/>
  <c r="R2388" i="34"/>
  <c r="V2388" i="34"/>
  <c r="AA2388" i="34"/>
  <c r="X2388" i="34"/>
  <c r="Q2385" i="34"/>
  <c r="R2385" i="34"/>
  <c r="V2385" i="34"/>
  <c r="AA2385" i="34"/>
  <c r="X2385" i="34"/>
  <c r="Q2363" i="34"/>
  <c r="R2363" i="34"/>
  <c r="V2363" i="34"/>
  <c r="AA2363" i="34"/>
  <c r="X2363" i="34"/>
  <c r="R2055" i="34"/>
  <c r="V2055" i="34"/>
  <c r="AA2055" i="34"/>
  <c r="X2055" i="34"/>
  <c r="Q2055" i="34"/>
  <c r="R2471" i="34"/>
  <c r="V2471" i="34"/>
  <c r="AA2471" i="34"/>
  <c r="X2471" i="34"/>
  <c r="Q2471" i="34"/>
  <c r="AA2284" i="34"/>
  <c r="X2284" i="34"/>
  <c r="Q2284" i="34"/>
  <c r="R2284" i="34"/>
  <c r="V2284" i="34"/>
  <c r="AA2288" i="34"/>
  <c r="X2288" i="34"/>
  <c r="Q2288" i="34"/>
  <c r="R2288" i="34"/>
  <c r="V2288" i="34"/>
  <c r="AA2235" i="34"/>
  <c r="X2235" i="34"/>
  <c r="Q2235" i="34"/>
  <c r="R2235" i="34"/>
  <c r="V2235" i="34"/>
  <c r="R2917" i="34"/>
  <c r="V2917" i="34"/>
  <c r="AA2917" i="34"/>
  <c r="X2917" i="34"/>
  <c r="Q2917" i="34"/>
  <c r="R2921" i="34"/>
  <c r="V2921" i="34"/>
  <c r="AA2921" i="34"/>
  <c r="X2921" i="34"/>
  <c r="Q2921" i="34"/>
  <c r="R2925" i="34"/>
  <c r="V2925" i="34"/>
  <c r="AA2925" i="34"/>
  <c r="X2925" i="34"/>
  <c r="Q2925" i="34"/>
  <c r="R2929" i="34"/>
  <c r="V2929" i="34"/>
  <c r="AA2929" i="34"/>
  <c r="X2929" i="34"/>
  <c r="Q2929" i="34"/>
  <c r="R2933" i="34"/>
  <c r="V2933" i="34"/>
  <c r="AA2933" i="34"/>
  <c r="X2933" i="34"/>
  <c r="Q2933" i="34"/>
  <c r="R2937" i="34"/>
  <c r="V2937" i="34"/>
  <c r="AA2937" i="34"/>
  <c r="X2937" i="34"/>
  <c r="Q2937" i="34"/>
  <c r="Q2504" i="34"/>
  <c r="R2504" i="34"/>
  <c r="V2504" i="34"/>
  <c r="AA2504" i="34"/>
  <c r="X2504" i="34"/>
  <c r="R2555" i="34"/>
  <c r="V2555" i="34"/>
  <c r="AA2555" i="34"/>
  <c r="X2555" i="34"/>
  <c r="Q2555" i="34"/>
  <c r="R2559" i="34"/>
  <c r="V2559" i="34"/>
  <c r="AA2559" i="34"/>
  <c r="X2559" i="34"/>
  <c r="Q2559" i="34"/>
  <c r="AA2904" i="34"/>
  <c r="X2904" i="34"/>
  <c r="Q2904" i="34"/>
  <c r="R2904" i="34"/>
  <c r="V2904" i="34"/>
  <c r="AA2908" i="34"/>
  <c r="X2908" i="34"/>
  <c r="Q2908" i="34"/>
  <c r="R2908" i="34"/>
  <c r="V2908" i="34"/>
  <c r="AA2912" i="34"/>
  <c r="X2912" i="34"/>
  <c r="Q2912" i="34"/>
  <c r="R2912" i="34"/>
  <c r="V2912" i="34"/>
  <c r="AA2474" i="34"/>
  <c r="X2474" i="34"/>
  <c r="Q2474" i="34"/>
  <c r="R2474" i="34"/>
  <c r="V2474" i="34"/>
  <c r="R2519" i="34"/>
  <c r="V2519" i="34"/>
  <c r="AA2519" i="34"/>
  <c r="X2519" i="34"/>
  <c r="Q2519" i="34"/>
  <c r="R2451" i="34"/>
  <c r="V2451" i="34"/>
  <c r="AA2451" i="34"/>
  <c r="X2451" i="34"/>
  <c r="Q2451" i="34"/>
  <c r="R2455" i="34"/>
  <c r="V2455" i="34"/>
  <c r="AA2455" i="34"/>
  <c r="X2455" i="34"/>
  <c r="Q2455" i="34"/>
  <c r="R2459" i="34"/>
  <c r="V2459" i="34"/>
  <c r="AA2459" i="34"/>
  <c r="X2459" i="34"/>
  <c r="Q2459" i="34"/>
  <c r="R2463" i="34"/>
  <c r="V2463" i="34"/>
  <c r="AA2463" i="34"/>
  <c r="X2463" i="34"/>
  <c r="Q2463" i="34"/>
  <c r="R2467" i="34"/>
  <c r="V2467" i="34"/>
  <c r="AA2467" i="34"/>
  <c r="X2467" i="34"/>
  <c r="Q2467" i="34"/>
  <c r="X2238" i="34"/>
  <c r="Q2238" i="34"/>
  <c r="R2238" i="34"/>
  <c r="V2238" i="34"/>
  <c r="AA2238" i="34"/>
  <c r="X2382" i="34"/>
  <c r="Q2382" i="34"/>
  <c r="R2382" i="34"/>
  <c r="V2382" i="34"/>
  <c r="AA2382" i="34"/>
  <c r="X2348" i="34"/>
  <c r="Q2348" i="34"/>
  <c r="R2348" i="34"/>
  <c r="V2348" i="34"/>
  <c r="AA2348" i="34"/>
  <c r="X2386" i="34"/>
  <c r="Q2386" i="34"/>
  <c r="R2386" i="34"/>
  <c r="V2386" i="34"/>
  <c r="AA2386" i="34"/>
  <c r="X2364" i="34"/>
  <c r="Q2364" i="34"/>
  <c r="R2364" i="34"/>
  <c r="V2364" i="34"/>
  <c r="AA2364" i="34"/>
  <c r="Q2468" i="34"/>
  <c r="R2468" i="34"/>
  <c r="V2468" i="34"/>
  <c r="AA2468" i="34"/>
  <c r="X2468" i="34"/>
  <c r="Q2472" i="34"/>
  <c r="R2472" i="34"/>
  <c r="V2472" i="34"/>
  <c r="AA2472" i="34"/>
  <c r="X2472" i="34"/>
  <c r="R2285" i="34"/>
  <c r="V2285" i="34"/>
  <c r="AA2285" i="34"/>
  <c r="X2285" i="34"/>
  <c r="Q2285" i="34"/>
  <c r="R2289" i="34"/>
  <c r="V2289" i="34"/>
  <c r="AA2289" i="34"/>
  <c r="X2289" i="34"/>
  <c r="Q2289" i="34"/>
  <c r="A2917" i="34"/>
  <c r="A2921" i="34"/>
  <c r="A2925" i="34"/>
  <c r="A2929" i="34"/>
  <c r="A2933" i="34"/>
  <c r="A2937" i="34"/>
  <c r="A1819" i="34"/>
  <c r="A2504" i="34"/>
  <c r="A2555" i="34"/>
  <c r="A2559" i="34"/>
  <c r="A2904" i="34"/>
  <c r="A2908" i="34"/>
  <c r="A2912" i="34"/>
  <c r="A2474" i="34"/>
  <c r="A2519" i="34"/>
  <c r="A2451" i="34"/>
  <c r="A2455" i="34"/>
  <c r="A2459" i="34"/>
  <c r="A2463" i="34"/>
  <c r="A2467" i="34"/>
  <c r="A2238" i="34"/>
  <c r="A2382" i="34"/>
  <c r="A2348" i="34"/>
  <c r="A2386" i="34"/>
  <c r="A2364" i="34"/>
  <c r="A2468" i="34"/>
  <c r="A2472" i="34"/>
  <c r="A1791" i="34"/>
  <c r="A1795" i="34"/>
  <c r="A2285" i="34"/>
  <c r="A2289" i="34"/>
  <c r="A2235" i="34"/>
  <c r="A1709" i="34"/>
  <c r="A1735" i="34"/>
  <c r="A1739" i="34"/>
  <c r="A1760" i="34"/>
  <c r="A1764" i="34"/>
  <c r="A1785" i="34"/>
  <c r="A1544" i="34"/>
  <c r="A1548" i="34"/>
  <c r="A1575" i="34"/>
  <c r="A1579" i="34"/>
  <c r="A1647" i="34"/>
  <c r="A1651" i="34"/>
  <c r="A1689" i="34"/>
  <c r="A1490" i="34"/>
  <c r="A1494" i="34"/>
  <c r="A1538" i="34"/>
  <c r="A1542" i="34"/>
  <c r="A1734" i="34"/>
  <c r="A1688" i="34"/>
  <c r="A1684" i="34"/>
  <c r="A1673" i="34"/>
  <c r="A1669" i="34"/>
  <c r="A1636" i="34"/>
  <c r="A1632" i="34"/>
  <c r="A1611" i="34"/>
  <c r="A1607" i="34"/>
  <c r="A1603" i="34"/>
  <c r="A1598" i="34"/>
  <c r="A1594" i="34"/>
  <c r="A1512" i="34"/>
  <c r="A1508" i="34"/>
  <c r="A2918" i="34"/>
  <c r="A2922" i="34"/>
  <c r="A2926" i="34"/>
  <c r="A2930" i="34"/>
  <c r="A2934" i="34"/>
  <c r="A1818" i="34"/>
  <c r="A2501" i="34"/>
  <c r="A2505" i="34"/>
  <c r="A2556" i="34"/>
  <c r="A2901" i="34"/>
  <c r="A2905" i="34"/>
  <c r="A2909" i="34"/>
  <c r="A2913" i="34"/>
  <c r="A2516" i="34"/>
  <c r="A2520" i="34"/>
  <c r="A2452" i="34"/>
  <c r="A2456" i="34"/>
  <c r="A2460" i="34"/>
  <c r="A2464" i="34"/>
  <c r="A2064" i="34"/>
  <c r="A2239" i="34"/>
  <c r="A2383" i="34"/>
  <c r="A2349" i="34"/>
  <c r="A2338" i="34"/>
  <c r="A2334" i="34"/>
  <c r="A2469" i="34"/>
  <c r="A2473" i="34"/>
  <c r="A1792" i="34"/>
  <c r="A2286" i="34"/>
  <c r="A2290" i="34"/>
  <c r="A1706" i="34"/>
  <c r="A1710" i="34"/>
  <c r="A1736" i="34"/>
  <c r="A1740" i="34"/>
  <c r="A1761" i="34"/>
  <c r="A1786" i="34"/>
  <c r="A1545" i="34"/>
  <c r="A1549" i="34"/>
  <c r="A1576" i="34"/>
  <c r="A1580" i="34"/>
  <c r="A1648" i="34"/>
  <c r="A1652" i="34"/>
  <c r="A1704" i="34"/>
  <c r="A1491" i="34"/>
  <c r="A1495" i="34"/>
  <c r="A1539" i="34"/>
  <c r="A1543" i="34"/>
  <c r="A1733" i="34"/>
  <c r="A1687" i="34"/>
  <c r="A1683" i="34"/>
  <c r="A1672" i="34"/>
  <c r="A1668" i="34"/>
  <c r="A1635" i="34"/>
  <c r="A1631" i="34"/>
  <c r="A1610" i="34"/>
  <c r="A1606" i="34"/>
  <c r="A1602" i="34"/>
  <c r="A1597" i="34"/>
  <c r="A1593" i="34"/>
  <c r="A1511" i="34"/>
  <c r="A1507" i="34"/>
  <c r="A2919" i="34"/>
  <c r="A2923" i="34"/>
  <c r="A2927" i="34"/>
  <c r="A2931" i="34"/>
  <c r="A2935" i="34"/>
  <c r="A2050" i="34"/>
  <c r="A2502" i="34"/>
  <c r="A2506" i="34"/>
  <c r="A2557" i="34"/>
  <c r="A2902" i="34"/>
  <c r="A2906" i="34"/>
  <c r="A2910" i="34"/>
  <c r="A2914" i="34"/>
  <c r="A2517" i="34"/>
  <c r="A2453" i="34"/>
  <c r="A2457" i="34"/>
  <c r="A2461" i="34"/>
  <c r="A2465" i="34"/>
  <c r="A2500" i="34"/>
  <c r="A2240" i="34"/>
  <c r="A2387" i="34"/>
  <c r="A2384" i="34"/>
  <c r="A2339" i="34"/>
  <c r="A2335" i="34"/>
  <c r="A2470" i="34"/>
  <c r="A1789" i="34"/>
  <c r="A1793" i="34"/>
  <c r="A2287" i="34"/>
  <c r="A2291" i="34"/>
  <c r="A1707" i="34"/>
  <c r="A1711" i="34"/>
  <c r="A1737" i="34"/>
  <c r="A1741" i="34"/>
  <c r="A1762" i="34"/>
  <c r="A1787" i="34"/>
  <c r="A1546" i="34"/>
  <c r="A1550" i="34"/>
  <c r="A1577" i="34"/>
  <c r="A1581" i="34"/>
  <c r="A1649" i="34"/>
  <c r="A1653" i="34"/>
  <c r="A1705" i="34"/>
  <c r="A1488" i="34"/>
  <c r="A1492" i="34"/>
  <c r="A1518" i="34"/>
  <c r="A1540" i="34"/>
  <c r="A1732" i="34"/>
  <c r="A1686" i="34"/>
  <c r="A1682" i="34"/>
  <c r="A1671" i="34"/>
  <c r="A1667" i="34"/>
  <c r="A1634" i="34"/>
  <c r="A1630" i="34"/>
  <c r="A1609" i="34"/>
  <c r="A1605" i="34"/>
  <c r="A1600" i="34"/>
  <c r="A1596" i="34"/>
  <c r="A1592" i="34"/>
  <c r="A1510" i="34"/>
  <c r="A2916" i="34"/>
  <c r="A2920" i="34"/>
  <c r="A2924" i="34"/>
  <c r="A2928" i="34"/>
  <c r="A2932" i="34"/>
  <c r="A2936" i="34"/>
  <c r="A1834" i="34"/>
  <c r="A2503" i="34"/>
  <c r="A2554" i="34"/>
  <c r="A2558" i="34"/>
  <c r="A2903" i="34"/>
  <c r="A2907" i="34"/>
  <c r="A2911" i="34"/>
  <c r="A2915" i="34"/>
  <c r="A2518" i="34"/>
  <c r="A2454" i="34"/>
  <c r="A2458" i="34"/>
  <c r="A2462" i="34"/>
  <c r="A2466" i="34"/>
  <c r="A2237" i="34"/>
  <c r="A2381" i="34"/>
  <c r="A2388" i="34"/>
  <c r="A2385" i="34"/>
  <c r="A2363" i="34"/>
  <c r="A2055" i="34"/>
  <c r="A2471" i="34"/>
  <c r="A1790" i="34"/>
  <c r="A1794" i="34"/>
  <c r="A2284" i="34"/>
  <c r="A2288" i="34"/>
  <c r="A1708" i="34"/>
  <c r="A1712" i="34"/>
  <c r="A1738" i="34"/>
  <c r="A1742" i="34"/>
  <c r="A1763" i="34"/>
  <c r="A1765" i="34"/>
  <c r="A1788" i="34"/>
  <c r="A1547" i="34"/>
  <c r="A1551" i="34"/>
  <c r="A1578" i="34"/>
  <c r="A1619" i="34"/>
  <c r="A1650" i="34"/>
  <c r="A1654" i="34"/>
  <c r="A1489" i="34"/>
  <c r="A1493" i="34"/>
  <c r="A1537" i="34"/>
  <c r="A1541" i="34"/>
  <c r="A1731" i="34"/>
  <c r="A1685" i="34"/>
  <c r="A1674" i="34"/>
  <c r="A1670" i="34"/>
  <c r="A1637" i="34"/>
  <c r="A1633" i="34"/>
  <c r="A1612" i="34"/>
  <c r="A1608" i="34"/>
  <c r="A1604" i="34"/>
  <c r="A1599" i="34"/>
  <c r="A1595" i="34"/>
  <c r="A1513" i="34"/>
  <c r="A1509" i="34"/>
  <c r="B1081" i="34" l="1"/>
  <c r="B794" i="34"/>
  <c r="B553" i="34"/>
  <c r="B540" i="34"/>
  <c r="A553" i="34" l="1"/>
  <c r="R553" i="34"/>
  <c r="V553" i="34"/>
  <c r="AA553" i="34"/>
  <c r="P553" i="34"/>
  <c r="X553" i="34"/>
  <c r="Q553" i="34"/>
  <c r="A794" i="34"/>
  <c r="AA794" i="34"/>
  <c r="P794" i="34"/>
  <c r="X794" i="34"/>
  <c r="Q794" i="34"/>
  <c r="R794" i="34"/>
  <c r="V794" i="34"/>
  <c r="A540" i="34"/>
  <c r="P540" i="34"/>
  <c r="X540" i="34"/>
  <c r="Q540" i="34"/>
  <c r="R540" i="34"/>
  <c r="V540" i="34"/>
  <c r="AA540" i="34"/>
  <c r="A1081" i="34"/>
  <c r="R1081" i="34"/>
  <c r="V1081" i="34"/>
  <c r="AA1081" i="34"/>
  <c r="P1081" i="34"/>
  <c r="X1081" i="34"/>
  <c r="Q1081" i="34"/>
  <c r="E29" i="55"/>
  <c r="B1006" i="34" l="1"/>
  <c r="B996" i="34"/>
  <c r="B988" i="34"/>
  <c r="B509" i="34"/>
  <c r="B504" i="34"/>
  <c r="B492" i="34"/>
  <c r="A509" i="34" l="1"/>
  <c r="R509" i="34"/>
  <c r="V509" i="34"/>
  <c r="AA509" i="34"/>
  <c r="P509" i="34"/>
  <c r="X509" i="34"/>
  <c r="Q509" i="34"/>
  <c r="A988" i="34"/>
  <c r="R988" i="34"/>
  <c r="V988" i="34"/>
  <c r="P988" i="34"/>
  <c r="X988" i="34"/>
  <c r="AA988" i="34"/>
  <c r="Q988" i="34"/>
  <c r="A996" i="34"/>
  <c r="P996" i="34"/>
  <c r="X996" i="34"/>
  <c r="Q996" i="34"/>
  <c r="R996" i="34"/>
  <c r="V996" i="34"/>
  <c r="AA996" i="34"/>
  <c r="A492" i="34"/>
  <c r="P492" i="34"/>
  <c r="X492" i="34"/>
  <c r="Q492" i="34"/>
  <c r="R492" i="34"/>
  <c r="V492" i="34"/>
  <c r="AA492" i="34"/>
  <c r="A504" i="34"/>
  <c r="P504" i="34"/>
  <c r="X504" i="34"/>
  <c r="Q504" i="34"/>
  <c r="R504" i="34"/>
  <c r="V504" i="34"/>
  <c r="AA504" i="34"/>
  <c r="A1006" i="34"/>
  <c r="AA1006" i="34"/>
  <c r="P1006" i="34"/>
  <c r="X1006" i="34"/>
  <c r="Q1006" i="34"/>
  <c r="R1006" i="34"/>
  <c r="V1006" i="34"/>
  <c r="B466" i="34"/>
  <c r="B769" i="34"/>
  <c r="B756" i="34"/>
  <c r="A769" i="34" l="1"/>
  <c r="R769" i="34"/>
  <c r="V769" i="34"/>
  <c r="Q769" i="34"/>
  <c r="AA769" i="34"/>
  <c r="X769" i="34"/>
  <c r="P769" i="34"/>
  <c r="A466" i="34"/>
  <c r="P466" i="34"/>
  <c r="X466" i="34"/>
  <c r="Q466" i="34"/>
  <c r="R466" i="34"/>
  <c r="V466" i="34"/>
  <c r="AA466" i="34"/>
  <c r="A756" i="34"/>
  <c r="R756" i="34"/>
  <c r="V756" i="34"/>
  <c r="P756" i="34"/>
  <c r="X756" i="34"/>
  <c r="AA756" i="34"/>
  <c r="Q756" i="34"/>
  <c r="B607" i="34"/>
  <c r="B585" i="34"/>
  <c r="B71" i="34"/>
  <c r="B65" i="34"/>
  <c r="B85" i="34"/>
  <c r="B150" i="34"/>
  <c r="B615" i="34"/>
  <c r="B729" i="34"/>
  <c r="A729" i="34" l="1"/>
  <c r="P729" i="34"/>
  <c r="X729" i="34"/>
  <c r="R729" i="34"/>
  <c r="V729" i="34"/>
  <c r="Q729" i="34"/>
  <c r="AA729" i="34"/>
  <c r="A615" i="34"/>
  <c r="P615" i="34"/>
  <c r="X615" i="34"/>
  <c r="Q615" i="34"/>
  <c r="R615" i="34"/>
  <c r="V615" i="34"/>
  <c r="AA615" i="34"/>
  <c r="A585" i="34"/>
  <c r="R585" i="34"/>
  <c r="V585" i="34"/>
  <c r="AA585" i="34"/>
  <c r="P585" i="34"/>
  <c r="X585" i="34"/>
  <c r="Q585" i="34"/>
  <c r="A607" i="34"/>
  <c r="P607" i="34"/>
  <c r="X607" i="34"/>
  <c r="Q607" i="34"/>
  <c r="R607" i="34"/>
  <c r="V607" i="34"/>
  <c r="AA607" i="34"/>
  <c r="A65" i="34"/>
  <c r="P65" i="34"/>
  <c r="X65" i="34"/>
  <c r="Q65" i="34"/>
  <c r="R65" i="34"/>
  <c r="V65" i="34"/>
  <c r="AA65" i="34"/>
  <c r="A71" i="34"/>
  <c r="P71" i="34"/>
  <c r="X71" i="34"/>
  <c r="Q71" i="34"/>
  <c r="R71" i="34"/>
  <c r="V71" i="34"/>
  <c r="AA71" i="34"/>
  <c r="A150" i="34"/>
  <c r="P150" i="34"/>
  <c r="X150" i="34"/>
  <c r="Q150" i="34"/>
  <c r="R150" i="34"/>
  <c r="V150" i="34"/>
  <c r="AA150" i="34"/>
  <c r="A85" i="34"/>
  <c r="P85" i="34"/>
  <c r="X85" i="34"/>
  <c r="Q85" i="34"/>
  <c r="R85" i="34"/>
  <c r="V85" i="34"/>
  <c r="AA85" i="34"/>
  <c r="O5" i="78"/>
  <c r="N5" i="78"/>
  <c r="B60" i="34"/>
  <c r="B54" i="34"/>
  <c r="A54" i="34" l="1"/>
  <c r="P54" i="34"/>
  <c r="X54" i="34"/>
  <c r="Q54" i="34"/>
  <c r="R54" i="34"/>
  <c r="V54" i="34"/>
  <c r="AA54" i="34"/>
  <c r="A60" i="34"/>
  <c r="R60" i="34"/>
  <c r="V60" i="34"/>
  <c r="AA60" i="34"/>
  <c r="P60" i="34"/>
  <c r="X60" i="34"/>
  <c r="Q60" i="34"/>
  <c r="B175" i="34"/>
  <c r="B160" i="34"/>
  <c r="B159" i="34"/>
  <c r="B158" i="34"/>
  <c r="B156" i="34"/>
  <c r="B155" i="34"/>
  <c r="B146" i="34"/>
  <c r="B145" i="34"/>
  <c r="B144" i="34"/>
  <c r="B143" i="34"/>
  <c r="B161" i="34"/>
  <c r="B157" i="34"/>
  <c r="B147" i="34"/>
  <c r="B141" i="34"/>
  <c r="B140" i="34"/>
  <c r="B139" i="34"/>
  <c r="B137" i="34"/>
  <c r="B136" i="34"/>
  <c r="B135" i="34"/>
  <c r="B84" i="34"/>
  <c r="B83" i="34"/>
  <c r="B78" i="34"/>
  <c r="B77" i="34"/>
  <c r="B76" i="34"/>
  <c r="B75" i="34"/>
  <c r="B74" i="34"/>
  <c r="B68" i="34"/>
  <c r="B63" i="34"/>
  <c r="B61" i="34"/>
  <c r="B59" i="34"/>
  <c r="B55" i="34"/>
  <c r="B53" i="34"/>
  <c r="B51" i="34"/>
  <c r="B50" i="34"/>
  <c r="B755" i="34"/>
  <c r="B754" i="34"/>
  <c r="B753" i="34"/>
  <c r="B728" i="34"/>
  <c r="B727" i="34"/>
  <c r="B726" i="34"/>
  <c r="B725" i="34"/>
  <c r="B724" i="34"/>
  <c r="B723" i="34"/>
  <c r="B722" i="34"/>
  <c r="B721" i="34"/>
  <c r="B709" i="34"/>
  <c r="B708" i="34"/>
  <c r="B707" i="34"/>
  <c r="B706" i="34"/>
  <c r="B705" i="34"/>
  <c r="B702" i="34"/>
  <c r="B701" i="34"/>
  <c r="B700" i="34"/>
  <c r="B699" i="34"/>
  <c r="B694" i="34"/>
  <c r="B688" i="34"/>
  <c r="B687" i="34"/>
  <c r="B686" i="34"/>
  <c r="B685" i="34"/>
  <c r="B684" i="34"/>
  <c r="B683" i="34"/>
  <c r="B682" i="34"/>
  <c r="B681" i="34"/>
  <c r="B669" i="34"/>
  <c r="B668" i="34"/>
  <c r="B667" i="34"/>
  <c r="B666" i="34"/>
  <c r="B665" i="34"/>
  <c r="B664" i="34"/>
  <c r="B663" i="34"/>
  <c r="B662" i="34"/>
  <c r="B641" i="34"/>
  <c r="B640" i="34"/>
  <c r="B639" i="34"/>
  <c r="B638" i="34"/>
  <c r="B637" i="34"/>
  <c r="B636" i="34"/>
  <c r="B635" i="34"/>
  <c r="B634" i="34"/>
  <c r="B633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6" i="34"/>
  <c r="B535" i="34"/>
  <c r="B534" i="34"/>
  <c r="B533" i="34"/>
  <c r="B532" i="34"/>
  <c r="B531" i="34"/>
  <c r="B530" i="34"/>
  <c r="B529" i="34"/>
  <c r="B528" i="34"/>
  <c r="B797" i="34"/>
  <c r="B796" i="34"/>
  <c r="B784" i="34"/>
  <c r="B766" i="34"/>
  <c r="B717" i="34"/>
  <c r="B716" i="34"/>
  <c r="B704" i="34"/>
  <c r="B703" i="34"/>
  <c r="B245" i="34"/>
  <c r="B244" i="34"/>
  <c r="B243" i="34"/>
  <c r="B239" i="34"/>
  <c r="B231" i="34"/>
  <c r="B225" i="34"/>
  <c r="B224" i="34"/>
  <c r="B220" i="34"/>
  <c r="B218" i="34"/>
  <c r="B195" i="34"/>
  <c r="B194" i="34"/>
  <c r="B193" i="34"/>
  <c r="B190" i="34"/>
  <c r="B189" i="34"/>
  <c r="B209" i="34"/>
  <c r="B208" i="34"/>
  <c r="B207" i="34"/>
  <c r="B205" i="34"/>
  <c r="B187" i="34"/>
  <c r="B186" i="34"/>
  <c r="B183" i="34"/>
  <c r="B182" i="34"/>
  <c r="B173" i="34"/>
  <c r="B172" i="34"/>
  <c r="B171" i="34"/>
  <c r="B170" i="34"/>
  <c r="B169" i="34"/>
  <c r="B178" i="34"/>
  <c r="B177" i="34"/>
  <c r="B176" i="34"/>
  <c r="B1018" i="34"/>
  <c r="B1017" i="34"/>
  <c r="B1016" i="34"/>
  <c r="B1015" i="34"/>
  <c r="B1014" i="34"/>
  <c r="B1011" i="34"/>
  <c r="B1010" i="34"/>
  <c r="B1009" i="34"/>
  <c r="B1008" i="34"/>
  <c r="B1007" i="34"/>
  <c r="B489" i="34"/>
  <c r="B488" i="34"/>
  <c r="B487" i="34"/>
  <c r="B486" i="34"/>
  <c r="B485" i="34"/>
  <c r="B484" i="34"/>
  <c r="B843" i="34"/>
  <c r="B836" i="34"/>
  <c r="B650" i="34"/>
  <c r="B649" i="34"/>
  <c r="B648" i="34"/>
  <c r="B622" i="34"/>
  <c r="B621" i="34"/>
  <c r="B620" i="34"/>
  <c r="B576" i="34"/>
  <c r="B575" i="34"/>
  <c r="B871" i="34"/>
  <c r="B827" i="34"/>
  <c r="B826" i="34"/>
  <c r="B825" i="34"/>
  <c r="B824" i="34"/>
  <c r="B823" i="34"/>
  <c r="B822" i="34"/>
  <c r="B810" i="34"/>
  <c r="B809" i="34"/>
  <c r="B804" i="34"/>
  <c r="B803" i="34"/>
  <c r="B799" i="34"/>
  <c r="B798" i="34"/>
  <c r="B774" i="34"/>
  <c r="B773" i="34"/>
  <c r="B772" i="34"/>
  <c r="B771" i="34"/>
  <c r="B770" i="34"/>
  <c r="B1005" i="34"/>
  <c r="B1004" i="34"/>
  <c r="B999" i="34"/>
  <c r="B998" i="34"/>
  <c r="B997" i="34"/>
  <c r="B995" i="34"/>
  <c r="B994" i="34"/>
  <c r="B991" i="34"/>
  <c r="B990" i="34"/>
  <c r="B989" i="34"/>
  <c r="B987" i="34"/>
  <c r="B986" i="34"/>
  <c r="B985" i="34"/>
  <c r="B984" i="34"/>
  <c r="B983" i="34"/>
  <c r="B982" i="34"/>
  <c r="B560" i="34"/>
  <c r="B559" i="34"/>
  <c r="B552" i="34"/>
  <c r="B551" i="34"/>
  <c r="B550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8" i="34"/>
  <c r="B507" i="34"/>
  <c r="B506" i="34"/>
  <c r="B505" i="34"/>
  <c r="B503" i="34"/>
  <c r="B502" i="34"/>
  <c r="B501" i="34"/>
  <c r="B500" i="34"/>
  <c r="B499" i="34"/>
  <c r="B498" i="34"/>
  <c r="B497" i="34"/>
  <c r="B496" i="34"/>
  <c r="B495" i="34"/>
  <c r="B494" i="34"/>
  <c r="B493" i="34"/>
  <c r="B491" i="34"/>
  <c r="B490" i="34"/>
  <c r="B465" i="34"/>
  <c r="B872" i="34"/>
  <c r="B768" i="34"/>
  <c r="B757" i="34"/>
  <c r="B1628" i="34"/>
  <c r="B1626" i="34"/>
  <c r="B1624" i="34"/>
  <c r="B1623" i="34"/>
  <c r="B1622" i="34"/>
  <c r="B1621" i="34"/>
  <c r="B1615" i="34"/>
  <c r="B1614" i="34"/>
  <c r="B1613" i="34"/>
  <c r="B1601" i="34"/>
  <c r="B1514" i="34"/>
  <c r="B1506" i="34"/>
  <c r="B1505" i="34"/>
  <c r="B1504" i="34"/>
  <c r="B1503" i="34"/>
  <c r="B1447" i="34"/>
  <c r="B1446" i="34"/>
  <c r="B1448" i="34"/>
  <c r="B1429" i="34"/>
  <c r="B1427" i="34"/>
  <c r="B1426" i="34"/>
  <c r="B1425" i="34"/>
  <c r="B1411" i="34"/>
  <c r="B1410" i="34"/>
  <c r="B1400" i="34"/>
  <c r="B1399" i="34"/>
  <c r="B1398" i="34"/>
  <c r="B1397" i="34"/>
  <c r="B1396" i="34"/>
  <c r="B1392" i="34"/>
  <c r="B1391" i="34"/>
  <c r="B1375" i="34"/>
  <c r="B1257" i="34"/>
  <c r="B1259" i="34"/>
  <c r="B1258" i="34"/>
  <c r="B1215" i="34"/>
  <c r="B1214" i="34"/>
  <c r="B1176" i="34"/>
  <c r="B1133" i="34"/>
  <c r="B1132" i="34"/>
  <c r="B1131" i="34"/>
  <c r="B1130" i="34"/>
  <c r="B1119" i="34"/>
  <c r="B1118" i="34"/>
  <c r="B1117" i="34"/>
  <c r="B1116" i="34"/>
  <c r="B1115" i="34"/>
  <c r="B1114" i="34"/>
  <c r="B1113" i="34"/>
  <c r="B1092" i="34"/>
  <c r="B1091" i="34"/>
  <c r="B1807" i="34"/>
  <c r="B1812" i="34"/>
  <c r="B1811" i="34"/>
  <c r="B1589" i="34"/>
  <c r="B1591" i="34"/>
  <c r="B1590" i="34"/>
  <c r="B1390" i="34"/>
  <c r="B1394" i="34"/>
  <c r="B1393" i="34"/>
  <c r="B1087" i="34"/>
  <c r="B1086" i="34"/>
  <c r="B1085" i="34"/>
  <c r="B1073" i="34"/>
  <c r="B1072" i="34"/>
  <c r="B1071" i="34"/>
  <c r="B1070" i="34"/>
  <c r="B1069" i="34"/>
  <c r="B1068" i="34"/>
  <c r="B1067" i="34"/>
  <c r="B1066" i="34"/>
  <c r="B1065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2" i="34"/>
  <c r="B1041" i="34"/>
  <c r="B1044" i="34"/>
  <c r="B1043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449" i="34"/>
  <c r="B1420" i="34"/>
  <c r="B1810" i="34"/>
  <c r="B1809" i="34"/>
  <c r="B1814" i="34"/>
  <c r="B1813" i="34"/>
  <c r="B1808" i="34"/>
  <c r="B1691" i="34"/>
  <c r="B1676" i="34"/>
  <c r="B1675" i="34"/>
  <c r="B1678" i="34"/>
  <c r="B1677" i="34"/>
  <c r="B1666" i="34"/>
  <c r="B1665" i="34"/>
  <c r="B1664" i="34"/>
  <c r="B1663" i="34"/>
  <c r="A1449" i="34" l="1"/>
  <c r="R1449" i="34"/>
  <c r="V1449" i="34"/>
  <c r="AA1449" i="34"/>
  <c r="P1449" i="34"/>
  <c r="X1449" i="34"/>
  <c r="Q1449" i="34"/>
  <c r="A1026" i="34"/>
  <c r="AA1026" i="34"/>
  <c r="P1026" i="34"/>
  <c r="X1026" i="34"/>
  <c r="Q1026" i="34"/>
  <c r="R1026" i="34"/>
  <c r="V1026" i="34"/>
  <c r="A1030" i="34"/>
  <c r="AA1030" i="34"/>
  <c r="P1030" i="34"/>
  <c r="X1030" i="34"/>
  <c r="Q1030" i="34"/>
  <c r="R1030" i="34"/>
  <c r="V1030" i="34"/>
  <c r="A1034" i="34"/>
  <c r="AA1034" i="34"/>
  <c r="P1034" i="34"/>
  <c r="X1034" i="34"/>
  <c r="Q1034" i="34"/>
  <c r="R1034" i="34"/>
  <c r="V1034" i="34"/>
  <c r="A1038" i="34"/>
  <c r="AA1038" i="34"/>
  <c r="P1038" i="34"/>
  <c r="X1038" i="34"/>
  <c r="Q1038" i="34"/>
  <c r="R1038" i="34"/>
  <c r="V1038" i="34"/>
  <c r="A1044" i="34"/>
  <c r="AA1044" i="34"/>
  <c r="P1044" i="34"/>
  <c r="X1044" i="34"/>
  <c r="Q1044" i="34"/>
  <c r="R1044" i="34"/>
  <c r="V1044" i="34"/>
  <c r="A1046" i="34"/>
  <c r="AA1046" i="34"/>
  <c r="P1046" i="34"/>
  <c r="X1046" i="34"/>
  <c r="Q1046" i="34"/>
  <c r="R1046" i="34"/>
  <c r="V1046" i="34"/>
  <c r="A1050" i="34"/>
  <c r="AA1050" i="34"/>
  <c r="P1050" i="34"/>
  <c r="X1050" i="34"/>
  <c r="Q1050" i="34"/>
  <c r="R1050" i="34"/>
  <c r="V1050" i="34"/>
  <c r="A1054" i="34"/>
  <c r="AA1054" i="34"/>
  <c r="P1054" i="34"/>
  <c r="X1054" i="34"/>
  <c r="Q1054" i="34"/>
  <c r="R1054" i="34"/>
  <c r="V1054" i="34"/>
  <c r="A1058" i="34"/>
  <c r="AA1058" i="34"/>
  <c r="P1058" i="34"/>
  <c r="X1058" i="34"/>
  <c r="Q1058" i="34"/>
  <c r="R1058" i="34"/>
  <c r="V1058" i="34"/>
  <c r="A1062" i="34"/>
  <c r="AA1062" i="34"/>
  <c r="P1062" i="34"/>
  <c r="X1062" i="34"/>
  <c r="Q1062" i="34"/>
  <c r="R1062" i="34"/>
  <c r="V1062" i="34"/>
  <c r="A1068" i="34"/>
  <c r="P1068" i="34"/>
  <c r="X1068" i="34"/>
  <c r="Q1068" i="34"/>
  <c r="R1068" i="34"/>
  <c r="V1068" i="34"/>
  <c r="AA1068" i="34"/>
  <c r="A1072" i="34"/>
  <c r="Q1072" i="34"/>
  <c r="R1072" i="34"/>
  <c r="V1072" i="34"/>
  <c r="P1072" i="34"/>
  <c r="AA1072" i="34"/>
  <c r="X1072" i="34"/>
  <c r="A1087" i="34"/>
  <c r="R1087" i="34"/>
  <c r="V1087" i="34"/>
  <c r="AA1087" i="34"/>
  <c r="P1087" i="34"/>
  <c r="X1087" i="34"/>
  <c r="Q1087" i="34"/>
  <c r="A1113" i="34"/>
  <c r="R1113" i="34"/>
  <c r="V1113" i="34"/>
  <c r="AA1113" i="34"/>
  <c r="P1113" i="34"/>
  <c r="X1113" i="34"/>
  <c r="Q1113" i="34"/>
  <c r="A1117" i="34"/>
  <c r="R1117" i="34"/>
  <c r="V1117" i="34"/>
  <c r="AA1117" i="34"/>
  <c r="P1117" i="34"/>
  <c r="X1117" i="34"/>
  <c r="Q1117" i="34"/>
  <c r="A1131" i="34"/>
  <c r="R1131" i="34"/>
  <c r="V1131" i="34"/>
  <c r="AA1131" i="34"/>
  <c r="P1131" i="34"/>
  <c r="X1131" i="34"/>
  <c r="Q1131" i="34"/>
  <c r="A1214" i="34"/>
  <c r="P1214" i="34"/>
  <c r="X1214" i="34"/>
  <c r="Q1214" i="34"/>
  <c r="R1214" i="34"/>
  <c r="V1214" i="34"/>
  <c r="AA1214" i="34"/>
  <c r="A1257" i="34"/>
  <c r="R1257" i="34"/>
  <c r="V1257" i="34"/>
  <c r="AA1257" i="34"/>
  <c r="P1257" i="34"/>
  <c r="X1257" i="34"/>
  <c r="Q1257" i="34"/>
  <c r="A1396" i="34"/>
  <c r="P1396" i="34"/>
  <c r="X1396" i="34"/>
  <c r="R1396" i="34"/>
  <c r="V1396" i="34"/>
  <c r="Q1396" i="34"/>
  <c r="AA1396" i="34"/>
  <c r="A1400" i="34"/>
  <c r="P1400" i="34"/>
  <c r="X1400" i="34"/>
  <c r="R1400" i="34"/>
  <c r="V1400" i="34"/>
  <c r="Q1400" i="34"/>
  <c r="AA1400" i="34"/>
  <c r="A1426" i="34"/>
  <c r="P1426" i="34"/>
  <c r="X1426" i="34"/>
  <c r="Q1426" i="34"/>
  <c r="R1426" i="34"/>
  <c r="V1426" i="34"/>
  <c r="AA1426" i="34"/>
  <c r="A1446" i="34"/>
  <c r="P1446" i="34"/>
  <c r="X1446" i="34"/>
  <c r="Q1446" i="34"/>
  <c r="R1446" i="34"/>
  <c r="V1446" i="34"/>
  <c r="AA1446" i="34"/>
  <c r="R1505" i="34"/>
  <c r="V1505" i="34"/>
  <c r="AA1505" i="34"/>
  <c r="P1505" i="34"/>
  <c r="X1505" i="34"/>
  <c r="Q1505" i="34"/>
  <c r="A465" i="34"/>
  <c r="R465" i="34"/>
  <c r="V465" i="34"/>
  <c r="AA465" i="34"/>
  <c r="P465" i="34"/>
  <c r="X465" i="34"/>
  <c r="Q465" i="34"/>
  <c r="A494" i="34"/>
  <c r="P494" i="34"/>
  <c r="X494" i="34"/>
  <c r="Q494" i="34"/>
  <c r="R494" i="34"/>
  <c r="V494" i="34"/>
  <c r="AA494" i="34"/>
  <c r="A498" i="34"/>
  <c r="P498" i="34"/>
  <c r="X498" i="34"/>
  <c r="Q498" i="34"/>
  <c r="R498" i="34"/>
  <c r="V498" i="34"/>
  <c r="AA498" i="34"/>
  <c r="A502" i="34"/>
  <c r="P502" i="34"/>
  <c r="X502" i="34"/>
  <c r="Q502" i="34"/>
  <c r="R502" i="34"/>
  <c r="V502" i="34"/>
  <c r="AA502" i="34"/>
  <c r="A507" i="34"/>
  <c r="R507" i="34"/>
  <c r="V507" i="34"/>
  <c r="AA507" i="34"/>
  <c r="P507" i="34"/>
  <c r="X507" i="34"/>
  <c r="Q507" i="34"/>
  <c r="A512" i="34"/>
  <c r="P512" i="34"/>
  <c r="X512" i="34"/>
  <c r="Q512" i="34"/>
  <c r="R512" i="34"/>
  <c r="V512" i="34"/>
  <c r="AA512" i="34"/>
  <c r="A516" i="34"/>
  <c r="P516" i="34"/>
  <c r="X516" i="34"/>
  <c r="Q516" i="34"/>
  <c r="R516" i="34"/>
  <c r="V516" i="34"/>
  <c r="AA516" i="34"/>
  <c r="A520" i="34"/>
  <c r="P520" i="34"/>
  <c r="X520" i="34"/>
  <c r="Q520" i="34"/>
  <c r="R520" i="34"/>
  <c r="V520" i="34"/>
  <c r="AA520" i="34"/>
  <c r="A524" i="34"/>
  <c r="P524" i="34"/>
  <c r="X524" i="34"/>
  <c r="Q524" i="34"/>
  <c r="R524" i="34"/>
  <c r="V524" i="34"/>
  <c r="AA524" i="34"/>
  <c r="A550" i="34"/>
  <c r="P550" i="34"/>
  <c r="X550" i="34"/>
  <c r="Q550" i="34"/>
  <c r="R550" i="34"/>
  <c r="V550" i="34"/>
  <c r="AA550" i="34"/>
  <c r="A560" i="34"/>
  <c r="P560" i="34"/>
  <c r="X560" i="34"/>
  <c r="Q560" i="34"/>
  <c r="R560" i="34"/>
  <c r="V560" i="34"/>
  <c r="AA560" i="34"/>
  <c r="A985" i="34"/>
  <c r="P985" i="34"/>
  <c r="X985" i="34"/>
  <c r="R985" i="34"/>
  <c r="V985" i="34"/>
  <c r="Q985" i="34"/>
  <c r="AA985" i="34"/>
  <c r="A990" i="34"/>
  <c r="R990" i="34"/>
  <c r="V990" i="34"/>
  <c r="P990" i="34"/>
  <c r="X990" i="34"/>
  <c r="AA990" i="34"/>
  <c r="Q990" i="34"/>
  <c r="A997" i="34"/>
  <c r="R997" i="34"/>
  <c r="V997" i="34"/>
  <c r="P997" i="34"/>
  <c r="Q997" i="34"/>
  <c r="AA997" i="34"/>
  <c r="X997" i="34"/>
  <c r="A1005" i="34"/>
  <c r="Q1005" i="34"/>
  <c r="R1005" i="34"/>
  <c r="V1005" i="34"/>
  <c r="AA1005" i="34"/>
  <c r="P1005" i="34"/>
  <c r="X1005" i="34"/>
  <c r="A773" i="34"/>
  <c r="Q773" i="34"/>
  <c r="R773" i="34"/>
  <c r="V773" i="34"/>
  <c r="AA773" i="34"/>
  <c r="P773" i="34"/>
  <c r="X773" i="34"/>
  <c r="A803" i="34"/>
  <c r="Q803" i="34"/>
  <c r="R803" i="34"/>
  <c r="V803" i="34"/>
  <c r="AA803" i="34"/>
  <c r="P803" i="34"/>
  <c r="X803" i="34"/>
  <c r="A822" i="34"/>
  <c r="AA822" i="34"/>
  <c r="P822" i="34"/>
  <c r="X822" i="34"/>
  <c r="Q822" i="34"/>
  <c r="R822" i="34"/>
  <c r="V822" i="34"/>
  <c r="A826" i="34"/>
  <c r="AA826" i="34"/>
  <c r="P826" i="34"/>
  <c r="X826" i="34"/>
  <c r="Q826" i="34"/>
  <c r="R826" i="34"/>
  <c r="V826" i="34"/>
  <c r="A576" i="34"/>
  <c r="P576" i="34"/>
  <c r="X576" i="34"/>
  <c r="Q576" i="34"/>
  <c r="R576" i="34"/>
  <c r="V576" i="34"/>
  <c r="AA576" i="34"/>
  <c r="A648" i="34"/>
  <c r="R648" i="34"/>
  <c r="V648" i="34"/>
  <c r="AA648" i="34"/>
  <c r="P648" i="34"/>
  <c r="X648" i="34"/>
  <c r="Q648" i="34"/>
  <c r="A843" i="34"/>
  <c r="R843" i="34"/>
  <c r="V843" i="34"/>
  <c r="AA843" i="34"/>
  <c r="P843" i="34"/>
  <c r="X843" i="34"/>
  <c r="Q843" i="34"/>
  <c r="A486" i="34"/>
  <c r="P486" i="34"/>
  <c r="X486" i="34"/>
  <c r="Q486" i="34"/>
  <c r="R486" i="34"/>
  <c r="V486" i="34"/>
  <c r="AA486" i="34"/>
  <c r="A1007" i="34"/>
  <c r="Q1007" i="34"/>
  <c r="R1007" i="34"/>
  <c r="V1007" i="34"/>
  <c r="AA1007" i="34"/>
  <c r="P1007" i="34"/>
  <c r="X1007" i="34"/>
  <c r="A1011" i="34"/>
  <c r="Q1011" i="34"/>
  <c r="R1011" i="34"/>
  <c r="V1011" i="34"/>
  <c r="AA1011" i="34"/>
  <c r="P1011" i="34"/>
  <c r="X1011" i="34"/>
  <c r="A1017" i="34"/>
  <c r="Q1017" i="34"/>
  <c r="R1017" i="34"/>
  <c r="V1017" i="34"/>
  <c r="AA1017" i="34"/>
  <c r="P1017" i="34"/>
  <c r="X1017" i="34"/>
  <c r="A703" i="34"/>
  <c r="P703" i="34"/>
  <c r="X703" i="34"/>
  <c r="R703" i="34"/>
  <c r="V703" i="34"/>
  <c r="Q703" i="34"/>
  <c r="AA703" i="34"/>
  <c r="A766" i="34"/>
  <c r="P766" i="34"/>
  <c r="X766" i="34"/>
  <c r="R766" i="34"/>
  <c r="V766" i="34"/>
  <c r="AA766" i="34"/>
  <c r="Q766" i="34"/>
  <c r="A528" i="34"/>
  <c r="Q528" i="34"/>
  <c r="R528" i="34"/>
  <c r="V528" i="34"/>
  <c r="AA528" i="34"/>
  <c r="X528" i="34"/>
  <c r="P528" i="34"/>
  <c r="A532" i="34"/>
  <c r="Q532" i="34"/>
  <c r="R532" i="34"/>
  <c r="V532" i="34"/>
  <c r="AA532" i="34"/>
  <c r="X532" i="34"/>
  <c r="P532" i="34"/>
  <c r="A536" i="34"/>
  <c r="P536" i="34"/>
  <c r="X536" i="34"/>
  <c r="Q536" i="34"/>
  <c r="R536" i="34"/>
  <c r="V536" i="34"/>
  <c r="AA536" i="34"/>
  <c r="A566" i="34"/>
  <c r="P566" i="34"/>
  <c r="X566" i="34"/>
  <c r="Q566" i="34"/>
  <c r="R566" i="34"/>
  <c r="V566" i="34"/>
  <c r="AA566" i="34"/>
  <c r="A570" i="34"/>
  <c r="P570" i="34"/>
  <c r="X570" i="34"/>
  <c r="Q570" i="34"/>
  <c r="R570" i="34"/>
  <c r="V570" i="34"/>
  <c r="AA570" i="34"/>
  <c r="A599" i="34"/>
  <c r="R599" i="34"/>
  <c r="V599" i="34"/>
  <c r="P599" i="34"/>
  <c r="X599" i="34"/>
  <c r="AA599" i="34"/>
  <c r="Q599" i="34"/>
  <c r="A603" i="34"/>
  <c r="R603" i="34"/>
  <c r="V603" i="34"/>
  <c r="X603" i="34"/>
  <c r="P603" i="34"/>
  <c r="Q603" i="34"/>
  <c r="AA603" i="34"/>
  <c r="A635" i="34"/>
  <c r="P635" i="34"/>
  <c r="X635" i="34"/>
  <c r="Q635" i="34"/>
  <c r="R635" i="34"/>
  <c r="V635" i="34"/>
  <c r="AA635" i="34"/>
  <c r="A639" i="34"/>
  <c r="P639" i="34"/>
  <c r="X639" i="34"/>
  <c r="Q639" i="34"/>
  <c r="R639" i="34"/>
  <c r="V639" i="34"/>
  <c r="AA639" i="34"/>
  <c r="A663" i="34"/>
  <c r="P663" i="34"/>
  <c r="X663" i="34"/>
  <c r="Q663" i="34"/>
  <c r="R663" i="34"/>
  <c r="V663" i="34"/>
  <c r="AA663" i="34"/>
  <c r="A667" i="34"/>
  <c r="P667" i="34"/>
  <c r="X667" i="34"/>
  <c r="Q667" i="34"/>
  <c r="R667" i="34"/>
  <c r="V667" i="34"/>
  <c r="AA667" i="34"/>
  <c r="A682" i="34"/>
  <c r="R682" i="34"/>
  <c r="V682" i="34"/>
  <c r="P682" i="34"/>
  <c r="X682" i="34"/>
  <c r="Q682" i="34"/>
  <c r="AA682" i="34"/>
  <c r="A686" i="34"/>
  <c r="R686" i="34"/>
  <c r="V686" i="34"/>
  <c r="P686" i="34"/>
  <c r="X686" i="34"/>
  <c r="AA686" i="34"/>
  <c r="Q686" i="34"/>
  <c r="A699" i="34"/>
  <c r="P699" i="34"/>
  <c r="X699" i="34"/>
  <c r="R699" i="34"/>
  <c r="V699" i="34"/>
  <c r="Q699" i="34"/>
  <c r="AA699" i="34"/>
  <c r="A705" i="34"/>
  <c r="P705" i="34"/>
  <c r="X705" i="34"/>
  <c r="R705" i="34"/>
  <c r="V705" i="34"/>
  <c r="Q705" i="34"/>
  <c r="AA705" i="34"/>
  <c r="A709" i="34"/>
  <c r="P709" i="34"/>
  <c r="X709" i="34"/>
  <c r="R709" i="34"/>
  <c r="V709" i="34"/>
  <c r="Q709" i="34"/>
  <c r="AA709" i="34"/>
  <c r="A724" i="34"/>
  <c r="R724" i="34"/>
  <c r="V724" i="34"/>
  <c r="P724" i="34"/>
  <c r="X724" i="34"/>
  <c r="AA724" i="34"/>
  <c r="Q724" i="34"/>
  <c r="A728" i="34"/>
  <c r="R728" i="34"/>
  <c r="V728" i="34"/>
  <c r="P728" i="34"/>
  <c r="X728" i="34"/>
  <c r="AA728" i="34"/>
  <c r="Q728" i="34"/>
  <c r="A1023" i="34"/>
  <c r="Q1023" i="34"/>
  <c r="R1023" i="34"/>
  <c r="V1023" i="34"/>
  <c r="AA1023" i="34"/>
  <c r="P1023" i="34"/>
  <c r="X1023" i="34"/>
  <c r="A1027" i="34"/>
  <c r="Q1027" i="34"/>
  <c r="R1027" i="34"/>
  <c r="V1027" i="34"/>
  <c r="AA1027" i="34"/>
  <c r="P1027" i="34"/>
  <c r="X1027" i="34"/>
  <c r="A1031" i="34"/>
  <c r="Q1031" i="34"/>
  <c r="R1031" i="34"/>
  <c r="V1031" i="34"/>
  <c r="AA1031" i="34"/>
  <c r="P1031" i="34"/>
  <c r="X1031" i="34"/>
  <c r="A1035" i="34"/>
  <c r="Q1035" i="34"/>
  <c r="R1035" i="34"/>
  <c r="V1035" i="34"/>
  <c r="AA1035" i="34"/>
  <c r="P1035" i="34"/>
  <c r="X1035" i="34"/>
  <c r="A1039" i="34"/>
  <c r="Q1039" i="34"/>
  <c r="R1039" i="34"/>
  <c r="V1039" i="34"/>
  <c r="AA1039" i="34"/>
  <c r="P1039" i="34"/>
  <c r="X1039" i="34"/>
  <c r="A1041" i="34"/>
  <c r="Q1041" i="34"/>
  <c r="R1041" i="34"/>
  <c r="V1041" i="34"/>
  <c r="AA1041" i="34"/>
  <c r="P1041" i="34"/>
  <c r="X1041" i="34"/>
  <c r="A1047" i="34"/>
  <c r="Q1047" i="34"/>
  <c r="R1047" i="34"/>
  <c r="V1047" i="34"/>
  <c r="AA1047" i="34"/>
  <c r="P1047" i="34"/>
  <c r="X1047" i="34"/>
  <c r="A1051" i="34"/>
  <c r="Q1051" i="34"/>
  <c r="R1051" i="34"/>
  <c r="V1051" i="34"/>
  <c r="AA1051" i="34"/>
  <c r="P1051" i="34"/>
  <c r="X1051" i="34"/>
  <c r="A1055" i="34"/>
  <c r="Q1055" i="34"/>
  <c r="R1055" i="34"/>
  <c r="V1055" i="34"/>
  <c r="AA1055" i="34"/>
  <c r="P1055" i="34"/>
  <c r="X1055" i="34"/>
  <c r="A1059" i="34"/>
  <c r="Q1059" i="34"/>
  <c r="R1059" i="34"/>
  <c r="V1059" i="34"/>
  <c r="AA1059" i="34"/>
  <c r="P1059" i="34"/>
  <c r="X1059" i="34"/>
  <c r="A1065" i="34"/>
  <c r="R1065" i="34"/>
  <c r="V1065" i="34"/>
  <c r="AA1065" i="34"/>
  <c r="P1065" i="34"/>
  <c r="X1065" i="34"/>
  <c r="Q1065" i="34"/>
  <c r="A1069" i="34"/>
  <c r="R1069" i="34"/>
  <c r="V1069" i="34"/>
  <c r="AA1069" i="34"/>
  <c r="P1069" i="34"/>
  <c r="X1069" i="34"/>
  <c r="Q1069" i="34"/>
  <c r="A1073" i="34"/>
  <c r="P1073" i="34"/>
  <c r="X1073" i="34"/>
  <c r="Q1073" i="34"/>
  <c r="R1073" i="34"/>
  <c r="V1073" i="34"/>
  <c r="AA1073" i="34"/>
  <c r="A1393" i="34"/>
  <c r="R1393" i="34"/>
  <c r="V1393" i="34"/>
  <c r="P1393" i="34"/>
  <c r="X1393" i="34"/>
  <c r="AA1393" i="34"/>
  <c r="Q1393" i="34"/>
  <c r="A1114" i="34"/>
  <c r="P1114" i="34"/>
  <c r="X1114" i="34"/>
  <c r="Q1114" i="34"/>
  <c r="R1114" i="34"/>
  <c r="V1114" i="34"/>
  <c r="AA1114" i="34"/>
  <c r="A1118" i="34"/>
  <c r="P1118" i="34"/>
  <c r="X1118" i="34"/>
  <c r="Q1118" i="34"/>
  <c r="R1118" i="34"/>
  <c r="V1118" i="34"/>
  <c r="AA1118" i="34"/>
  <c r="A1132" i="34"/>
  <c r="P1132" i="34"/>
  <c r="X1132" i="34"/>
  <c r="Q1132" i="34"/>
  <c r="R1132" i="34"/>
  <c r="V1132" i="34"/>
  <c r="AA1132" i="34"/>
  <c r="A1215" i="34"/>
  <c r="R1215" i="34"/>
  <c r="V1215" i="34"/>
  <c r="AA1215" i="34"/>
  <c r="P1215" i="34"/>
  <c r="X1215" i="34"/>
  <c r="Q1215" i="34"/>
  <c r="A1375" i="34"/>
  <c r="R1375" i="34"/>
  <c r="V1375" i="34"/>
  <c r="P1375" i="34"/>
  <c r="X1375" i="34"/>
  <c r="Q1375" i="34"/>
  <c r="AA1375" i="34"/>
  <c r="A1397" i="34"/>
  <c r="R1397" i="34"/>
  <c r="V1397" i="34"/>
  <c r="P1397" i="34"/>
  <c r="X1397" i="34"/>
  <c r="AA1397" i="34"/>
  <c r="Q1397" i="34"/>
  <c r="A1410" i="34"/>
  <c r="P1410" i="34"/>
  <c r="X1410" i="34"/>
  <c r="R1410" i="34"/>
  <c r="V1410" i="34"/>
  <c r="Q1410" i="34"/>
  <c r="AA1410" i="34"/>
  <c r="A1427" i="34"/>
  <c r="R1427" i="34"/>
  <c r="V1427" i="34"/>
  <c r="AA1427" i="34"/>
  <c r="P1427" i="34"/>
  <c r="X1427" i="34"/>
  <c r="Q1427" i="34"/>
  <c r="A1447" i="34"/>
  <c r="R1447" i="34"/>
  <c r="V1447" i="34"/>
  <c r="AA1447" i="34"/>
  <c r="P1447" i="34"/>
  <c r="X1447" i="34"/>
  <c r="Q1447" i="34"/>
  <c r="P1506" i="34"/>
  <c r="X1506" i="34"/>
  <c r="Q1506" i="34"/>
  <c r="R1506" i="34"/>
  <c r="V1506" i="34"/>
  <c r="AA1506" i="34"/>
  <c r="A757" i="34"/>
  <c r="P757" i="34"/>
  <c r="R757" i="34"/>
  <c r="V757" i="34"/>
  <c r="Q757" i="34"/>
  <c r="AA757" i="34"/>
  <c r="X757" i="34"/>
  <c r="A490" i="34"/>
  <c r="P490" i="34"/>
  <c r="X490" i="34"/>
  <c r="Q490" i="34"/>
  <c r="R490" i="34"/>
  <c r="V490" i="34"/>
  <c r="AA490" i="34"/>
  <c r="A495" i="34"/>
  <c r="R495" i="34"/>
  <c r="V495" i="34"/>
  <c r="AA495" i="34"/>
  <c r="P495" i="34"/>
  <c r="X495" i="34"/>
  <c r="Q495" i="34"/>
  <c r="A499" i="34"/>
  <c r="R499" i="34"/>
  <c r="V499" i="34"/>
  <c r="AA499" i="34"/>
  <c r="P499" i="34"/>
  <c r="X499" i="34"/>
  <c r="Q499" i="34"/>
  <c r="A503" i="34"/>
  <c r="R503" i="34"/>
  <c r="V503" i="34"/>
  <c r="AA503" i="34"/>
  <c r="P503" i="34"/>
  <c r="X503" i="34"/>
  <c r="Q503" i="34"/>
  <c r="A508" i="34"/>
  <c r="P508" i="34"/>
  <c r="X508" i="34"/>
  <c r="Q508" i="34"/>
  <c r="R508" i="34"/>
  <c r="V508" i="34"/>
  <c r="AA508" i="34"/>
  <c r="A513" i="34"/>
  <c r="R513" i="34"/>
  <c r="V513" i="34"/>
  <c r="AA513" i="34"/>
  <c r="P513" i="34"/>
  <c r="X513" i="34"/>
  <c r="Q513" i="34"/>
  <c r="A517" i="34"/>
  <c r="R517" i="34"/>
  <c r="V517" i="34"/>
  <c r="AA517" i="34"/>
  <c r="P517" i="34"/>
  <c r="X517" i="34"/>
  <c r="Q517" i="34"/>
  <c r="A521" i="34"/>
  <c r="R521" i="34"/>
  <c r="V521" i="34"/>
  <c r="AA521" i="34"/>
  <c r="P521" i="34"/>
  <c r="Q521" i="34"/>
  <c r="X521" i="34"/>
  <c r="A525" i="34"/>
  <c r="R525" i="34"/>
  <c r="V525" i="34"/>
  <c r="AA525" i="34"/>
  <c r="P525" i="34"/>
  <c r="Q525" i="34"/>
  <c r="X525" i="34"/>
  <c r="A551" i="34"/>
  <c r="R551" i="34"/>
  <c r="V551" i="34"/>
  <c r="AA551" i="34"/>
  <c r="P551" i="34"/>
  <c r="X551" i="34"/>
  <c r="Q551" i="34"/>
  <c r="A982" i="34"/>
  <c r="R982" i="34"/>
  <c r="V982" i="34"/>
  <c r="P982" i="34"/>
  <c r="X982" i="34"/>
  <c r="AA982" i="34"/>
  <c r="Q982" i="34"/>
  <c r="A986" i="34"/>
  <c r="R986" i="34"/>
  <c r="V986" i="34"/>
  <c r="P986" i="34"/>
  <c r="X986" i="34"/>
  <c r="AA986" i="34"/>
  <c r="Q986" i="34"/>
  <c r="A991" i="34"/>
  <c r="P991" i="34"/>
  <c r="X991" i="34"/>
  <c r="R991" i="34"/>
  <c r="V991" i="34"/>
  <c r="Q991" i="34"/>
  <c r="AA991" i="34"/>
  <c r="A998" i="34"/>
  <c r="P998" i="34"/>
  <c r="X998" i="34"/>
  <c r="Q998" i="34"/>
  <c r="R998" i="34"/>
  <c r="V998" i="34"/>
  <c r="AA998" i="34"/>
  <c r="A770" i="34"/>
  <c r="P770" i="34"/>
  <c r="X770" i="34"/>
  <c r="R770" i="34"/>
  <c r="V770" i="34"/>
  <c r="AA770" i="34"/>
  <c r="Q770" i="34"/>
  <c r="A774" i="34"/>
  <c r="AA774" i="34"/>
  <c r="P774" i="34"/>
  <c r="X774" i="34"/>
  <c r="Q774" i="34"/>
  <c r="R774" i="34"/>
  <c r="V774" i="34"/>
  <c r="A804" i="34"/>
  <c r="AA804" i="34"/>
  <c r="P804" i="34"/>
  <c r="X804" i="34"/>
  <c r="Q804" i="34"/>
  <c r="R804" i="34"/>
  <c r="V804" i="34"/>
  <c r="A823" i="34"/>
  <c r="Q823" i="34"/>
  <c r="R823" i="34"/>
  <c r="V823" i="34"/>
  <c r="AA823" i="34"/>
  <c r="P823" i="34"/>
  <c r="X823" i="34"/>
  <c r="A827" i="34"/>
  <c r="Q827" i="34"/>
  <c r="R827" i="34"/>
  <c r="V827" i="34"/>
  <c r="AA827" i="34"/>
  <c r="P827" i="34"/>
  <c r="X827" i="34"/>
  <c r="A620" i="34"/>
  <c r="R620" i="34"/>
  <c r="V620" i="34"/>
  <c r="AA620" i="34"/>
  <c r="P620" i="34"/>
  <c r="X620" i="34"/>
  <c r="Q620" i="34"/>
  <c r="A649" i="34"/>
  <c r="P649" i="34"/>
  <c r="X649" i="34"/>
  <c r="Q649" i="34"/>
  <c r="R649" i="34"/>
  <c r="V649" i="34"/>
  <c r="AA649" i="34"/>
  <c r="A487" i="34"/>
  <c r="R487" i="34"/>
  <c r="V487" i="34"/>
  <c r="AA487" i="34"/>
  <c r="P487" i="34"/>
  <c r="X487" i="34"/>
  <c r="Q487" i="34"/>
  <c r="A1008" i="34"/>
  <c r="AA1008" i="34"/>
  <c r="P1008" i="34"/>
  <c r="X1008" i="34"/>
  <c r="Q1008" i="34"/>
  <c r="R1008" i="34"/>
  <c r="V1008" i="34"/>
  <c r="A1014" i="34"/>
  <c r="AA1014" i="34"/>
  <c r="P1014" i="34"/>
  <c r="X1014" i="34"/>
  <c r="Q1014" i="34"/>
  <c r="R1014" i="34"/>
  <c r="V1014" i="34"/>
  <c r="A1018" i="34"/>
  <c r="AA1018" i="34"/>
  <c r="P1018" i="34"/>
  <c r="X1018" i="34"/>
  <c r="Q1018" i="34"/>
  <c r="R1018" i="34"/>
  <c r="V1018" i="34"/>
  <c r="A704" i="34"/>
  <c r="R704" i="34"/>
  <c r="V704" i="34"/>
  <c r="P704" i="34"/>
  <c r="X704" i="34"/>
  <c r="AA704" i="34"/>
  <c r="Q704" i="34"/>
  <c r="A784" i="34"/>
  <c r="AA784" i="34"/>
  <c r="P784" i="34"/>
  <c r="X784" i="34"/>
  <c r="Q784" i="34"/>
  <c r="R784" i="34"/>
  <c r="V784" i="34"/>
  <c r="A529" i="34"/>
  <c r="AA529" i="34"/>
  <c r="P529" i="34"/>
  <c r="X529" i="34"/>
  <c r="Q529" i="34"/>
  <c r="R529" i="34"/>
  <c r="V529" i="34"/>
  <c r="A533" i="34"/>
  <c r="AA533" i="34"/>
  <c r="P533" i="34"/>
  <c r="X533" i="34"/>
  <c r="Q533" i="34"/>
  <c r="R533" i="34"/>
  <c r="V533" i="34"/>
  <c r="A563" i="34"/>
  <c r="R563" i="34"/>
  <c r="V563" i="34"/>
  <c r="AA563" i="34"/>
  <c r="P563" i="34"/>
  <c r="X563" i="34"/>
  <c r="Q563" i="34"/>
  <c r="A567" i="34"/>
  <c r="R567" i="34"/>
  <c r="V567" i="34"/>
  <c r="AA567" i="34"/>
  <c r="P567" i="34"/>
  <c r="X567" i="34"/>
  <c r="Q567" i="34"/>
  <c r="A571" i="34"/>
  <c r="R571" i="34"/>
  <c r="V571" i="34"/>
  <c r="AA571" i="34"/>
  <c r="P571" i="34"/>
  <c r="X571" i="34"/>
  <c r="Q571" i="34"/>
  <c r="A600" i="34"/>
  <c r="P600" i="34"/>
  <c r="X600" i="34"/>
  <c r="R600" i="34"/>
  <c r="V600" i="34"/>
  <c r="Q600" i="34"/>
  <c r="AA600" i="34"/>
  <c r="A604" i="34"/>
  <c r="R604" i="34"/>
  <c r="V604" i="34"/>
  <c r="AA604" i="34"/>
  <c r="P604" i="34"/>
  <c r="X604" i="34"/>
  <c r="Q604" i="34"/>
  <c r="A636" i="34"/>
  <c r="R636" i="34"/>
  <c r="V636" i="34"/>
  <c r="AA636" i="34"/>
  <c r="P636" i="34"/>
  <c r="X636" i="34"/>
  <c r="Q636" i="34"/>
  <c r="A640" i="34"/>
  <c r="R640" i="34"/>
  <c r="V640" i="34"/>
  <c r="AA640" i="34"/>
  <c r="P640" i="34"/>
  <c r="X640" i="34"/>
  <c r="Q640" i="34"/>
  <c r="A664" i="34"/>
  <c r="R664" i="34"/>
  <c r="V664" i="34"/>
  <c r="AA664" i="34"/>
  <c r="P664" i="34"/>
  <c r="X664" i="34"/>
  <c r="Q664" i="34"/>
  <c r="A668" i="34"/>
  <c r="R668" i="34"/>
  <c r="V668" i="34"/>
  <c r="AA668" i="34"/>
  <c r="P668" i="34"/>
  <c r="X668" i="34"/>
  <c r="Q668" i="34"/>
  <c r="A683" i="34"/>
  <c r="P683" i="34"/>
  <c r="X683" i="34"/>
  <c r="R683" i="34"/>
  <c r="V683" i="34"/>
  <c r="AA683" i="34"/>
  <c r="Q683" i="34"/>
  <c r="A687" i="34"/>
  <c r="P687" i="34"/>
  <c r="X687" i="34"/>
  <c r="R687" i="34"/>
  <c r="V687" i="34"/>
  <c r="Q687" i="34"/>
  <c r="AA687" i="34"/>
  <c r="A700" i="34"/>
  <c r="R700" i="34"/>
  <c r="V700" i="34"/>
  <c r="P700" i="34"/>
  <c r="X700" i="34"/>
  <c r="AA700" i="34"/>
  <c r="Q700" i="34"/>
  <c r="A706" i="34"/>
  <c r="R706" i="34"/>
  <c r="V706" i="34"/>
  <c r="P706" i="34"/>
  <c r="X706" i="34"/>
  <c r="AA706" i="34"/>
  <c r="Q706" i="34"/>
  <c r="A721" i="34"/>
  <c r="P721" i="34"/>
  <c r="X721" i="34"/>
  <c r="R721" i="34"/>
  <c r="V721" i="34"/>
  <c r="Q721" i="34"/>
  <c r="AA721" i="34"/>
  <c r="A725" i="34"/>
  <c r="P725" i="34"/>
  <c r="X725" i="34"/>
  <c r="R725" i="34"/>
  <c r="V725" i="34"/>
  <c r="Q725" i="34"/>
  <c r="AA725" i="34"/>
  <c r="A753" i="34"/>
  <c r="P753" i="34"/>
  <c r="X753" i="34"/>
  <c r="R753" i="34"/>
  <c r="V753" i="34"/>
  <c r="Q753" i="34"/>
  <c r="AA753" i="34"/>
  <c r="A1024" i="34"/>
  <c r="AA1024" i="34"/>
  <c r="P1024" i="34"/>
  <c r="X1024" i="34"/>
  <c r="Q1024" i="34"/>
  <c r="R1024" i="34"/>
  <c r="V1024" i="34"/>
  <c r="A1028" i="34"/>
  <c r="AA1028" i="34"/>
  <c r="P1028" i="34"/>
  <c r="X1028" i="34"/>
  <c r="Q1028" i="34"/>
  <c r="R1028" i="34"/>
  <c r="V1028" i="34"/>
  <c r="A1032" i="34"/>
  <c r="AA1032" i="34"/>
  <c r="P1032" i="34"/>
  <c r="X1032" i="34"/>
  <c r="Q1032" i="34"/>
  <c r="R1032" i="34"/>
  <c r="V1032" i="34"/>
  <c r="A1036" i="34"/>
  <c r="AA1036" i="34"/>
  <c r="P1036" i="34"/>
  <c r="X1036" i="34"/>
  <c r="Q1036" i="34"/>
  <c r="R1036" i="34"/>
  <c r="V1036" i="34"/>
  <c r="A1040" i="34"/>
  <c r="AA1040" i="34"/>
  <c r="P1040" i="34"/>
  <c r="X1040" i="34"/>
  <c r="Q1040" i="34"/>
  <c r="R1040" i="34"/>
  <c r="V1040" i="34"/>
  <c r="A1042" i="34"/>
  <c r="AA1042" i="34"/>
  <c r="P1042" i="34"/>
  <c r="X1042" i="34"/>
  <c r="Q1042" i="34"/>
  <c r="R1042" i="34"/>
  <c r="V1042" i="34"/>
  <c r="A1048" i="34"/>
  <c r="AA1048" i="34"/>
  <c r="P1048" i="34"/>
  <c r="X1048" i="34"/>
  <c r="Q1048" i="34"/>
  <c r="R1048" i="34"/>
  <c r="V1048" i="34"/>
  <c r="A1052" i="34"/>
  <c r="AA1052" i="34"/>
  <c r="P1052" i="34"/>
  <c r="X1052" i="34"/>
  <c r="Q1052" i="34"/>
  <c r="R1052" i="34"/>
  <c r="V1052" i="34"/>
  <c r="A1056" i="34"/>
  <c r="AA1056" i="34"/>
  <c r="P1056" i="34"/>
  <c r="X1056" i="34"/>
  <c r="Q1056" i="34"/>
  <c r="R1056" i="34"/>
  <c r="V1056" i="34"/>
  <c r="A1060" i="34"/>
  <c r="AA1060" i="34"/>
  <c r="P1060" i="34"/>
  <c r="X1060" i="34"/>
  <c r="Q1060" i="34"/>
  <c r="R1060" i="34"/>
  <c r="V1060" i="34"/>
  <c r="A1066" i="34"/>
  <c r="P1066" i="34"/>
  <c r="X1066" i="34"/>
  <c r="Q1066" i="34"/>
  <c r="R1066" i="34"/>
  <c r="V1066" i="34"/>
  <c r="AA1066" i="34"/>
  <c r="A1070" i="34"/>
  <c r="P1070" i="34"/>
  <c r="X1070" i="34"/>
  <c r="Q1070" i="34"/>
  <c r="R1070" i="34"/>
  <c r="V1070" i="34"/>
  <c r="AA1070" i="34"/>
  <c r="A1085" i="34"/>
  <c r="R1085" i="34"/>
  <c r="V1085" i="34"/>
  <c r="AA1085" i="34"/>
  <c r="P1085" i="34"/>
  <c r="X1085" i="34"/>
  <c r="Q1085" i="34"/>
  <c r="A1394" i="34"/>
  <c r="P1394" i="34"/>
  <c r="X1394" i="34"/>
  <c r="R1394" i="34"/>
  <c r="V1394" i="34"/>
  <c r="Q1394" i="34"/>
  <c r="AA1394" i="34"/>
  <c r="A1091" i="34"/>
  <c r="R1091" i="34"/>
  <c r="V1091" i="34"/>
  <c r="AA1091" i="34"/>
  <c r="P1091" i="34"/>
  <c r="X1091" i="34"/>
  <c r="Q1091" i="34"/>
  <c r="A1115" i="34"/>
  <c r="R1115" i="34"/>
  <c r="V1115" i="34"/>
  <c r="AA1115" i="34"/>
  <c r="P1115" i="34"/>
  <c r="X1115" i="34"/>
  <c r="Q1115" i="34"/>
  <c r="A1119" i="34"/>
  <c r="R1119" i="34"/>
  <c r="V1119" i="34"/>
  <c r="AA1119" i="34"/>
  <c r="P1119" i="34"/>
  <c r="X1119" i="34"/>
  <c r="Q1119" i="34"/>
  <c r="A1133" i="34"/>
  <c r="R1133" i="34"/>
  <c r="V1133" i="34"/>
  <c r="AA1133" i="34"/>
  <c r="P1133" i="34"/>
  <c r="X1133" i="34"/>
  <c r="Q1133" i="34"/>
  <c r="A1258" i="34"/>
  <c r="P1258" i="34"/>
  <c r="X1258" i="34"/>
  <c r="Q1258" i="34"/>
  <c r="R1258" i="34"/>
  <c r="V1258" i="34"/>
  <c r="AA1258" i="34"/>
  <c r="A1391" i="34"/>
  <c r="R1391" i="34"/>
  <c r="V1391" i="34"/>
  <c r="P1391" i="34"/>
  <c r="X1391" i="34"/>
  <c r="AA1391" i="34"/>
  <c r="Q1391" i="34"/>
  <c r="A1398" i="34"/>
  <c r="P1398" i="34"/>
  <c r="X1398" i="34"/>
  <c r="R1398" i="34"/>
  <c r="V1398" i="34"/>
  <c r="Q1398" i="34"/>
  <c r="AA1398" i="34"/>
  <c r="A1411" i="34"/>
  <c r="R1411" i="34"/>
  <c r="V1411" i="34"/>
  <c r="P1411" i="34"/>
  <c r="X1411" i="34"/>
  <c r="AA1411" i="34"/>
  <c r="Q1411" i="34"/>
  <c r="A1429" i="34"/>
  <c r="R1429" i="34"/>
  <c r="V1429" i="34"/>
  <c r="AA1429" i="34"/>
  <c r="P1429" i="34"/>
  <c r="X1429" i="34"/>
  <c r="Q1429" i="34"/>
  <c r="R1503" i="34"/>
  <c r="V1503" i="34"/>
  <c r="AA1503" i="34"/>
  <c r="P1503" i="34"/>
  <c r="X1503" i="34"/>
  <c r="Q1503" i="34"/>
  <c r="P1514" i="34"/>
  <c r="X1514" i="34"/>
  <c r="Q1514" i="34"/>
  <c r="R1514" i="34"/>
  <c r="V1514" i="34"/>
  <c r="AA1514" i="34"/>
  <c r="A768" i="34"/>
  <c r="P768" i="34"/>
  <c r="X768" i="34"/>
  <c r="R768" i="34"/>
  <c r="V768" i="34"/>
  <c r="AA768" i="34"/>
  <c r="Q768" i="34"/>
  <c r="A491" i="34"/>
  <c r="R491" i="34"/>
  <c r="V491" i="34"/>
  <c r="AA491" i="34"/>
  <c r="P491" i="34"/>
  <c r="X491" i="34"/>
  <c r="Q491" i="34"/>
  <c r="A496" i="34"/>
  <c r="P496" i="34"/>
  <c r="X496" i="34"/>
  <c r="Q496" i="34"/>
  <c r="R496" i="34"/>
  <c r="V496" i="34"/>
  <c r="AA496" i="34"/>
  <c r="A500" i="34"/>
  <c r="P500" i="34"/>
  <c r="X500" i="34"/>
  <c r="Q500" i="34"/>
  <c r="R500" i="34"/>
  <c r="V500" i="34"/>
  <c r="AA500" i="34"/>
  <c r="A505" i="34"/>
  <c r="R505" i="34"/>
  <c r="V505" i="34"/>
  <c r="AA505" i="34"/>
  <c r="P505" i="34"/>
  <c r="X505" i="34"/>
  <c r="Q505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18" i="34"/>
  <c r="P518" i="34"/>
  <c r="X518" i="34"/>
  <c r="Q518" i="34"/>
  <c r="R518" i="34"/>
  <c r="V518" i="34"/>
  <c r="AA518" i="34"/>
  <c r="A522" i="34"/>
  <c r="P522" i="34"/>
  <c r="X522" i="34"/>
  <c r="Q522" i="34"/>
  <c r="R522" i="34"/>
  <c r="V522" i="34"/>
  <c r="AA522" i="34"/>
  <c r="A526" i="34"/>
  <c r="P526" i="34"/>
  <c r="X526" i="34"/>
  <c r="Q526" i="34"/>
  <c r="R526" i="34"/>
  <c r="V526" i="34"/>
  <c r="AA526" i="34"/>
  <c r="A552" i="34"/>
  <c r="P552" i="34"/>
  <c r="X552" i="34"/>
  <c r="Q552" i="34"/>
  <c r="R552" i="34"/>
  <c r="V552" i="34"/>
  <c r="AA552" i="34"/>
  <c r="A983" i="34"/>
  <c r="P983" i="34"/>
  <c r="X983" i="34"/>
  <c r="R983" i="34"/>
  <c r="V983" i="34"/>
  <c r="Q983" i="34"/>
  <c r="AA983" i="34"/>
  <c r="A987" i="34"/>
  <c r="P987" i="34"/>
  <c r="X987" i="34"/>
  <c r="R987" i="34"/>
  <c r="V987" i="34"/>
  <c r="Q987" i="34"/>
  <c r="AA987" i="34"/>
  <c r="A994" i="34"/>
  <c r="P994" i="34"/>
  <c r="X994" i="34"/>
  <c r="Q994" i="34"/>
  <c r="R994" i="34"/>
  <c r="V994" i="34"/>
  <c r="AA994" i="34"/>
  <c r="A999" i="34"/>
  <c r="R999" i="34"/>
  <c r="V999" i="34"/>
  <c r="P999" i="34"/>
  <c r="Q999" i="34"/>
  <c r="AA999" i="34"/>
  <c r="X999" i="34"/>
  <c r="A771" i="34"/>
  <c r="Q771" i="34"/>
  <c r="R771" i="34"/>
  <c r="V771" i="34"/>
  <c r="AA771" i="34"/>
  <c r="P771" i="34"/>
  <c r="X771" i="34"/>
  <c r="A798" i="34"/>
  <c r="AA798" i="34"/>
  <c r="P798" i="34"/>
  <c r="X798" i="34"/>
  <c r="Q798" i="34"/>
  <c r="R798" i="34"/>
  <c r="V798" i="34"/>
  <c r="A809" i="34"/>
  <c r="Q809" i="34"/>
  <c r="R809" i="34"/>
  <c r="V809" i="34"/>
  <c r="AA809" i="34"/>
  <c r="P809" i="34"/>
  <c r="X809" i="34"/>
  <c r="A824" i="34"/>
  <c r="AA824" i="34"/>
  <c r="P824" i="34"/>
  <c r="X824" i="34"/>
  <c r="Q824" i="34"/>
  <c r="R824" i="34"/>
  <c r="V824" i="34"/>
  <c r="A871" i="34"/>
  <c r="P871" i="34"/>
  <c r="X871" i="34"/>
  <c r="Q871" i="34"/>
  <c r="R871" i="34"/>
  <c r="V871" i="34"/>
  <c r="AA871" i="34"/>
  <c r="A621" i="34"/>
  <c r="P621" i="34"/>
  <c r="X621" i="34"/>
  <c r="Q621" i="34"/>
  <c r="R621" i="34"/>
  <c r="V621" i="34"/>
  <c r="AA621" i="34"/>
  <c r="A650" i="34"/>
  <c r="R650" i="34"/>
  <c r="V650" i="34"/>
  <c r="AA650" i="34"/>
  <c r="P650" i="34"/>
  <c r="X650" i="34"/>
  <c r="Q650" i="34"/>
  <c r="A484" i="34"/>
  <c r="P484" i="34"/>
  <c r="X484" i="34"/>
  <c r="Q484" i="34"/>
  <c r="R484" i="34"/>
  <c r="V484" i="34"/>
  <c r="AA484" i="34"/>
  <c r="A488" i="34"/>
  <c r="P488" i="34"/>
  <c r="X488" i="34"/>
  <c r="Q488" i="34"/>
  <c r="R488" i="34"/>
  <c r="V488" i="34"/>
  <c r="AA488" i="34"/>
  <c r="A1009" i="34"/>
  <c r="Q1009" i="34"/>
  <c r="R1009" i="34"/>
  <c r="V1009" i="34"/>
  <c r="AA1009" i="34"/>
  <c r="P1009" i="34"/>
  <c r="X1009" i="34"/>
  <c r="A1015" i="34"/>
  <c r="Q1015" i="34"/>
  <c r="R1015" i="34"/>
  <c r="V1015" i="34"/>
  <c r="AA1015" i="34"/>
  <c r="P1015" i="34"/>
  <c r="X1015" i="34"/>
  <c r="A716" i="34"/>
  <c r="R716" i="34"/>
  <c r="V716" i="34"/>
  <c r="P716" i="34"/>
  <c r="X716" i="34"/>
  <c r="AA716" i="34"/>
  <c r="Q716" i="34"/>
  <c r="A796" i="34"/>
  <c r="AA796" i="34"/>
  <c r="P796" i="34"/>
  <c r="X796" i="34"/>
  <c r="Q796" i="34"/>
  <c r="R796" i="34"/>
  <c r="V796" i="34"/>
  <c r="A530" i="34"/>
  <c r="Q530" i="34"/>
  <c r="X530" i="34"/>
  <c r="P530" i="34"/>
  <c r="R530" i="34"/>
  <c r="V530" i="34"/>
  <c r="AA530" i="34"/>
  <c r="A534" i="34"/>
  <c r="Q534" i="34"/>
  <c r="X534" i="34"/>
  <c r="P534" i="34"/>
  <c r="R534" i="34"/>
  <c r="V534" i="34"/>
  <c r="AA534" i="34"/>
  <c r="A564" i="34"/>
  <c r="P564" i="34"/>
  <c r="X564" i="34"/>
  <c r="Q564" i="34"/>
  <c r="R564" i="34"/>
  <c r="V564" i="34"/>
  <c r="AA564" i="34"/>
  <c r="A568" i="34"/>
  <c r="P568" i="34"/>
  <c r="X568" i="34"/>
  <c r="Q568" i="34"/>
  <c r="R568" i="34"/>
  <c r="V568" i="34"/>
  <c r="AA568" i="34"/>
  <c r="A597" i="34"/>
  <c r="R597" i="34"/>
  <c r="V597" i="34"/>
  <c r="P597" i="34"/>
  <c r="X597" i="34"/>
  <c r="AA597" i="34"/>
  <c r="Q597" i="34"/>
  <c r="A601" i="34"/>
  <c r="R601" i="34"/>
  <c r="V601" i="34"/>
  <c r="P601" i="34"/>
  <c r="X601" i="34"/>
  <c r="AA601" i="34"/>
  <c r="Q601" i="34"/>
  <c r="A633" i="34"/>
  <c r="P633" i="34"/>
  <c r="X633" i="34"/>
  <c r="Q633" i="34"/>
  <c r="R633" i="34"/>
  <c r="V633" i="34"/>
  <c r="AA633" i="34"/>
  <c r="A637" i="34"/>
  <c r="P637" i="34"/>
  <c r="X637" i="34"/>
  <c r="Q637" i="34"/>
  <c r="R637" i="34"/>
  <c r="V637" i="34"/>
  <c r="AA637" i="34"/>
  <c r="A641" i="34"/>
  <c r="P641" i="34"/>
  <c r="X641" i="34"/>
  <c r="Q641" i="34"/>
  <c r="R641" i="34"/>
  <c r="V641" i="34"/>
  <c r="AA641" i="34"/>
  <c r="A665" i="34"/>
  <c r="P665" i="34"/>
  <c r="X665" i="34"/>
  <c r="Q665" i="34"/>
  <c r="R665" i="34"/>
  <c r="V665" i="34"/>
  <c r="AA665" i="34"/>
  <c r="A669" i="34"/>
  <c r="P669" i="34"/>
  <c r="X669" i="34"/>
  <c r="Q669" i="34"/>
  <c r="R669" i="34"/>
  <c r="V669" i="34"/>
  <c r="AA669" i="34"/>
  <c r="A684" i="34"/>
  <c r="R684" i="34"/>
  <c r="V684" i="34"/>
  <c r="P684" i="34"/>
  <c r="X684" i="34"/>
  <c r="Q684" i="34"/>
  <c r="AA684" i="34"/>
  <c r="A688" i="34"/>
  <c r="R688" i="34"/>
  <c r="V688" i="34"/>
  <c r="P688" i="34"/>
  <c r="X688" i="34"/>
  <c r="AA688" i="34"/>
  <c r="Q688" i="34"/>
  <c r="A701" i="34"/>
  <c r="P701" i="34"/>
  <c r="X701" i="34"/>
  <c r="R701" i="34"/>
  <c r="V701" i="34"/>
  <c r="Q701" i="34"/>
  <c r="AA701" i="34"/>
  <c r="A707" i="34"/>
  <c r="P707" i="34"/>
  <c r="X707" i="34"/>
  <c r="R707" i="34"/>
  <c r="V707" i="34"/>
  <c r="Q707" i="34"/>
  <c r="AA707" i="34"/>
  <c r="A722" i="34"/>
  <c r="R722" i="34"/>
  <c r="V722" i="34"/>
  <c r="P722" i="34"/>
  <c r="X722" i="34"/>
  <c r="AA722" i="34"/>
  <c r="Q722" i="34"/>
  <c r="A726" i="34"/>
  <c r="R726" i="34"/>
  <c r="V726" i="34"/>
  <c r="P726" i="34"/>
  <c r="X726" i="34"/>
  <c r="AA726" i="34"/>
  <c r="Q726" i="34"/>
  <c r="A754" i="34"/>
  <c r="R754" i="34"/>
  <c r="V754" i="34"/>
  <c r="P754" i="34"/>
  <c r="X754" i="34"/>
  <c r="AA754" i="34"/>
  <c r="Q754" i="34"/>
  <c r="A1420" i="34"/>
  <c r="P1420" i="34"/>
  <c r="X1420" i="34"/>
  <c r="Q1420" i="34"/>
  <c r="R1420" i="34"/>
  <c r="V1420" i="34"/>
  <c r="AA1420" i="34"/>
  <c r="A1025" i="34"/>
  <c r="Q1025" i="34"/>
  <c r="R1025" i="34"/>
  <c r="V1025" i="34"/>
  <c r="AA1025" i="34"/>
  <c r="P1025" i="34"/>
  <c r="X1025" i="34"/>
  <c r="A1029" i="34"/>
  <c r="Q1029" i="34"/>
  <c r="R1029" i="34"/>
  <c r="V1029" i="34"/>
  <c r="AA1029" i="34"/>
  <c r="P1029" i="34"/>
  <c r="X1029" i="34"/>
  <c r="A1033" i="34"/>
  <c r="Q1033" i="34"/>
  <c r="R1033" i="34"/>
  <c r="V1033" i="34"/>
  <c r="AA1033" i="34"/>
  <c r="P1033" i="34"/>
  <c r="X1033" i="34"/>
  <c r="A1037" i="34"/>
  <c r="Q1037" i="34"/>
  <c r="R1037" i="34"/>
  <c r="V1037" i="34"/>
  <c r="AA1037" i="34"/>
  <c r="P1037" i="34"/>
  <c r="X1037" i="34"/>
  <c r="A1043" i="34"/>
  <c r="Q1043" i="34"/>
  <c r="R1043" i="34"/>
  <c r="V1043" i="34"/>
  <c r="AA1043" i="34"/>
  <c r="P1043" i="34"/>
  <c r="X1043" i="34"/>
  <c r="A1045" i="34"/>
  <c r="Q1045" i="34"/>
  <c r="R1045" i="34"/>
  <c r="V1045" i="34"/>
  <c r="AA1045" i="34"/>
  <c r="P1045" i="34"/>
  <c r="X1045" i="34"/>
  <c r="A1049" i="34"/>
  <c r="Q1049" i="34"/>
  <c r="R1049" i="34"/>
  <c r="V1049" i="34"/>
  <c r="AA1049" i="34"/>
  <c r="P1049" i="34"/>
  <c r="X1049" i="34"/>
  <c r="A1053" i="34"/>
  <c r="Q1053" i="34"/>
  <c r="R1053" i="34"/>
  <c r="V1053" i="34"/>
  <c r="AA1053" i="34"/>
  <c r="P1053" i="34"/>
  <c r="X1053" i="34"/>
  <c r="A1057" i="34"/>
  <c r="Q1057" i="34"/>
  <c r="R1057" i="34"/>
  <c r="V1057" i="34"/>
  <c r="AA1057" i="34"/>
  <c r="P1057" i="34"/>
  <c r="X1057" i="34"/>
  <c r="A1061" i="34"/>
  <c r="Q1061" i="34"/>
  <c r="R1061" i="34"/>
  <c r="V1061" i="34"/>
  <c r="AA1061" i="34"/>
  <c r="P1061" i="34"/>
  <c r="X1061" i="34"/>
  <c r="A1067" i="34"/>
  <c r="R1067" i="34"/>
  <c r="V1067" i="34"/>
  <c r="AA1067" i="34"/>
  <c r="P1067" i="34"/>
  <c r="X1067" i="34"/>
  <c r="Q1067" i="34"/>
  <c r="A1071" i="34"/>
  <c r="AA1071" i="34"/>
  <c r="P1071" i="34"/>
  <c r="X1071" i="34"/>
  <c r="Q1071" i="34"/>
  <c r="R1071" i="34"/>
  <c r="V1071" i="34"/>
  <c r="A1086" i="34"/>
  <c r="P1086" i="34"/>
  <c r="X1086" i="34"/>
  <c r="Q1086" i="34"/>
  <c r="R1086" i="34"/>
  <c r="V1086" i="34"/>
  <c r="AA1086" i="34"/>
  <c r="A1390" i="34"/>
  <c r="P1390" i="34"/>
  <c r="X1390" i="34"/>
  <c r="R1390" i="34"/>
  <c r="V1390" i="34"/>
  <c r="Q1390" i="34"/>
  <c r="AA1390" i="34"/>
  <c r="A1092" i="34"/>
  <c r="P1092" i="34"/>
  <c r="X1092" i="34"/>
  <c r="Q1092" i="34"/>
  <c r="R1092" i="34"/>
  <c r="V1092" i="34"/>
  <c r="AA1092" i="34"/>
  <c r="A1116" i="34"/>
  <c r="P1116" i="34"/>
  <c r="X1116" i="34"/>
  <c r="Q1116" i="34"/>
  <c r="R1116" i="34"/>
  <c r="V1116" i="34"/>
  <c r="AA1116" i="34"/>
  <c r="A1130" i="34"/>
  <c r="P1130" i="34"/>
  <c r="X1130" i="34"/>
  <c r="Q1130" i="34"/>
  <c r="R1130" i="34"/>
  <c r="V1130" i="34"/>
  <c r="AA1130" i="34"/>
  <c r="A1176" i="34"/>
  <c r="P1176" i="34"/>
  <c r="X1176" i="34"/>
  <c r="Q1176" i="34"/>
  <c r="R1176" i="34"/>
  <c r="V1176" i="34"/>
  <c r="AA1176" i="34"/>
  <c r="A1259" i="34"/>
  <c r="R1259" i="34"/>
  <c r="V1259" i="34"/>
  <c r="AA1259" i="34"/>
  <c r="P1259" i="34"/>
  <c r="X1259" i="34"/>
  <c r="Q1259" i="34"/>
  <c r="A1392" i="34"/>
  <c r="P1392" i="34"/>
  <c r="X1392" i="34"/>
  <c r="R1392" i="34"/>
  <c r="V1392" i="34"/>
  <c r="Q1392" i="34"/>
  <c r="AA1392" i="34"/>
  <c r="A1399" i="34"/>
  <c r="R1399" i="34"/>
  <c r="V1399" i="34"/>
  <c r="P1399" i="34"/>
  <c r="X1399" i="34"/>
  <c r="AA1399" i="34"/>
  <c r="Q1399" i="34"/>
  <c r="A1425" i="34"/>
  <c r="R1425" i="34"/>
  <c r="V1425" i="34"/>
  <c r="AA1425" i="34"/>
  <c r="P1425" i="34"/>
  <c r="X1425" i="34"/>
  <c r="Q1425" i="34"/>
  <c r="A1448" i="34"/>
  <c r="P1448" i="34"/>
  <c r="X1448" i="34"/>
  <c r="Q1448" i="34"/>
  <c r="R1448" i="34"/>
  <c r="V1448" i="34"/>
  <c r="AA1448" i="34"/>
  <c r="P1504" i="34"/>
  <c r="X1504" i="34"/>
  <c r="Q1504" i="34"/>
  <c r="R1504" i="34"/>
  <c r="V1504" i="34"/>
  <c r="AA1504" i="34"/>
  <c r="A872" i="34"/>
  <c r="R872" i="34"/>
  <c r="V872" i="34"/>
  <c r="AA872" i="34"/>
  <c r="P872" i="34"/>
  <c r="X872" i="34"/>
  <c r="Q872" i="34"/>
  <c r="A493" i="34"/>
  <c r="R493" i="34"/>
  <c r="V493" i="34"/>
  <c r="AA493" i="34"/>
  <c r="P493" i="34"/>
  <c r="X493" i="34"/>
  <c r="Q493" i="34"/>
  <c r="A497" i="34"/>
  <c r="R497" i="34"/>
  <c r="V497" i="34"/>
  <c r="AA497" i="34"/>
  <c r="P497" i="34"/>
  <c r="X497" i="34"/>
  <c r="Q497" i="34"/>
  <c r="A501" i="34"/>
  <c r="R501" i="34"/>
  <c r="V501" i="34"/>
  <c r="AA501" i="34"/>
  <c r="P501" i="34"/>
  <c r="X501" i="34"/>
  <c r="Q501" i="34"/>
  <c r="A506" i="34"/>
  <c r="P506" i="34"/>
  <c r="X506" i="34"/>
  <c r="Q506" i="34"/>
  <c r="R506" i="34"/>
  <c r="V506" i="34"/>
  <c r="AA506" i="34"/>
  <c r="A511" i="34"/>
  <c r="R511" i="34"/>
  <c r="V511" i="34"/>
  <c r="AA511" i="34"/>
  <c r="P511" i="34"/>
  <c r="X511" i="34"/>
  <c r="Q511" i="34"/>
  <c r="A515" i="34"/>
  <c r="R515" i="34"/>
  <c r="V515" i="34"/>
  <c r="AA515" i="34"/>
  <c r="P515" i="34"/>
  <c r="X515" i="34"/>
  <c r="Q515" i="34"/>
  <c r="A519" i="34"/>
  <c r="R519" i="34"/>
  <c r="V519" i="34"/>
  <c r="AA519" i="34"/>
  <c r="P519" i="34"/>
  <c r="X519" i="34"/>
  <c r="Q519" i="34"/>
  <c r="A523" i="34"/>
  <c r="R523" i="34"/>
  <c r="V523" i="34"/>
  <c r="AA523" i="34"/>
  <c r="X523" i="34"/>
  <c r="P523" i="34"/>
  <c r="Q523" i="34"/>
  <c r="A527" i="34"/>
  <c r="AA527" i="34"/>
  <c r="R527" i="34"/>
  <c r="V527" i="34"/>
  <c r="P527" i="34"/>
  <c r="X527" i="34"/>
  <c r="Q527" i="34"/>
  <c r="A559" i="34"/>
  <c r="R559" i="34"/>
  <c r="V559" i="34"/>
  <c r="AA559" i="34"/>
  <c r="P559" i="34"/>
  <c r="X559" i="34"/>
  <c r="Q559" i="34"/>
  <c r="A984" i="34"/>
  <c r="R984" i="34"/>
  <c r="V984" i="34"/>
  <c r="P984" i="34"/>
  <c r="X984" i="34"/>
  <c r="AA984" i="34"/>
  <c r="Q984" i="34"/>
  <c r="A989" i="34"/>
  <c r="P989" i="34"/>
  <c r="X989" i="34"/>
  <c r="R989" i="34"/>
  <c r="V989" i="34"/>
  <c r="Q989" i="34"/>
  <c r="AA989" i="34"/>
  <c r="A995" i="34"/>
  <c r="R995" i="34"/>
  <c r="V995" i="34"/>
  <c r="P995" i="34"/>
  <c r="Q995" i="34"/>
  <c r="AA995" i="34"/>
  <c r="X995" i="34"/>
  <c r="A1004" i="34"/>
  <c r="AA1004" i="34"/>
  <c r="P1004" i="34"/>
  <c r="X1004" i="34"/>
  <c r="Q1004" i="34"/>
  <c r="R1004" i="34"/>
  <c r="V1004" i="34"/>
  <c r="A772" i="34"/>
  <c r="AA772" i="34"/>
  <c r="P772" i="34"/>
  <c r="X772" i="34"/>
  <c r="Q772" i="34"/>
  <c r="R772" i="34"/>
  <c r="V772" i="34"/>
  <c r="A799" i="34"/>
  <c r="Q799" i="34"/>
  <c r="R799" i="34"/>
  <c r="V799" i="34"/>
  <c r="AA799" i="34"/>
  <c r="P799" i="34"/>
  <c r="X799" i="34"/>
  <c r="A810" i="34"/>
  <c r="AA810" i="34"/>
  <c r="P810" i="34"/>
  <c r="X810" i="34"/>
  <c r="Q810" i="34"/>
  <c r="R810" i="34"/>
  <c r="V810" i="34"/>
  <c r="A825" i="34"/>
  <c r="Q825" i="34"/>
  <c r="R825" i="34"/>
  <c r="V825" i="34"/>
  <c r="AA825" i="34"/>
  <c r="P825" i="34"/>
  <c r="X825" i="34"/>
  <c r="A575" i="34"/>
  <c r="R575" i="34"/>
  <c r="V575" i="34"/>
  <c r="AA575" i="34"/>
  <c r="P575" i="34"/>
  <c r="X575" i="34"/>
  <c r="Q575" i="34"/>
  <c r="A622" i="34"/>
  <c r="R622" i="34"/>
  <c r="V622" i="34"/>
  <c r="AA622" i="34"/>
  <c r="P622" i="34"/>
  <c r="X622" i="34"/>
  <c r="Q622" i="34"/>
  <c r="A836" i="34"/>
  <c r="Q836" i="34"/>
  <c r="R836" i="34"/>
  <c r="V836" i="34"/>
  <c r="AA836" i="34"/>
  <c r="X836" i="34"/>
  <c r="P836" i="34"/>
  <c r="A485" i="34"/>
  <c r="R485" i="34"/>
  <c r="V485" i="34"/>
  <c r="AA485" i="34"/>
  <c r="P485" i="34"/>
  <c r="X485" i="34"/>
  <c r="Q485" i="34"/>
  <c r="A489" i="34"/>
  <c r="R489" i="34"/>
  <c r="V489" i="34"/>
  <c r="AA489" i="34"/>
  <c r="P489" i="34"/>
  <c r="X489" i="34"/>
  <c r="Q489" i="34"/>
  <c r="A1010" i="34"/>
  <c r="AA1010" i="34"/>
  <c r="P1010" i="34"/>
  <c r="X1010" i="34"/>
  <c r="Q1010" i="34"/>
  <c r="R1010" i="34"/>
  <c r="V1010" i="34"/>
  <c r="A1016" i="34"/>
  <c r="AA1016" i="34"/>
  <c r="P1016" i="34"/>
  <c r="X1016" i="34"/>
  <c r="Q1016" i="34"/>
  <c r="R1016" i="34"/>
  <c r="V1016" i="34"/>
  <c r="A717" i="34"/>
  <c r="P717" i="34"/>
  <c r="X717" i="34"/>
  <c r="R717" i="34"/>
  <c r="V717" i="34"/>
  <c r="Q717" i="34"/>
  <c r="AA717" i="34"/>
  <c r="A797" i="34"/>
  <c r="Q797" i="34"/>
  <c r="R797" i="34"/>
  <c r="V797" i="34"/>
  <c r="AA797" i="34"/>
  <c r="P797" i="34"/>
  <c r="X797" i="34"/>
  <c r="A531" i="34"/>
  <c r="AA531" i="34"/>
  <c r="R531" i="34"/>
  <c r="V531" i="34"/>
  <c r="P531" i="34"/>
  <c r="X531" i="34"/>
  <c r="Q531" i="34"/>
  <c r="A535" i="34"/>
  <c r="R535" i="34"/>
  <c r="V535" i="34"/>
  <c r="AA535" i="34"/>
  <c r="P535" i="34"/>
  <c r="X535" i="34"/>
  <c r="Q535" i="34"/>
  <c r="A565" i="34"/>
  <c r="R565" i="34"/>
  <c r="V565" i="34"/>
  <c r="AA565" i="34"/>
  <c r="P565" i="34"/>
  <c r="X565" i="34"/>
  <c r="Q565" i="34"/>
  <c r="A569" i="34"/>
  <c r="R569" i="34"/>
  <c r="V569" i="34"/>
  <c r="AA569" i="34"/>
  <c r="P569" i="34"/>
  <c r="X569" i="34"/>
  <c r="Q569" i="34"/>
  <c r="A598" i="34"/>
  <c r="P598" i="34"/>
  <c r="X598" i="34"/>
  <c r="R598" i="34"/>
  <c r="V598" i="34"/>
  <c r="Q598" i="34"/>
  <c r="AA598" i="34"/>
  <c r="A602" i="34"/>
  <c r="P602" i="34"/>
  <c r="X602" i="34"/>
  <c r="R602" i="34"/>
  <c r="V602" i="34"/>
  <c r="Q602" i="34"/>
  <c r="AA602" i="34"/>
  <c r="A634" i="34"/>
  <c r="R634" i="34"/>
  <c r="V634" i="34"/>
  <c r="AA634" i="34"/>
  <c r="P634" i="34"/>
  <c r="X634" i="34"/>
  <c r="Q634" i="34"/>
  <c r="A638" i="34"/>
  <c r="R638" i="34"/>
  <c r="V638" i="34"/>
  <c r="AA638" i="34"/>
  <c r="P638" i="34"/>
  <c r="X638" i="34"/>
  <c r="Q638" i="34"/>
  <c r="A662" i="34"/>
  <c r="R662" i="34"/>
  <c r="V662" i="34"/>
  <c r="AA662" i="34"/>
  <c r="P662" i="34"/>
  <c r="X662" i="34"/>
  <c r="Q662" i="34"/>
  <c r="A666" i="34"/>
  <c r="R666" i="34"/>
  <c r="V666" i="34"/>
  <c r="AA666" i="34"/>
  <c r="P666" i="34"/>
  <c r="X666" i="34"/>
  <c r="Q666" i="34"/>
  <c r="A681" i="34"/>
  <c r="P681" i="34"/>
  <c r="X681" i="34"/>
  <c r="R681" i="34"/>
  <c r="V681" i="34"/>
  <c r="AA681" i="34"/>
  <c r="Q681" i="34"/>
  <c r="A685" i="34"/>
  <c r="P685" i="34"/>
  <c r="X685" i="34"/>
  <c r="R685" i="34"/>
  <c r="V685" i="34"/>
  <c r="Q685" i="34"/>
  <c r="AA685" i="34"/>
  <c r="A694" i="34"/>
  <c r="R694" i="34"/>
  <c r="V694" i="34"/>
  <c r="P694" i="34"/>
  <c r="X694" i="34"/>
  <c r="AA694" i="34"/>
  <c r="Q694" i="34"/>
  <c r="A702" i="34"/>
  <c r="R702" i="34"/>
  <c r="V702" i="34"/>
  <c r="P702" i="34"/>
  <c r="X702" i="34"/>
  <c r="AA702" i="34"/>
  <c r="Q702" i="34"/>
  <c r="A708" i="34"/>
  <c r="R708" i="34"/>
  <c r="V708" i="34"/>
  <c r="P708" i="34"/>
  <c r="X708" i="34"/>
  <c r="AA708" i="34"/>
  <c r="Q708" i="34"/>
  <c r="A723" i="34"/>
  <c r="P723" i="34"/>
  <c r="X723" i="34"/>
  <c r="R723" i="34"/>
  <c r="V723" i="34"/>
  <c r="Q723" i="34"/>
  <c r="AA723" i="34"/>
  <c r="A727" i="34"/>
  <c r="P727" i="34"/>
  <c r="X727" i="34"/>
  <c r="R727" i="34"/>
  <c r="V727" i="34"/>
  <c r="Q727" i="34"/>
  <c r="AA727" i="34"/>
  <c r="A755" i="34"/>
  <c r="P755" i="34"/>
  <c r="X755" i="34"/>
  <c r="R755" i="34"/>
  <c r="V755" i="34"/>
  <c r="Q755" i="34"/>
  <c r="AA755" i="34"/>
  <c r="A176" i="34"/>
  <c r="P176" i="34"/>
  <c r="X176" i="34"/>
  <c r="Q176" i="34"/>
  <c r="R176" i="34"/>
  <c r="V176" i="34"/>
  <c r="AA176" i="34"/>
  <c r="A170" i="34"/>
  <c r="P170" i="34"/>
  <c r="X170" i="34"/>
  <c r="Q170" i="34"/>
  <c r="R170" i="34"/>
  <c r="V170" i="34"/>
  <c r="AA170" i="34"/>
  <c r="A182" i="34"/>
  <c r="R182" i="34"/>
  <c r="V182" i="34"/>
  <c r="AA182" i="34"/>
  <c r="P182" i="34"/>
  <c r="X182" i="34"/>
  <c r="Q182" i="34"/>
  <c r="A205" i="34"/>
  <c r="AA205" i="34"/>
  <c r="P205" i="34"/>
  <c r="X205" i="34"/>
  <c r="Q205" i="34"/>
  <c r="R205" i="34"/>
  <c r="V205" i="34"/>
  <c r="A189" i="34"/>
  <c r="P189" i="34"/>
  <c r="X189" i="34"/>
  <c r="R189" i="34"/>
  <c r="V189" i="34"/>
  <c r="AA189" i="34"/>
  <c r="Q189" i="34"/>
  <c r="A195" i="34"/>
  <c r="P195" i="34"/>
  <c r="R195" i="34"/>
  <c r="AA195" i="34"/>
  <c r="X195" i="34"/>
  <c r="Q195" i="34"/>
  <c r="V195" i="34"/>
  <c r="A225" i="34"/>
  <c r="AA225" i="34"/>
  <c r="P225" i="34"/>
  <c r="X225" i="34"/>
  <c r="Q225" i="34"/>
  <c r="R225" i="34"/>
  <c r="V225" i="34"/>
  <c r="A244" i="34"/>
  <c r="R244" i="34"/>
  <c r="V244" i="34"/>
  <c r="P244" i="34"/>
  <c r="X244" i="34"/>
  <c r="AA244" i="34"/>
  <c r="Q244" i="34"/>
  <c r="A53" i="34"/>
  <c r="R53" i="34"/>
  <c r="V53" i="34"/>
  <c r="AA53" i="34"/>
  <c r="P53" i="34"/>
  <c r="X53" i="34"/>
  <c r="Q53" i="34"/>
  <c r="A63" i="34"/>
  <c r="P63" i="34"/>
  <c r="X63" i="34"/>
  <c r="Q63" i="34"/>
  <c r="R63" i="34"/>
  <c r="V63" i="34"/>
  <c r="AA63" i="34"/>
  <c r="A76" i="34"/>
  <c r="R76" i="34"/>
  <c r="V76" i="34"/>
  <c r="P76" i="34"/>
  <c r="X76" i="34"/>
  <c r="Q76" i="34"/>
  <c r="AA76" i="34"/>
  <c r="A84" i="34"/>
  <c r="R84" i="34"/>
  <c r="V84" i="34"/>
  <c r="AA84" i="34"/>
  <c r="P84" i="34"/>
  <c r="X84" i="34"/>
  <c r="Q84" i="34"/>
  <c r="A139" i="34"/>
  <c r="R139" i="34"/>
  <c r="V139" i="34"/>
  <c r="AA139" i="34"/>
  <c r="P139" i="34"/>
  <c r="X139" i="34"/>
  <c r="Q139" i="34"/>
  <c r="A157" i="34"/>
  <c r="R157" i="34"/>
  <c r="V157" i="34"/>
  <c r="AA157" i="34"/>
  <c r="P157" i="34"/>
  <c r="X157" i="34"/>
  <c r="Q157" i="34"/>
  <c r="A145" i="34"/>
  <c r="R145" i="34"/>
  <c r="V145" i="34"/>
  <c r="AA145" i="34"/>
  <c r="P145" i="34"/>
  <c r="X145" i="34"/>
  <c r="Q145" i="34"/>
  <c r="A158" i="34"/>
  <c r="P158" i="34"/>
  <c r="X158" i="34"/>
  <c r="Q158" i="34"/>
  <c r="R158" i="34"/>
  <c r="V158" i="34"/>
  <c r="AA158" i="34"/>
  <c r="A177" i="34"/>
  <c r="R177" i="34"/>
  <c r="V177" i="34"/>
  <c r="AA177" i="34"/>
  <c r="P177" i="34"/>
  <c r="X177" i="34"/>
  <c r="Q177" i="34"/>
  <c r="A171" i="34"/>
  <c r="R171" i="34"/>
  <c r="V171" i="34"/>
  <c r="AA171" i="34"/>
  <c r="P171" i="34"/>
  <c r="X171" i="34"/>
  <c r="Q171" i="34"/>
  <c r="A183" i="34"/>
  <c r="P183" i="34"/>
  <c r="X183" i="34"/>
  <c r="Q183" i="34"/>
  <c r="R183" i="34"/>
  <c r="V183" i="34"/>
  <c r="AA183" i="34"/>
  <c r="A207" i="34"/>
  <c r="AA207" i="34"/>
  <c r="P207" i="34"/>
  <c r="X207" i="34"/>
  <c r="Q207" i="34"/>
  <c r="R207" i="34"/>
  <c r="V207" i="34"/>
  <c r="A190" i="34"/>
  <c r="R190" i="34"/>
  <c r="V190" i="34"/>
  <c r="P190" i="34"/>
  <c r="X190" i="34"/>
  <c r="Q190" i="34"/>
  <c r="AA190" i="34"/>
  <c r="A218" i="34"/>
  <c r="Q218" i="34"/>
  <c r="R218" i="34"/>
  <c r="V218" i="34"/>
  <c r="AA218" i="34"/>
  <c r="P218" i="34"/>
  <c r="X218" i="34"/>
  <c r="A231" i="34"/>
  <c r="AA231" i="34"/>
  <c r="P231" i="34"/>
  <c r="X231" i="34"/>
  <c r="Q231" i="34"/>
  <c r="R231" i="34"/>
  <c r="V231" i="34"/>
  <c r="A245" i="34"/>
  <c r="P245" i="34"/>
  <c r="X245" i="34"/>
  <c r="R245" i="34"/>
  <c r="V245" i="34"/>
  <c r="Q245" i="34"/>
  <c r="AA245" i="34"/>
  <c r="A55" i="34"/>
  <c r="R55" i="34"/>
  <c r="V55" i="34"/>
  <c r="AA55" i="34"/>
  <c r="P55" i="34"/>
  <c r="X55" i="34"/>
  <c r="Q55" i="34"/>
  <c r="A68" i="34"/>
  <c r="R68" i="34"/>
  <c r="V68" i="34"/>
  <c r="AA68" i="34"/>
  <c r="P68" i="34"/>
  <c r="X68" i="34"/>
  <c r="Q68" i="34"/>
  <c r="A77" i="34"/>
  <c r="P77" i="34"/>
  <c r="X77" i="34"/>
  <c r="R77" i="34"/>
  <c r="V77" i="34"/>
  <c r="AA77" i="34"/>
  <c r="Q77" i="34"/>
  <c r="A135" i="34"/>
  <c r="R135" i="34"/>
  <c r="V135" i="34"/>
  <c r="AA135" i="34"/>
  <c r="P135" i="34"/>
  <c r="X135" i="34"/>
  <c r="Q135" i="34"/>
  <c r="A140" i="34"/>
  <c r="P140" i="34"/>
  <c r="X140" i="34"/>
  <c r="Q140" i="34"/>
  <c r="R140" i="34"/>
  <c r="V140" i="34"/>
  <c r="AA140" i="34"/>
  <c r="A161" i="34"/>
  <c r="R161" i="34"/>
  <c r="V161" i="34"/>
  <c r="AA161" i="34"/>
  <c r="P161" i="34"/>
  <c r="X161" i="34"/>
  <c r="Q161" i="34"/>
  <c r="A146" i="34"/>
  <c r="P146" i="34"/>
  <c r="X146" i="34"/>
  <c r="Q146" i="34"/>
  <c r="R146" i="34"/>
  <c r="V146" i="34"/>
  <c r="AA146" i="34"/>
  <c r="A159" i="34"/>
  <c r="R159" i="34"/>
  <c r="V159" i="34"/>
  <c r="AA159" i="34"/>
  <c r="P159" i="34"/>
  <c r="X159" i="34"/>
  <c r="Q159" i="34"/>
  <c r="A178" i="34"/>
  <c r="P178" i="34"/>
  <c r="X178" i="34"/>
  <c r="Q178" i="34"/>
  <c r="R178" i="34"/>
  <c r="V178" i="34"/>
  <c r="AA178" i="34"/>
  <c r="A172" i="34"/>
  <c r="P172" i="34"/>
  <c r="X172" i="34"/>
  <c r="Q172" i="34"/>
  <c r="R172" i="34"/>
  <c r="V172" i="34"/>
  <c r="AA172" i="34"/>
  <c r="A186" i="34"/>
  <c r="R186" i="34"/>
  <c r="V186" i="34"/>
  <c r="P186" i="34"/>
  <c r="X186" i="34"/>
  <c r="Q186" i="34"/>
  <c r="AA186" i="34"/>
  <c r="A208" i="34"/>
  <c r="Q208" i="34"/>
  <c r="R208" i="34"/>
  <c r="V208" i="34"/>
  <c r="AA208" i="34"/>
  <c r="P208" i="34"/>
  <c r="X208" i="34"/>
  <c r="A193" i="34"/>
  <c r="P193" i="34"/>
  <c r="X193" i="34"/>
  <c r="R193" i="34"/>
  <c r="V193" i="34"/>
  <c r="AA193" i="34"/>
  <c r="Q193" i="34"/>
  <c r="A220" i="34"/>
  <c r="Q220" i="34"/>
  <c r="R220" i="34"/>
  <c r="V220" i="34"/>
  <c r="AA220" i="34"/>
  <c r="P220" i="34"/>
  <c r="X220" i="34"/>
  <c r="A239" i="34"/>
  <c r="AA239" i="34"/>
  <c r="P239" i="34"/>
  <c r="X239" i="34"/>
  <c r="R239" i="34"/>
  <c r="V239" i="34"/>
  <c r="Q239" i="34"/>
  <c r="A50" i="34"/>
  <c r="P50" i="34"/>
  <c r="X50" i="34"/>
  <c r="Q50" i="34"/>
  <c r="R50" i="34"/>
  <c r="V50" i="34"/>
  <c r="AA50" i="34"/>
  <c r="A59" i="34"/>
  <c r="P59" i="34"/>
  <c r="X59" i="34"/>
  <c r="Q59" i="34"/>
  <c r="R59" i="34"/>
  <c r="V59" i="34"/>
  <c r="AA59" i="34"/>
  <c r="A74" i="34"/>
  <c r="R74" i="34"/>
  <c r="V74" i="34"/>
  <c r="P74" i="34"/>
  <c r="X74" i="34"/>
  <c r="Q74" i="34"/>
  <c r="AA74" i="34"/>
  <c r="A78" i="34"/>
  <c r="R78" i="34"/>
  <c r="V78" i="34"/>
  <c r="P78" i="34"/>
  <c r="X78" i="34"/>
  <c r="Q78" i="34"/>
  <c r="AA78" i="34"/>
  <c r="A136" i="34"/>
  <c r="P136" i="34"/>
  <c r="X136" i="34"/>
  <c r="Q136" i="34"/>
  <c r="R136" i="34"/>
  <c r="V136" i="34"/>
  <c r="AA136" i="34"/>
  <c r="A141" i="34"/>
  <c r="R141" i="34"/>
  <c r="V141" i="34"/>
  <c r="AA141" i="34"/>
  <c r="P141" i="34"/>
  <c r="X141" i="34"/>
  <c r="Q141" i="34"/>
  <c r="A143" i="34"/>
  <c r="R143" i="34"/>
  <c r="V143" i="34"/>
  <c r="AA143" i="34"/>
  <c r="P143" i="34"/>
  <c r="X143" i="34"/>
  <c r="Q143" i="34"/>
  <c r="A155" i="34"/>
  <c r="R155" i="34"/>
  <c r="V155" i="34"/>
  <c r="AA155" i="34"/>
  <c r="P155" i="34"/>
  <c r="X155" i="34"/>
  <c r="Q155" i="34"/>
  <c r="A160" i="34"/>
  <c r="P160" i="34"/>
  <c r="X160" i="34"/>
  <c r="Q160" i="34"/>
  <c r="R160" i="34"/>
  <c r="V160" i="34"/>
  <c r="AA160" i="34"/>
  <c r="A169" i="34"/>
  <c r="R169" i="34"/>
  <c r="V169" i="34"/>
  <c r="AA169" i="34"/>
  <c r="P169" i="34"/>
  <c r="X169" i="34"/>
  <c r="Q169" i="34"/>
  <c r="A173" i="34"/>
  <c r="R173" i="34"/>
  <c r="V173" i="34"/>
  <c r="AA173" i="34"/>
  <c r="P173" i="34"/>
  <c r="X173" i="34"/>
  <c r="Q173" i="34"/>
  <c r="A187" i="34"/>
  <c r="P187" i="34"/>
  <c r="X187" i="34"/>
  <c r="R187" i="34"/>
  <c r="V187" i="34"/>
  <c r="AA187" i="34"/>
  <c r="Q187" i="34"/>
  <c r="A209" i="34"/>
  <c r="AA209" i="34"/>
  <c r="P209" i="34"/>
  <c r="X209" i="34"/>
  <c r="Q209" i="34"/>
  <c r="R209" i="34"/>
  <c r="V209" i="34"/>
  <c r="A194" i="34"/>
  <c r="R194" i="34"/>
  <c r="V194" i="34"/>
  <c r="P194" i="34"/>
  <c r="X194" i="34"/>
  <c r="Q194" i="34"/>
  <c r="AA194" i="34"/>
  <c r="A224" i="34"/>
  <c r="Q224" i="34"/>
  <c r="R224" i="34"/>
  <c r="V224" i="34"/>
  <c r="AA224" i="34"/>
  <c r="P224" i="34"/>
  <c r="X224" i="34"/>
  <c r="A243" i="34"/>
  <c r="P243" i="34"/>
  <c r="X243" i="34"/>
  <c r="R243" i="34"/>
  <c r="V243" i="34"/>
  <c r="AA243" i="34"/>
  <c r="Q243" i="34"/>
  <c r="A51" i="34"/>
  <c r="R51" i="34"/>
  <c r="V51" i="34"/>
  <c r="AA51" i="34"/>
  <c r="P51" i="34"/>
  <c r="X51" i="34"/>
  <c r="Q51" i="34"/>
  <c r="A61" i="34"/>
  <c r="P61" i="34"/>
  <c r="X61" i="34"/>
  <c r="Q61" i="34"/>
  <c r="R61" i="34"/>
  <c r="V61" i="34"/>
  <c r="AA61" i="34"/>
  <c r="A75" i="34"/>
  <c r="P75" i="34"/>
  <c r="X75" i="34"/>
  <c r="R75" i="34"/>
  <c r="V75" i="34"/>
  <c r="AA75" i="34"/>
  <c r="Q75" i="34"/>
  <c r="A83" i="34"/>
  <c r="P83" i="34"/>
  <c r="X83" i="34"/>
  <c r="Q83" i="34"/>
  <c r="R83" i="34"/>
  <c r="V83" i="34"/>
  <c r="AA83" i="34"/>
  <c r="A137" i="34"/>
  <c r="R137" i="34"/>
  <c r="V137" i="34"/>
  <c r="AA137" i="34"/>
  <c r="P137" i="34"/>
  <c r="X137" i="34"/>
  <c r="Q137" i="34"/>
  <c r="A147" i="34"/>
  <c r="R147" i="34"/>
  <c r="V147" i="34"/>
  <c r="AA147" i="34"/>
  <c r="P147" i="34"/>
  <c r="X147" i="34"/>
  <c r="Q147" i="34"/>
  <c r="A144" i="34"/>
  <c r="P144" i="34"/>
  <c r="X144" i="34"/>
  <c r="Q144" i="34"/>
  <c r="R144" i="34"/>
  <c r="V144" i="34"/>
  <c r="AA144" i="34"/>
  <c r="A156" i="34"/>
  <c r="P156" i="34"/>
  <c r="X156" i="34"/>
  <c r="Q156" i="34"/>
  <c r="R156" i="34"/>
  <c r="V156" i="34"/>
  <c r="AA156" i="34"/>
  <c r="A175" i="34"/>
  <c r="R175" i="34"/>
  <c r="V175" i="34"/>
  <c r="AA175" i="34"/>
  <c r="P175" i="34"/>
  <c r="X175" i="34"/>
  <c r="Q175" i="34"/>
  <c r="R1666" i="34"/>
  <c r="V1666" i="34"/>
  <c r="AA1666" i="34"/>
  <c r="P1666" i="34"/>
  <c r="X1666" i="34"/>
  <c r="Q1666" i="34"/>
  <c r="R1676" i="34"/>
  <c r="V1676" i="34"/>
  <c r="AA1676" i="34"/>
  <c r="P1676" i="34"/>
  <c r="X1676" i="34"/>
  <c r="Q1676" i="34"/>
  <c r="AA1814" i="34"/>
  <c r="P1814" i="34"/>
  <c r="X1814" i="34"/>
  <c r="Q1814" i="34"/>
  <c r="R1814" i="34"/>
  <c r="V1814" i="34"/>
  <c r="R1590" i="34"/>
  <c r="V1590" i="34"/>
  <c r="AA1590" i="34"/>
  <c r="P1590" i="34"/>
  <c r="X1590" i="34"/>
  <c r="Q1590" i="34"/>
  <c r="AA1812" i="34"/>
  <c r="P1812" i="34"/>
  <c r="X1812" i="34"/>
  <c r="Q1812" i="34"/>
  <c r="R1812" i="34"/>
  <c r="V1812" i="34"/>
  <c r="P1613" i="34"/>
  <c r="X1613" i="34"/>
  <c r="Q1613" i="34"/>
  <c r="R1613" i="34"/>
  <c r="V1613" i="34"/>
  <c r="AA1613" i="34"/>
  <c r="R1622" i="34"/>
  <c r="V1622" i="34"/>
  <c r="AA1622" i="34"/>
  <c r="P1622" i="34"/>
  <c r="X1622" i="34"/>
  <c r="Q1622" i="34"/>
  <c r="R1628" i="34"/>
  <c r="V1628" i="34"/>
  <c r="AA1628" i="34"/>
  <c r="P1628" i="34"/>
  <c r="X1628" i="34"/>
  <c r="Q1628" i="34"/>
  <c r="P1663" i="34"/>
  <c r="X1663" i="34"/>
  <c r="Q1663" i="34"/>
  <c r="R1663" i="34"/>
  <c r="V1663" i="34"/>
  <c r="AA1663" i="34"/>
  <c r="P1677" i="34"/>
  <c r="X1677" i="34"/>
  <c r="Q1677" i="34"/>
  <c r="R1677" i="34"/>
  <c r="V1677" i="34"/>
  <c r="AA1677" i="34"/>
  <c r="P1691" i="34"/>
  <c r="X1691" i="34"/>
  <c r="Q1691" i="34"/>
  <c r="R1691" i="34"/>
  <c r="V1691" i="34"/>
  <c r="AA1691" i="34"/>
  <c r="Q1809" i="34"/>
  <c r="R1809" i="34"/>
  <c r="V1809" i="34"/>
  <c r="AA1809" i="34"/>
  <c r="P1809" i="34"/>
  <c r="X1809" i="34"/>
  <c r="P1591" i="34"/>
  <c r="X1591" i="34"/>
  <c r="Q1591" i="34"/>
  <c r="R1591" i="34"/>
  <c r="V1591" i="34"/>
  <c r="AA1591" i="34"/>
  <c r="Q1807" i="34"/>
  <c r="R1807" i="34"/>
  <c r="V1807" i="34"/>
  <c r="AA1807" i="34"/>
  <c r="P1807" i="34"/>
  <c r="X1807" i="34"/>
  <c r="R1614" i="34"/>
  <c r="V1614" i="34"/>
  <c r="AA1614" i="34"/>
  <c r="P1614" i="34"/>
  <c r="X1614" i="34"/>
  <c r="Q1614" i="34"/>
  <c r="P1623" i="34"/>
  <c r="X1623" i="34"/>
  <c r="Q1623" i="34"/>
  <c r="R1623" i="34"/>
  <c r="V1623" i="34"/>
  <c r="AA1623" i="34"/>
  <c r="R1678" i="34"/>
  <c r="V1678" i="34"/>
  <c r="AA1678" i="34"/>
  <c r="P1678" i="34"/>
  <c r="X1678" i="34"/>
  <c r="Q1678" i="34"/>
  <c r="AA1808" i="34"/>
  <c r="P1808" i="34"/>
  <c r="X1808" i="34"/>
  <c r="Q1808" i="34"/>
  <c r="R1808" i="34"/>
  <c r="V1808" i="34"/>
  <c r="AA1810" i="34"/>
  <c r="P1810" i="34"/>
  <c r="X1810" i="34"/>
  <c r="Q1810" i="34"/>
  <c r="R1810" i="34"/>
  <c r="V1810" i="34"/>
  <c r="P1589" i="34"/>
  <c r="X1589" i="34"/>
  <c r="Q1589" i="34"/>
  <c r="R1589" i="34"/>
  <c r="V1589" i="34"/>
  <c r="AA1589" i="34"/>
  <c r="P1615" i="34"/>
  <c r="X1615" i="34"/>
  <c r="Q1615" i="34"/>
  <c r="R1615" i="34"/>
  <c r="V1615" i="34"/>
  <c r="AA1615" i="34"/>
  <c r="R1624" i="34"/>
  <c r="V1624" i="34"/>
  <c r="AA1624" i="34"/>
  <c r="P1624" i="34"/>
  <c r="X1624" i="34"/>
  <c r="Q1624" i="34"/>
  <c r="R1664" i="34"/>
  <c r="V1664" i="34"/>
  <c r="AA1664" i="34"/>
  <c r="P1664" i="34"/>
  <c r="X1664" i="34"/>
  <c r="Q1664" i="34"/>
  <c r="P1665" i="34"/>
  <c r="X1665" i="34"/>
  <c r="Q1665" i="34"/>
  <c r="R1665" i="34"/>
  <c r="V1665" i="34"/>
  <c r="AA1665" i="34"/>
  <c r="P1675" i="34"/>
  <c r="X1675" i="34"/>
  <c r="Q1675" i="34"/>
  <c r="R1675" i="34"/>
  <c r="V1675" i="34"/>
  <c r="AA1675" i="34"/>
  <c r="Q1813" i="34"/>
  <c r="R1813" i="34"/>
  <c r="V1813" i="34"/>
  <c r="AA1813" i="34"/>
  <c r="P1813" i="34"/>
  <c r="X1813" i="34"/>
  <c r="Q1811" i="34"/>
  <c r="R1811" i="34"/>
  <c r="V1811" i="34"/>
  <c r="AA1811" i="34"/>
  <c r="P1811" i="34"/>
  <c r="X1811" i="34"/>
  <c r="P1601" i="34"/>
  <c r="X1601" i="34"/>
  <c r="Q1601" i="34"/>
  <c r="R1601" i="34"/>
  <c r="V1601" i="34"/>
  <c r="AA1601" i="34"/>
  <c r="P1621" i="34"/>
  <c r="X1621" i="34"/>
  <c r="Q1621" i="34"/>
  <c r="R1621" i="34"/>
  <c r="V1621" i="34"/>
  <c r="AA1621" i="34"/>
  <c r="R1626" i="34"/>
  <c r="V1626" i="34"/>
  <c r="AA1626" i="34"/>
  <c r="P1626" i="34"/>
  <c r="X1626" i="34"/>
  <c r="Q1626" i="34"/>
  <c r="A1666" i="34"/>
  <c r="A1663" i="34"/>
  <c r="A1809" i="34"/>
  <c r="A1664" i="34"/>
  <c r="A1678" i="34"/>
  <c r="A1808" i="34"/>
  <c r="A1810" i="34"/>
  <c r="A1589" i="34"/>
  <c r="A1503" i="34"/>
  <c r="A1514" i="34"/>
  <c r="A1615" i="34"/>
  <c r="A1624" i="34"/>
  <c r="A1814" i="34"/>
  <c r="A1677" i="34"/>
  <c r="A1665" i="34"/>
  <c r="A1675" i="34"/>
  <c r="A1813" i="34"/>
  <c r="A1811" i="34"/>
  <c r="A1504" i="34"/>
  <c r="A1601" i="34"/>
  <c r="A1621" i="34"/>
  <c r="A1626" i="34"/>
  <c r="A1590" i="34"/>
  <c r="A1812" i="34"/>
  <c r="A1505" i="34"/>
  <c r="A1613" i="34"/>
  <c r="A1622" i="34"/>
  <c r="A1628" i="34"/>
  <c r="A1676" i="34"/>
  <c r="A1691" i="34"/>
  <c r="A1591" i="34"/>
  <c r="A1807" i="34"/>
  <c r="A1506" i="34"/>
  <c r="A1614" i="34"/>
  <c r="A1623" i="34"/>
  <c r="B57" i="34"/>
  <c r="B62" i="34"/>
  <c r="B131" i="34"/>
  <c r="B1080" i="34"/>
  <c r="B539" i="34"/>
  <c r="A539" i="34" l="1"/>
  <c r="R539" i="34"/>
  <c r="V539" i="34"/>
  <c r="AA539" i="34"/>
  <c r="P539" i="34"/>
  <c r="X539" i="34"/>
  <c r="Q539" i="34"/>
  <c r="A1080" i="34"/>
  <c r="P1080" i="34"/>
  <c r="X1080" i="34"/>
  <c r="Q1080" i="34"/>
  <c r="R1080" i="34"/>
  <c r="V1080" i="34"/>
  <c r="AA1080" i="34"/>
  <c r="A57" i="34"/>
  <c r="R57" i="34"/>
  <c r="V57" i="34"/>
  <c r="AA57" i="34"/>
  <c r="P57" i="34"/>
  <c r="X57" i="34"/>
  <c r="Q57" i="34"/>
  <c r="A131" i="34"/>
  <c r="R131" i="34"/>
  <c r="V131" i="34"/>
  <c r="AA131" i="34"/>
  <c r="P131" i="34"/>
  <c r="X131" i="34"/>
  <c r="Q131" i="34"/>
  <c r="A62" i="34"/>
  <c r="R62" i="34"/>
  <c r="V62" i="34"/>
  <c r="AA62" i="34"/>
  <c r="P62" i="34"/>
  <c r="X62" i="34"/>
  <c r="Q62" i="34"/>
  <c r="B1515" i="34"/>
  <c r="B1692" i="34"/>
  <c r="B1679" i="34"/>
  <c r="B1616" i="34"/>
  <c r="B1093" i="34"/>
  <c r="B1770" i="34"/>
  <c r="A1093" i="34" l="1"/>
  <c r="R1093" i="34"/>
  <c r="V1093" i="34"/>
  <c r="AA1093" i="34"/>
  <c r="P1093" i="34"/>
  <c r="X1093" i="34"/>
  <c r="Q1093" i="34"/>
  <c r="R1515" i="34"/>
  <c r="V1515" i="34"/>
  <c r="AA1515" i="34"/>
  <c r="P1515" i="34"/>
  <c r="X1515" i="34"/>
  <c r="Q1515" i="34"/>
  <c r="R1616" i="34"/>
  <c r="V1616" i="34"/>
  <c r="AA1616" i="34"/>
  <c r="P1616" i="34"/>
  <c r="X1616" i="34"/>
  <c r="Q1616" i="34"/>
  <c r="P1679" i="34"/>
  <c r="X1679" i="34"/>
  <c r="Q1679" i="34"/>
  <c r="R1679" i="34"/>
  <c r="V1679" i="34"/>
  <c r="AA1679" i="34"/>
  <c r="AA1770" i="34"/>
  <c r="P1770" i="34"/>
  <c r="X1770" i="34"/>
  <c r="Q1770" i="34"/>
  <c r="R1770" i="34"/>
  <c r="V1770" i="34"/>
  <c r="R1692" i="34"/>
  <c r="V1692" i="34"/>
  <c r="AA1692" i="34"/>
  <c r="P1692" i="34"/>
  <c r="X1692" i="34"/>
  <c r="Q1692" i="34"/>
  <c r="A1616" i="34"/>
  <c r="A1679" i="34"/>
  <c r="A1770" i="34"/>
  <c r="A1692" i="34"/>
  <c r="A1515" i="34"/>
  <c r="I18" i="54" l="1"/>
  <c r="B104" i="34"/>
  <c r="A104" i="34" l="1"/>
  <c r="R104" i="34"/>
  <c r="V104" i="34"/>
  <c r="AA104" i="34"/>
  <c r="P104" i="34"/>
  <c r="X104" i="34"/>
  <c r="Q104" i="34"/>
  <c r="N11" i="34"/>
  <c r="N12" i="34"/>
  <c r="N10" i="34"/>
  <c r="N5" i="77"/>
  <c r="O5" i="77" l="1"/>
  <c r="L5" i="75"/>
  <c r="M5" i="75"/>
  <c r="P5" i="74"/>
  <c r="O5" i="74"/>
  <c r="B1074" i="34" l="1"/>
  <c r="B1079" i="34"/>
  <c r="B537" i="34"/>
  <c r="B538" i="34"/>
  <c r="A538" i="34" l="1"/>
  <c r="P538" i="34"/>
  <c r="X538" i="34"/>
  <c r="Q538" i="34"/>
  <c r="R538" i="34"/>
  <c r="V538" i="34"/>
  <c r="AA538" i="34"/>
  <c r="A1079" i="34"/>
  <c r="R1079" i="34"/>
  <c r="V1079" i="34"/>
  <c r="AA1079" i="34"/>
  <c r="P1079" i="34"/>
  <c r="X1079" i="34"/>
  <c r="Q1079" i="34"/>
  <c r="A537" i="34"/>
  <c r="R537" i="34"/>
  <c r="V537" i="34"/>
  <c r="AA537" i="34"/>
  <c r="P537" i="34"/>
  <c r="X537" i="34"/>
  <c r="Q537" i="34"/>
  <c r="A1074" i="34"/>
  <c r="R1074" i="34"/>
  <c r="V1074" i="34"/>
  <c r="P1074" i="34"/>
  <c r="Q1074" i="34"/>
  <c r="AA1074" i="34"/>
  <c r="X1074" i="34"/>
  <c r="B36" i="34"/>
  <c r="B35" i="34"/>
  <c r="A35" i="34" l="1"/>
  <c r="R35" i="34"/>
  <c r="V35" i="34"/>
  <c r="AA35" i="34"/>
  <c r="P35" i="34"/>
  <c r="X35" i="34"/>
  <c r="Q35" i="34"/>
  <c r="A36" i="34"/>
  <c r="P36" i="34"/>
  <c r="X36" i="34"/>
  <c r="Q36" i="34"/>
  <c r="R36" i="34"/>
  <c r="V36" i="34"/>
  <c r="AA36" i="34"/>
  <c r="B184" i="34"/>
  <c r="B37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C12" i="61"/>
  <c r="I12" i="61"/>
  <c r="E12" i="61"/>
  <c r="G12" i="61"/>
  <c r="F12" i="61"/>
  <c r="H12" i="61"/>
  <c r="A37" i="34" l="1"/>
  <c r="R37" i="34"/>
  <c r="V37" i="34"/>
  <c r="AA37" i="34"/>
  <c r="P37" i="34"/>
  <c r="X37" i="34"/>
  <c r="Q37" i="34"/>
  <c r="A184" i="34"/>
  <c r="R184" i="34"/>
  <c r="V184" i="34"/>
  <c r="P184" i="34"/>
  <c r="X184" i="34"/>
  <c r="Q184" i="34"/>
  <c r="AA184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3" i="34" l="1"/>
  <c r="B38" i="34"/>
  <c r="A38" i="34" l="1"/>
  <c r="P38" i="34"/>
  <c r="X38" i="34"/>
  <c r="Q38" i="34"/>
  <c r="R38" i="34"/>
  <c r="V38" i="34"/>
  <c r="AA38" i="34"/>
  <c r="A43" i="34"/>
  <c r="R43" i="34"/>
  <c r="V43" i="34"/>
  <c r="P43" i="34"/>
  <c r="X43" i="34"/>
  <c r="AA43" i="34"/>
  <c r="Q43" i="34"/>
  <c r="B28" i="55"/>
  <c r="A28" i="55" s="1"/>
  <c r="A29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6" i="55" a="1"/>
  <c r="I236" i="55" s="1"/>
  <c r="I480" i="55" a="1"/>
  <c r="I480" i="55" s="1"/>
  <c r="I358" i="55" a="1"/>
  <c r="I358" i="55" s="1"/>
  <c r="I395" i="55" a="1"/>
  <c r="I395" i="55" s="1"/>
  <c r="I182" i="55" a="1"/>
  <c r="I182" i="55" s="1"/>
  <c r="I86" i="55" a="1"/>
  <c r="I86" i="55" s="1"/>
  <c r="I414" i="55" a="1"/>
  <c r="I414" i="55" s="1"/>
  <c r="I616" i="55" a="1"/>
  <c r="I616" i="55" s="1"/>
  <c r="I627" i="55" a="1"/>
  <c r="I627" i="55" s="1"/>
  <c r="I275" i="55" a="1"/>
  <c r="I275" i="55" s="1"/>
  <c r="I635" i="55" a="1"/>
  <c r="I635" i="55" s="1"/>
  <c r="I488" i="55" a="1"/>
  <c r="I488" i="55" s="1"/>
  <c r="I394" i="55" a="1"/>
  <c r="I394" i="55" s="1"/>
  <c r="I213" i="55" a="1"/>
  <c r="I213" i="55" s="1"/>
  <c r="I639" i="55" a="1"/>
  <c r="I639" i="55" s="1"/>
  <c r="I528" i="55" a="1"/>
  <c r="I528" i="55" s="1"/>
  <c r="I262" i="55" a="1"/>
  <c r="I262" i="55" s="1"/>
  <c r="I330" i="55" a="1"/>
  <c r="I330" i="55" s="1"/>
  <c r="I526" i="55" a="1"/>
  <c r="I526" i="55" s="1"/>
  <c r="I153" i="55" a="1"/>
  <c r="I153" i="55" s="1"/>
  <c r="I343" i="55" a="1"/>
  <c r="I343" i="55" s="1"/>
  <c r="G590" i="55" a="1"/>
  <c r="G590" i="55" s="1"/>
  <c r="G387" i="55" a="1"/>
  <c r="G387" i="55" s="1"/>
  <c r="G54" i="55" a="1"/>
  <c r="G54" i="55" s="1"/>
  <c r="G256" i="55" a="1"/>
  <c r="G256" i="55" s="1"/>
  <c r="G183" i="55" a="1"/>
  <c r="G183" i="55" s="1"/>
  <c r="G56" i="55" a="1"/>
  <c r="G56" i="55" s="1"/>
  <c r="G357" i="55" a="1"/>
  <c r="G357" i="55" s="1"/>
  <c r="G296" i="55" a="1"/>
  <c r="G296" i="55" s="1"/>
  <c r="G285" i="55" a="1"/>
  <c r="G285" i="55" s="1"/>
  <c r="G31" i="55" a="1"/>
  <c r="G31" i="55" s="1"/>
  <c r="G573" i="55" a="1"/>
  <c r="G573" i="55" s="1"/>
  <c r="G467" i="55" a="1"/>
  <c r="G467" i="55" s="1"/>
  <c r="G383" i="55" a="1"/>
  <c r="G383" i="55" s="1"/>
  <c r="G354" i="55" a="1"/>
  <c r="G354" i="55" s="1"/>
  <c r="G406" i="55" a="1"/>
  <c r="G406" i="55" s="1"/>
  <c r="G473" i="55" a="1"/>
  <c r="G473" i="55" s="1"/>
  <c r="G436" i="55" a="1"/>
  <c r="G436" i="55" s="1"/>
  <c r="G563" i="55" a="1"/>
  <c r="G563" i="55" s="1"/>
  <c r="G594" i="55" a="1"/>
  <c r="G594" i="55" s="1"/>
  <c r="G66" i="55" a="1"/>
  <c r="G66" i="55" s="1"/>
  <c r="G49" i="55" a="1"/>
  <c r="G49" i="55" s="1"/>
  <c r="G522" i="55" a="1"/>
  <c r="G522" i="55" s="1"/>
  <c r="G156" i="55" a="1"/>
  <c r="G156" i="55" s="1"/>
  <c r="G474" i="55" a="1"/>
  <c r="G474" i="55" s="1"/>
  <c r="G644" i="55" a="1"/>
  <c r="G644" i="55" s="1"/>
  <c r="G237" i="55" a="1"/>
  <c r="G237" i="55" s="1"/>
  <c r="G564" i="55" a="1"/>
  <c r="G564" i="55" s="1"/>
  <c r="G158" i="55" a="1"/>
  <c r="G158" i="55" s="1"/>
  <c r="G596" i="55" a="1"/>
  <c r="G596" i="55" s="1"/>
  <c r="G454" i="55" a="1"/>
  <c r="G454" i="55" s="1"/>
  <c r="I474" i="55" a="1"/>
  <c r="I474" i="55" s="1"/>
  <c r="I237" i="55" a="1"/>
  <c r="I237" i="55" s="1"/>
  <c r="I158" i="55" a="1"/>
  <c r="I158" i="55" s="1"/>
  <c r="I596" i="55" a="1"/>
  <c r="I596" i="55" s="1"/>
  <c r="I326" i="55" a="1"/>
  <c r="I326" i="55" s="1"/>
  <c r="I73" i="55" a="1"/>
  <c r="I73" i="55" s="1"/>
  <c r="I85" i="55" a="1"/>
  <c r="I85" i="55" s="1"/>
  <c r="I590" i="55" a="1"/>
  <c r="I590" i="55" s="1"/>
  <c r="I387" i="55" a="1"/>
  <c r="I387" i="55" s="1"/>
  <c r="I54" i="55" a="1"/>
  <c r="I54" i="55" s="1"/>
  <c r="I256" i="55" a="1"/>
  <c r="I256" i="55" s="1"/>
  <c r="I183" i="55" a="1"/>
  <c r="I183" i="55" s="1"/>
  <c r="I56" i="55" a="1"/>
  <c r="I56" i="55" s="1"/>
  <c r="I357" i="55" a="1"/>
  <c r="I357" i="55" s="1"/>
  <c r="I296" i="55" a="1"/>
  <c r="I296" i="55" s="1"/>
  <c r="I285" i="55" a="1"/>
  <c r="I285" i="55" s="1"/>
  <c r="I31" i="55" a="1"/>
  <c r="I31" i="55" s="1"/>
  <c r="I573" i="55" a="1"/>
  <c r="I573" i="55" s="1"/>
  <c r="I467" i="55" a="1"/>
  <c r="I467" i="55" s="1"/>
  <c r="I383" i="55" a="1"/>
  <c r="I383" i="55" s="1"/>
  <c r="I354" i="55" a="1"/>
  <c r="I354" i="55" s="1"/>
  <c r="I406" i="55" a="1"/>
  <c r="I406" i="55" s="1"/>
  <c r="I473" i="55" a="1"/>
  <c r="I473" i="55" s="1"/>
  <c r="I436" i="55" a="1"/>
  <c r="I436" i="55" s="1"/>
  <c r="I563" i="55" a="1"/>
  <c r="I563" i="55" s="1"/>
  <c r="I594" i="55" a="1"/>
  <c r="I594" i="55" s="1"/>
  <c r="I66" i="55" a="1"/>
  <c r="I66" i="55" s="1"/>
  <c r="I49" i="55" a="1"/>
  <c r="I49" i="55" s="1"/>
  <c r="I522" i="55" a="1"/>
  <c r="I522" i="55" s="1"/>
  <c r="I156" i="55" a="1"/>
  <c r="I156" i="55" s="1"/>
  <c r="G236" i="55" a="1"/>
  <c r="G236" i="55" s="1"/>
  <c r="G480" i="55" a="1"/>
  <c r="G480" i="55" s="1"/>
  <c r="G358" i="55" a="1"/>
  <c r="G358" i="55" s="1"/>
  <c r="K358" i="55" s="1"/>
  <c r="G395" i="55" a="1"/>
  <c r="G395" i="55" s="1"/>
  <c r="K395" i="55" s="1"/>
  <c r="G182" i="55" a="1"/>
  <c r="G182" i="55" s="1"/>
  <c r="G86" i="55" a="1"/>
  <c r="G86" i="55" s="1"/>
  <c r="G414" i="55" a="1"/>
  <c r="G414" i="55" s="1"/>
  <c r="K414" i="55" s="1"/>
  <c r="G616" i="55" a="1"/>
  <c r="G616" i="55" s="1"/>
  <c r="K616" i="55" s="1"/>
  <c r="G627" i="55" a="1"/>
  <c r="G627" i="55" s="1"/>
  <c r="G275" i="55" a="1"/>
  <c r="G275" i="55" s="1"/>
  <c r="G635" i="55" a="1"/>
  <c r="G635" i="55" s="1"/>
  <c r="K635" i="55" s="1"/>
  <c r="G488" i="55" a="1"/>
  <c r="G488" i="55" s="1"/>
  <c r="K488" i="55" s="1"/>
  <c r="G394" i="55" a="1"/>
  <c r="G394" i="55" s="1"/>
  <c r="G213" i="55" a="1"/>
  <c r="G213" i="55" s="1"/>
  <c r="G639" i="55" a="1"/>
  <c r="G639" i="55" s="1"/>
  <c r="K639" i="55" s="1"/>
  <c r="G528" i="55" a="1"/>
  <c r="G528" i="55" s="1"/>
  <c r="G262" i="55" a="1"/>
  <c r="G262" i="55" s="1"/>
  <c r="G330" i="55" a="1"/>
  <c r="G330" i="55" s="1"/>
  <c r="G526" i="55" a="1"/>
  <c r="G526" i="55" s="1"/>
  <c r="G153" i="55" a="1"/>
  <c r="G153" i="55" s="1"/>
  <c r="G343" i="55" a="1"/>
  <c r="G343" i="55" s="1"/>
  <c r="G602" i="55" a="1"/>
  <c r="G602" i="55" s="1"/>
  <c r="G324" i="55" a="1"/>
  <c r="G324" i="55" s="1"/>
  <c r="G584" i="55" a="1"/>
  <c r="G584" i="55" s="1"/>
  <c r="G255" i="55" a="1"/>
  <c r="G255" i="55" s="1"/>
  <c r="G549" i="55" a="1"/>
  <c r="G549" i="55" s="1"/>
  <c r="G323" i="55" a="1"/>
  <c r="G323" i="55" s="1"/>
  <c r="G455" i="55" a="1"/>
  <c r="G455" i="55" s="1"/>
  <c r="G243" i="55" a="1"/>
  <c r="G243" i="55" s="1"/>
  <c r="I644" i="55" a="1"/>
  <c r="I644" i="55" s="1"/>
  <c r="I564" i="55" a="1"/>
  <c r="I564" i="55" s="1"/>
  <c r="I454" i="55" a="1"/>
  <c r="I454" i="55" s="1"/>
  <c r="I386" i="55" a="1"/>
  <c r="I386" i="55" s="1"/>
  <c r="I187" i="55" a="1"/>
  <c r="I187" i="55" s="1"/>
  <c r="I283" i="55" a="1"/>
  <c r="I283" i="55" s="1"/>
  <c r="I235" i="55" a="1"/>
  <c r="I235" i="55" s="1"/>
  <c r="I572" i="55" a="1"/>
  <c r="I572" i="55" s="1"/>
  <c r="I515" i="55" a="1"/>
  <c r="I515" i="55" s="1"/>
  <c r="I539" i="55" a="1"/>
  <c r="I539" i="55" s="1"/>
  <c r="I636" i="55" a="1"/>
  <c r="I636" i="55" s="1"/>
  <c r="I576" i="55" a="1"/>
  <c r="I576" i="55" s="1"/>
  <c r="G567" i="55" a="1"/>
  <c r="G567" i="55" s="1"/>
  <c r="G408" i="55" a="1"/>
  <c r="G408" i="55" s="1"/>
  <c r="G299" i="55" a="1"/>
  <c r="G299" i="55" s="1"/>
  <c r="G314" i="55" a="1"/>
  <c r="G314" i="55" s="1"/>
  <c r="G533" i="55" a="1"/>
  <c r="G533" i="55" s="1"/>
  <c r="G161" i="55" a="1"/>
  <c r="G161" i="55" s="1"/>
  <c r="G466" i="55" a="1"/>
  <c r="G466" i="55" s="1"/>
  <c r="G328" i="55" a="1"/>
  <c r="G328" i="55" s="1"/>
  <c r="G70" i="55" a="1"/>
  <c r="G70" i="55" s="1"/>
  <c r="G456" i="55" a="1"/>
  <c r="G456" i="55" s="1"/>
  <c r="G565" i="55" a="1"/>
  <c r="G565" i="55" s="1"/>
  <c r="G258" i="55" a="1"/>
  <c r="G258" i="55" s="1"/>
  <c r="G541" i="55" a="1"/>
  <c r="G541" i="55" s="1"/>
  <c r="G170" i="55" a="1"/>
  <c r="G170" i="55" s="1"/>
  <c r="G534" i="55" a="1"/>
  <c r="G534" i="55" s="1"/>
  <c r="G382" i="55" a="1"/>
  <c r="G382" i="55" s="1"/>
  <c r="G595" i="55" a="1"/>
  <c r="G595" i="55" s="1"/>
  <c r="G325" i="55" a="1"/>
  <c r="G325" i="55" s="1"/>
  <c r="G623" i="55" a="1"/>
  <c r="G623" i="55" s="1"/>
  <c r="G592" i="55" a="1"/>
  <c r="G592" i="55" s="1"/>
  <c r="G105" i="55" a="1"/>
  <c r="G105" i="55" s="1"/>
  <c r="G542" i="55" a="1"/>
  <c r="G542" i="55" s="1"/>
  <c r="I602" i="55" a="1"/>
  <c r="I602" i="55" s="1"/>
  <c r="I584" i="55" a="1"/>
  <c r="I584" i="55" s="1"/>
  <c r="I549" i="55" a="1"/>
  <c r="I549" i="55" s="1"/>
  <c r="I455" i="55" a="1"/>
  <c r="I455" i="55" s="1"/>
  <c r="G326" i="55" a="1"/>
  <c r="G326" i="55" s="1"/>
  <c r="G73" i="55" a="1"/>
  <c r="G73" i="55" s="1"/>
  <c r="G85" i="55" a="1"/>
  <c r="G85" i="55" s="1"/>
  <c r="G235" i="55" a="1"/>
  <c r="G235" i="55" s="1"/>
  <c r="G472" i="55" a="1"/>
  <c r="G472" i="55" s="1"/>
  <c r="G619" i="55" a="1"/>
  <c r="G619" i="55" s="1"/>
  <c r="G286" i="55" a="1"/>
  <c r="G286" i="55" s="1"/>
  <c r="G583" i="55" a="1"/>
  <c r="G583" i="55" s="1"/>
  <c r="G562" i="55" a="1"/>
  <c r="G562" i="55" s="1"/>
  <c r="G582" i="55" a="1"/>
  <c r="G582" i="55" s="1"/>
  <c r="I525" i="55" a="1"/>
  <c r="I525" i="55" s="1"/>
  <c r="I218" i="55" a="1"/>
  <c r="I218" i="55" s="1"/>
  <c r="I302" i="55" a="1"/>
  <c r="I302" i="55" s="1"/>
  <c r="I376" i="55" a="1"/>
  <c r="I376" i="55" s="1"/>
  <c r="I449" i="55" a="1"/>
  <c r="I449" i="55" s="1"/>
  <c r="I380" i="55" a="1"/>
  <c r="I380" i="55" s="1"/>
  <c r="I129" i="55" a="1"/>
  <c r="I129" i="55" s="1"/>
  <c r="I601" i="55" a="1"/>
  <c r="I601" i="55" s="1"/>
  <c r="I241" i="55" a="1"/>
  <c r="I241" i="55" s="1"/>
  <c r="I580" i="55" a="1"/>
  <c r="I580" i="55" s="1"/>
  <c r="I72" i="55" a="1"/>
  <c r="I72" i="55" s="1"/>
  <c r="I107" i="55" a="1"/>
  <c r="I107" i="55" s="1"/>
  <c r="I177" i="55" a="1"/>
  <c r="I177" i="55" s="1"/>
  <c r="I142" i="55" a="1"/>
  <c r="I142" i="55" s="1"/>
  <c r="I247" i="55" a="1"/>
  <c r="I247" i="55" s="1"/>
  <c r="I277" i="55" a="1"/>
  <c r="I277" i="55" s="1"/>
  <c r="I261" i="55" a="1"/>
  <c r="I261" i="55" s="1"/>
  <c r="I334" i="55" a="1"/>
  <c r="I334" i="55" s="1"/>
  <c r="I279" i="55" a="1"/>
  <c r="I279" i="55" s="1"/>
  <c r="I494" i="55" a="1"/>
  <c r="I494" i="55" s="1"/>
  <c r="I112" i="55" a="1"/>
  <c r="I112" i="55" s="1"/>
  <c r="I472" i="55" a="1"/>
  <c r="I472" i="55" s="1"/>
  <c r="I619" i="55" a="1"/>
  <c r="I619" i="55" s="1"/>
  <c r="I286" i="55" a="1"/>
  <c r="I286" i="55" s="1"/>
  <c r="I583" i="55" a="1"/>
  <c r="I583" i="55" s="1"/>
  <c r="I562" i="55" a="1"/>
  <c r="I562" i="55" s="1"/>
  <c r="I582" i="55" a="1"/>
  <c r="I582" i="55" s="1"/>
  <c r="G525" i="55" a="1"/>
  <c r="G525" i="55" s="1"/>
  <c r="G218" i="55" a="1"/>
  <c r="G218" i="55" s="1"/>
  <c r="G302" i="55" a="1"/>
  <c r="G302" i="55" s="1"/>
  <c r="G376" i="55" a="1"/>
  <c r="G376" i="55" s="1"/>
  <c r="G449" i="55" a="1"/>
  <c r="G449" i="55" s="1"/>
  <c r="G380" i="55" a="1"/>
  <c r="G380" i="55" s="1"/>
  <c r="G129" i="55" a="1"/>
  <c r="G129" i="55" s="1"/>
  <c r="G601" i="55" a="1"/>
  <c r="G601" i="55" s="1"/>
  <c r="G241" i="55" a="1"/>
  <c r="G241" i="55" s="1"/>
  <c r="G580" i="55" a="1"/>
  <c r="G580" i="55" s="1"/>
  <c r="G72" i="55" a="1"/>
  <c r="G72" i="55" s="1"/>
  <c r="G107" i="55" a="1"/>
  <c r="G107" i="55" s="1"/>
  <c r="G177" i="55" a="1"/>
  <c r="G177" i="55" s="1"/>
  <c r="G142" i="55" a="1"/>
  <c r="G142" i="55" s="1"/>
  <c r="G247" i="55" a="1"/>
  <c r="G247" i="55" s="1"/>
  <c r="G277" i="55" a="1"/>
  <c r="G277" i="55" s="1"/>
  <c r="G261" i="55" a="1"/>
  <c r="G261" i="55" s="1"/>
  <c r="G334" i="55" a="1"/>
  <c r="G334" i="55" s="1"/>
  <c r="G279" i="55" a="1"/>
  <c r="G279" i="55" s="1"/>
  <c r="G494" i="55" a="1"/>
  <c r="G494" i="55" s="1"/>
  <c r="G112" i="55" a="1"/>
  <c r="G112" i="55" s="1"/>
  <c r="I324" i="55" a="1"/>
  <c r="I324" i="55" s="1"/>
  <c r="I255" i="55" a="1"/>
  <c r="I255" i="55" s="1"/>
  <c r="I323" i="55" a="1"/>
  <c r="I323" i="55" s="1"/>
  <c r="I243" i="55" a="1"/>
  <c r="I243" i="55" s="1"/>
  <c r="G386" i="55" a="1"/>
  <c r="G386" i="55" s="1"/>
  <c r="G187" i="55" a="1"/>
  <c r="G187" i="55" s="1"/>
  <c r="G283" i="55" a="1"/>
  <c r="G283" i="55" s="1"/>
  <c r="G572" i="55" a="1"/>
  <c r="G572" i="55" s="1"/>
  <c r="K572" i="55" s="1"/>
  <c r="G515" i="55" a="1"/>
  <c r="G515" i="55" s="1"/>
  <c r="G539" i="55" a="1"/>
  <c r="G539" i="55" s="1"/>
  <c r="K539" i="55" s="1"/>
  <c r="G636" i="55" a="1"/>
  <c r="G636" i="55" s="1"/>
  <c r="G576" i="55" a="1"/>
  <c r="G576" i="55" s="1"/>
  <c r="K576" i="55" s="1"/>
  <c r="I567" i="55" a="1"/>
  <c r="I567" i="55" s="1"/>
  <c r="I408" i="55" a="1"/>
  <c r="I408" i="55" s="1"/>
  <c r="I299" i="55" a="1"/>
  <c r="I299" i="55" s="1"/>
  <c r="I314" i="55" a="1"/>
  <c r="I314" i="55" s="1"/>
  <c r="I533" i="55" a="1"/>
  <c r="I533" i="55" s="1"/>
  <c r="I161" i="55" a="1"/>
  <c r="I161" i="55" s="1"/>
  <c r="I466" i="55" a="1"/>
  <c r="I466" i="55" s="1"/>
  <c r="I328" i="55" a="1"/>
  <c r="I328" i="55" s="1"/>
  <c r="I70" i="55" a="1"/>
  <c r="I70" i="55" s="1"/>
  <c r="I456" i="55" a="1"/>
  <c r="I456" i="55" s="1"/>
  <c r="I565" i="55" a="1"/>
  <c r="I565" i="55" s="1"/>
  <c r="I258" i="55" a="1"/>
  <c r="I258" i="55" s="1"/>
  <c r="I541" i="55" a="1"/>
  <c r="I541" i="55" s="1"/>
  <c r="I170" i="55" a="1"/>
  <c r="I170" i="55" s="1"/>
  <c r="I534" i="55" a="1"/>
  <c r="I534" i="55" s="1"/>
  <c r="I382" i="55" a="1"/>
  <c r="I382" i="55" s="1"/>
  <c r="I595" i="55" a="1"/>
  <c r="I595" i="55" s="1"/>
  <c r="I325" i="55" a="1"/>
  <c r="I325" i="55" s="1"/>
  <c r="I623" i="55" a="1"/>
  <c r="I623" i="55" s="1"/>
  <c r="I592" i="55" a="1"/>
  <c r="I592" i="55" s="1"/>
  <c r="I105" i="55" a="1"/>
  <c r="I105" i="55" s="1"/>
  <c r="I542" i="55" a="1"/>
  <c r="I542" i="55" s="1"/>
  <c r="G174" i="55" a="1"/>
  <c r="G174" i="55" s="1"/>
  <c r="G457" i="55" a="1"/>
  <c r="G457" i="55" s="1"/>
  <c r="G626" i="55" a="1"/>
  <c r="G626" i="55" s="1"/>
  <c r="G603" i="55" a="1"/>
  <c r="G603" i="55" s="1"/>
  <c r="G512" i="55" a="1"/>
  <c r="G512" i="55" s="1"/>
  <c r="G384" i="55" a="1"/>
  <c r="G384" i="55" s="1"/>
  <c r="I45" i="55" a="1"/>
  <c r="I45" i="55" s="1"/>
  <c r="I315" i="55" a="1"/>
  <c r="I315" i="55" s="1"/>
  <c r="I566" i="55" a="1"/>
  <c r="I566" i="55" s="1"/>
  <c r="I543" i="55" a="1"/>
  <c r="I543" i="55" s="1"/>
  <c r="I39" i="55" a="1"/>
  <c r="I39" i="55" s="1"/>
  <c r="I446" i="55" a="1"/>
  <c r="I446" i="55" s="1"/>
  <c r="I365" i="55" a="1"/>
  <c r="I365" i="55" s="1"/>
  <c r="I265" i="55" a="1"/>
  <c r="I265" i="55" s="1"/>
  <c r="I412" i="55" a="1"/>
  <c r="I412" i="55" s="1"/>
  <c r="G434" i="55" a="1"/>
  <c r="G434" i="55" s="1"/>
  <c r="G372" i="55" a="1"/>
  <c r="G372" i="55" s="1"/>
  <c r="G431" i="55" a="1"/>
  <c r="G431" i="55" s="1"/>
  <c r="G84" i="55" a="1"/>
  <c r="G84" i="55" s="1"/>
  <c r="G37" i="55" a="1"/>
  <c r="G37" i="55" s="1"/>
  <c r="G331" i="55" a="1"/>
  <c r="G331" i="55" s="1"/>
  <c r="I489" i="55" a="1"/>
  <c r="I489" i="55" s="1"/>
  <c r="I469" i="55" a="1"/>
  <c r="I469" i="55" s="1"/>
  <c r="I397" i="55" a="1"/>
  <c r="I397" i="55" s="1"/>
  <c r="G648" i="55" a="1"/>
  <c r="G648" i="55" s="1"/>
  <c r="G517" i="55" a="1"/>
  <c r="G517" i="55" s="1"/>
  <c r="G200" i="55" a="1"/>
  <c r="G200" i="55" s="1"/>
  <c r="I378" i="55" a="1"/>
  <c r="I378" i="55" s="1"/>
  <c r="I559" i="55" a="1"/>
  <c r="I559" i="55" s="1"/>
  <c r="I198" i="55" a="1"/>
  <c r="I198" i="55" s="1"/>
  <c r="I174" i="55" a="1"/>
  <c r="I174" i="55" s="1"/>
  <c r="G491" i="55" a="1"/>
  <c r="G491" i="55" s="1"/>
  <c r="G165" i="55" a="1"/>
  <c r="G165" i="55" s="1"/>
  <c r="G162" i="55" a="1"/>
  <c r="G162" i="55" s="1"/>
  <c r="G289" i="55" a="1"/>
  <c r="G289" i="55" s="1"/>
  <c r="I310" i="55" a="1"/>
  <c r="I310" i="55" s="1"/>
  <c r="I62" i="55" a="1"/>
  <c r="I62" i="55" s="1"/>
  <c r="I438" i="55" a="1"/>
  <c r="I438" i="55" s="1"/>
  <c r="G400" i="55" a="1"/>
  <c r="G400" i="55" s="1"/>
  <c r="G327" i="55" a="1"/>
  <c r="G327" i="55" s="1"/>
  <c r="G32" i="55" a="1"/>
  <c r="G32" i="55" s="1"/>
  <c r="G446" i="55" a="1"/>
  <c r="G446" i="55" s="1"/>
  <c r="G365" i="55" a="1"/>
  <c r="G365" i="55" s="1"/>
  <c r="G265" i="55" a="1"/>
  <c r="G265" i="55" s="1"/>
  <c r="G412" i="55" a="1"/>
  <c r="G412" i="55" s="1"/>
  <c r="I434" i="55" a="1"/>
  <c r="I434" i="55" s="1"/>
  <c r="I372" i="55" a="1"/>
  <c r="I372" i="55" s="1"/>
  <c r="I431" i="55" a="1"/>
  <c r="I431" i="55" s="1"/>
  <c r="I84" i="55" a="1"/>
  <c r="I84" i="55" s="1"/>
  <c r="I37" i="55" a="1"/>
  <c r="I37" i="55" s="1"/>
  <c r="I561" i="55" a="1"/>
  <c r="I561" i="55" s="1"/>
  <c r="I416" i="55" a="1"/>
  <c r="I416" i="55" s="1"/>
  <c r="I569" i="55" a="1"/>
  <c r="I569" i="55" s="1"/>
  <c r="I364" i="55" a="1"/>
  <c r="I364" i="55" s="1"/>
  <c r="I216" i="55" a="1"/>
  <c r="I216" i="55" s="1"/>
  <c r="G462" i="55" a="1"/>
  <c r="G462" i="55" s="1"/>
  <c r="G579" i="55" a="1"/>
  <c r="G579" i="55" s="1"/>
  <c r="G598" i="55" a="1"/>
  <c r="G598" i="55" s="1"/>
  <c r="G409" i="55" a="1"/>
  <c r="G409" i="55" s="1"/>
  <c r="G215" i="55" a="1"/>
  <c r="G215" i="55" s="1"/>
  <c r="G317" i="55" a="1"/>
  <c r="G317" i="55" s="1"/>
  <c r="I468" i="55" a="1"/>
  <c r="I468" i="55" s="1"/>
  <c r="I246" i="55" a="1"/>
  <c r="I246" i="55" s="1"/>
  <c r="I518" i="55" a="1"/>
  <c r="I518" i="55" s="1"/>
  <c r="G310" i="55" a="1"/>
  <c r="G310" i="55" s="1"/>
  <c r="G62" i="55" a="1"/>
  <c r="G62" i="55" s="1"/>
  <c r="G438" i="55" a="1"/>
  <c r="G438" i="55" s="1"/>
  <c r="I401" i="55" a="1"/>
  <c r="I401" i="55" s="1"/>
  <c r="I419" i="55" a="1"/>
  <c r="I419" i="55" s="1"/>
  <c r="I331" i="55" a="1"/>
  <c r="I331" i="55" s="1"/>
  <c r="G489" i="55" a="1"/>
  <c r="G489" i="55" s="1"/>
  <c r="G469" i="55" a="1"/>
  <c r="G469" i="55" s="1"/>
  <c r="G397" i="55" a="1"/>
  <c r="G397" i="55" s="1"/>
  <c r="I317" i="55" a="1"/>
  <c r="I317" i="55" s="1"/>
  <c r="I369" i="55" a="1"/>
  <c r="I369" i="55" s="1"/>
  <c r="I145" i="55" a="1"/>
  <c r="I145" i="55" s="1"/>
  <c r="I204" i="55" a="1"/>
  <c r="I204" i="55" s="1"/>
  <c r="G404" i="55" a="1"/>
  <c r="G404" i="55" s="1"/>
  <c r="G402" i="55" a="1"/>
  <c r="G402" i="55" s="1"/>
  <c r="G439" i="55" a="1"/>
  <c r="G439" i="55" s="1"/>
  <c r="G561" i="55" a="1"/>
  <c r="G561" i="55" s="1"/>
  <c r="G416" i="55" a="1"/>
  <c r="G416" i="55" s="1"/>
  <c r="G569" i="55" a="1"/>
  <c r="G569" i="55" s="1"/>
  <c r="G364" i="55" a="1"/>
  <c r="G364" i="55" s="1"/>
  <c r="G216" i="55" a="1"/>
  <c r="G216" i="55" s="1"/>
  <c r="I462" i="55" a="1"/>
  <c r="I462" i="55" s="1"/>
  <c r="I579" i="55" a="1"/>
  <c r="I579" i="55" s="1"/>
  <c r="I598" i="55" a="1"/>
  <c r="I598" i="55" s="1"/>
  <c r="I409" i="55" a="1"/>
  <c r="I409" i="55" s="1"/>
  <c r="I215" i="55" a="1"/>
  <c r="I215" i="55" s="1"/>
  <c r="I509" i="55" a="1"/>
  <c r="I509" i="55" s="1"/>
  <c r="I248" i="55" a="1"/>
  <c r="I248" i="55" s="1"/>
  <c r="I586" i="55" a="1"/>
  <c r="I586" i="55" s="1"/>
  <c r="I581" i="55" a="1"/>
  <c r="I581" i="55" s="1"/>
  <c r="G437" i="55" a="1"/>
  <c r="G437" i="55" s="1"/>
  <c r="G470" i="55" a="1"/>
  <c r="G470" i="55" s="1"/>
  <c r="G83" i="55" a="1"/>
  <c r="G83" i="55" s="1"/>
  <c r="G40" i="55" a="1"/>
  <c r="G40" i="55" s="1"/>
  <c r="I363" i="55" a="1"/>
  <c r="I363" i="55" s="1"/>
  <c r="I57" i="55" a="1"/>
  <c r="I57" i="55" s="1"/>
  <c r="I439" i="55" a="1"/>
  <c r="I439" i="55" s="1"/>
  <c r="I168" i="55" a="1"/>
  <c r="I168" i="55" s="1"/>
  <c r="I429" i="55" a="1"/>
  <c r="I429" i="55" s="1"/>
  <c r="I167" i="55" a="1"/>
  <c r="I167" i="55" s="1"/>
  <c r="I160" i="55" a="1"/>
  <c r="I160" i="55" s="1"/>
  <c r="G369" i="55" a="1"/>
  <c r="G369" i="55" s="1"/>
  <c r="G145" i="55" a="1"/>
  <c r="G145" i="55" s="1"/>
  <c r="G204" i="55" a="1"/>
  <c r="G204" i="55" s="1"/>
  <c r="I400" i="55" a="1"/>
  <c r="I400" i="55" s="1"/>
  <c r="I327" i="55" a="1"/>
  <c r="I327" i="55" s="1"/>
  <c r="G363" i="55" a="1"/>
  <c r="G363" i="55" s="1"/>
  <c r="I289" i="55" a="1"/>
  <c r="I289" i="55" s="1"/>
  <c r="G468" i="55" a="1"/>
  <c r="G468" i="55" s="1"/>
  <c r="G246" i="55" a="1"/>
  <c r="G246" i="55" s="1"/>
  <c r="G518" i="55" a="1"/>
  <c r="G518" i="55" s="1"/>
  <c r="I195" i="55" a="1"/>
  <c r="I195" i="55" s="1"/>
  <c r="I257" i="55" a="1"/>
  <c r="I257" i="55" s="1"/>
  <c r="I193" i="55" a="1"/>
  <c r="I193" i="55" s="1"/>
  <c r="G378" i="55" a="1"/>
  <c r="G378" i="55" s="1"/>
  <c r="G559" i="55" a="1"/>
  <c r="G559" i="55" s="1"/>
  <c r="G36" i="55" a="1"/>
  <c r="G36" i="55" s="1"/>
  <c r="G509" i="55" a="1"/>
  <c r="G509" i="55" s="1"/>
  <c r="G248" i="55" a="1"/>
  <c r="G248" i="55" s="1"/>
  <c r="G586" i="55" a="1"/>
  <c r="G586" i="55" s="1"/>
  <c r="G581" i="55" a="1"/>
  <c r="G581" i="55" s="1"/>
  <c r="I437" i="55" a="1"/>
  <c r="I437" i="55" s="1"/>
  <c r="I470" i="55" a="1"/>
  <c r="I470" i="55" s="1"/>
  <c r="I83" i="55" a="1"/>
  <c r="I83" i="55" s="1"/>
  <c r="I40" i="55" a="1"/>
  <c r="I40" i="55" s="1"/>
  <c r="I457" i="55" a="1"/>
  <c r="I457" i="55" s="1"/>
  <c r="I626" i="55" a="1"/>
  <c r="I626" i="55" s="1"/>
  <c r="I603" i="55" a="1"/>
  <c r="I603" i="55" s="1"/>
  <c r="I512" i="55" a="1"/>
  <c r="I512" i="55" s="1"/>
  <c r="I384" i="55" a="1"/>
  <c r="I384" i="55" s="1"/>
  <c r="G45" i="55" a="1"/>
  <c r="G45" i="55" s="1"/>
  <c r="G315" i="55" a="1"/>
  <c r="G315" i="55" s="1"/>
  <c r="G566" i="55" a="1"/>
  <c r="G566" i="55" s="1"/>
  <c r="G543" i="55" a="1"/>
  <c r="G543" i="55" s="1"/>
  <c r="G39" i="55" a="1"/>
  <c r="G39" i="55" s="1"/>
  <c r="G198" i="55" a="1"/>
  <c r="G198" i="55" s="1"/>
  <c r="I164" i="55" a="1"/>
  <c r="I164" i="55" s="1"/>
  <c r="I36" i="55" a="1"/>
  <c r="I36" i="55" s="1"/>
  <c r="I491" i="55" a="1"/>
  <c r="I491" i="55" s="1"/>
  <c r="I165" i="55" a="1"/>
  <c r="I165" i="55" s="1"/>
  <c r="I162" i="55" a="1"/>
  <c r="I162" i="55" s="1"/>
  <c r="G195" i="55" a="1"/>
  <c r="G195" i="55" s="1"/>
  <c r="G257" i="55" a="1"/>
  <c r="G257" i="55" s="1"/>
  <c r="G193" i="55" a="1"/>
  <c r="G193" i="55" s="1"/>
  <c r="G57" i="55" a="1"/>
  <c r="G57" i="55" s="1"/>
  <c r="I404" i="55" a="1"/>
  <c r="I404" i="55" s="1"/>
  <c r="I402" i="55" a="1"/>
  <c r="I402" i="55" s="1"/>
  <c r="I32" i="55" a="1"/>
  <c r="I32" i="55" s="1"/>
  <c r="G164" i="55" a="1"/>
  <c r="G164" i="55" s="1"/>
  <c r="G168" i="55" a="1"/>
  <c r="G168" i="55" s="1"/>
  <c r="G429" i="55" a="1"/>
  <c r="G429" i="55" s="1"/>
  <c r="G167" i="55" a="1"/>
  <c r="G167" i="55" s="1"/>
  <c r="G160" i="55" a="1"/>
  <c r="G160" i="55" s="1"/>
  <c r="I648" i="55" a="1"/>
  <c r="I648" i="55" s="1"/>
  <c r="I517" i="55" a="1"/>
  <c r="I517" i="55" s="1"/>
  <c r="I200" i="55" a="1"/>
  <c r="I200" i="55" s="1"/>
  <c r="G401" i="55" a="1"/>
  <c r="G401" i="55" s="1"/>
  <c r="G419" i="55" a="1"/>
  <c r="G419" i="55" s="1"/>
  <c r="A3" i="15"/>
  <c r="A2" i="15"/>
  <c r="N8" i="73"/>
  <c r="M8" i="73"/>
  <c r="A2" i="73"/>
  <c r="A1" i="73"/>
  <c r="K419" i="55" l="1"/>
  <c r="K343" i="55"/>
  <c r="K262" i="55"/>
  <c r="K394" i="55"/>
  <c r="K627" i="55"/>
  <c r="K236" i="55"/>
  <c r="K85" i="55"/>
  <c r="K330" i="55"/>
  <c r="K213" i="55"/>
  <c r="K275" i="55"/>
  <c r="K480" i="55"/>
  <c r="K277" i="55"/>
  <c r="K107" i="55"/>
  <c r="K601" i="55"/>
  <c r="K376" i="55"/>
  <c r="K218" i="55"/>
  <c r="K380" i="55"/>
  <c r="K334" i="55"/>
  <c r="K142" i="55"/>
  <c r="K580" i="55"/>
  <c r="K636" i="55"/>
  <c r="K401" i="55"/>
  <c r="K112" i="55"/>
  <c r="K177" i="55"/>
  <c r="K241" i="55"/>
  <c r="K449" i="55"/>
  <c r="K525" i="55"/>
  <c r="K73" i="55"/>
  <c r="K515" i="55"/>
  <c r="K72" i="55"/>
  <c r="K302" i="55"/>
  <c r="K247" i="55"/>
  <c r="K198" i="55"/>
  <c r="K279" i="55"/>
  <c r="K182" i="55"/>
  <c r="K86" i="55"/>
  <c r="K235" i="55"/>
  <c r="K129" i="55"/>
  <c r="K526" i="55"/>
  <c r="K528" i="55"/>
  <c r="K153" i="55"/>
  <c r="K261" i="55"/>
  <c r="K494" i="55"/>
  <c r="K283" i="55"/>
  <c r="K326" i="55"/>
  <c r="K386" i="55"/>
  <c r="K39" i="55"/>
  <c r="K566" i="55"/>
  <c r="K45" i="55"/>
  <c r="K378" i="55"/>
  <c r="K187" i="55"/>
  <c r="K543" i="55"/>
  <c r="K315" i="55"/>
  <c r="K559" i="55"/>
  <c r="K167" i="55"/>
  <c r="K168" i="55"/>
  <c r="K265" i="55"/>
  <c r="K446" i="55"/>
  <c r="K369" i="55"/>
  <c r="K412" i="55"/>
  <c r="K18" i="55"/>
  <c r="K24" i="55"/>
  <c r="K518" i="55"/>
  <c r="K204" i="55"/>
  <c r="K160" i="55"/>
  <c r="K365" i="55"/>
  <c r="K569" i="55"/>
  <c r="K62" i="55"/>
  <c r="K429" i="55"/>
  <c r="K216" i="55"/>
  <c r="K561" i="55"/>
  <c r="K581" i="55"/>
  <c r="K509" i="55"/>
  <c r="K416" i="55"/>
  <c r="K310" i="55"/>
  <c r="K397" i="55"/>
  <c r="K438" i="55"/>
  <c r="K257" i="55"/>
  <c r="K586" i="55"/>
  <c r="K145" i="55"/>
  <c r="K582" i="55"/>
  <c r="K583" i="55"/>
  <c r="K619" i="55"/>
  <c r="K105" i="55"/>
  <c r="K623" i="55"/>
  <c r="K595" i="55"/>
  <c r="K534" i="55"/>
  <c r="K541" i="55"/>
  <c r="K565" i="55"/>
  <c r="K328" i="55"/>
  <c r="K161" i="55"/>
  <c r="K314" i="55"/>
  <c r="K408" i="55"/>
  <c r="K455" i="55"/>
  <c r="K549" i="55"/>
  <c r="K584" i="55"/>
  <c r="K602" i="55"/>
  <c r="K596" i="55"/>
  <c r="K158" i="55"/>
  <c r="K237" i="55"/>
  <c r="K474" i="55"/>
  <c r="K522" i="55"/>
  <c r="K66" i="55"/>
  <c r="K563" i="55"/>
  <c r="K473" i="55"/>
  <c r="K406" i="55"/>
  <c r="K31" i="55"/>
  <c r="K296" i="55"/>
  <c r="K357" i="55"/>
  <c r="K183" i="55"/>
  <c r="K54" i="55"/>
  <c r="K590" i="55"/>
  <c r="K562" i="55"/>
  <c r="K286" i="55"/>
  <c r="K472" i="55"/>
  <c r="K542" i="55"/>
  <c r="K592" i="55"/>
  <c r="K325" i="55"/>
  <c r="K382" i="55"/>
  <c r="K170" i="55"/>
  <c r="K258" i="55"/>
  <c r="K456" i="55"/>
  <c r="K70" i="55"/>
  <c r="K466" i="55"/>
  <c r="K533" i="55"/>
  <c r="K299" i="55"/>
  <c r="K567" i="55"/>
  <c r="K243" i="55"/>
  <c r="K323" i="55"/>
  <c r="K255" i="55"/>
  <c r="K324" i="55"/>
  <c r="K454" i="55"/>
  <c r="K564" i="55"/>
  <c r="K644" i="55"/>
  <c r="K156" i="55"/>
  <c r="K49" i="55"/>
  <c r="K594" i="55"/>
  <c r="K436" i="55"/>
  <c r="K354" i="55"/>
  <c r="K383" i="55"/>
  <c r="K467" i="55"/>
  <c r="K573" i="55"/>
  <c r="K285" i="55"/>
  <c r="K56" i="55"/>
  <c r="K256" i="55"/>
  <c r="K387" i="55"/>
  <c r="K195" i="55"/>
  <c r="K626" i="55"/>
  <c r="K579" i="55"/>
  <c r="K384" i="55"/>
  <c r="K457" i="55"/>
  <c r="K437" i="55"/>
  <c r="K402" i="55"/>
  <c r="K327" i="55"/>
  <c r="K648" i="55"/>
  <c r="K434" i="55"/>
  <c r="K512" i="55"/>
  <c r="K404" i="55"/>
  <c r="K400" i="55"/>
  <c r="K603" i="55"/>
  <c r="K363" i="55"/>
  <c r="K248" i="55"/>
  <c r="K246" i="55"/>
  <c r="K469" i="55"/>
  <c r="K317" i="55"/>
  <c r="K193" i="55"/>
  <c r="K468" i="55"/>
  <c r="K489" i="55"/>
  <c r="K57" i="55"/>
  <c r="K364" i="55"/>
  <c r="K439" i="55"/>
  <c r="K36" i="55"/>
  <c r="K83" i="55"/>
  <c r="K598" i="55"/>
  <c r="K162" i="55"/>
  <c r="K200" i="55"/>
  <c r="K431" i="55"/>
  <c r="K470" i="55"/>
  <c r="K165" i="55"/>
  <c r="K517" i="55"/>
  <c r="K372" i="55"/>
  <c r="K215" i="55"/>
  <c r="K462" i="55"/>
  <c r="K32" i="55"/>
  <c r="K491" i="55"/>
  <c r="K331" i="55"/>
  <c r="K37" i="55"/>
  <c r="K174" i="55"/>
  <c r="K164" i="55"/>
  <c r="K40" i="55"/>
  <c r="K409" i="55"/>
  <c r="K289" i="55"/>
  <c r="K8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7" i="34" l="1"/>
  <c r="B586" i="34"/>
  <c r="B573" i="34"/>
  <c r="B584" i="34"/>
  <c r="B583" i="34"/>
  <c r="B582" i="34"/>
  <c r="B581" i="34"/>
  <c r="B580" i="34"/>
  <c r="B579" i="34"/>
  <c r="B1075" i="34"/>
  <c r="B627" i="34"/>
  <c r="B626" i="34"/>
  <c r="B614" i="34"/>
  <c r="B613" i="34"/>
  <c r="B561" i="34"/>
  <c r="B661" i="34"/>
  <c r="B660" i="34"/>
  <c r="B206" i="34"/>
  <c r="B204" i="34"/>
  <c r="B203" i="34"/>
  <c r="B200" i="34"/>
  <c r="B185" i="34"/>
  <c r="B154" i="34"/>
  <c r="B168" i="34"/>
  <c r="B197" i="34"/>
  <c r="B198" i="34"/>
  <c r="B199" i="34"/>
  <c r="B201" i="34"/>
  <c r="B202" i="34"/>
  <c r="B210" i="34"/>
  <c r="B211" i="34"/>
  <c r="B212" i="34"/>
  <c r="B213" i="34"/>
  <c r="B216" i="34"/>
  <c r="B217" i="34"/>
  <c r="B1076" i="34"/>
  <c r="B1077" i="34"/>
  <c r="B574" i="34"/>
  <c r="B588" i="34"/>
  <c r="B589" i="34"/>
  <c r="B590" i="34"/>
  <c r="B591" i="34"/>
  <c r="B592" i="34"/>
  <c r="B594" i="34"/>
  <c r="B595" i="34"/>
  <c r="B596" i="34"/>
  <c r="B605" i="34"/>
  <c r="B606" i="34"/>
  <c r="B608" i="34"/>
  <c r="B609" i="34"/>
  <c r="B610" i="34"/>
  <c r="B611" i="34"/>
  <c r="B612" i="34"/>
  <c r="B616" i="34"/>
  <c r="B617" i="34"/>
  <c r="B618" i="34"/>
  <c r="B619" i="34"/>
  <c r="B623" i="34"/>
  <c r="B624" i="34"/>
  <c r="B625" i="34"/>
  <c r="B642" i="34"/>
  <c r="B643" i="34"/>
  <c r="B655" i="34"/>
  <c r="B656" i="34"/>
  <c r="B645" i="34"/>
  <c r="B658" i="34"/>
  <c r="B659" i="34"/>
  <c r="B674" i="34"/>
  <c r="B675" i="34"/>
  <c r="B676" i="34"/>
  <c r="B677" i="34"/>
  <c r="B678" i="34"/>
  <c r="B679" i="34"/>
  <c r="B680" i="34"/>
  <c r="B730" i="34"/>
  <c r="B731" i="34"/>
  <c r="B732" i="34"/>
  <c r="B733" i="34"/>
  <c r="B628" i="34"/>
  <c r="B629" i="34"/>
  <c r="B630" i="34"/>
  <c r="B631" i="34"/>
  <c r="B632" i="34"/>
  <c r="B651" i="34"/>
  <c r="B652" i="34"/>
  <c r="B653" i="34"/>
  <c r="B654" i="34"/>
  <c r="B711" i="34"/>
  <c r="B712" i="34"/>
  <c r="B713" i="34"/>
  <c r="B714" i="34"/>
  <c r="B715" i="34"/>
  <c r="B718" i="34"/>
  <c r="B719" i="34"/>
  <c r="B720" i="34"/>
  <c r="B741" i="34"/>
  <c r="B742" i="34"/>
  <c r="B743" i="34"/>
  <c r="B744" i="34"/>
  <c r="B745" i="34"/>
  <c r="B746" i="34"/>
  <c r="B747" i="34"/>
  <c r="B750" i="34"/>
  <c r="B751" i="34"/>
  <c r="B752" i="34"/>
  <c r="B758" i="34"/>
  <c r="B759" i="34"/>
  <c r="B760" i="34"/>
  <c r="B761" i="34"/>
  <c r="B762" i="34"/>
  <c r="B748" i="34"/>
  <c r="B749" i="34"/>
  <c r="B763" i="34"/>
  <c r="B764" i="34"/>
  <c r="B765" i="34"/>
  <c r="B775" i="34"/>
  <c r="B776" i="34"/>
  <c r="B777" i="34"/>
  <c r="B778" i="34"/>
  <c r="B779" i="34"/>
  <c r="B780" i="34"/>
  <c r="B781" i="34"/>
  <c r="B782" i="34"/>
  <c r="B785" i="34"/>
  <c r="B786" i="34"/>
  <c r="B787" i="34"/>
  <c r="B788" i="34"/>
  <c r="B789" i="34"/>
  <c r="B790" i="34"/>
  <c r="B734" i="34"/>
  <c r="B735" i="34"/>
  <c r="B736" i="34"/>
  <c r="B737" i="34"/>
  <c r="B738" i="34"/>
  <c r="B739" i="34"/>
  <c r="B791" i="34"/>
  <c r="B792" i="34"/>
  <c r="B793" i="34"/>
  <c r="I13" i="71"/>
  <c r="O11" i="42"/>
  <c r="N11" i="42"/>
  <c r="A791" i="34" l="1"/>
  <c r="Q791" i="34"/>
  <c r="R791" i="34"/>
  <c r="V791" i="34"/>
  <c r="AA791" i="34"/>
  <c r="P791" i="34"/>
  <c r="X791" i="34"/>
  <c r="A736" i="34"/>
  <c r="R736" i="34"/>
  <c r="V736" i="34"/>
  <c r="P736" i="34"/>
  <c r="X736" i="34"/>
  <c r="AA736" i="34"/>
  <c r="Q736" i="34"/>
  <c r="A789" i="34"/>
  <c r="Q789" i="34"/>
  <c r="R789" i="34"/>
  <c r="V789" i="34"/>
  <c r="AA789" i="34"/>
  <c r="P789" i="34"/>
  <c r="X789" i="34"/>
  <c r="A785" i="34"/>
  <c r="Q785" i="34"/>
  <c r="R785" i="34"/>
  <c r="V785" i="34"/>
  <c r="AA785" i="34"/>
  <c r="P785" i="34"/>
  <c r="X785" i="34"/>
  <c r="A779" i="34"/>
  <c r="Q779" i="34"/>
  <c r="R779" i="34"/>
  <c r="V779" i="34"/>
  <c r="AA779" i="34"/>
  <c r="P779" i="34"/>
  <c r="X779" i="34"/>
  <c r="A775" i="34"/>
  <c r="Q775" i="34"/>
  <c r="R775" i="34"/>
  <c r="V775" i="34"/>
  <c r="AA775" i="34"/>
  <c r="P775" i="34"/>
  <c r="X775" i="34"/>
  <c r="A749" i="34"/>
  <c r="P749" i="34"/>
  <c r="X749" i="34"/>
  <c r="R749" i="34"/>
  <c r="V749" i="34"/>
  <c r="Q749" i="34"/>
  <c r="AA749" i="34"/>
  <c r="A760" i="34"/>
  <c r="P760" i="34"/>
  <c r="X760" i="34"/>
  <c r="R760" i="34"/>
  <c r="V760" i="34"/>
  <c r="AA760" i="34"/>
  <c r="Q760" i="34"/>
  <c r="A751" i="34"/>
  <c r="P751" i="34"/>
  <c r="X751" i="34"/>
  <c r="R751" i="34"/>
  <c r="V751" i="34"/>
  <c r="Q751" i="34"/>
  <c r="AA751" i="34"/>
  <c r="A745" i="34"/>
  <c r="P745" i="34"/>
  <c r="X745" i="34"/>
  <c r="R745" i="34"/>
  <c r="V745" i="34"/>
  <c r="Q745" i="34"/>
  <c r="AA745" i="34"/>
  <c r="A741" i="34"/>
  <c r="P741" i="34"/>
  <c r="X741" i="34"/>
  <c r="R741" i="34"/>
  <c r="V741" i="34"/>
  <c r="Q741" i="34"/>
  <c r="AA741" i="34"/>
  <c r="A715" i="34"/>
  <c r="P715" i="34"/>
  <c r="X715" i="34"/>
  <c r="R715" i="34"/>
  <c r="V715" i="34"/>
  <c r="Q715" i="34"/>
  <c r="AA715" i="34"/>
  <c r="A711" i="34"/>
  <c r="P711" i="34"/>
  <c r="X711" i="34"/>
  <c r="R711" i="34"/>
  <c r="V711" i="34"/>
  <c r="Q711" i="34"/>
  <c r="AA711" i="34"/>
  <c r="A651" i="34"/>
  <c r="P651" i="34"/>
  <c r="X651" i="34"/>
  <c r="Q651" i="34"/>
  <c r="R651" i="34"/>
  <c r="V651" i="34"/>
  <c r="AA651" i="34"/>
  <c r="A629" i="34"/>
  <c r="P629" i="34"/>
  <c r="X629" i="34"/>
  <c r="Q629" i="34"/>
  <c r="R629" i="34"/>
  <c r="V629" i="34"/>
  <c r="AA629" i="34"/>
  <c r="A731" i="34"/>
  <c r="P731" i="34"/>
  <c r="X731" i="34"/>
  <c r="R731" i="34"/>
  <c r="V731" i="34"/>
  <c r="Q731" i="34"/>
  <c r="AA731" i="34"/>
  <c r="A678" i="34"/>
  <c r="R678" i="34"/>
  <c r="V678" i="34"/>
  <c r="AA678" i="34"/>
  <c r="P678" i="34"/>
  <c r="X678" i="34"/>
  <c r="Q678" i="34"/>
  <c r="A674" i="34"/>
  <c r="R674" i="34"/>
  <c r="V674" i="34"/>
  <c r="AA674" i="34"/>
  <c r="P674" i="34"/>
  <c r="X674" i="34"/>
  <c r="Q674" i="34"/>
  <c r="A656" i="34"/>
  <c r="R656" i="34"/>
  <c r="V656" i="34"/>
  <c r="AA656" i="34"/>
  <c r="P656" i="34"/>
  <c r="X656" i="34"/>
  <c r="Q656" i="34"/>
  <c r="A625" i="34"/>
  <c r="P625" i="34"/>
  <c r="X625" i="34"/>
  <c r="Q625" i="34"/>
  <c r="R625" i="34"/>
  <c r="V625" i="34"/>
  <c r="AA625" i="34"/>
  <c r="A618" i="34"/>
  <c r="R618" i="34"/>
  <c r="V618" i="34"/>
  <c r="AA618" i="34"/>
  <c r="P618" i="34"/>
  <c r="X618" i="34"/>
  <c r="Q618" i="34"/>
  <c r="A611" i="34"/>
  <c r="P611" i="34"/>
  <c r="X611" i="34"/>
  <c r="Q611" i="34"/>
  <c r="R611" i="34"/>
  <c r="V611" i="34"/>
  <c r="AA611" i="34"/>
  <c r="A606" i="34"/>
  <c r="R606" i="34"/>
  <c r="V606" i="34"/>
  <c r="AA606" i="34"/>
  <c r="P606" i="34"/>
  <c r="X606" i="34"/>
  <c r="Q606" i="34"/>
  <c r="A594" i="34"/>
  <c r="P594" i="34"/>
  <c r="X594" i="34"/>
  <c r="R594" i="34"/>
  <c r="V594" i="34"/>
  <c r="Q594" i="34"/>
  <c r="AA594" i="34"/>
  <c r="A589" i="34"/>
  <c r="R589" i="34"/>
  <c r="V589" i="34"/>
  <c r="P589" i="34"/>
  <c r="X589" i="34"/>
  <c r="Q589" i="34"/>
  <c r="AA589" i="34"/>
  <c r="A1076" i="34"/>
  <c r="P1076" i="34"/>
  <c r="X1076" i="34"/>
  <c r="Q1076" i="34"/>
  <c r="R1076" i="34"/>
  <c r="V1076" i="34"/>
  <c r="AA1076" i="34"/>
  <c r="A661" i="34"/>
  <c r="P661" i="34"/>
  <c r="X661" i="34"/>
  <c r="Q661" i="34"/>
  <c r="R661" i="34"/>
  <c r="V661" i="34"/>
  <c r="AA661" i="34"/>
  <c r="A626" i="34"/>
  <c r="R626" i="34"/>
  <c r="V626" i="34"/>
  <c r="AA626" i="34"/>
  <c r="P626" i="34"/>
  <c r="X626" i="34"/>
  <c r="Q626" i="34"/>
  <c r="A580" i="34"/>
  <c r="P580" i="34"/>
  <c r="X580" i="34"/>
  <c r="Q580" i="34"/>
  <c r="R580" i="34"/>
  <c r="V580" i="34"/>
  <c r="AA580" i="34"/>
  <c r="A584" i="34"/>
  <c r="P584" i="34"/>
  <c r="X584" i="34"/>
  <c r="Q584" i="34"/>
  <c r="R584" i="34"/>
  <c r="V584" i="34"/>
  <c r="AA584" i="34"/>
  <c r="A739" i="34"/>
  <c r="P739" i="34"/>
  <c r="X739" i="34"/>
  <c r="R739" i="34"/>
  <c r="V739" i="34"/>
  <c r="Q739" i="34"/>
  <c r="AA739" i="34"/>
  <c r="A735" i="34"/>
  <c r="P735" i="34"/>
  <c r="X735" i="34"/>
  <c r="R735" i="34"/>
  <c r="V735" i="34"/>
  <c r="Q735" i="34"/>
  <c r="AA735" i="34"/>
  <c r="A788" i="34"/>
  <c r="AA788" i="34"/>
  <c r="P788" i="34"/>
  <c r="X788" i="34"/>
  <c r="Q788" i="34"/>
  <c r="R788" i="34"/>
  <c r="V788" i="34"/>
  <c r="A782" i="34"/>
  <c r="AA782" i="34"/>
  <c r="P782" i="34"/>
  <c r="X782" i="34"/>
  <c r="Q782" i="34"/>
  <c r="R782" i="34"/>
  <c r="V782" i="34"/>
  <c r="A778" i="34"/>
  <c r="AA778" i="34"/>
  <c r="P778" i="34"/>
  <c r="X778" i="34"/>
  <c r="Q778" i="34"/>
  <c r="R778" i="34"/>
  <c r="V778" i="34"/>
  <c r="A765" i="34"/>
  <c r="R765" i="34"/>
  <c r="V765" i="34"/>
  <c r="Q765" i="34"/>
  <c r="AA765" i="34"/>
  <c r="X765" i="34"/>
  <c r="P765" i="34"/>
  <c r="A748" i="34"/>
  <c r="R748" i="34"/>
  <c r="V748" i="34"/>
  <c r="P748" i="34"/>
  <c r="X748" i="34"/>
  <c r="AA748" i="34"/>
  <c r="Q748" i="34"/>
  <c r="A759" i="34"/>
  <c r="R759" i="34"/>
  <c r="V759" i="34"/>
  <c r="Q759" i="34"/>
  <c r="AA759" i="34"/>
  <c r="X759" i="34"/>
  <c r="P759" i="34"/>
  <c r="A750" i="34"/>
  <c r="R750" i="34"/>
  <c r="V750" i="34"/>
  <c r="P750" i="34"/>
  <c r="X750" i="34"/>
  <c r="AA750" i="34"/>
  <c r="Q750" i="34"/>
  <c r="A744" i="34"/>
  <c r="R744" i="34"/>
  <c r="V744" i="34"/>
  <c r="P744" i="34"/>
  <c r="X744" i="34"/>
  <c r="AA744" i="34"/>
  <c r="Q744" i="34"/>
  <c r="A720" i="34"/>
  <c r="R720" i="34"/>
  <c r="V720" i="34"/>
  <c r="P720" i="34"/>
  <c r="X720" i="34"/>
  <c r="AA720" i="34"/>
  <c r="Q720" i="34"/>
  <c r="A714" i="34"/>
  <c r="R714" i="34"/>
  <c r="V714" i="34"/>
  <c r="P714" i="34"/>
  <c r="X714" i="34"/>
  <c r="AA714" i="34"/>
  <c r="Q714" i="34"/>
  <c r="A654" i="34"/>
  <c r="R654" i="34"/>
  <c r="V654" i="34"/>
  <c r="AA654" i="34"/>
  <c r="P654" i="34"/>
  <c r="X654" i="34"/>
  <c r="Q654" i="34"/>
  <c r="A632" i="34"/>
  <c r="R632" i="34"/>
  <c r="V632" i="34"/>
  <c r="AA632" i="34"/>
  <c r="P632" i="34"/>
  <c r="X632" i="34"/>
  <c r="Q632" i="34"/>
  <c r="A628" i="34"/>
  <c r="R628" i="34"/>
  <c r="V628" i="34"/>
  <c r="AA628" i="34"/>
  <c r="P628" i="34"/>
  <c r="X628" i="34"/>
  <c r="Q628" i="34"/>
  <c r="A730" i="34"/>
  <c r="R730" i="34"/>
  <c r="V730" i="34"/>
  <c r="P730" i="34"/>
  <c r="X730" i="34"/>
  <c r="AA730" i="34"/>
  <c r="Q730" i="34"/>
  <c r="A677" i="34"/>
  <c r="P677" i="34"/>
  <c r="X677" i="34"/>
  <c r="Q677" i="34"/>
  <c r="R677" i="34"/>
  <c r="V677" i="34"/>
  <c r="AA677" i="34"/>
  <c r="A659" i="34"/>
  <c r="P659" i="34"/>
  <c r="X659" i="34"/>
  <c r="Q659" i="34"/>
  <c r="R659" i="34"/>
  <c r="V659" i="34"/>
  <c r="AA659" i="34"/>
  <c r="A655" i="34"/>
  <c r="P655" i="34"/>
  <c r="X655" i="34"/>
  <c r="Q655" i="34"/>
  <c r="R655" i="34"/>
  <c r="V655" i="34"/>
  <c r="AA655" i="34"/>
  <c r="A624" i="34"/>
  <c r="R624" i="34"/>
  <c r="V624" i="34"/>
  <c r="AA624" i="34"/>
  <c r="P624" i="34"/>
  <c r="X624" i="34"/>
  <c r="Q624" i="34"/>
  <c r="A617" i="34"/>
  <c r="P617" i="34"/>
  <c r="X617" i="34"/>
  <c r="Q617" i="34"/>
  <c r="R617" i="34"/>
  <c r="V617" i="34"/>
  <c r="AA617" i="34"/>
  <c r="A610" i="34"/>
  <c r="R610" i="34"/>
  <c r="V610" i="34"/>
  <c r="AA610" i="34"/>
  <c r="P610" i="34"/>
  <c r="X610" i="34"/>
  <c r="Q610" i="34"/>
  <c r="A605" i="34"/>
  <c r="P605" i="34"/>
  <c r="X605" i="34"/>
  <c r="Q605" i="34"/>
  <c r="R605" i="34"/>
  <c r="V605" i="34"/>
  <c r="AA605" i="34"/>
  <c r="A592" i="34"/>
  <c r="P592" i="34"/>
  <c r="X592" i="34"/>
  <c r="R592" i="34"/>
  <c r="V592" i="34"/>
  <c r="Q592" i="34"/>
  <c r="AA592" i="34"/>
  <c r="A588" i="34"/>
  <c r="P588" i="34"/>
  <c r="X588" i="34"/>
  <c r="R588" i="34"/>
  <c r="V588" i="34"/>
  <c r="AA588" i="34"/>
  <c r="Q588" i="34"/>
  <c r="A561" i="34"/>
  <c r="R561" i="34"/>
  <c r="V561" i="34"/>
  <c r="AA561" i="34"/>
  <c r="P561" i="34"/>
  <c r="X561" i="34"/>
  <c r="Q561" i="34"/>
  <c r="A627" i="34"/>
  <c r="P627" i="34"/>
  <c r="X627" i="34"/>
  <c r="Q627" i="34"/>
  <c r="R627" i="34"/>
  <c r="V627" i="34"/>
  <c r="AA627" i="34"/>
  <c r="A581" i="34"/>
  <c r="R581" i="34"/>
  <c r="V581" i="34"/>
  <c r="AA581" i="34"/>
  <c r="P581" i="34"/>
  <c r="X581" i="34"/>
  <c r="Q581" i="34"/>
  <c r="A573" i="34"/>
  <c r="R573" i="34"/>
  <c r="V573" i="34"/>
  <c r="AA573" i="34"/>
  <c r="P573" i="34"/>
  <c r="X573" i="34"/>
  <c r="Q573" i="34"/>
  <c r="A793" i="34"/>
  <c r="Q793" i="34"/>
  <c r="R793" i="34"/>
  <c r="V793" i="34"/>
  <c r="AA793" i="34"/>
  <c r="P793" i="34"/>
  <c r="X793" i="34"/>
  <c r="A738" i="34"/>
  <c r="R738" i="34"/>
  <c r="V738" i="34"/>
  <c r="P738" i="34"/>
  <c r="X738" i="34"/>
  <c r="AA738" i="34"/>
  <c r="Q738" i="34"/>
  <c r="A734" i="34"/>
  <c r="R734" i="34"/>
  <c r="V734" i="34"/>
  <c r="P734" i="34"/>
  <c r="X734" i="34"/>
  <c r="AA734" i="34"/>
  <c r="Q734" i="34"/>
  <c r="A787" i="34"/>
  <c r="Q787" i="34"/>
  <c r="R787" i="34"/>
  <c r="V787" i="34"/>
  <c r="AA787" i="34"/>
  <c r="P787" i="34"/>
  <c r="X787" i="34"/>
  <c r="A781" i="34"/>
  <c r="Q781" i="34"/>
  <c r="R781" i="34"/>
  <c r="V781" i="34"/>
  <c r="AA781" i="34"/>
  <c r="P781" i="34"/>
  <c r="X781" i="34"/>
  <c r="A777" i="34"/>
  <c r="Q777" i="34"/>
  <c r="R777" i="34"/>
  <c r="V777" i="34"/>
  <c r="AA777" i="34"/>
  <c r="P777" i="34"/>
  <c r="X777" i="34"/>
  <c r="A764" i="34"/>
  <c r="P764" i="34"/>
  <c r="X764" i="34"/>
  <c r="R764" i="34"/>
  <c r="V764" i="34"/>
  <c r="AA764" i="34"/>
  <c r="Q764" i="34"/>
  <c r="A762" i="34"/>
  <c r="P762" i="34"/>
  <c r="X762" i="34"/>
  <c r="R762" i="34"/>
  <c r="V762" i="34"/>
  <c r="AA762" i="34"/>
  <c r="Q762" i="34"/>
  <c r="A758" i="34"/>
  <c r="P758" i="34"/>
  <c r="X758" i="34"/>
  <c r="R758" i="34"/>
  <c r="V758" i="34"/>
  <c r="AA758" i="34"/>
  <c r="Q758" i="34"/>
  <c r="A747" i="34"/>
  <c r="P747" i="34"/>
  <c r="X747" i="34"/>
  <c r="R747" i="34"/>
  <c r="V747" i="34"/>
  <c r="Q747" i="34"/>
  <c r="AA747" i="34"/>
  <c r="A743" i="34"/>
  <c r="P743" i="34"/>
  <c r="X743" i="34"/>
  <c r="R743" i="34"/>
  <c r="V743" i="34"/>
  <c r="Q743" i="34"/>
  <c r="AA743" i="34"/>
  <c r="A719" i="34"/>
  <c r="P719" i="34"/>
  <c r="X719" i="34"/>
  <c r="R719" i="34"/>
  <c r="V719" i="34"/>
  <c r="Q719" i="34"/>
  <c r="AA719" i="34"/>
  <c r="A713" i="34"/>
  <c r="P713" i="34"/>
  <c r="X713" i="34"/>
  <c r="R713" i="34"/>
  <c r="V713" i="34"/>
  <c r="Q713" i="34"/>
  <c r="AA713" i="34"/>
  <c r="A653" i="34"/>
  <c r="P653" i="34"/>
  <c r="X653" i="34"/>
  <c r="Q653" i="34"/>
  <c r="R653" i="34"/>
  <c r="V653" i="34"/>
  <c r="AA653" i="34"/>
  <c r="A631" i="34"/>
  <c r="P631" i="34"/>
  <c r="X631" i="34"/>
  <c r="Q631" i="34"/>
  <c r="R631" i="34"/>
  <c r="V631" i="34"/>
  <c r="AA631" i="34"/>
  <c r="A733" i="34"/>
  <c r="P733" i="34"/>
  <c r="X733" i="34"/>
  <c r="R733" i="34"/>
  <c r="V733" i="34"/>
  <c r="Q733" i="34"/>
  <c r="AA733" i="34"/>
  <c r="A680" i="34"/>
  <c r="R680" i="34"/>
  <c r="V680" i="34"/>
  <c r="P680" i="34"/>
  <c r="X680" i="34"/>
  <c r="Q680" i="34"/>
  <c r="AA680" i="34"/>
  <c r="A676" i="34"/>
  <c r="R676" i="34"/>
  <c r="V676" i="34"/>
  <c r="AA676" i="34"/>
  <c r="P676" i="34"/>
  <c r="X676" i="34"/>
  <c r="Q676" i="34"/>
  <c r="A658" i="34"/>
  <c r="R658" i="34"/>
  <c r="V658" i="34"/>
  <c r="AA658" i="34"/>
  <c r="P658" i="34"/>
  <c r="X658" i="34"/>
  <c r="Q658" i="34"/>
  <c r="A643" i="34"/>
  <c r="P643" i="34"/>
  <c r="X643" i="34"/>
  <c r="Q643" i="34"/>
  <c r="R643" i="34"/>
  <c r="V643" i="34"/>
  <c r="AA643" i="34"/>
  <c r="A623" i="34"/>
  <c r="P623" i="34"/>
  <c r="X623" i="34"/>
  <c r="Q623" i="34"/>
  <c r="R623" i="34"/>
  <c r="V623" i="34"/>
  <c r="AA623" i="34"/>
  <c r="A616" i="34"/>
  <c r="R616" i="34"/>
  <c r="V616" i="34"/>
  <c r="AA616" i="34"/>
  <c r="P616" i="34"/>
  <c r="X616" i="34"/>
  <c r="Q616" i="34"/>
  <c r="A609" i="34"/>
  <c r="P609" i="34"/>
  <c r="X609" i="34"/>
  <c r="Q609" i="34"/>
  <c r="R609" i="34"/>
  <c r="V609" i="34"/>
  <c r="AA609" i="34"/>
  <c r="A596" i="34"/>
  <c r="P596" i="34"/>
  <c r="X596" i="34"/>
  <c r="R596" i="34"/>
  <c r="V596" i="34"/>
  <c r="Q596" i="34"/>
  <c r="AA596" i="34"/>
  <c r="A591" i="34"/>
  <c r="R591" i="34"/>
  <c r="V591" i="34"/>
  <c r="P591" i="34"/>
  <c r="X591" i="34"/>
  <c r="Q591" i="34"/>
  <c r="AA591" i="34"/>
  <c r="A574" i="34"/>
  <c r="P574" i="34"/>
  <c r="X574" i="34"/>
  <c r="Q574" i="34"/>
  <c r="R574" i="34"/>
  <c r="V574" i="34"/>
  <c r="AA574" i="34"/>
  <c r="A613" i="34"/>
  <c r="P613" i="34"/>
  <c r="X613" i="34"/>
  <c r="Q613" i="34"/>
  <c r="R613" i="34"/>
  <c r="V613" i="34"/>
  <c r="AA613" i="34"/>
  <c r="A1075" i="34"/>
  <c r="P1075" i="34"/>
  <c r="X1075" i="34"/>
  <c r="Q1075" i="34"/>
  <c r="R1075" i="34"/>
  <c r="V1075" i="34"/>
  <c r="AA1075" i="34"/>
  <c r="A582" i="34"/>
  <c r="P582" i="34"/>
  <c r="X582" i="34"/>
  <c r="Q582" i="34"/>
  <c r="R582" i="34"/>
  <c r="V582" i="34"/>
  <c r="AA582" i="34"/>
  <c r="A586" i="34"/>
  <c r="P586" i="34"/>
  <c r="X586" i="34"/>
  <c r="Q586" i="34"/>
  <c r="R586" i="34"/>
  <c r="V586" i="34"/>
  <c r="AA586" i="34"/>
  <c r="A792" i="34"/>
  <c r="AA792" i="34"/>
  <c r="P792" i="34"/>
  <c r="X792" i="34"/>
  <c r="Q792" i="34"/>
  <c r="R792" i="34"/>
  <c r="V792" i="34"/>
  <c r="A737" i="34"/>
  <c r="P737" i="34"/>
  <c r="X737" i="34"/>
  <c r="R737" i="34"/>
  <c r="V737" i="34"/>
  <c r="Q737" i="34"/>
  <c r="AA737" i="34"/>
  <c r="A790" i="34"/>
  <c r="AA790" i="34"/>
  <c r="P790" i="34"/>
  <c r="X790" i="34"/>
  <c r="Q790" i="34"/>
  <c r="R790" i="34"/>
  <c r="V790" i="34"/>
  <c r="A786" i="34"/>
  <c r="AA786" i="34"/>
  <c r="P786" i="34"/>
  <c r="X786" i="34"/>
  <c r="Q786" i="34"/>
  <c r="R786" i="34"/>
  <c r="V786" i="34"/>
  <c r="A780" i="34"/>
  <c r="AA780" i="34"/>
  <c r="P780" i="34"/>
  <c r="X780" i="34"/>
  <c r="Q780" i="34"/>
  <c r="R780" i="34"/>
  <c r="V780" i="34"/>
  <c r="A776" i="34"/>
  <c r="AA776" i="34"/>
  <c r="P776" i="34"/>
  <c r="X776" i="34"/>
  <c r="Q776" i="34"/>
  <c r="R776" i="34"/>
  <c r="V776" i="34"/>
  <c r="A763" i="34"/>
  <c r="R763" i="34"/>
  <c r="V763" i="34"/>
  <c r="Q763" i="34"/>
  <c r="AA763" i="34"/>
  <c r="X763" i="34"/>
  <c r="P763" i="34"/>
  <c r="A761" i="34"/>
  <c r="R761" i="34"/>
  <c r="V761" i="34"/>
  <c r="Q761" i="34"/>
  <c r="AA761" i="34"/>
  <c r="X761" i="34"/>
  <c r="P761" i="34"/>
  <c r="A752" i="34"/>
  <c r="R752" i="34"/>
  <c r="V752" i="34"/>
  <c r="P752" i="34"/>
  <c r="X752" i="34"/>
  <c r="AA752" i="34"/>
  <c r="Q752" i="34"/>
  <c r="A746" i="34"/>
  <c r="R746" i="34"/>
  <c r="V746" i="34"/>
  <c r="P746" i="34"/>
  <c r="X746" i="34"/>
  <c r="AA746" i="34"/>
  <c r="Q746" i="34"/>
  <c r="A742" i="34"/>
  <c r="R742" i="34"/>
  <c r="V742" i="34"/>
  <c r="P742" i="34"/>
  <c r="X742" i="34"/>
  <c r="AA742" i="34"/>
  <c r="Q742" i="34"/>
  <c r="A718" i="34"/>
  <c r="R718" i="34"/>
  <c r="V718" i="34"/>
  <c r="P718" i="34"/>
  <c r="X718" i="34"/>
  <c r="AA718" i="34"/>
  <c r="Q718" i="34"/>
  <c r="A712" i="34"/>
  <c r="R712" i="34"/>
  <c r="V712" i="34"/>
  <c r="P712" i="34"/>
  <c r="X712" i="34"/>
  <c r="AA712" i="34"/>
  <c r="Q712" i="34"/>
  <c r="A652" i="34"/>
  <c r="R652" i="34"/>
  <c r="V652" i="34"/>
  <c r="AA652" i="34"/>
  <c r="P652" i="34"/>
  <c r="X652" i="34"/>
  <c r="Q652" i="34"/>
  <c r="A630" i="34"/>
  <c r="R630" i="34"/>
  <c r="V630" i="34"/>
  <c r="AA630" i="34"/>
  <c r="P630" i="34"/>
  <c r="X630" i="34"/>
  <c r="Q630" i="34"/>
  <c r="A732" i="34"/>
  <c r="R732" i="34"/>
  <c r="V732" i="34"/>
  <c r="P732" i="34"/>
  <c r="X732" i="34"/>
  <c r="AA732" i="34"/>
  <c r="Q732" i="34"/>
  <c r="A679" i="34"/>
  <c r="P679" i="34"/>
  <c r="X679" i="34"/>
  <c r="Q679" i="34"/>
  <c r="R679" i="34"/>
  <c r="V679" i="34"/>
  <c r="AA679" i="34"/>
  <c r="A675" i="34"/>
  <c r="P675" i="34"/>
  <c r="X675" i="34"/>
  <c r="Q675" i="34"/>
  <c r="R675" i="34"/>
  <c r="V675" i="34"/>
  <c r="AA675" i="34"/>
  <c r="A645" i="34"/>
  <c r="P645" i="34"/>
  <c r="X645" i="34"/>
  <c r="Q645" i="34"/>
  <c r="R645" i="34"/>
  <c r="V645" i="34"/>
  <c r="AA645" i="34"/>
  <c r="A642" i="34"/>
  <c r="R642" i="34"/>
  <c r="V642" i="34"/>
  <c r="AA642" i="34"/>
  <c r="P642" i="34"/>
  <c r="X642" i="34"/>
  <c r="Q642" i="34"/>
  <c r="A619" i="34"/>
  <c r="P619" i="34"/>
  <c r="X619" i="34"/>
  <c r="Q619" i="34"/>
  <c r="R619" i="34"/>
  <c r="V619" i="34"/>
  <c r="AA619" i="34"/>
  <c r="A612" i="34"/>
  <c r="R612" i="34"/>
  <c r="V612" i="34"/>
  <c r="AA612" i="34"/>
  <c r="P612" i="34"/>
  <c r="X612" i="34"/>
  <c r="Q612" i="34"/>
  <c r="A608" i="34"/>
  <c r="R608" i="34"/>
  <c r="V608" i="34"/>
  <c r="AA608" i="34"/>
  <c r="P608" i="34"/>
  <c r="X608" i="34"/>
  <c r="Q608" i="34"/>
  <c r="A595" i="34"/>
  <c r="R595" i="34"/>
  <c r="V595" i="34"/>
  <c r="P595" i="34"/>
  <c r="X595" i="34"/>
  <c r="AA595" i="34"/>
  <c r="Q595" i="34"/>
  <c r="A590" i="34"/>
  <c r="P590" i="34"/>
  <c r="X590" i="34"/>
  <c r="R590" i="34"/>
  <c r="V590" i="34"/>
  <c r="AA590" i="34"/>
  <c r="Q590" i="34"/>
  <c r="A1077" i="34"/>
  <c r="R1077" i="34"/>
  <c r="V1077" i="34"/>
  <c r="AA1077" i="34"/>
  <c r="P1077" i="34"/>
  <c r="X1077" i="34"/>
  <c r="Q1077" i="34"/>
  <c r="A660" i="34"/>
  <c r="R660" i="34"/>
  <c r="V660" i="34"/>
  <c r="AA660" i="34"/>
  <c r="P660" i="34"/>
  <c r="X660" i="34"/>
  <c r="Q660" i="34"/>
  <c r="A614" i="34"/>
  <c r="R614" i="34"/>
  <c r="V614" i="34"/>
  <c r="AA614" i="34"/>
  <c r="P614" i="34"/>
  <c r="X614" i="34"/>
  <c r="Q614" i="34"/>
  <c r="A579" i="34"/>
  <c r="R579" i="34"/>
  <c r="V579" i="34"/>
  <c r="AA579" i="34"/>
  <c r="P579" i="34"/>
  <c r="X579" i="34"/>
  <c r="Q579" i="34"/>
  <c r="A583" i="34"/>
  <c r="R583" i="34"/>
  <c r="V583" i="34"/>
  <c r="AA583" i="34"/>
  <c r="P583" i="34"/>
  <c r="X583" i="34"/>
  <c r="Q583" i="34"/>
  <c r="A587" i="34"/>
  <c r="R587" i="34"/>
  <c r="V587" i="34"/>
  <c r="P587" i="34"/>
  <c r="X587" i="34"/>
  <c r="Q587" i="34"/>
  <c r="AA587" i="34"/>
  <c r="A212" i="34"/>
  <c r="Q212" i="34"/>
  <c r="R212" i="34"/>
  <c r="V212" i="34"/>
  <c r="AA212" i="34"/>
  <c r="P212" i="34"/>
  <c r="X212" i="34"/>
  <c r="A201" i="34"/>
  <c r="AA201" i="34"/>
  <c r="P201" i="34"/>
  <c r="X201" i="34"/>
  <c r="Q201" i="34"/>
  <c r="R201" i="34"/>
  <c r="V201" i="34"/>
  <c r="A168" i="34"/>
  <c r="P168" i="34"/>
  <c r="X168" i="34"/>
  <c r="Q168" i="34"/>
  <c r="R168" i="34"/>
  <c r="V168" i="34"/>
  <c r="AA168" i="34"/>
  <c r="A203" i="34"/>
  <c r="AA203" i="34"/>
  <c r="P203" i="34"/>
  <c r="X203" i="34"/>
  <c r="Q203" i="34"/>
  <c r="R203" i="34"/>
  <c r="V203" i="34"/>
  <c r="A217" i="34"/>
  <c r="AA217" i="34"/>
  <c r="P217" i="34"/>
  <c r="X217" i="34"/>
  <c r="Q217" i="34"/>
  <c r="R217" i="34"/>
  <c r="V217" i="34"/>
  <c r="A211" i="34"/>
  <c r="AA211" i="34"/>
  <c r="P211" i="34"/>
  <c r="X211" i="34"/>
  <c r="Q211" i="34"/>
  <c r="R211" i="34"/>
  <c r="V211" i="34"/>
  <c r="A199" i="34"/>
  <c r="AA199" i="34"/>
  <c r="P199" i="34"/>
  <c r="X199" i="34"/>
  <c r="Q199" i="34"/>
  <c r="R199" i="34"/>
  <c r="V199" i="34"/>
  <c r="A154" i="34"/>
  <c r="P154" i="34"/>
  <c r="X154" i="34"/>
  <c r="Q154" i="34"/>
  <c r="R154" i="34"/>
  <c r="V154" i="34"/>
  <c r="AA154" i="34"/>
  <c r="A204" i="34"/>
  <c r="Q204" i="34"/>
  <c r="R204" i="34"/>
  <c r="V204" i="34"/>
  <c r="AA204" i="34"/>
  <c r="P204" i="34"/>
  <c r="X204" i="34"/>
  <c r="A216" i="34"/>
  <c r="Q216" i="34"/>
  <c r="R216" i="34"/>
  <c r="V216" i="34"/>
  <c r="AA216" i="34"/>
  <c r="P216" i="34"/>
  <c r="X216" i="34"/>
  <c r="A210" i="34"/>
  <c r="Q210" i="34"/>
  <c r="R210" i="34"/>
  <c r="V210" i="34"/>
  <c r="AA210" i="34"/>
  <c r="P210" i="34"/>
  <c r="X210" i="34"/>
  <c r="A198" i="34"/>
  <c r="Q198" i="34"/>
  <c r="R198" i="34"/>
  <c r="V198" i="34"/>
  <c r="AA198" i="34"/>
  <c r="P198" i="34"/>
  <c r="X198" i="34"/>
  <c r="A185" i="34"/>
  <c r="P185" i="34"/>
  <c r="X185" i="34"/>
  <c r="R185" i="34"/>
  <c r="V185" i="34"/>
  <c r="AA185" i="34"/>
  <c r="Q185" i="34"/>
  <c r="A206" i="34"/>
  <c r="Q206" i="34"/>
  <c r="R206" i="34"/>
  <c r="V206" i="34"/>
  <c r="AA206" i="34"/>
  <c r="P206" i="34"/>
  <c r="X206" i="34"/>
  <c r="A213" i="34"/>
  <c r="AA213" i="34"/>
  <c r="P213" i="34"/>
  <c r="X213" i="34"/>
  <c r="Q213" i="34"/>
  <c r="R213" i="34"/>
  <c r="V213" i="34"/>
  <c r="A202" i="34"/>
  <c r="Q202" i="34"/>
  <c r="R202" i="34"/>
  <c r="V202" i="34"/>
  <c r="AA202" i="34"/>
  <c r="P202" i="34"/>
  <c r="X202" i="34"/>
  <c r="A197" i="34"/>
  <c r="AA197" i="34"/>
  <c r="P197" i="34"/>
  <c r="X197" i="34"/>
  <c r="Q197" i="34"/>
  <c r="R197" i="34"/>
  <c r="V197" i="34"/>
  <c r="A200" i="34"/>
  <c r="Q200" i="34"/>
  <c r="R200" i="34"/>
  <c r="V200" i="34"/>
  <c r="AA200" i="34"/>
  <c r="P200" i="34"/>
  <c r="X2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5" i="70"/>
  <c r="D46" i="70" s="1"/>
  <c r="C45" i="70"/>
  <c r="B110" i="34" l="1"/>
  <c r="B111" i="34"/>
  <c r="B114" i="34"/>
  <c r="B121" i="34"/>
  <c r="B122" i="34"/>
  <c r="B124" i="34"/>
  <c r="B86" i="34"/>
  <c r="B90" i="34"/>
  <c r="B151" i="34"/>
  <c r="B152" i="34"/>
  <c r="B153" i="34"/>
  <c r="A153" i="34" l="1"/>
  <c r="R153" i="34"/>
  <c r="V153" i="34"/>
  <c r="AA153" i="34"/>
  <c r="P153" i="34"/>
  <c r="X153" i="34"/>
  <c r="Q153" i="34"/>
  <c r="A90" i="34"/>
  <c r="R90" i="34"/>
  <c r="V90" i="34"/>
  <c r="AA90" i="34"/>
  <c r="P90" i="34"/>
  <c r="X90" i="34"/>
  <c r="Q90" i="34"/>
  <c r="A121" i="34"/>
  <c r="P121" i="34"/>
  <c r="X121" i="34"/>
  <c r="Q121" i="34"/>
  <c r="R121" i="34"/>
  <c r="V121" i="34"/>
  <c r="AA121" i="34"/>
  <c r="A86" i="34"/>
  <c r="R86" i="34"/>
  <c r="V86" i="34"/>
  <c r="AA86" i="34"/>
  <c r="P86" i="34"/>
  <c r="X86" i="34"/>
  <c r="Q86" i="34"/>
  <c r="A114" i="34"/>
  <c r="R114" i="34"/>
  <c r="V114" i="34"/>
  <c r="AA114" i="34"/>
  <c r="P114" i="34"/>
  <c r="X114" i="34"/>
  <c r="Q114" i="34"/>
  <c r="A152" i="34"/>
  <c r="P152" i="34"/>
  <c r="X152" i="34"/>
  <c r="Q152" i="34"/>
  <c r="R152" i="34"/>
  <c r="V152" i="34"/>
  <c r="AA152" i="34"/>
  <c r="A124" i="34"/>
  <c r="R124" i="34"/>
  <c r="V124" i="34"/>
  <c r="AA124" i="34"/>
  <c r="P124" i="34"/>
  <c r="Q124" i="34"/>
  <c r="X124" i="34"/>
  <c r="A111" i="34"/>
  <c r="P111" i="34"/>
  <c r="X111" i="34"/>
  <c r="Q111" i="34"/>
  <c r="R111" i="34"/>
  <c r="V111" i="34"/>
  <c r="AA111" i="34"/>
  <c r="A151" i="34"/>
  <c r="R151" i="34"/>
  <c r="V151" i="34"/>
  <c r="AA151" i="34"/>
  <c r="P151" i="34"/>
  <c r="X151" i="34"/>
  <c r="Q151" i="34"/>
  <c r="A122" i="34"/>
  <c r="R122" i="34"/>
  <c r="V122" i="34"/>
  <c r="AA122" i="34"/>
  <c r="P122" i="34"/>
  <c r="X122" i="34"/>
  <c r="Q122" i="34"/>
  <c r="A110" i="34"/>
  <c r="R110" i="34"/>
  <c r="V110" i="34"/>
  <c r="AA110" i="34"/>
  <c r="P110" i="34"/>
  <c r="X110" i="34"/>
  <c r="Q110" i="34"/>
  <c r="B23" i="34"/>
  <c r="B24" i="34"/>
  <c r="B30" i="34"/>
  <c r="B32" i="34"/>
  <c r="B100" i="34"/>
  <c r="B107" i="34"/>
  <c r="B108" i="34"/>
  <c r="B109" i="34"/>
  <c r="B120" i="34"/>
  <c r="B123" i="34"/>
  <c r="B127" i="34"/>
  <c r="B128" i="34"/>
  <c r="B129" i="34"/>
  <c r="B132" i="34"/>
  <c r="B133" i="34"/>
  <c r="B138" i="34"/>
  <c r="B22" i="34"/>
  <c r="B115" i="34"/>
  <c r="B25" i="34"/>
  <c r="B113" i="34"/>
  <c r="B45" i="34"/>
  <c r="B44" i="34"/>
  <c r="B227" i="34"/>
  <c r="B232" i="34"/>
  <c r="B226" i="34"/>
  <c r="B223" i="34"/>
  <c r="B215" i="34"/>
  <c r="B192" i="34"/>
  <c r="B181" i="34"/>
  <c r="B180" i="34"/>
  <c r="B142" i="34"/>
  <c r="B126" i="34"/>
  <c r="B101" i="34"/>
  <c r="B102" i="34"/>
  <c r="B116" i="34"/>
  <c r="B125" i="34"/>
  <c r="B40" i="34"/>
  <c r="B41" i="34"/>
  <c r="B42" i="34"/>
  <c r="B87" i="34"/>
  <c r="B88" i="34"/>
  <c r="B188" i="34"/>
  <c r="B191" i="34"/>
  <c r="B95" i="34"/>
  <c r="B96" i="34"/>
  <c r="B130" i="34"/>
  <c r="B134" i="34"/>
  <c r="B162" i="34"/>
  <c r="B167" i="34"/>
  <c r="B89" i="34"/>
  <c r="B72" i="34"/>
  <c r="B73" i="34"/>
  <c r="B66" i="34"/>
  <c r="B69" i="34"/>
  <c r="B48" i="34"/>
  <c r="B49" i="34"/>
  <c r="B52" i="34"/>
  <c r="B56" i="34"/>
  <c r="B46" i="34"/>
  <c r="B47" i="34"/>
  <c r="B28" i="34"/>
  <c r="B29" i="34"/>
  <c r="B31" i="34"/>
  <c r="B33" i="34"/>
  <c r="B34" i="34"/>
  <c r="B92" i="34"/>
  <c r="B93" i="34"/>
  <c r="B105" i="34"/>
  <c r="B117" i="34"/>
  <c r="B118" i="34"/>
  <c r="B119" i="34"/>
  <c r="B39" i="34"/>
  <c r="B81" i="34"/>
  <c r="B91" i="34"/>
  <c r="B94" i="34"/>
  <c r="B103" i="34"/>
  <c r="B106" i="34"/>
  <c r="B79" i="34"/>
  <c r="B80" i="34"/>
  <c r="B82" i="34"/>
  <c r="A103" i="34" l="1"/>
  <c r="P103" i="34"/>
  <c r="X103" i="34"/>
  <c r="Q103" i="34"/>
  <c r="R103" i="34"/>
  <c r="V103" i="34"/>
  <c r="AA103" i="34"/>
  <c r="A105" i="34"/>
  <c r="P105" i="34"/>
  <c r="X105" i="34"/>
  <c r="Q105" i="34"/>
  <c r="R105" i="34"/>
  <c r="V105" i="34"/>
  <c r="AA105" i="34"/>
  <c r="A94" i="34"/>
  <c r="R94" i="34"/>
  <c r="V94" i="34"/>
  <c r="AA94" i="34"/>
  <c r="P94" i="34"/>
  <c r="X94" i="34"/>
  <c r="Q94" i="34"/>
  <c r="A93" i="34"/>
  <c r="P93" i="34"/>
  <c r="X93" i="34"/>
  <c r="Q93" i="34"/>
  <c r="R93" i="34"/>
  <c r="V93" i="34"/>
  <c r="AA93" i="34"/>
  <c r="A46" i="34"/>
  <c r="P46" i="34"/>
  <c r="X46" i="34"/>
  <c r="Q46" i="34"/>
  <c r="R46" i="34"/>
  <c r="V46" i="34"/>
  <c r="AA46" i="34"/>
  <c r="A48" i="34"/>
  <c r="P48" i="34"/>
  <c r="X48" i="34"/>
  <c r="Q48" i="34"/>
  <c r="R48" i="34"/>
  <c r="V48" i="34"/>
  <c r="AA48" i="34"/>
  <c r="A134" i="34"/>
  <c r="P134" i="34"/>
  <c r="X134" i="34"/>
  <c r="Q134" i="34"/>
  <c r="R134" i="34"/>
  <c r="V134" i="34"/>
  <c r="AA134" i="34"/>
  <c r="A79" i="34"/>
  <c r="P79" i="34"/>
  <c r="X79" i="34"/>
  <c r="R79" i="34"/>
  <c r="Q79" i="34"/>
  <c r="V79" i="34"/>
  <c r="AA79" i="34"/>
  <c r="A91" i="34"/>
  <c r="P91" i="34"/>
  <c r="X91" i="34"/>
  <c r="Q91" i="34"/>
  <c r="R91" i="34"/>
  <c r="V91" i="34"/>
  <c r="AA91" i="34"/>
  <c r="A118" i="34"/>
  <c r="R118" i="34"/>
  <c r="V118" i="34"/>
  <c r="AA118" i="34"/>
  <c r="P118" i="34"/>
  <c r="X118" i="34"/>
  <c r="Q118" i="34"/>
  <c r="A92" i="34"/>
  <c r="R92" i="34"/>
  <c r="V92" i="34"/>
  <c r="AA92" i="34"/>
  <c r="P92" i="34"/>
  <c r="X92" i="34"/>
  <c r="Q92" i="34"/>
  <c r="A29" i="34"/>
  <c r="R29" i="34"/>
  <c r="V29" i="34"/>
  <c r="AA29" i="34"/>
  <c r="P29" i="34"/>
  <c r="X29" i="34"/>
  <c r="Q29" i="34"/>
  <c r="A56" i="34"/>
  <c r="P56" i="34"/>
  <c r="X56" i="34"/>
  <c r="Q56" i="34"/>
  <c r="R56" i="34"/>
  <c r="V56" i="34"/>
  <c r="AA56" i="34"/>
  <c r="A69" i="34"/>
  <c r="P69" i="34"/>
  <c r="X69" i="34"/>
  <c r="Q69" i="34"/>
  <c r="R69" i="34"/>
  <c r="V69" i="34"/>
  <c r="AA69" i="34"/>
  <c r="A89" i="34"/>
  <c r="P89" i="34"/>
  <c r="X89" i="34"/>
  <c r="Q89" i="34"/>
  <c r="R89" i="34"/>
  <c r="V89" i="34"/>
  <c r="AA89" i="34"/>
  <c r="A130" i="34"/>
  <c r="P130" i="34"/>
  <c r="X130" i="34"/>
  <c r="Q130" i="34"/>
  <c r="R130" i="34"/>
  <c r="V130" i="34"/>
  <c r="AA130" i="34"/>
  <c r="A188" i="34"/>
  <c r="R188" i="34"/>
  <c r="V188" i="34"/>
  <c r="P188" i="34"/>
  <c r="X188" i="34"/>
  <c r="Q188" i="34"/>
  <c r="AA188" i="34"/>
  <c r="A41" i="34"/>
  <c r="R41" i="34"/>
  <c r="V41" i="34"/>
  <c r="P41" i="34"/>
  <c r="X41" i="34"/>
  <c r="AA41" i="34"/>
  <c r="Q41" i="34"/>
  <c r="A102" i="34"/>
  <c r="R102" i="34"/>
  <c r="V102" i="34"/>
  <c r="AA102" i="34"/>
  <c r="P102" i="34"/>
  <c r="X102" i="34"/>
  <c r="Q102" i="34"/>
  <c r="A180" i="34"/>
  <c r="R180" i="34"/>
  <c r="V180" i="34"/>
  <c r="AA180" i="34"/>
  <c r="P180" i="34"/>
  <c r="X180" i="34"/>
  <c r="Q180" i="34"/>
  <c r="A223" i="34"/>
  <c r="AA223" i="34"/>
  <c r="P223" i="34"/>
  <c r="X223" i="34"/>
  <c r="Q223" i="34"/>
  <c r="R223" i="34"/>
  <c r="V223" i="34"/>
  <c r="A44" i="34"/>
  <c r="P44" i="34"/>
  <c r="X44" i="34"/>
  <c r="R44" i="34"/>
  <c r="V44" i="34"/>
  <c r="AA44" i="34"/>
  <c r="Q44" i="34"/>
  <c r="A115" i="34"/>
  <c r="P115" i="34"/>
  <c r="X115" i="34"/>
  <c r="Q115" i="34"/>
  <c r="R115" i="34"/>
  <c r="V115" i="34"/>
  <c r="AA115" i="34"/>
  <c r="A132" i="34"/>
  <c r="P132" i="34"/>
  <c r="X132" i="34"/>
  <c r="Q132" i="34"/>
  <c r="R132" i="34"/>
  <c r="V132" i="34"/>
  <c r="AA132" i="34"/>
  <c r="A123" i="34"/>
  <c r="P123" i="34"/>
  <c r="X123" i="34"/>
  <c r="Q123" i="34"/>
  <c r="R123" i="34"/>
  <c r="V123" i="34"/>
  <c r="AA123" i="34"/>
  <c r="A107" i="34"/>
  <c r="P107" i="34"/>
  <c r="X107" i="34"/>
  <c r="Q107" i="34"/>
  <c r="R107" i="34"/>
  <c r="V107" i="34"/>
  <c r="AA107" i="34"/>
  <c r="A24" i="34"/>
  <c r="P24" i="34"/>
  <c r="X24" i="34"/>
  <c r="Q24" i="34"/>
  <c r="R24" i="34"/>
  <c r="V24" i="34"/>
  <c r="AA24" i="34"/>
  <c r="A81" i="34"/>
  <c r="P81" i="34"/>
  <c r="X81" i="34"/>
  <c r="Q81" i="34"/>
  <c r="R81" i="34"/>
  <c r="V81" i="34"/>
  <c r="AA81" i="34"/>
  <c r="A117" i="34"/>
  <c r="P117" i="34"/>
  <c r="X117" i="34"/>
  <c r="Q117" i="34"/>
  <c r="R117" i="34"/>
  <c r="V117" i="34"/>
  <c r="AA117" i="34"/>
  <c r="A34" i="34"/>
  <c r="P34" i="34"/>
  <c r="X34" i="34"/>
  <c r="Q34" i="34"/>
  <c r="R34" i="34"/>
  <c r="V34" i="34"/>
  <c r="AA34" i="34"/>
  <c r="A28" i="34"/>
  <c r="P28" i="34"/>
  <c r="X28" i="34"/>
  <c r="Q28" i="34"/>
  <c r="R28" i="34"/>
  <c r="V28" i="34"/>
  <c r="AA28" i="34"/>
  <c r="A52" i="34"/>
  <c r="P52" i="34"/>
  <c r="X52" i="34"/>
  <c r="Q52" i="34"/>
  <c r="R52" i="34"/>
  <c r="V52" i="34"/>
  <c r="AA52" i="34"/>
  <c r="A66" i="34"/>
  <c r="R66" i="34"/>
  <c r="V66" i="34"/>
  <c r="AA66" i="34"/>
  <c r="P66" i="34"/>
  <c r="X66" i="34"/>
  <c r="Q66" i="34"/>
  <c r="A167" i="34"/>
  <c r="R167" i="34"/>
  <c r="V167" i="34"/>
  <c r="AA167" i="34"/>
  <c r="P167" i="34"/>
  <c r="X167" i="34"/>
  <c r="Q167" i="34"/>
  <c r="A96" i="34"/>
  <c r="R96" i="34"/>
  <c r="V96" i="34"/>
  <c r="AA96" i="34"/>
  <c r="P96" i="34"/>
  <c r="X96" i="34"/>
  <c r="Q96" i="34"/>
  <c r="A88" i="34"/>
  <c r="R88" i="34"/>
  <c r="V88" i="34"/>
  <c r="AA88" i="34"/>
  <c r="P88" i="34"/>
  <c r="X88" i="34"/>
  <c r="Q88" i="34"/>
  <c r="A40" i="34"/>
  <c r="P40" i="34"/>
  <c r="X40" i="34"/>
  <c r="Q40" i="34"/>
  <c r="R40" i="34"/>
  <c r="V40" i="34"/>
  <c r="AA40" i="34"/>
  <c r="A101" i="34"/>
  <c r="P101" i="34"/>
  <c r="X101" i="34"/>
  <c r="Q101" i="34"/>
  <c r="R101" i="34"/>
  <c r="V101" i="34"/>
  <c r="AA101" i="34"/>
  <c r="A181" i="34"/>
  <c r="P181" i="34"/>
  <c r="X181" i="34"/>
  <c r="Q181" i="34"/>
  <c r="R181" i="34"/>
  <c r="V181" i="34"/>
  <c r="AA181" i="34"/>
  <c r="A226" i="34"/>
  <c r="Q226" i="34"/>
  <c r="R226" i="34"/>
  <c r="V226" i="34"/>
  <c r="AA226" i="34"/>
  <c r="P226" i="34"/>
  <c r="X226" i="34"/>
  <c r="A45" i="34"/>
  <c r="R45" i="34"/>
  <c r="V45" i="34"/>
  <c r="P45" i="34"/>
  <c r="Q45" i="34"/>
  <c r="AA45" i="34"/>
  <c r="X45" i="34"/>
  <c r="A22" i="34"/>
  <c r="P22" i="34"/>
  <c r="X22" i="34"/>
  <c r="Q22" i="34"/>
  <c r="R22" i="34"/>
  <c r="V22" i="34"/>
  <c r="AA22" i="34"/>
  <c r="A129" i="34"/>
  <c r="R129" i="34"/>
  <c r="V129" i="34"/>
  <c r="AA129" i="34"/>
  <c r="P129" i="34"/>
  <c r="X129" i="34"/>
  <c r="Q129" i="34"/>
  <c r="A120" i="34"/>
  <c r="R120" i="34"/>
  <c r="V120" i="34"/>
  <c r="AA120" i="34"/>
  <c r="P120" i="34"/>
  <c r="X120" i="34"/>
  <c r="Q120" i="34"/>
  <c r="A100" i="34"/>
  <c r="R100" i="34"/>
  <c r="V100" i="34"/>
  <c r="AA100" i="34"/>
  <c r="P100" i="34"/>
  <c r="X100" i="34"/>
  <c r="Q100" i="34"/>
  <c r="A23" i="34"/>
  <c r="R23" i="34"/>
  <c r="V23" i="34"/>
  <c r="AA23" i="34"/>
  <c r="P23" i="34"/>
  <c r="X23" i="34"/>
  <c r="Q23" i="34"/>
  <c r="A106" i="34"/>
  <c r="R106" i="34"/>
  <c r="V106" i="34"/>
  <c r="AA106" i="34"/>
  <c r="P106" i="34"/>
  <c r="X106" i="34"/>
  <c r="Q106" i="34"/>
  <c r="A39" i="34"/>
  <c r="R39" i="34"/>
  <c r="V39" i="34"/>
  <c r="AA39" i="34"/>
  <c r="P39" i="34"/>
  <c r="X39" i="34"/>
  <c r="Q39" i="34"/>
  <c r="A33" i="34"/>
  <c r="R33" i="34"/>
  <c r="V33" i="34"/>
  <c r="AA33" i="34"/>
  <c r="P33" i="34"/>
  <c r="X33" i="34"/>
  <c r="Q33" i="34"/>
  <c r="A47" i="34"/>
  <c r="R47" i="34"/>
  <c r="V47" i="34"/>
  <c r="AA47" i="34"/>
  <c r="P47" i="34"/>
  <c r="X47" i="34"/>
  <c r="Q47" i="34"/>
  <c r="A49" i="34"/>
  <c r="R49" i="34"/>
  <c r="V49" i="34"/>
  <c r="AA49" i="34"/>
  <c r="P49" i="34"/>
  <c r="X49" i="34"/>
  <c r="Q49" i="34"/>
  <c r="A73" i="34"/>
  <c r="P73" i="34"/>
  <c r="X73" i="34"/>
  <c r="R73" i="34"/>
  <c r="V73" i="34"/>
  <c r="AA73" i="34"/>
  <c r="Q73" i="34"/>
  <c r="A162" i="34"/>
  <c r="P162" i="34"/>
  <c r="X162" i="34"/>
  <c r="Q162" i="34"/>
  <c r="R162" i="34"/>
  <c r="V162" i="34"/>
  <c r="AA162" i="34"/>
  <c r="A95" i="34"/>
  <c r="P95" i="34"/>
  <c r="X95" i="34"/>
  <c r="Q95" i="34"/>
  <c r="R95" i="34"/>
  <c r="V95" i="34"/>
  <c r="AA95" i="34"/>
  <c r="A87" i="34"/>
  <c r="P87" i="34"/>
  <c r="X87" i="34"/>
  <c r="Q87" i="34"/>
  <c r="R87" i="34"/>
  <c r="V87" i="34"/>
  <c r="AA87" i="34"/>
  <c r="A125" i="34"/>
  <c r="Q125" i="34"/>
  <c r="R125" i="34"/>
  <c r="V125" i="34"/>
  <c r="AA125" i="34"/>
  <c r="X125" i="34"/>
  <c r="P125" i="34"/>
  <c r="A126" i="34"/>
  <c r="P126" i="34"/>
  <c r="X126" i="34"/>
  <c r="Q126" i="34"/>
  <c r="R126" i="34"/>
  <c r="V126" i="34"/>
  <c r="AA126" i="34"/>
  <c r="A192" i="34"/>
  <c r="R192" i="34"/>
  <c r="V192" i="34"/>
  <c r="P192" i="34"/>
  <c r="X192" i="34"/>
  <c r="Q192" i="34"/>
  <c r="AA192" i="34"/>
  <c r="A232" i="34"/>
  <c r="Q232" i="34"/>
  <c r="R232" i="34"/>
  <c r="V232" i="34"/>
  <c r="AA232" i="34"/>
  <c r="P232" i="34"/>
  <c r="X232" i="34"/>
  <c r="A113" i="34"/>
  <c r="P113" i="34"/>
  <c r="X113" i="34"/>
  <c r="Q113" i="34"/>
  <c r="R113" i="34"/>
  <c r="V113" i="34"/>
  <c r="AA113" i="34"/>
  <c r="A138" i="34"/>
  <c r="P138" i="34"/>
  <c r="X138" i="34"/>
  <c r="Q138" i="34"/>
  <c r="R138" i="34"/>
  <c r="V138" i="34"/>
  <c r="AA138" i="34"/>
  <c r="A128" i="34"/>
  <c r="P128" i="34"/>
  <c r="X128" i="34"/>
  <c r="Q128" i="34"/>
  <c r="R128" i="34"/>
  <c r="V128" i="34"/>
  <c r="AA128" i="34"/>
  <c r="A109" i="34"/>
  <c r="P109" i="34"/>
  <c r="X109" i="34"/>
  <c r="Q109" i="34"/>
  <c r="R109" i="34"/>
  <c r="V109" i="34"/>
  <c r="AA109" i="34"/>
  <c r="A32" i="34"/>
  <c r="P32" i="34"/>
  <c r="X32" i="34"/>
  <c r="Q32" i="34"/>
  <c r="R32" i="34"/>
  <c r="V32" i="34"/>
  <c r="AA32" i="34"/>
  <c r="A82" i="34"/>
  <c r="R82" i="34"/>
  <c r="V82" i="34"/>
  <c r="AA82" i="34"/>
  <c r="P82" i="34"/>
  <c r="X82" i="34"/>
  <c r="Q82" i="34"/>
  <c r="A80" i="34"/>
  <c r="R80" i="34"/>
  <c r="V80" i="34"/>
  <c r="AA80" i="34"/>
  <c r="P80" i="34"/>
  <c r="X80" i="34"/>
  <c r="Q80" i="34"/>
  <c r="A119" i="34"/>
  <c r="P119" i="34"/>
  <c r="X119" i="34"/>
  <c r="Q119" i="34"/>
  <c r="R119" i="34"/>
  <c r="V119" i="34"/>
  <c r="AA119" i="34"/>
  <c r="A31" i="34"/>
  <c r="R31" i="34"/>
  <c r="V31" i="34"/>
  <c r="AA31" i="34"/>
  <c r="P31" i="34"/>
  <c r="X31" i="34"/>
  <c r="Q31" i="34"/>
  <c r="A72" i="34"/>
  <c r="R72" i="34"/>
  <c r="V72" i="34"/>
  <c r="AA72" i="34"/>
  <c r="P72" i="34"/>
  <c r="X72" i="34"/>
  <c r="Q72" i="34"/>
  <c r="A191" i="34"/>
  <c r="P191" i="34"/>
  <c r="X191" i="34"/>
  <c r="R191" i="34"/>
  <c r="V191" i="34"/>
  <c r="AA191" i="34"/>
  <c r="Q191" i="34"/>
  <c r="A42" i="34"/>
  <c r="P42" i="34"/>
  <c r="X42" i="34"/>
  <c r="R42" i="34"/>
  <c r="V42" i="34"/>
  <c r="Q42" i="34"/>
  <c r="AA42" i="34"/>
  <c r="A116" i="34"/>
  <c r="R116" i="34"/>
  <c r="V116" i="34"/>
  <c r="AA116" i="34"/>
  <c r="P116" i="34"/>
  <c r="X116" i="34"/>
  <c r="Q116" i="34"/>
  <c r="A142" i="34"/>
  <c r="P142" i="34"/>
  <c r="X142" i="34"/>
  <c r="Q142" i="34"/>
  <c r="R142" i="34"/>
  <c r="V142" i="34"/>
  <c r="AA142" i="34"/>
  <c r="A215" i="34"/>
  <c r="AA215" i="34"/>
  <c r="P215" i="34"/>
  <c r="X215" i="34"/>
  <c r="Q215" i="34"/>
  <c r="R215" i="34"/>
  <c r="V215" i="34"/>
  <c r="A227" i="34"/>
  <c r="AA227" i="34"/>
  <c r="P227" i="34"/>
  <c r="X227" i="34"/>
  <c r="Q227" i="34"/>
  <c r="R227" i="34"/>
  <c r="V227" i="34"/>
  <c r="A25" i="34"/>
  <c r="R25" i="34"/>
  <c r="V25" i="34"/>
  <c r="AA25" i="34"/>
  <c r="P25" i="34"/>
  <c r="X25" i="34"/>
  <c r="Q25" i="34"/>
  <c r="A133" i="34"/>
  <c r="R133" i="34"/>
  <c r="V133" i="34"/>
  <c r="AA133" i="34"/>
  <c r="P133" i="34"/>
  <c r="X133" i="34"/>
  <c r="Q133" i="34"/>
  <c r="A127" i="34"/>
  <c r="R127" i="34"/>
  <c r="V127" i="34"/>
  <c r="AA127" i="34"/>
  <c r="P127" i="34"/>
  <c r="X127" i="34"/>
  <c r="Q127" i="34"/>
  <c r="A108" i="34"/>
  <c r="R108" i="34"/>
  <c r="V108" i="34"/>
  <c r="AA108" i="34"/>
  <c r="P108" i="34"/>
  <c r="X108" i="34"/>
  <c r="Q108" i="34"/>
  <c r="A30" i="34"/>
  <c r="P30" i="34"/>
  <c r="X30" i="34"/>
  <c r="Q30" i="34"/>
  <c r="R30" i="34"/>
  <c r="V30" i="34"/>
  <c r="AA30" i="34"/>
  <c r="B710" i="34"/>
  <c r="B673" i="34"/>
  <c r="B672" i="34"/>
  <c r="B671" i="34"/>
  <c r="B647" i="34"/>
  <c r="B646" i="34"/>
  <c r="B578" i="34"/>
  <c r="B577" i="34"/>
  <c r="B233" i="34"/>
  <c r="B222" i="34"/>
  <c r="B221" i="34"/>
  <c r="B148" i="34"/>
  <c r="B98" i="34"/>
  <c r="B97" i="34"/>
  <c r="B64" i="34"/>
  <c r="B67" i="34"/>
  <c r="B70" i="34"/>
  <c r="A646" i="34" l="1"/>
  <c r="R646" i="34"/>
  <c r="V646" i="34"/>
  <c r="AA646" i="34"/>
  <c r="P646" i="34"/>
  <c r="X646" i="34"/>
  <c r="Q646" i="34"/>
  <c r="A577" i="34"/>
  <c r="R577" i="34"/>
  <c r="V577" i="34"/>
  <c r="AA577" i="34"/>
  <c r="P577" i="34"/>
  <c r="X577" i="34"/>
  <c r="Q577" i="34"/>
  <c r="A671" i="34"/>
  <c r="P671" i="34"/>
  <c r="X671" i="34"/>
  <c r="Q671" i="34"/>
  <c r="R671" i="34"/>
  <c r="V671" i="34"/>
  <c r="AA671" i="34"/>
  <c r="A578" i="34"/>
  <c r="P578" i="34"/>
  <c r="X578" i="34"/>
  <c r="Q578" i="34"/>
  <c r="R578" i="34"/>
  <c r="V578" i="34"/>
  <c r="AA578" i="34"/>
  <c r="A672" i="34"/>
  <c r="R672" i="34"/>
  <c r="V672" i="34"/>
  <c r="AA672" i="34"/>
  <c r="P672" i="34"/>
  <c r="X672" i="34"/>
  <c r="Q672" i="34"/>
  <c r="A673" i="34"/>
  <c r="P673" i="34"/>
  <c r="X673" i="34"/>
  <c r="Q673" i="34"/>
  <c r="R673" i="34"/>
  <c r="V673" i="34"/>
  <c r="AA673" i="34"/>
  <c r="A647" i="34"/>
  <c r="P647" i="34"/>
  <c r="X647" i="34"/>
  <c r="Q647" i="34"/>
  <c r="R647" i="34"/>
  <c r="V647" i="34"/>
  <c r="AA647" i="34"/>
  <c r="A710" i="34"/>
  <c r="R710" i="34"/>
  <c r="V710" i="34"/>
  <c r="P710" i="34"/>
  <c r="X710" i="34"/>
  <c r="AA710" i="34"/>
  <c r="Q710" i="34"/>
  <c r="A67" i="34"/>
  <c r="P67" i="34"/>
  <c r="X67" i="34"/>
  <c r="Q67" i="34"/>
  <c r="R67" i="34"/>
  <c r="V67" i="34"/>
  <c r="AA67" i="34"/>
  <c r="A148" i="34"/>
  <c r="P148" i="34"/>
  <c r="X148" i="34"/>
  <c r="Q148" i="34"/>
  <c r="R148" i="34"/>
  <c r="V148" i="34"/>
  <c r="AA148" i="34"/>
  <c r="A64" i="34"/>
  <c r="R64" i="34"/>
  <c r="V64" i="34"/>
  <c r="AA64" i="34"/>
  <c r="P64" i="34"/>
  <c r="X64" i="34"/>
  <c r="Q64" i="34"/>
  <c r="A221" i="34"/>
  <c r="AA221" i="34"/>
  <c r="P221" i="34"/>
  <c r="X221" i="34"/>
  <c r="Q221" i="34"/>
  <c r="R221" i="34"/>
  <c r="V221" i="34"/>
  <c r="A97" i="34"/>
  <c r="P97" i="34"/>
  <c r="X97" i="34"/>
  <c r="Q97" i="34"/>
  <c r="R97" i="34"/>
  <c r="V97" i="34"/>
  <c r="AA97" i="34"/>
  <c r="A222" i="34"/>
  <c r="Q222" i="34"/>
  <c r="R222" i="34"/>
  <c r="V222" i="34"/>
  <c r="AA222" i="34"/>
  <c r="P222" i="34"/>
  <c r="X222" i="34"/>
  <c r="A70" i="34"/>
  <c r="R70" i="34"/>
  <c r="V70" i="34"/>
  <c r="AA70" i="34"/>
  <c r="P70" i="34"/>
  <c r="X70" i="34"/>
  <c r="Q70" i="34"/>
  <c r="A98" i="34"/>
  <c r="R98" i="34"/>
  <c r="V98" i="34"/>
  <c r="AA98" i="34"/>
  <c r="P98" i="34"/>
  <c r="X98" i="34"/>
  <c r="Q98" i="34"/>
  <c r="A233" i="34"/>
  <c r="AA233" i="34"/>
  <c r="P233" i="34"/>
  <c r="X233" i="34"/>
  <c r="Q233" i="34"/>
  <c r="R233" i="34"/>
  <c r="V233" i="34"/>
  <c r="A14" i="71"/>
  <c r="E37" i="71" s="1"/>
  <c r="A19" i="71"/>
  <c r="A20" i="71"/>
  <c r="A17" i="71"/>
  <c r="B149" i="34"/>
  <c r="A18" i="71"/>
  <c r="B698" i="34"/>
  <c r="A16" i="71"/>
  <c r="A15" i="71"/>
  <c r="U10" i="34"/>
  <c r="A698" i="34" l="1"/>
  <c r="R698" i="34"/>
  <c r="V698" i="34"/>
  <c r="P698" i="34"/>
  <c r="X698" i="34"/>
  <c r="AA698" i="34"/>
  <c r="Q698" i="34"/>
  <c r="A149" i="34"/>
  <c r="R149" i="34"/>
  <c r="V149" i="34"/>
  <c r="AA149" i="34"/>
  <c r="P149" i="34"/>
  <c r="X149" i="34"/>
  <c r="Q149" i="34"/>
  <c r="A36" i="71"/>
  <c r="H2" i="71"/>
  <c r="S10" i="34"/>
  <c r="E6" i="43" l="1"/>
  <c r="O8" i="43"/>
  <c r="N8" i="43"/>
  <c r="U2445" i="34" l="1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S2458" i="34"/>
  <c r="U2459" i="34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U2458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T2530" i="34"/>
  <c r="T2538" i="34"/>
  <c r="T2542" i="34"/>
  <c r="T2548" i="34"/>
  <c r="T2552" i="34"/>
  <c r="T2556" i="34"/>
  <c r="T2560" i="34"/>
  <c r="T2564" i="34"/>
  <c r="T2568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T2531" i="34"/>
  <c r="T2535" i="34"/>
  <c r="T2537" i="34"/>
  <c r="T2539" i="34"/>
  <c r="T2543" i="34"/>
  <c r="T2547" i="34"/>
  <c r="T2551" i="34"/>
  <c r="T2555" i="34"/>
  <c r="T2559" i="34"/>
  <c r="T2563" i="34"/>
  <c r="T2567" i="34"/>
  <c r="T2571" i="34"/>
  <c r="T2533" i="34"/>
  <c r="T2541" i="34"/>
  <c r="T2545" i="34"/>
  <c r="T2549" i="34"/>
  <c r="T2553" i="34"/>
  <c r="T2557" i="34"/>
  <c r="T2561" i="34"/>
  <c r="T2565" i="34"/>
  <c r="T2569" i="34"/>
  <c r="T2445" i="34"/>
  <c r="T2446" i="34"/>
  <c r="T2447" i="34"/>
  <c r="T2448" i="34"/>
  <c r="T2449" i="34"/>
  <c r="T2450" i="34"/>
  <c r="T2451" i="34"/>
  <c r="T2452" i="34"/>
  <c r="T2453" i="34"/>
  <c r="T2454" i="34"/>
  <c r="T2455" i="34"/>
  <c r="T2456" i="34"/>
  <c r="T2457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T2532" i="34"/>
  <c r="T2534" i="34"/>
  <c r="T2536" i="34"/>
  <c r="T2540" i="34"/>
  <c r="T2544" i="34"/>
  <c r="T2546" i="34"/>
  <c r="T2550" i="34"/>
  <c r="T2554" i="34"/>
  <c r="T2558" i="34"/>
  <c r="T2562" i="34"/>
  <c r="T2566" i="34"/>
  <c r="T2570" i="34"/>
  <c r="S2435" i="34"/>
  <c r="S2437" i="34"/>
  <c r="S2439" i="34"/>
  <c r="T2435" i="34"/>
  <c r="T2437" i="34"/>
  <c r="T2439" i="34"/>
  <c r="U2435" i="34"/>
  <c r="U2437" i="34"/>
  <c r="U2439" i="34"/>
  <c r="S2434" i="34"/>
  <c r="S2436" i="34"/>
  <c r="S2438" i="34"/>
  <c r="T2434" i="34"/>
  <c r="T2436" i="34"/>
  <c r="T2438" i="34"/>
  <c r="U2434" i="34"/>
  <c r="U2436" i="34"/>
  <c r="U2438" i="34"/>
  <c r="T2433" i="34"/>
  <c r="S2432" i="34"/>
  <c r="T2431" i="34"/>
  <c r="S2430" i="34"/>
  <c r="T2429" i="34"/>
  <c r="S2428" i="34"/>
  <c r="S2427" i="34"/>
  <c r="U2426" i="34"/>
  <c r="U2424" i="34"/>
  <c r="S2423" i="34"/>
  <c r="U2422" i="34"/>
  <c r="S2425" i="34"/>
  <c r="T2421" i="34"/>
  <c r="T2420" i="34"/>
  <c r="S2419" i="34"/>
  <c r="U2418" i="34"/>
  <c r="T2417" i="34"/>
  <c r="S2416" i="34"/>
  <c r="S2415" i="34"/>
  <c r="T2412" i="34"/>
  <c r="S2411" i="34"/>
  <c r="T2414" i="34"/>
  <c r="S2413" i="34"/>
  <c r="U2410" i="34"/>
  <c r="U2433" i="34"/>
  <c r="T2432" i="34"/>
  <c r="U2431" i="34"/>
  <c r="T2430" i="34"/>
  <c r="U2429" i="34"/>
  <c r="T2428" i="34"/>
  <c r="T2427" i="34"/>
  <c r="S2426" i="34"/>
  <c r="S2424" i="34"/>
  <c r="T2423" i="34"/>
  <c r="S2422" i="34"/>
  <c r="T2425" i="34"/>
  <c r="U2421" i="34"/>
  <c r="U2420" i="34"/>
  <c r="T2419" i="34"/>
  <c r="S2418" i="34"/>
  <c r="U2417" i="34"/>
  <c r="T2416" i="34"/>
  <c r="T2415" i="34"/>
  <c r="U2412" i="34"/>
  <c r="T2411" i="34"/>
  <c r="U2414" i="34"/>
  <c r="T2413" i="34"/>
  <c r="S2410" i="34"/>
  <c r="S2433" i="34"/>
  <c r="U2432" i="34"/>
  <c r="S2431" i="34"/>
  <c r="U2430" i="34"/>
  <c r="S2429" i="34"/>
  <c r="U2428" i="34"/>
  <c r="U2427" i="34"/>
  <c r="T2426" i="34"/>
  <c r="T2424" i="34"/>
  <c r="U2423" i="34"/>
  <c r="T2422" i="34"/>
  <c r="U2425" i="34"/>
  <c r="S2421" i="34"/>
  <c r="S2420" i="34"/>
  <c r="U2419" i="34"/>
  <c r="T2418" i="34"/>
  <c r="S2417" i="34"/>
  <c r="U2416" i="34"/>
  <c r="U2415" i="34"/>
  <c r="S2412" i="34"/>
  <c r="U2411" i="34"/>
  <c r="S2414" i="34"/>
  <c r="U2413" i="34"/>
  <c r="T2410" i="34"/>
  <c r="T2409" i="34"/>
  <c r="S2408" i="34"/>
  <c r="S2407" i="34"/>
  <c r="S2403" i="34"/>
  <c r="U2404" i="34"/>
  <c r="S2405" i="34"/>
  <c r="U2402" i="34"/>
  <c r="U2406" i="34"/>
  <c r="T2401" i="34"/>
  <c r="S2400" i="34"/>
  <c r="U2409" i="34"/>
  <c r="T2408" i="34"/>
  <c r="T2407" i="34"/>
  <c r="T2403" i="34"/>
  <c r="S2404" i="34"/>
  <c r="T2405" i="34"/>
  <c r="S2402" i="34"/>
  <c r="S2406" i="34"/>
  <c r="U2401" i="34"/>
  <c r="T2400" i="34"/>
  <c r="S2409" i="34"/>
  <c r="U2408" i="34"/>
  <c r="U2407" i="34"/>
  <c r="U2403" i="34"/>
  <c r="T2404" i="34"/>
  <c r="U2405" i="34"/>
  <c r="T2402" i="34"/>
  <c r="T2406" i="34"/>
  <c r="S2401" i="34"/>
  <c r="U2400" i="34"/>
  <c r="S2054" i="34"/>
  <c r="U2054" i="34"/>
  <c r="T2054" i="34"/>
  <c r="U2063" i="34"/>
  <c r="T2063" i="34"/>
  <c r="S2063" i="34"/>
  <c r="S1979" i="34"/>
  <c r="S2008" i="34"/>
  <c r="T2011" i="34"/>
  <c r="T2009" i="34"/>
  <c r="S1984" i="34"/>
  <c r="S1982" i="34"/>
  <c r="T1987" i="34"/>
  <c r="S2013" i="34"/>
  <c r="S2045" i="34"/>
  <c r="T1977" i="34"/>
  <c r="T1985" i="34"/>
  <c r="S1980" i="34"/>
  <c r="U1979" i="34"/>
  <c r="U2008" i="34"/>
  <c r="S1983" i="34"/>
  <c r="S1981" i="34"/>
  <c r="S2012" i="34"/>
  <c r="S2010" i="34"/>
  <c r="U1984" i="34"/>
  <c r="U1982" i="34"/>
  <c r="U2013" i="34"/>
  <c r="U2045" i="34"/>
  <c r="U1980" i="34"/>
  <c r="T1979" i="34"/>
  <c r="T2008" i="34"/>
  <c r="S2011" i="34"/>
  <c r="S2009" i="34"/>
  <c r="U1983" i="34"/>
  <c r="U1981" i="34"/>
  <c r="U2012" i="34"/>
  <c r="U2010" i="34"/>
  <c r="T1984" i="34"/>
  <c r="T1982" i="34"/>
  <c r="S1987" i="34"/>
  <c r="T2013" i="34"/>
  <c r="T2045" i="34"/>
  <c r="S1977" i="34"/>
  <c r="S1985" i="34"/>
  <c r="T1980" i="34"/>
  <c r="U2011" i="34"/>
  <c r="U2009" i="34"/>
  <c r="T1983" i="34"/>
  <c r="T1981" i="34"/>
  <c r="T2012" i="34"/>
  <c r="T2010" i="34"/>
  <c r="U1987" i="34"/>
  <c r="U1977" i="34"/>
  <c r="U1985" i="34"/>
  <c r="U2053" i="34"/>
  <c r="U2058" i="34"/>
  <c r="U2062" i="34"/>
  <c r="U2070" i="34"/>
  <c r="U2074" i="34"/>
  <c r="U2078" i="34"/>
  <c r="U2082" i="34"/>
  <c r="T1990" i="34"/>
  <c r="T1994" i="34"/>
  <c r="T2017" i="34"/>
  <c r="T2021" i="34"/>
  <c r="S2036" i="34"/>
  <c r="S1963" i="34"/>
  <c r="S1967" i="34"/>
  <c r="S1971" i="34"/>
  <c r="S1975" i="34"/>
  <c r="T2000" i="34"/>
  <c r="T2025" i="34"/>
  <c r="T2029" i="34"/>
  <c r="S2038" i="34"/>
  <c r="S2066" i="34"/>
  <c r="S2089" i="34"/>
  <c r="S2093" i="34"/>
  <c r="T2043" i="34"/>
  <c r="T1978" i="34"/>
  <c r="S2016" i="34"/>
  <c r="U2059" i="34"/>
  <c r="U2067" i="34"/>
  <c r="U2071" i="34"/>
  <c r="U2075" i="34"/>
  <c r="U2079" i="34"/>
  <c r="U2083" i="34"/>
  <c r="T1991" i="34"/>
  <c r="T1995" i="34"/>
  <c r="T2018" i="34"/>
  <c r="T2022" i="34"/>
  <c r="S2037" i="34"/>
  <c r="S1964" i="34"/>
  <c r="S1968" i="34"/>
  <c r="S1972" i="34"/>
  <c r="S1976" i="34"/>
  <c r="T2001" i="34"/>
  <c r="T2053" i="34"/>
  <c r="T2058" i="34"/>
  <c r="T2062" i="34"/>
  <c r="T2070" i="34"/>
  <c r="T2074" i="34"/>
  <c r="T2078" i="34"/>
  <c r="T2082" i="34"/>
  <c r="U2036" i="34"/>
  <c r="U1963" i="34"/>
  <c r="U1967" i="34"/>
  <c r="U1971" i="34"/>
  <c r="U1975" i="34"/>
  <c r="U2038" i="34"/>
  <c r="U2066" i="34"/>
  <c r="U2089" i="34"/>
  <c r="U2093" i="34"/>
  <c r="U2016" i="34"/>
  <c r="S2052" i="34"/>
  <c r="T2059" i="34"/>
  <c r="T2067" i="34"/>
  <c r="T2071" i="34"/>
  <c r="T2075" i="34"/>
  <c r="T2079" i="34"/>
  <c r="T2083" i="34"/>
  <c r="U2037" i="34"/>
  <c r="U1964" i="34"/>
  <c r="U1968" i="34"/>
  <c r="U1972" i="34"/>
  <c r="U1976" i="34"/>
  <c r="U2039" i="34"/>
  <c r="U2085" i="34"/>
  <c r="S1990" i="34"/>
  <c r="S1994" i="34"/>
  <c r="S2017" i="34"/>
  <c r="S2021" i="34"/>
  <c r="T2036" i="34"/>
  <c r="T1963" i="34"/>
  <c r="T1967" i="34"/>
  <c r="T1971" i="34"/>
  <c r="T1975" i="34"/>
  <c r="S2000" i="34"/>
  <c r="S2004" i="34"/>
  <c r="U2004" i="34"/>
  <c r="S2025" i="34"/>
  <c r="S2029" i="34"/>
  <c r="T2038" i="34"/>
  <c r="T2066" i="34"/>
  <c r="T2089" i="34"/>
  <c r="T2093" i="34"/>
  <c r="S2043" i="34"/>
  <c r="S1978" i="34"/>
  <c r="T2016" i="34"/>
  <c r="U2052" i="34"/>
  <c r="S1991" i="34"/>
  <c r="S1995" i="34"/>
  <c r="S2018" i="34"/>
  <c r="S2022" i="34"/>
  <c r="T2037" i="34"/>
  <c r="T1964" i="34"/>
  <c r="T1968" i="34"/>
  <c r="T1972" i="34"/>
  <c r="T1976" i="34"/>
  <c r="S2001" i="34"/>
  <c r="T2005" i="34"/>
  <c r="S2053" i="34"/>
  <c r="S2058" i="34"/>
  <c r="S2062" i="34"/>
  <c r="S2070" i="34"/>
  <c r="S2074" i="34"/>
  <c r="S2078" i="34"/>
  <c r="S2082" i="34"/>
  <c r="U1990" i="34"/>
  <c r="U1994" i="34"/>
  <c r="U2017" i="34"/>
  <c r="U2021" i="34"/>
  <c r="U2000" i="34"/>
  <c r="T2004" i="34"/>
  <c r="U2025" i="34"/>
  <c r="U2029" i="34"/>
  <c r="U2043" i="34"/>
  <c r="U1978" i="34"/>
  <c r="T2052" i="34"/>
  <c r="S2059" i="34"/>
  <c r="S2067" i="34"/>
  <c r="S2071" i="34"/>
  <c r="S2075" i="34"/>
  <c r="S2079" i="34"/>
  <c r="S2083" i="34"/>
  <c r="U1991" i="34"/>
  <c r="U1995" i="34"/>
  <c r="U2018" i="34"/>
  <c r="U2022" i="34"/>
  <c r="U2001" i="34"/>
  <c r="U2005" i="34"/>
  <c r="U2026" i="34"/>
  <c r="U2030" i="34"/>
  <c r="T2044" i="34"/>
  <c r="U2040" i="34"/>
  <c r="T2030" i="34"/>
  <c r="T2085" i="34"/>
  <c r="U2047" i="34"/>
  <c r="S1986" i="34"/>
  <c r="S2033" i="34"/>
  <c r="U2056" i="34"/>
  <c r="U2060" i="34"/>
  <c r="U2068" i="34"/>
  <c r="U2072" i="34"/>
  <c r="U2076" i="34"/>
  <c r="U2080" i="34"/>
  <c r="U2084" i="34"/>
  <c r="T1988" i="34"/>
  <c r="T1992" i="34"/>
  <c r="T1996" i="34"/>
  <c r="T2019" i="34"/>
  <c r="T2023" i="34"/>
  <c r="S1965" i="34"/>
  <c r="S1969" i="34"/>
  <c r="S1973" i="34"/>
  <c r="T1998" i="34"/>
  <c r="T2002" i="34"/>
  <c r="S2006" i="34"/>
  <c r="T2027" i="34"/>
  <c r="T2031" i="34"/>
  <c r="T2051" i="34"/>
  <c r="S2086" i="34"/>
  <c r="U2087" i="34"/>
  <c r="U2091" i="34"/>
  <c r="U2095" i="34"/>
  <c r="T2046" i="34"/>
  <c r="U2048" i="34"/>
  <c r="U2014" i="34"/>
  <c r="U2034" i="34"/>
  <c r="T2026" i="34"/>
  <c r="T2039" i="34"/>
  <c r="S2085" i="34"/>
  <c r="S2090" i="34"/>
  <c r="S2094" i="34"/>
  <c r="S2040" i="34"/>
  <c r="T2047" i="34"/>
  <c r="U1986" i="34"/>
  <c r="U2033" i="34"/>
  <c r="T2056" i="34"/>
  <c r="T2060" i="34"/>
  <c r="T2068" i="34"/>
  <c r="T2072" i="34"/>
  <c r="T2076" i="34"/>
  <c r="T2080" i="34"/>
  <c r="T2084" i="34"/>
  <c r="U1965" i="34"/>
  <c r="U1969" i="34"/>
  <c r="U1973" i="34"/>
  <c r="U2006" i="34"/>
  <c r="U2086" i="34"/>
  <c r="T2087" i="34"/>
  <c r="T2091" i="34"/>
  <c r="T2095" i="34"/>
  <c r="S2041" i="34"/>
  <c r="T2048" i="34"/>
  <c r="T2014" i="34"/>
  <c r="T2034" i="34"/>
  <c r="S2005" i="34"/>
  <c r="S2030" i="34"/>
  <c r="U2090" i="34"/>
  <c r="U2094" i="34"/>
  <c r="S2044" i="34"/>
  <c r="T1986" i="34"/>
  <c r="T2033" i="34"/>
  <c r="S1988" i="34"/>
  <c r="S1992" i="34"/>
  <c r="S1996" i="34"/>
  <c r="S2019" i="34"/>
  <c r="S2023" i="34"/>
  <c r="T1965" i="34"/>
  <c r="T1969" i="34"/>
  <c r="T1973" i="34"/>
  <c r="S1998" i="34"/>
  <c r="S2002" i="34"/>
  <c r="T2006" i="34"/>
  <c r="S2027" i="34"/>
  <c r="S2031" i="34"/>
  <c r="S2051" i="34"/>
  <c r="T2086" i="34"/>
  <c r="S2046" i="34"/>
  <c r="U2041" i="34"/>
  <c r="U2057" i="34"/>
  <c r="U2061" i="34"/>
  <c r="U2069" i="34"/>
  <c r="U2073" i="34"/>
  <c r="U2077" i="34"/>
  <c r="U2081" i="34"/>
  <c r="T1989" i="34"/>
  <c r="T1993" i="34"/>
  <c r="T1997" i="34"/>
  <c r="S2026" i="34"/>
  <c r="S2039" i="34"/>
  <c r="T2090" i="34"/>
  <c r="T2094" i="34"/>
  <c r="U2044" i="34"/>
  <c r="T2040" i="34"/>
  <c r="S2047" i="34"/>
  <c r="S2056" i="34"/>
  <c r="S2060" i="34"/>
  <c r="S2068" i="34"/>
  <c r="S2072" i="34"/>
  <c r="S2076" i="34"/>
  <c r="S2080" i="34"/>
  <c r="S2084" i="34"/>
  <c r="U1988" i="34"/>
  <c r="U1992" i="34"/>
  <c r="U1996" i="34"/>
  <c r="U2019" i="34"/>
  <c r="U2023" i="34"/>
  <c r="U1998" i="34"/>
  <c r="U2002" i="34"/>
  <c r="U2027" i="34"/>
  <c r="U2031" i="34"/>
  <c r="U2051" i="34"/>
  <c r="S2087" i="34"/>
  <c r="S2091" i="34"/>
  <c r="S2095" i="34"/>
  <c r="U2046" i="34"/>
  <c r="T2041" i="34"/>
  <c r="S2048" i="34"/>
  <c r="S2014" i="34"/>
  <c r="S2034" i="34"/>
  <c r="T2057" i="34"/>
  <c r="T2061" i="34"/>
  <c r="T2069" i="34"/>
  <c r="T2073" i="34"/>
  <c r="T2077" i="34"/>
  <c r="T2081" i="34"/>
  <c r="U1989" i="34"/>
  <c r="S2020" i="34"/>
  <c r="S2024" i="34"/>
  <c r="T1966" i="34"/>
  <c r="T1970" i="34"/>
  <c r="T1974" i="34"/>
  <c r="S1999" i="34"/>
  <c r="S2003" i="34"/>
  <c r="T2007" i="34"/>
  <c r="S2028" i="34"/>
  <c r="S2032" i="34"/>
  <c r="T2065" i="34"/>
  <c r="T2088" i="34"/>
  <c r="T2092" i="34"/>
  <c r="T2096" i="34"/>
  <c r="U2042" i="34"/>
  <c r="S2061" i="34"/>
  <c r="S2073" i="34"/>
  <c r="S2081" i="34"/>
  <c r="S1997" i="34"/>
  <c r="U2020" i="34"/>
  <c r="U2024" i="34"/>
  <c r="U1999" i="34"/>
  <c r="U2003" i="34"/>
  <c r="U2028" i="34"/>
  <c r="U2032" i="34"/>
  <c r="T2042" i="34"/>
  <c r="S2049" i="34"/>
  <c r="S2015" i="34"/>
  <c r="S2035" i="34"/>
  <c r="S1993" i="34"/>
  <c r="U1997" i="34"/>
  <c r="T2020" i="34"/>
  <c r="T2024" i="34"/>
  <c r="S1966" i="34"/>
  <c r="S1970" i="34"/>
  <c r="S1974" i="34"/>
  <c r="T1999" i="34"/>
  <c r="T2003" i="34"/>
  <c r="S2007" i="34"/>
  <c r="T2028" i="34"/>
  <c r="T2032" i="34"/>
  <c r="S2065" i="34"/>
  <c r="S2088" i="34"/>
  <c r="S2092" i="34"/>
  <c r="S2096" i="34"/>
  <c r="U2049" i="34"/>
  <c r="U2015" i="34"/>
  <c r="U2035" i="34"/>
  <c r="S2057" i="34"/>
  <c r="S2069" i="34"/>
  <c r="S2077" i="34"/>
  <c r="S1989" i="34"/>
  <c r="U1993" i="34"/>
  <c r="U1966" i="34"/>
  <c r="U1970" i="34"/>
  <c r="U1974" i="34"/>
  <c r="U2007" i="34"/>
  <c r="U2065" i="34"/>
  <c r="U2088" i="34"/>
  <c r="U2092" i="34"/>
  <c r="U2096" i="34"/>
  <c r="S2042" i="34"/>
  <c r="T2049" i="34"/>
  <c r="T2015" i="34"/>
  <c r="T2035" i="34"/>
  <c r="T2064" i="34"/>
  <c r="S2050" i="34"/>
  <c r="S2055" i="34"/>
  <c r="U2050" i="34"/>
  <c r="U2055" i="34"/>
  <c r="S2064" i="34"/>
  <c r="T2050" i="34"/>
  <c r="T2055" i="34"/>
  <c r="U2064" i="34"/>
  <c r="D13" i="15"/>
  <c r="C13" i="15"/>
  <c r="B99" i="34"/>
  <c r="B196" i="34"/>
  <c r="B214" i="34"/>
  <c r="B562" i="34"/>
  <c r="B572" i="34"/>
  <c r="B593" i="34"/>
  <c r="B644" i="34"/>
  <c r="B657" i="34"/>
  <c r="B670" i="34"/>
  <c r="B695" i="34"/>
  <c r="B740" i="34"/>
  <c r="B26" i="34"/>
  <c r="A740" i="34" l="1"/>
  <c r="R740" i="34"/>
  <c r="V740" i="34"/>
  <c r="P740" i="34"/>
  <c r="X740" i="34"/>
  <c r="AA740" i="34"/>
  <c r="Q740" i="34"/>
  <c r="A644" i="34"/>
  <c r="R644" i="34"/>
  <c r="V644" i="34"/>
  <c r="AA644" i="34"/>
  <c r="P644" i="34"/>
  <c r="X644" i="34"/>
  <c r="Q644" i="34"/>
  <c r="A695" i="34"/>
  <c r="P695" i="34"/>
  <c r="X695" i="34"/>
  <c r="R695" i="34"/>
  <c r="V695" i="34"/>
  <c r="Q695" i="34"/>
  <c r="AA695" i="34"/>
  <c r="A572" i="34"/>
  <c r="P572" i="34"/>
  <c r="X572" i="34"/>
  <c r="Q572" i="34"/>
  <c r="R572" i="34"/>
  <c r="V572" i="34"/>
  <c r="AA572" i="34"/>
  <c r="A593" i="34"/>
  <c r="R593" i="34"/>
  <c r="V593" i="34"/>
  <c r="P593" i="34"/>
  <c r="X593" i="34"/>
  <c r="AA593" i="34"/>
  <c r="Q593" i="34"/>
  <c r="A670" i="34"/>
  <c r="R670" i="34"/>
  <c r="V670" i="34"/>
  <c r="AA670" i="34"/>
  <c r="P670" i="34"/>
  <c r="X670" i="34"/>
  <c r="Q670" i="34"/>
  <c r="A657" i="34"/>
  <c r="P657" i="34"/>
  <c r="X657" i="34"/>
  <c r="Q657" i="34"/>
  <c r="R657" i="34"/>
  <c r="V657" i="34"/>
  <c r="AA657" i="34"/>
  <c r="A562" i="34"/>
  <c r="P562" i="34"/>
  <c r="X562" i="34"/>
  <c r="Q562" i="34"/>
  <c r="R562" i="34"/>
  <c r="V562" i="34"/>
  <c r="AA562" i="34"/>
  <c r="A99" i="34"/>
  <c r="P99" i="34"/>
  <c r="X99" i="34"/>
  <c r="Q99" i="34"/>
  <c r="R99" i="34"/>
  <c r="V99" i="34"/>
  <c r="AA99" i="34"/>
  <c r="A26" i="34"/>
  <c r="P26" i="34"/>
  <c r="X26" i="34"/>
  <c r="Q26" i="34"/>
  <c r="R26" i="34"/>
  <c r="V26" i="34"/>
  <c r="AA26" i="34"/>
  <c r="A214" i="34"/>
  <c r="Q214" i="34"/>
  <c r="R214" i="34"/>
  <c r="V214" i="34"/>
  <c r="AA214" i="34"/>
  <c r="P214" i="34"/>
  <c r="X214" i="34"/>
  <c r="A196" i="34"/>
  <c r="Q196" i="34"/>
  <c r="R196" i="34"/>
  <c r="V196" i="34"/>
  <c r="AA196" i="34"/>
  <c r="P196" i="34"/>
  <c r="X196" i="34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2" i="34" l="1"/>
  <c r="R112" i="34"/>
  <c r="V112" i="34"/>
  <c r="AA112" i="34"/>
  <c r="P112" i="34"/>
  <c r="X112" i="34"/>
  <c r="Q112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44" i="34" l="1"/>
  <c r="P2944" i="34" s="1"/>
  <c r="B2945" i="34"/>
  <c r="P2945" i="34" s="1"/>
  <c r="B2946" i="34"/>
  <c r="P2946" i="34" s="1"/>
  <c r="B2947" i="34"/>
  <c r="P2947" i="34" s="1"/>
  <c r="B2948" i="34"/>
  <c r="P2948" i="34" s="1"/>
  <c r="B2949" i="34"/>
  <c r="P2949" i="34" s="1"/>
  <c r="X2947" i="34" l="1"/>
  <c r="Q2947" i="34"/>
  <c r="R2947" i="34"/>
  <c r="V2947" i="34"/>
  <c r="AA2947" i="34"/>
  <c r="Q2946" i="34"/>
  <c r="R2946" i="34"/>
  <c r="V2946" i="34"/>
  <c r="AA2946" i="34"/>
  <c r="X2946" i="34"/>
  <c r="R2945" i="34"/>
  <c r="V2945" i="34"/>
  <c r="AA2945" i="34"/>
  <c r="X2945" i="34"/>
  <c r="Q2945" i="34"/>
  <c r="R2949" i="34"/>
  <c r="V2949" i="34"/>
  <c r="AA2949" i="34"/>
  <c r="X2949" i="34"/>
  <c r="Q2949" i="34"/>
  <c r="AA2948" i="34"/>
  <c r="X2948" i="34"/>
  <c r="Q2948" i="34"/>
  <c r="R2948" i="34"/>
  <c r="V2948" i="34"/>
  <c r="AA2944" i="34"/>
  <c r="X2944" i="34"/>
  <c r="Q2944" i="34"/>
  <c r="R2944" i="34"/>
  <c r="V2944" i="34"/>
  <c r="A2946" i="34"/>
  <c r="A2945" i="34"/>
  <c r="A2944" i="34"/>
  <c r="A2947" i="34"/>
  <c r="A2948" i="34"/>
  <c r="A2949" i="34"/>
  <c r="I6" i="43"/>
  <c r="S425" i="34" l="1"/>
  <c r="T341" i="34"/>
  <c r="T397" i="34"/>
  <c r="T428" i="34"/>
  <c r="T354" i="34"/>
  <c r="T370" i="34"/>
  <c r="T386" i="34"/>
  <c r="T402" i="34"/>
  <c r="T371" i="34"/>
  <c r="U438" i="34"/>
  <c r="U423" i="34"/>
  <c r="T367" i="34"/>
  <c r="S406" i="34"/>
  <c r="T430" i="34"/>
  <c r="T356" i="34"/>
  <c r="T372" i="34"/>
  <c r="T388" i="34"/>
  <c r="T405" i="34"/>
  <c r="U422" i="34"/>
  <c r="U437" i="34"/>
  <c r="S411" i="34"/>
  <c r="U365" i="34"/>
  <c r="U393" i="34"/>
  <c r="U350" i="34"/>
  <c r="U382" i="34"/>
  <c r="U428" i="34"/>
  <c r="S351" i="34"/>
  <c r="S399" i="34"/>
  <c r="S355" i="34"/>
  <c r="S383" i="34"/>
  <c r="U406" i="34"/>
  <c r="U368" i="34"/>
  <c r="U400" i="34"/>
  <c r="S353" i="34"/>
  <c r="S389" i="34"/>
  <c r="S422" i="34"/>
  <c r="S414" i="34"/>
  <c r="T349" i="34"/>
  <c r="T401" i="34"/>
  <c r="T424" i="34"/>
  <c r="T350" i="34"/>
  <c r="T366" i="34"/>
  <c r="T382" i="34"/>
  <c r="T398" i="34"/>
  <c r="U434" i="34"/>
  <c r="T379" i="34"/>
  <c r="T347" i="34"/>
  <c r="T395" i="34"/>
  <c r="T426" i="34"/>
  <c r="T352" i="34"/>
  <c r="T368" i="34"/>
  <c r="T384" i="34"/>
  <c r="T400" i="34"/>
  <c r="S423" i="34"/>
  <c r="T403" i="34"/>
  <c r="U411" i="34"/>
  <c r="S365" i="34"/>
  <c r="S393" i="34"/>
  <c r="U415" i="34"/>
  <c r="U362" i="34"/>
  <c r="U394" i="34"/>
  <c r="U424" i="34"/>
  <c r="S420" i="34"/>
  <c r="S363" i="34"/>
  <c r="S441" i="34"/>
  <c r="S419" i="34"/>
  <c r="U355" i="34"/>
  <c r="U383" i="34"/>
  <c r="U404" i="34"/>
  <c r="U348" i="34"/>
  <c r="U380" i="34"/>
  <c r="T438" i="34"/>
  <c r="U369" i="34"/>
  <c r="S442" i="34"/>
  <c r="U432" i="34"/>
  <c r="U414" i="34"/>
  <c r="S426" i="34"/>
  <c r="T265" i="34"/>
  <c r="T273" i="34"/>
  <c r="U249" i="34"/>
  <c r="S283" i="34"/>
  <c r="T250" i="34"/>
  <c r="S285" i="34"/>
  <c r="T260" i="34"/>
  <c r="S251" i="34"/>
  <c r="U257" i="34"/>
  <c r="S234" i="34"/>
  <c r="U266" i="34"/>
  <c r="U274" i="34"/>
  <c r="U255" i="34"/>
  <c r="U285" i="34"/>
  <c r="U272" i="34"/>
  <c r="T240" i="34"/>
  <c r="T281" i="34"/>
  <c r="T258" i="34"/>
  <c r="T283" i="34"/>
  <c r="S250" i="34"/>
  <c r="T236" i="34"/>
  <c r="T264" i="34"/>
  <c r="U253" i="34"/>
  <c r="U273" i="34"/>
  <c r="S266" i="34"/>
  <c r="S235" i="34"/>
  <c r="T255" i="34"/>
  <c r="U286" i="34"/>
  <c r="U256" i="34"/>
  <c r="U305" i="34"/>
  <c r="T292" i="34"/>
  <c r="T296" i="34"/>
  <c r="T293" i="34"/>
  <c r="U317" i="34"/>
  <c r="T278" i="34"/>
  <c r="T319" i="34"/>
  <c r="T313" i="34"/>
  <c r="U300" i="34"/>
  <c r="S278" i="34"/>
  <c r="U319" i="34"/>
  <c r="U309" i="34"/>
  <c r="T314" i="34"/>
  <c r="T297" i="34"/>
  <c r="T315" i="34"/>
  <c r="U318" i="34"/>
  <c r="S295" i="34"/>
  <c r="T309" i="34"/>
  <c r="S300" i="34"/>
  <c r="U293" i="34"/>
  <c r="U298" i="34"/>
  <c r="U295" i="34"/>
  <c r="S150" i="34"/>
  <c r="T65" i="34"/>
  <c r="U85" i="34"/>
  <c r="U54" i="34"/>
  <c r="S176" i="34"/>
  <c r="S244" i="34"/>
  <c r="T84" i="34"/>
  <c r="T190" i="34"/>
  <c r="T245" i="34"/>
  <c r="T161" i="34"/>
  <c r="T172" i="34"/>
  <c r="U220" i="34"/>
  <c r="S59" i="34"/>
  <c r="T143" i="34"/>
  <c r="T194" i="34"/>
  <c r="S61" i="34"/>
  <c r="T137" i="34"/>
  <c r="U176" i="34"/>
  <c r="U195" i="34"/>
  <c r="S84" i="34"/>
  <c r="U177" i="34"/>
  <c r="S231" i="34"/>
  <c r="U77" i="34"/>
  <c r="U146" i="34"/>
  <c r="S239" i="34"/>
  <c r="S143" i="34"/>
  <c r="U209" i="34"/>
  <c r="U83" i="34"/>
  <c r="S175" i="34"/>
  <c r="T205" i="34"/>
  <c r="T53" i="34"/>
  <c r="S158" i="34"/>
  <c r="T218" i="34"/>
  <c r="S77" i="34"/>
  <c r="S172" i="34"/>
  <c r="T220" i="34"/>
  <c r="S74" i="34"/>
  <c r="S160" i="34"/>
  <c r="T209" i="34"/>
  <c r="T61" i="34"/>
  <c r="T156" i="34"/>
  <c r="S195" i="34"/>
  <c r="U76" i="34"/>
  <c r="S145" i="34"/>
  <c r="S183" i="34"/>
  <c r="U231" i="34"/>
  <c r="U161" i="34"/>
  <c r="S208" i="34"/>
  <c r="U136" i="34"/>
  <c r="U160" i="34"/>
  <c r="U194" i="34"/>
  <c r="U137" i="34"/>
  <c r="T131" i="34"/>
  <c r="T62" i="34"/>
  <c r="S62" i="34"/>
  <c r="S36" i="34"/>
  <c r="U184" i="34"/>
  <c r="S37" i="34"/>
  <c r="T38" i="34"/>
  <c r="S168" i="34"/>
  <c r="T204" i="34"/>
  <c r="U206" i="34"/>
  <c r="U200" i="34"/>
  <c r="U203" i="34"/>
  <c r="S204" i="34"/>
  <c r="S197" i="34"/>
  <c r="T203" i="34"/>
  <c r="T216" i="34"/>
  <c r="S185" i="34"/>
  <c r="S201" i="34"/>
  <c r="U199" i="34"/>
  <c r="S206" i="34"/>
  <c r="S200" i="34"/>
  <c r="T152" i="34"/>
  <c r="U153" i="34"/>
  <c r="U114" i="34"/>
  <c r="T153" i="34"/>
  <c r="T124" i="34"/>
  <c r="S153" i="34"/>
  <c r="U152" i="34"/>
  <c r="U122" i="34"/>
  <c r="T46" i="34"/>
  <c r="T29" i="34"/>
  <c r="T130" i="34"/>
  <c r="S132" i="34"/>
  <c r="S81" i="34"/>
  <c r="U96" i="34"/>
  <c r="T129" i="34"/>
  <c r="T49" i="34"/>
  <c r="U128" i="34"/>
  <c r="T72" i="34"/>
  <c r="T25" i="34"/>
  <c r="U48" i="34"/>
  <c r="U180" i="34"/>
  <c r="U81" i="34"/>
  <c r="T66" i="34"/>
  <c r="U22" i="34"/>
  <c r="U23" i="34"/>
  <c r="U47" i="34"/>
  <c r="T232" i="34"/>
  <c r="S109" i="34"/>
  <c r="S72" i="34"/>
  <c r="S25" i="34"/>
  <c r="T103" i="34"/>
  <c r="S134" i="34"/>
  <c r="T56" i="34"/>
  <c r="T180" i="34"/>
  <c r="S115" i="34"/>
  <c r="S24" i="34"/>
  <c r="S66" i="34"/>
  <c r="U226" i="34"/>
  <c r="T23" i="34"/>
  <c r="S73" i="34"/>
  <c r="S232" i="34"/>
  <c r="S80" i="34"/>
  <c r="T142" i="34"/>
  <c r="S30" i="34"/>
  <c r="U79" i="34"/>
  <c r="U130" i="34"/>
  <c r="U44" i="34"/>
  <c r="T34" i="34"/>
  <c r="U181" i="34"/>
  <c r="U100" i="34"/>
  <c r="U33" i="34"/>
  <c r="T192" i="34"/>
  <c r="T138" i="34"/>
  <c r="T82" i="34"/>
  <c r="U227" i="34"/>
  <c r="S108" i="34"/>
  <c r="S97" i="34"/>
  <c r="U67" i="34"/>
  <c r="U70" i="34"/>
  <c r="S148" i="34"/>
  <c r="T222" i="34"/>
  <c r="S221" i="34"/>
  <c r="U233" i="34"/>
  <c r="T411" i="34"/>
  <c r="T357" i="34"/>
  <c r="T408" i="34"/>
  <c r="S342" i="34"/>
  <c r="S358" i="34"/>
  <c r="S374" i="34"/>
  <c r="S390" i="34"/>
  <c r="T435" i="34"/>
  <c r="T399" i="34"/>
  <c r="U436" i="34"/>
  <c r="U416" i="34"/>
  <c r="T383" i="34"/>
  <c r="T410" i="34"/>
  <c r="S344" i="34"/>
  <c r="S360" i="34"/>
  <c r="S376" i="34"/>
  <c r="S392" i="34"/>
  <c r="T436" i="34"/>
  <c r="T353" i="34"/>
  <c r="U418" i="34"/>
  <c r="S341" i="34"/>
  <c r="S373" i="34"/>
  <c r="S397" i="34"/>
  <c r="U358" i="34"/>
  <c r="U390" i="34"/>
  <c r="T409" i="34"/>
  <c r="U363" i="34"/>
  <c r="S433" i="34"/>
  <c r="U359" i="34"/>
  <c r="U387" i="34"/>
  <c r="U344" i="34"/>
  <c r="U376" i="34"/>
  <c r="S405" i="34"/>
  <c r="U361" i="34"/>
  <c r="U403" i="34"/>
  <c r="T433" i="34"/>
  <c r="T418" i="34"/>
  <c r="T365" i="34"/>
  <c r="S408" i="34"/>
  <c r="T432" i="34"/>
  <c r="S354" i="34"/>
  <c r="S370" i="34"/>
  <c r="S386" i="34"/>
  <c r="S402" i="34"/>
  <c r="S409" i="34"/>
  <c r="S428" i="34"/>
  <c r="T359" i="34"/>
  <c r="S404" i="34"/>
  <c r="T434" i="34"/>
  <c r="S356" i="34"/>
  <c r="S372" i="34"/>
  <c r="S388" i="34"/>
  <c r="T440" i="34"/>
  <c r="T345" i="34"/>
  <c r="S417" i="34"/>
  <c r="U341" i="34"/>
  <c r="U373" i="34"/>
  <c r="U397" i="34"/>
  <c r="U419" i="34"/>
  <c r="U370" i="34"/>
  <c r="U402" i="34"/>
  <c r="T416" i="34"/>
  <c r="T429" i="34"/>
  <c r="U371" i="34"/>
  <c r="S439" i="34"/>
  <c r="U412" i="34"/>
  <c r="S359" i="34"/>
  <c r="S387" i="34"/>
  <c r="U410" i="34"/>
  <c r="U356" i="34"/>
  <c r="U388" i="34"/>
  <c r="S345" i="34"/>
  <c r="S377" i="34"/>
  <c r="S440" i="34"/>
  <c r="U429" i="34"/>
  <c r="T389" i="34"/>
  <c r="S413" i="34"/>
  <c r="S269" i="34"/>
  <c r="T234" i="34"/>
  <c r="T262" i="34"/>
  <c r="T284" i="34"/>
  <c r="T267" i="34"/>
  <c r="U236" i="34"/>
  <c r="S252" i="34"/>
  <c r="S261" i="34"/>
  <c r="U269" i="34"/>
  <c r="T241" i="34"/>
  <c r="S270" i="34"/>
  <c r="U235" i="34"/>
  <c r="T263" i="34"/>
  <c r="U252" i="34"/>
  <c r="U292" i="34"/>
  <c r="U251" i="34"/>
  <c r="S273" i="34"/>
  <c r="T254" i="34"/>
  <c r="T274" i="34"/>
  <c r="S267" i="34"/>
  <c r="S260" i="34"/>
  <c r="T251" i="34"/>
  <c r="T257" i="34"/>
  <c r="S241" i="34"/>
  <c r="U270" i="34"/>
  <c r="S242" i="34"/>
  <c r="S263" i="34"/>
  <c r="S236" i="34"/>
  <c r="S264" i="34"/>
  <c r="S292" i="34"/>
  <c r="U27" i="34"/>
  <c r="T310" i="34"/>
  <c r="S297" i="34"/>
  <c r="T311" i="34"/>
  <c r="T298" i="34"/>
  <c r="S279" i="34"/>
  <c r="S313" i="34"/>
  <c r="U314" i="34"/>
  <c r="U294" i="34"/>
  <c r="U279" i="34"/>
  <c r="T280" i="34"/>
  <c r="S314" i="34"/>
  <c r="S301" i="34"/>
  <c r="S315" i="34"/>
  <c r="S318" i="34"/>
  <c r="T299" i="34"/>
  <c r="S309" i="34"/>
  <c r="T316" i="34"/>
  <c r="U301" i="34"/>
  <c r="S306" i="34"/>
  <c r="U313" i="34"/>
  <c r="T85" i="34"/>
  <c r="S71" i="34"/>
  <c r="U71" i="34"/>
  <c r="S60" i="34"/>
  <c r="T170" i="34"/>
  <c r="T63" i="34"/>
  <c r="T157" i="34"/>
  <c r="S190" i="34"/>
  <c r="T68" i="34"/>
  <c r="S146" i="34"/>
  <c r="T186" i="34"/>
  <c r="T239" i="34"/>
  <c r="T78" i="34"/>
  <c r="T160" i="34"/>
  <c r="S194" i="34"/>
  <c r="T75" i="34"/>
  <c r="T144" i="34"/>
  <c r="U182" i="34"/>
  <c r="S225" i="34"/>
  <c r="U139" i="34"/>
  <c r="S171" i="34"/>
  <c r="S245" i="34"/>
  <c r="S135" i="34"/>
  <c r="S159" i="34"/>
  <c r="U59" i="34"/>
  <c r="U155" i="34"/>
  <c r="S243" i="34"/>
  <c r="S137" i="34"/>
  <c r="T176" i="34"/>
  <c r="T189" i="34"/>
  <c r="S63" i="34"/>
  <c r="T177" i="34"/>
  <c r="U245" i="34"/>
  <c r="T140" i="34"/>
  <c r="T208" i="34"/>
  <c r="S50" i="34"/>
  <c r="S136" i="34"/>
  <c r="T169" i="34"/>
  <c r="T224" i="34"/>
  <c r="T83" i="34"/>
  <c r="U170" i="34"/>
  <c r="U225" i="34"/>
  <c r="U84" i="34"/>
  <c r="U158" i="34"/>
  <c r="S207" i="34"/>
  <c r="S55" i="34"/>
  <c r="U159" i="34"/>
  <c r="S220" i="34"/>
  <c r="S141" i="34"/>
  <c r="S169" i="34"/>
  <c r="S224" i="34"/>
  <c r="S147" i="34"/>
  <c r="U57" i="34"/>
  <c r="T57" i="34"/>
  <c r="T36" i="34"/>
  <c r="S35" i="34"/>
  <c r="T184" i="34"/>
  <c r="S38" i="34"/>
  <c r="T43" i="34"/>
  <c r="T217" i="34"/>
  <c r="U216" i="34"/>
  <c r="T213" i="34"/>
  <c r="S212" i="34"/>
  <c r="S217" i="34"/>
  <c r="S210" i="34"/>
  <c r="U212" i="34"/>
  <c r="T211" i="34"/>
  <c r="U210" i="34"/>
  <c r="T206" i="34"/>
  <c r="S203" i="34"/>
  <c r="U154" i="34"/>
  <c r="U213" i="34"/>
  <c r="T90" i="34"/>
  <c r="U124" i="34"/>
  <c r="S90" i="34"/>
  <c r="U151" i="34"/>
  <c r="T121" i="34"/>
  <c r="S111" i="34"/>
  <c r="U90" i="34"/>
  <c r="S124" i="34"/>
  <c r="S110" i="34"/>
  <c r="S48" i="34"/>
  <c r="S56" i="34"/>
  <c r="T188" i="34"/>
  <c r="T123" i="34"/>
  <c r="U28" i="34"/>
  <c r="T181" i="34"/>
  <c r="T100" i="34"/>
  <c r="T162" i="34"/>
  <c r="U32" i="34"/>
  <c r="U191" i="34"/>
  <c r="T127" i="34"/>
  <c r="S29" i="34"/>
  <c r="U223" i="34"/>
  <c r="S34" i="34"/>
  <c r="T96" i="34"/>
  <c r="S129" i="34"/>
  <c r="S106" i="34"/>
  <c r="S49" i="34"/>
  <c r="T113" i="34"/>
  <c r="T32" i="34"/>
  <c r="U142" i="34"/>
  <c r="U133" i="34"/>
  <c r="U94" i="34"/>
  <c r="T79" i="34"/>
  <c r="S69" i="34"/>
  <c r="T223" i="34"/>
  <c r="T132" i="34"/>
  <c r="T81" i="34"/>
  <c r="U167" i="34"/>
  <c r="U45" i="34"/>
  <c r="T39" i="34"/>
  <c r="S162" i="34"/>
  <c r="U138" i="34"/>
  <c r="T31" i="34"/>
  <c r="T215" i="34"/>
  <c r="T94" i="34"/>
  <c r="U91" i="34"/>
  <c r="U188" i="34"/>
  <c r="U115" i="34"/>
  <c r="S28" i="34"/>
  <c r="T45" i="34"/>
  <c r="S23" i="34"/>
  <c r="S47" i="34"/>
  <c r="S192" i="34"/>
  <c r="S128" i="34"/>
  <c r="S31" i="34"/>
  <c r="U25" i="34"/>
  <c r="U30" i="34"/>
  <c r="U222" i="34"/>
  <c r="U64" i="34"/>
  <c r="S98" i="34"/>
  <c r="T64" i="34"/>
  <c r="T70" i="34"/>
  <c r="S222" i="34"/>
  <c r="U149" i="34"/>
  <c r="T423" i="34"/>
  <c r="T373" i="34"/>
  <c r="T415" i="34"/>
  <c r="T346" i="34"/>
  <c r="T362" i="34"/>
  <c r="T378" i="34"/>
  <c r="T394" i="34"/>
  <c r="U409" i="34"/>
  <c r="U442" i="34"/>
  <c r="U431" i="34"/>
  <c r="T413" i="34"/>
  <c r="T391" i="34"/>
  <c r="T417" i="34"/>
  <c r="T348" i="34"/>
  <c r="T364" i="34"/>
  <c r="T380" i="34"/>
  <c r="T396" i="34"/>
  <c r="U430" i="34"/>
  <c r="T369" i="34"/>
  <c r="S429" i="34"/>
  <c r="U349" i="34"/>
  <c r="U381" i="34"/>
  <c r="U401" i="34"/>
  <c r="U366" i="34"/>
  <c r="U398" i="34"/>
  <c r="T425" i="34"/>
  <c r="S371" i="34"/>
  <c r="U420" i="34"/>
  <c r="S367" i="34"/>
  <c r="S391" i="34"/>
  <c r="U352" i="34"/>
  <c r="U384" i="34"/>
  <c r="T442" i="34"/>
  <c r="S369" i="34"/>
  <c r="U433" i="34"/>
  <c r="T407" i="34"/>
  <c r="S418" i="34"/>
  <c r="T381" i="34"/>
  <c r="T412" i="34"/>
  <c r="T342" i="34"/>
  <c r="T358" i="34"/>
  <c r="T374" i="34"/>
  <c r="T390" i="34"/>
  <c r="T422" i="34"/>
  <c r="T343" i="34"/>
  <c r="S424" i="34"/>
  <c r="T375" i="34"/>
  <c r="T406" i="34"/>
  <c r="T344" i="34"/>
  <c r="T360" i="34"/>
  <c r="T376" i="34"/>
  <c r="T392" i="34"/>
  <c r="S431" i="34"/>
  <c r="T361" i="34"/>
  <c r="S434" i="34"/>
  <c r="S349" i="34"/>
  <c r="S381" i="34"/>
  <c r="S401" i="34"/>
  <c r="U346" i="34"/>
  <c r="U378" i="34"/>
  <c r="T437" i="34"/>
  <c r="S416" i="34"/>
  <c r="S343" i="34"/>
  <c r="S379" i="34"/>
  <c r="S437" i="34"/>
  <c r="U413" i="34"/>
  <c r="U367" i="34"/>
  <c r="U391" i="34"/>
  <c r="U417" i="34"/>
  <c r="U364" i="34"/>
  <c r="U396" i="34"/>
  <c r="U353" i="34"/>
  <c r="U389" i="34"/>
  <c r="S438" i="34"/>
  <c r="U425" i="34"/>
  <c r="U439" i="34"/>
  <c r="S240" i="34"/>
  <c r="T282" i="34"/>
  <c r="U258" i="34"/>
  <c r="U262" i="34"/>
  <c r="T242" i="34"/>
  <c r="S271" i="34"/>
  <c r="T248" i="34"/>
  <c r="T256" i="34"/>
  <c r="U261" i="34"/>
  <c r="S282" i="34"/>
  <c r="S258" i="34"/>
  <c r="U283" i="34"/>
  <c r="S259" i="34"/>
  <c r="U271" i="34"/>
  <c r="U264" i="34"/>
  <c r="T272" i="34"/>
  <c r="S265" i="34"/>
  <c r="U234" i="34"/>
  <c r="U254" i="34"/>
  <c r="T235" i="34"/>
  <c r="T271" i="34"/>
  <c r="T252" i="34"/>
  <c r="T261" i="34"/>
  <c r="U265" i="34"/>
  <c r="S249" i="34"/>
  <c r="U284" i="34"/>
  <c r="T259" i="34"/>
  <c r="U263" i="34"/>
  <c r="S248" i="34"/>
  <c r="U268" i="34"/>
  <c r="T268" i="34"/>
  <c r="T27" i="34"/>
  <c r="S310" i="34"/>
  <c r="T301" i="34"/>
  <c r="S311" i="34"/>
  <c r="T312" i="34"/>
  <c r="T295" i="34"/>
  <c r="U280" i="34"/>
  <c r="U275" i="34"/>
  <c r="S298" i="34"/>
  <c r="U299" i="34"/>
  <c r="T300" i="34"/>
  <c r="T275" i="34"/>
  <c r="T317" i="34"/>
  <c r="T294" i="34"/>
  <c r="S319" i="34"/>
  <c r="T308" i="34"/>
  <c r="S280" i="34"/>
  <c r="S316" i="34"/>
  <c r="U278" i="34"/>
  <c r="T318" i="34"/>
  <c r="S65" i="34"/>
  <c r="U65" i="34"/>
  <c r="T150" i="34"/>
  <c r="S54" i="34"/>
  <c r="T54" i="34"/>
  <c r="T195" i="34"/>
  <c r="T76" i="34"/>
  <c r="T158" i="34"/>
  <c r="U218" i="34"/>
  <c r="T135" i="34"/>
  <c r="T159" i="34"/>
  <c r="S186" i="34"/>
  <c r="U239" i="34"/>
  <c r="S78" i="34"/>
  <c r="T173" i="34"/>
  <c r="U224" i="34"/>
  <c r="S75" i="34"/>
  <c r="S156" i="34"/>
  <c r="U205" i="34"/>
  <c r="U244" i="34"/>
  <c r="S157" i="34"/>
  <c r="U183" i="34"/>
  <c r="U55" i="34"/>
  <c r="U140" i="34"/>
  <c r="U178" i="34"/>
  <c r="U74" i="34"/>
  <c r="U169" i="34"/>
  <c r="S51" i="34"/>
  <c r="U147" i="34"/>
  <c r="S170" i="34"/>
  <c r="S189" i="34"/>
  <c r="T139" i="34"/>
  <c r="T183" i="34"/>
  <c r="T55" i="34"/>
  <c r="T146" i="34"/>
  <c r="T193" i="34"/>
  <c r="T59" i="34"/>
  <c r="T141" i="34"/>
  <c r="T187" i="34"/>
  <c r="T243" i="34"/>
  <c r="T147" i="34"/>
  <c r="S182" i="34"/>
  <c r="S53" i="34"/>
  <c r="S139" i="34"/>
  <c r="S177" i="34"/>
  <c r="U190" i="34"/>
  <c r="U68" i="34"/>
  <c r="U172" i="34"/>
  <c r="U50" i="34"/>
  <c r="U143" i="34"/>
  <c r="U173" i="34"/>
  <c r="U51" i="34"/>
  <c r="U144" i="34"/>
  <c r="S131" i="34"/>
  <c r="S57" i="34"/>
  <c r="U35" i="34"/>
  <c r="U36" i="34"/>
  <c r="S184" i="34"/>
  <c r="U43" i="34"/>
  <c r="S43" i="34"/>
  <c r="T199" i="34"/>
  <c r="T210" i="34"/>
  <c r="U202" i="34"/>
  <c r="U201" i="34"/>
  <c r="U211" i="34"/>
  <c r="U185" i="34"/>
  <c r="T201" i="34"/>
  <c r="S154" i="34"/>
  <c r="T198" i="34"/>
  <c r="T202" i="34"/>
  <c r="U217" i="34"/>
  <c r="S216" i="34"/>
  <c r="S202" i="34"/>
  <c r="S121" i="34"/>
  <c r="T111" i="34"/>
  <c r="U121" i="34"/>
  <c r="S122" i="34"/>
  <c r="T114" i="34"/>
  <c r="T151" i="34"/>
  <c r="U86" i="34"/>
  <c r="U111" i="34"/>
  <c r="S103" i="34"/>
  <c r="T134" i="34"/>
  <c r="T69" i="34"/>
  <c r="S188" i="34"/>
  <c r="S107" i="34"/>
  <c r="U66" i="34"/>
  <c r="T226" i="34"/>
  <c r="T106" i="34"/>
  <c r="S95" i="34"/>
  <c r="S82" i="34"/>
  <c r="S142" i="34"/>
  <c r="T30" i="34"/>
  <c r="U56" i="34"/>
  <c r="U132" i="34"/>
  <c r="T28" i="34"/>
  <c r="S226" i="34"/>
  <c r="U120" i="34"/>
  <c r="U39" i="34"/>
  <c r="U73" i="34"/>
  <c r="S138" i="34"/>
  <c r="T80" i="34"/>
  <c r="U215" i="34"/>
  <c r="S127" i="34"/>
  <c r="S46" i="34"/>
  <c r="S79" i="34"/>
  <c r="T89" i="34"/>
  <c r="T44" i="34"/>
  <c r="S123" i="34"/>
  <c r="U34" i="34"/>
  <c r="S96" i="34"/>
  <c r="T22" i="34"/>
  <c r="T47" i="34"/>
  <c r="T95" i="34"/>
  <c r="U109" i="34"/>
  <c r="T191" i="34"/>
  <c r="T133" i="34"/>
  <c r="U46" i="34"/>
  <c r="U29" i="34"/>
  <c r="S180" i="34"/>
  <c r="U123" i="34"/>
  <c r="T52" i="34"/>
  <c r="U129" i="34"/>
  <c r="U106" i="34"/>
  <c r="U49" i="34"/>
  <c r="U232" i="34"/>
  <c r="T109" i="34"/>
  <c r="U72" i="34"/>
  <c r="S133" i="34"/>
  <c r="S67" i="34"/>
  <c r="T98" i="34"/>
  <c r="U221" i="34"/>
  <c r="S233" i="34"/>
  <c r="T221" i="34"/>
  <c r="U148" i="34"/>
  <c r="S70" i="34"/>
  <c r="T149" i="34"/>
  <c r="T431" i="34"/>
  <c r="T385" i="34"/>
  <c r="T419" i="34"/>
  <c r="S350" i="34"/>
  <c r="S366" i="34"/>
  <c r="S382" i="34"/>
  <c r="S398" i="34"/>
  <c r="T351" i="34"/>
  <c r="U440" i="34"/>
  <c r="U427" i="34"/>
  <c r="T355" i="34"/>
  <c r="T404" i="34"/>
  <c r="T421" i="34"/>
  <c r="S352" i="34"/>
  <c r="S368" i="34"/>
  <c r="S384" i="34"/>
  <c r="S400" i="34"/>
  <c r="U426" i="34"/>
  <c r="U441" i="34"/>
  <c r="U407" i="34"/>
  <c r="S357" i="34"/>
  <c r="S385" i="34"/>
  <c r="U342" i="34"/>
  <c r="U374" i="34"/>
  <c r="T441" i="34"/>
  <c r="U343" i="34"/>
  <c r="U379" i="34"/>
  <c r="U347" i="34"/>
  <c r="U375" i="34"/>
  <c r="U395" i="34"/>
  <c r="U360" i="34"/>
  <c r="U392" i="34"/>
  <c r="U345" i="34"/>
  <c r="U377" i="34"/>
  <c r="S430" i="34"/>
  <c r="T414" i="34"/>
  <c r="T427" i="34"/>
  <c r="T393" i="34"/>
  <c r="S412" i="34"/>
  <c r="S346" i="34"/>
  <c r="S362" i="34"/>
  <c r="S378" i="34"/>
  <c r="S394" i="34"/>
  <c r="T439" i="34"/>
  <c r="T363" i="34"/>
  <c r="S415" i="34"/>
  <c r="T387" i="34"/>
  <c r="S410" i="34"/>
  <c r="S348" i="34"/>
  <c r="S364" i="34"/>
  <c r="S380" i="34"/>
  <c r="S396" i="34"/>
  <c r="S427" i="34"/>
  <c r="T377" i="34"/>
  <c r="S407" i="34"/>
  <c r="U357" i="34"/>
  <c r="U385" i="34"/>
  <c r="U408" i="34"/>
  <c r="U354" i="34"/>
  <c r="U386" i="34"/>
  <c r="S432" i="34"/>
  <c r="T420" i="34"/>
  <c r="U351" i="34"/>
  <c r="U399" i="34"/>
  <c r="S435" i="34"/>
  <c r="S347" i="34"/>
  <c r="S375" i="34"/>
  <c r="S395" i="34"/>
  <c r="U421" i="34"/>
  <c r="U372" i="34"/>
  <c r="U405" i="34"/>
  <c r="S361" i="34"/>
  <c r="S403" i="34"/>
  <c r="S436" i="34"/>
  <c r="S421" i="34"/>
  <c r="U435" i="34"/>
  <c r="S257" i="34"/>
  <c r="S281" i="34"/>
  <c r="T249" i="34"/>
  <c r="T270" i="34"/>
  <c r="U242" i="34"/>
  <c r="T286" i="34"/>
  <c r="U248" i="34"/>
  <c r="S305" i="34"/>
  <c r="T253" i="34"/>
  <c r="U281" i="34"/>
  <c r="S254" i="34"/>
  <c r="S284" i="34"/>
  <c r="S255" i="34"/>
  <c r="S286" i="34"/>
  <c r="S268" i="34"/>
  <c r="U240" i="34"/>
  <c r="T269" i="34"/>
  <c r="U241" i="34"/>
  <c r="T266" i="34"/>
  <c r="U259" i="34"/>
  <c r="T285" i="34"/>
  <c r="S256" i="34"/>
  <c r="S253" i="34"/>
  <c r="U282" i="34"/>
  <c r="S262" i="34"/>
  <c r="S274" i="34"/>
  <c r="U250" i="34"/>
  <c r="U267" i="34"/>
  <c r="U260" i="34"/>
  <c r="S272" i="34"/>
  <c r="T305" i="34"/>
  <c r="S27" i="34"/>
  <c r="S275" i="34"/>
  <c r="S317" i="34"/>
  <c r="U315" i="34"/>
  <c r="S312" i="34"/>
  <c r="S299" i="34"/>
  <c r="S296" i="34"/>
  <c r="U297" i="34"/>
  <c r="U306" i="34"/>
  <c r="U308" i="34"/>
  <c r="U316" i="34"/>
  <c r="S293" i="34"/>
  <c r="U311" i="34"/>
  <c r="T306" i="34"/>
  <c r="T279" i="34"/>
  <c r="S308" i="34"/>
  <c r="U296" i="34"/>
  <c r="U310" i="34"/>
  <c r="S294" i="34"/>
  <c r="U312" i="34"/>
  <c r="T71" i="34"/>
  <c r="U150" i="34"/>
  <c r="S85" i="34"/>
  <c r="T60" i="34"/>
  <c r="U60" i="34"/>
  <c r="T225" i="34"/>
  <c r="S76" i="34"/>
  <c r="T171" i="34"/>
  <c r="T231" i="34"/>
  <c r="S140" i="34"/>
  <c r="S178" i="34"/>
  <c r="U208" i="34"/>
  <c r="T50" i="34"/>
  <c r="T136" i="34"/>
  <c r="U187" i="34"/>
  <c r="T51" i="34"/>
  <c r="S83" i="34"/>
  <c r="T175" i="34"/>
  <c r="U189" i="34"/>
  <c r="U53" i="34"/>
  <c r="U145" i="34"/>
  <c r="U207" i="34"/>
  <c r="S68" i="34"/>
  <c r="S161" i="34"/>
  <c r="U193" i="34"/>
  <c r="U141" i="34"/>
  <c r="S173" i="34"/>
  <c r="U61" i="34"/>
  <c r="U156" i="34"/>
  <c r="T182" i="34"/>
  <c r="T244" i="34"/>
  <c r="T145" i="34"/>
  <c r="T207" i="34"/>
  <c r="T77" i="34"/>
  <c r="T178" i="34"/>
  <c r="S193" i="34"/>
  <c r="T74" i="34"/>
  <c r="T155" i="34"/>
  <c r="S187" i="34"/>
  <c r="U243" i="34"/>
  <c r="S144" i="34"/>
  <c r="S205" i="34"/>
  <c r="U63" i="34"/>
  <c r="U157" i="34"/>
  <c r="U171" i="34"/>
  <c r="S218" i="34"/>
  <c r="U135" i="34"/>
  <c r="U186" i="34"/>
  <c r="U78" i="34"/>
  <c r="S155" i="34"/>
  <c r="S209" i="34"/>
  <c r="U75" i="34"/>
  <c r="U175" i="34"/>
  <c r="U62" i="34"/>
  <c r="U131" i="34"/>
  <c r="T35" i="34"/>
  <c r="U37" i="34"/>
  <c r="T37" i="34"/>
  <c r="U38" i="34"/>
  <c r="T212" i="34"/>
  <c r="T154" i="34"/>
  <c r="U198" i="34"/>
  <c r="T197" i="34"/>
  <c r="U168" i="34"/>
  <c r="S199" i="34"/>
  <c r="S213" i="34"/>
  <c r="T168" i="34"/>
  <c r="U204" i="34"/>
  <c r="T185" i="34"/>
  <c r="T200" i="34"/>
  <c r="S211" i="34"/>
  <c r="S198" i="34"/>
  <c r="U197" i="34"/>
  <c r="T86" i="34"/>
  <c r="T122" i="34"/>
  <c r="S86" i="34"/>
  <c r="U110" i="34"/>
  <c r="S152" i="34"/>
  <c r="T110" i="34"/>
  <c r="S114" i="34"/>
  <c r="S151" i="34"/>
  <c r="S94" i="34"/>
  <c r="T91" i="34"/>
  <c r="S89" i="34"/>
  <c r="T115" i="34"/>
  <c r="T24" i="34"/>
  <c r="S167" i="34"/>
  <c r="S22" i="34"/>
  <c r="T33" i="34"/>
  <c r="U113" i="34"/>
  <c r="U80" i="34"/>
  <c r="T227" i="34"/>
  <c r="U103" i="34"/>
  <c r="U89" i="34"/>
  <c r="U107" i="34"/>
  <c r="S52" i="34"/>
  <c r="S45" i="34"/>
  <c r="S100" i="34"/>
  <c r="S33" i="34"/>
  <c r="U95" i="34"/>
  <c r="T128" i="34"/>
  <c r="U31" i="34"/>
  <c r="S227" i="34"/>
  <c r="U108" i="34"/>
  <c r="T48" i="34"/>
  <c r="S91" i="34"/>
  <c r="S130" i="34"/>
  <c r="S44" i="34"/>
  <c r="T107" i="34"/>
  <c r="U52" i="34"/>
  <c r="S181" i="34"/>
  <c r="T120" i="34"/>
  <c r="T73" i="34"/>
  <c r="U192" i="34"/>
  <c r="U82" i="34"/>
  <c r="S191" i="34"/>
  <c r="T108" i="34"/>
  <c r="U134" i="34"/>
  <c r="U69" i="34"/>
  <c r="S223" i="34"/>
  <c r="U24" i="34"/>
  <c r="T167" i="34"/>
  <c r="S120" i="34"/>
  <c r="S39" i="34"/>
  <c r="U162" i="34"/>
  <c r="S113" i="34"/>
  <c r="S32" i="34"/>
  <c r="S215" i="34"/>
  <c r="U127" i="34"/>
  <c r="T148" i="34"/>
  <c r="T233" i="34"/>
  <c r="U97" i="34"/>
  <c r="T67" i="34"/>
  <c r="T97" i="34"/>
  <c r="S64" i="34"/>
  <c r="U98" i="34"/>
  <c r="S149" i="34"/>
  <c r="S99" i="34"/>
  <c r="T26" i="34"/>
  <c r="T214" i="34"/>
  <c r="U196" i="34"/>
  <c r="U99" i="34"/>
  <c r="S214" i="34"/>
  <c r="T99" i="34"/>
  <c r="S26" i="34"/>
  <c r="U214" i="34"/>
  <c r="T196" i="34"/>
  <c r="U26" i="34"/>
  <c r="S196" i="34"/>
  <c r="U112" i="34"/>
  <c r="T112" i="34"/>
  <c r="S112" i="34"/>
  <c r="G137" i="55" a="1"/>
  <c r="G137" i="55" s="1"/>
  <c r="I111" i="55" a="1"/>
  <c r="I111" i="55" s="1"/>
  <c r="I375" i="55" a="1"/>
  <c r="I375" i="55" s="1"/>
  <c r="I124" i="55" a="1"/>
  <c r="I124" i="55" s="1"/>
  <c r="I33" i="55" a="1"/>
  <c r="I33" i="55" s="1"/>
  <c r="I521" i="55" a="1"/>
  <c r="I521" i="55" s="1"/>
  <c r="I151" i="55" a="1"/>
  <c r="I151" i="55" s="1"/>
  <c r="I280" i="55" a="1"/>
  <c r="I280" i="55" s="1"/>
  <c r="I55" i="55" a="1"/>
  <c r="I55" i="55" s="1"/>
  <c r="I447" i="55" a="1"/>
  <c r="I447" i="55" s="1"/>
  <c r="I59" i="55" a="1"/>
  <c r="I59" i="55" s="1"/>
  <c r="I266" i="55" a="1"/>
  <c r="I266" i="55" s="1"/>
  <c r="I621" i="55" a="1"/>
  <c r="I621" i="55" s="1"/>
  <c r="I268" i="55" a="1"/>
  <c r="I268" i="55" s="1"/>
  <c r="I137" i="55" a="1"/>
  <c r="I137" i="55" s="1"/>
  <c r="G574" i="55" a="1"/>
  <c r="G574" i="55" s="1"/>
  <c r="G484" i="55" a="1"/>
  <c r="G484" i="55" s="1"/>
  <c r="G492" i="55" a="1"/>
  <c r="G492" i="55" s="1"/>
  <c r="G178" i="55" a="1"/>
  <c r="G178" i="55" s="1"/>
  <c r="G180" i="55" a="1"/>
  <c r="G180" i="55" s="1"/>
  <c r="G152" i="55" a="1"/>
  <c r="G152" i="55" s="1"/>
  <c r="G591" i="55" a="1"/>
  <c r="G591" i="55" s="1"/>
  <c r="G524" i="55" a="1"/>
  <c r="G524" i="55" s="1"/>
  <c r="G347" i="55" a="1"/>
  <c r="G347" i="55" s="1"/>
  <c r="G368" i="55" a="1"/>
  <c r="G368" i="55" s="1"/>
  <c r="G448" i="55" a="1"/>
  <c r="G448" i="55" s="1"/>
  <c r="I587" i="55" a="1"/>
  <c r="I587" i="55" s="1"/>
  <c r="I337" i="55" a="1"/>
  <c r="I337" i="55" s="1"/>
  <c r="I138" i="55" a="1"/>
  <c r="I138" i="55" s="1"/>
  <c r="I41" i="55" a="1"/>
  <c r="I41" i="55" s="1"/>
  <c r="I60" i="55" a="1"/>
  <c r="I60" i="55" s="1"/>
  <c r="I113" i="55" a="1"/>
  <c r="I113" i="55" s="1"/>
  <c r="I417" i="55" a="1"/>
  <c r="I417" i="55" s="1"/>
  <c r="I316" i="55" a="1"/>
  <c r="I316" i="55" s="1"/>
  <c r="I424" i="55" a="1"/>
  <c r="I424" i="55" s="1"/>
  <c r="I250" i="55" a="1"/>
  <c r="I250" i="55" s="1"/>
  <c r="I399" i="55" a="1"/>
  <c r="I399" i="55" s="1"/>
  <c r="I149" i="55" a="1"/>
  <c r="I149" i="55" s="1"/>
  <c r="I68" i="55" a="1"/>
  <c r="I68" i="55" s="1"/>
  <c r="G79" i="55" a="1"/>
  <c r="G79" i="55" s="1"/>
  <c r="G69" i="55" a="1"/>
  <c r="G69" i="55" s="1"/>
  <c r="G313" i="55" a="1"/>
  <c r="G313" i="55" s="1"/>
  <c r="G224" i="55" a="1"/>
  <c r="G224" i="55" s="1"/>
  <c r="G134" i="55" a="1"/>
  <c r="G134" i="55" s="1"/>
  <c r="G287" i="55" a="1"/>
  <c r="G287" i="55" s="1"/>
  <c r="I91" i="55" a="1"/>
  <c r="I91" i="55" s="1"/>
  <c r="I574" i="55" a="1"/>
  <c r="I574" i="55" s="1"/>
  <c r="I484" i="55" a="1"/>
  <c r="I484" i="55" s="1"/>
  <c r="I492" i="55" a="1"/>
  <c r="I492" i="55" s="1"/>
  <c r="I178" i="55" a="1"/>
  <c r="I178" i="55" s="1"/>
  <c r="I180" i="55" a="1"/>
  <c r="I180" i="55" s="1"/>
  <c r="I152" i="55" a="1"/>
  <c r="I152" i="55" s="1"/>
  <c r="I591" i="55" a="1"/>
  <c r="I591" i="55" s="1"/>
  <c r="I524" i="55" a="1"/>
  <c r="I524" i="55" s="1"/>
  <c r="I347" i="55" a="1"/>
  <c r="I347" i="55" s="1"/>
  <c r="I368" i="55" a="1"/>
  <c r="I368" i="55" s="1"/>
  <c r="I448" i="55" a="1"/>
  <c r="I448" i="55" s="1"/>
  <c r="G91" i="55" a="1"/>
  <c r="G91" i="55" s="1"/>
  <c r="I79" i="55" a="1"/>
  <c r="I79" i="55" s="1"/>
  <c r="I69" i="55" a="1"/>
  <c r="I69" i="55" s="1"/>
  <c r="I313" i="55" a="1"/>
  <c r="I313" i="55" s="1"/>
  <c r="I224" i="55" a="1"/>
  <c r="I224" i="55" s="1"/>
  <c r="I134" i="55" a="1"/>
  <c r="I134" i="55" s="1"/>
  <c r="I352" i="55" a="1"/>
  <c r="I352" i="55" s="1"/>
  <c r="I497" i="55" a="1"/>
  <c r="I497" i="55" s="1"/>
  <c r="I120" i="55" a="1"/>
  <c r="I120" i="55" s="1"/>
  <c r="I309" i="55" a="1"/>
  <c r="I309" i="55" s="1"/>
  <c r="I600" i="55" a="1"/>
  <c r="I600" i="55" s="1"/>
  <c r="I116" i="55" a="1"/>
  <c r="I116" i="55" s="1"/>
  <c r="I421" i="55" a="1"/>
  <c r="I421" i="55" s="1"/>
  <c r="I458" i="55" a="1"/>
  <c r="I458" i="55" s="1"/>
  <c r="I219" i="55" a="1"/>
  <c r="I219" i="55" s="1"/>
  <c r="G68" i="55" a="1"/>
  <c r="G68" i="55" s="1"/>
  <c r="G337" i="55" a="1"/>
  <c r="G337" i="55" s="1"/>
  <c r="G138" i="55" a="1"/>
  <c r="G138" i="55" s="1"/>
  <c r="G41" i="55" a="1"/>
  <c r="G41" i="55" s="1"/>
  <c r="G111" i="55" a="1"/>
  <c r="G111" i="55" s="1"/>
  <c r="G521" i="55" a="1"/>
  <c r="G521" i="55" s="1"/>
  <c r="G280" i="55" a="1"/>
  <c r="G280" i="55" s="1"/>
  <c r="G316" i="55" a="1"/>
  <c r="G316" i="55" s="1"/>
  <c r="G600" i="55" a="1"/>
  <c r="G600" i="55" s="1"/>
  <c r="G59" i="55" a="1"/>
  <c r="G59" i="55" s="1"/>
  <c r="G458" i="55" a="1"/>
  <c r="G458" i="55" s="1"/>
  <c r="G268" i="55" a="1"/>
  <c r="G268" i="55" s="1"/>
  <c r="I499" i="55" a="1"/>
  <c r="I499" i="55" s="1"/>
  <c r="I453" i="55" a="1"/>
  <c r="I453" i="55" s="1"/>
  <c r="I433" i="55" a="1"/>
  <c r="I433" i="55" s="1"/>
  <c r="I190" i="55" a="1"/>
  <c r="I190" i="55" s="1"/>
  <c r="I96" i="55" a="1"/>
  <c r="I96" i="55" s="1"/>
  <c r="G587" i="55" a="1"/>
  <c r="G587" i="55" s="1"/>
  <c r="G367" i="55" a="1"/>
  <c r="G367" i="55" s="1"/>
  <c r="G520" i="55" a="1"/>
  <c r="G520" i="55" s="1"/>
  <c r="G599" i="55" a="1"/>
  <c r="G599" i="55" s="1"/>
  <c r="G624" i="55" a="1"/>
  <c r="G624" i="55" s="1"/>
  <c r="G199" i="55" a="1"/>
  <c r="G199" i="55" s="1"/>
  <c r="G205" i="55" a="1"/>
  <c r="G205" i="55" s="1"/>
  <c r="G34" i="55" a="1"/>
  <c r="G34" i="55" s="1"/>
  <c r="G122" i="55" a="1"/>
  <c r="G122" i="55" s="1"/>
  <c r="I14" i="55" a="1"/>
  <c r="I14" i="55" s="1"/>
  <c r="G423" i="55" a="1"/>
  <c r="G423" i="55" s="1"/>
  <c r="G104" i="55" a="1"/>
  <c r="G104" i="55" s="1"/>
  <c r="G101" i="55" a="1"/>
  <c r="G101" i="55" s="1"/>
  <c r="I335" i="55" a="1"/>
  <c r="I335" i="55" s="1"/>
  <c r="I490" i="55" a="1"/>
  <c r="I490" i="55" s="1"/>
  <c r="I209" i="55" a="1"/>
  <c r="I209" i="55" s="1"/>
  <c r="I184" i="55" a="1"/>
  <c r="I184" i="55" s="1"/>
  <c r="G415" i="55" a="1"/>
  <c r="G415" i="55" s="1"/>
  <c r="G351" i="55" a="1"/>
  <c r="G351" i="55" s="1"/>
  <c r="G505" i="55" a="1"/>
  <c r="G505" i="55" s="1"/>
  <c r="I415" i="55" a="1"/>
  <c r="I415" i="55" s="1"/>
  <c r="I351" i="55" a="1"/>
  <c r="I351" i="55" s="1"/>
  <c r="I505" i="55" a="1"/>
  <c r="I505" i="55" s="1"/>
  <c r="I452" i="55" a="1"/>
  <c r="I452" i="55" s="1"/>
  <c r="G21" i="55" a="1"/>
  <c r="G21" i="55" s="1"/>
  <c r="G375" i="55" a="1"/>
  <c r="G375" i="55" s="1"/>
  <c r="G60" i="55" a="1"/>
  <c r="G60" i="55" s="1"/>
  <c r="G151" i="55" a="1"/>
  <c r="G151" i="55" s="1"/>
  <c r="G417" i="55" a="1"/>
  <c r="G417" i="55" s="1"/>
  <c r="G309" i="55" a="1"/>
  <c r="G309" i="55" s="1"/>
  <c r="G447" i="55" a="1"/>
  <c r="G447" i="55" s="1"/>
  <c r="G399" i="55" a="1"/>
  <c r="G399" i="55" s="1"/>
  <c r="G621" i="55" a="1"/>
  <c r="G621" i="55" s="1"/>
  <c r="I76" i="55" a="1"/>
  <c r="I76" i="55" s="1"/>
  <c r="I367" i="55" a="1"/>
  <c r="I367" i="55" s="1"/>
  <c r="I520" i="55" a="1"/>
  <c r="I520" i="55" s="1"/>
  <c r="I599" i="55" a="1"/>
  <c r="I599" i="55" s="1"/>
  <c r="I624" i="55" a="1"/>
  <c r="I624" i="55" s="1"/>
  <c r="I199" i="55" a="1"/>
  <c r="I199" i="55" s="1"/>
  <c r="I205" i="55" a="1"/>
  <c r="I205" i="55" s="1"/>
  <c r="I34" i="55" a="1"/>
  <c r="I34" i="55" s="1"/>
  <c r="I122" i="55" a="1"/>
  <c r="I122" i="55" s="1"/>
  <c r="G227" i="55" a="1"/>
  <c r="G227" i="55" s="1"/>
  <c r="G35" i="55" a="1"/>
  <c r="G35" i="55" s="1"/>
  <c r="G360" i="55" a="1"/>
  <c r="G360" i="55" s="1"/>
  <c r="G38" i="55" a="1"/>
  <c r="G38" i="55" s="1"/>
  <c r="G625" i="55" a="1"/>
  <c r="G625" i="55" s="1"/>
  <c r="G440" i="55" a="1"/>
  <c r="G440" i="55" s="1"/>
  <c r="G346" i="55" a="1"/>
  <c r="G346" i="55" s="1"/>
  <c r="G47" i="55" a="1"/>
  <c r="G47" i="55" s="1"/>
  <c r="G88" i="55" a="1"/>
  <c r="G88" i="55" s="1"/>
  <c r="G385" i="55" a="1"/>
  <c r="G385" i="55" s="1"/>
  <c r="G498" i="55" a="1"/>
  <c r="G498" i="55" s="1"/>
  <c r="G305" i="55" a="1"/>
  <c r="G305" i="55" s="1"/>
  <c r="G443" i="55" a="1"/>
  <c r="G443" i="55" s="1"/>
  <c r="I631" i="55" a="1"/>
  <c r="I631" i="55" s="1"/>
  <c r="I71" i="55" a="1"/>
  <c r="I71" i="55" s="1"/>
  <c r="I507" i="55" a="1"/>
  <c r="I507" i="55" s="1"/>
  <c r="I61" i="55" a="1"/>
  <c r="I61" i="55" s="1"/>
  <c r="G194" i="55" a="1"/>
  <c r="G194" i="55" s="1"/>
  <c r="G504" i="55" a="1"/>
  <c r="G504" i="55" s="1"/>
  <c r="G451" i="55" a="1"/>
  <c r="G451" i="55" s="1"/>
  <c r="I194" i="55" a="1"/>
  <c r="I194" i="55" s="1"/>
  <c r="I504" i="55" a="1"/>
  <c r="I504" i="55" s="1"/>
  <c r="I451" i="55" a="1"/>
  <c r="I451" i="55" s="1"/>
  <c r="I502" i="55" a="1"/>
  <c r="I502" i="55" s="1"/>
  <c r="I19" i="55" a="1"/>
  <c r="I19" i="55" s="1"/>
  <c r="G124" i="55" a="1"/>
  <c r="G124" i="55" s="1"/>
  <c r="G352" i="55" a="1"/>
  <c r="G352" i="55" s="1"/>
  <c r="G120" i="55" a="1"/>
  <c r="G120" i="55" s="1"/>
  <c r="G250" i="55" a="1"/>
  <c r="G250" i="55" s="1"/>
  <c r="G421" i="55" a="1"/>
  <c r="G421" i="55" s="1"/>
  <c r="K421" i="55" s="1"/>
  <c r="G149" i="55" a="1"/>
  <c r="G149" i="55" s="1"/>
  <c r="I227" i="55" a="1"/>
  <c r="I227" i="55" s="1"/>
  <c r="I35" i="55" a="1"/>
  <c r="I35" i="55" s="1"/>
  <c r="I360" i="55" a="1"/>
  <c r="I360" i="55" s="1"/>
  <c r="I38" i="55" a="1"/>
  <c r="I38" i="55" s="1"/>
  <c r="I625" i="55" a="1"/>
  <c r="I625" i="55" s="1"/>
  <c r="I440" i="55" a="1"/>
  <c r="I440" i="55" s="1"/>
  <c r="I346" i="55" a="1"/>
  <c r="I346" i="55" s="1"/>
  <c r="I47" i="55" a="1"/>
  <c r="I47" i="55" s="1"/>
  <c r="I287" i="55" a="1"/>
  <c r="I287" i="55" s="1"/>
  <c r="G519" i="55" a="1"/>
  <c r="G519" i="55" s="1"/>
  <c r="G217" i="55" a="1"/>
  <c r="G217" i="55" s="1"/>
  <c r="G538" i="55" a="1"/>
  <c r="G538" i="55" s="1"/>
  <c r="G450" i="55" a="1"/>
  <c r="G450" i="55" s="1"/>
  <c r="G335" i="55" a="1"/>
  <c r="G335" i="55" s="1"/>
  <c r="G490" i="55" a="1"/>
  <c r="G490" i="55" s="1"/>
  <c r="G209" i="55" a="1"/>
  <c r="G209" i="55" s="1"/>
  <c r="G184" i="55" a="1"/>
  <c r="G184" i="55" s="1"/>
  <c r="I423" i="55" a="1"/>
  <c r="I423" i="55" s="1"/>
  <c r="I104" i="55" a="1"/>
  <c r="I104" i="55" s="1"/>
  <c r="G232" i="55" a="1"/>
  <c r="G232" i="55" s="1"/>
  <c r="G422" i="55" a="1"/>
  <c r="G422" i="55" s="1"/>
  <c r="G136" i="55" a="1"/>
  <c r="G136" i="55" s="1"/>
  <c r="I232" i="55" a="1"/>
  <c r="I232" i="55" s="1"/>
  <c r="I422" i="55" a="1"/>
  <c r="I422" i="55" s="1"/>
  <c r="I136" i="55" a="1"/>
  <c r="I136" i="55" s="1"/>
  <c r="G27" i="55" a="1"/>
  <c r="G27" i="55" s="1"/>
  <c r="G33" i="55" a="1"/>
  <c r="G33" i="55" s="1"/>
  <c r="G113" i="55" a="1"/>
  <c r="G113" i="55" s="1"/>
  <c r="G497" i="55" a="1"/>
  <c r="G497" i="55" s="1"/>
  <c r="K497" i="55" s="1"/>
  <c r="G55" i="55" a="1"/>
  <c r="G55" i="55" s="1"/>
  <c r="K55" i="55" s="1"/>
  <c r="G424" i="55" a="1"/>
  <c r="G424" i="55" s="1"/>
  <c r="G116" i="55" a="1"/>
  <c r="G116" i="55" s="1"/>
  <c r="G266" i="55" a="1"/>
  <c r="G266" i="55" s="1"/>
  <c r="K266" i="55" s="1"/>
  <c r="G219" i="55" a="1"/>
  <c r="G219" i="55" s="1"/>
  <c r="I519" i="55" a="1"/>
  <c r="I519" i="55" s="1"/>
  <c r="I217" i="55" a="1"/>
  <c r="I217" i="55" s="1"/>
  <c r="I538" i="55" a="1"/>
  <c r="I538" i="55" s="1"/>
  <c r="I450" i="55" a="1"/>
  <c r="I450" i="55" s="1"/>
  <c r="G76" i="55" a="1"/>
  <c r="G76" i="55" s="1"/>
  <c r="G499" i="55" a="1"/>
  <c r="G499" i="55" s="1"/>
  <c r="G453" i="55" a="1"/>
  <c r="G453" i="55" s="1"/>
  <c r="G433" i="55" a="1"/>
  <c r="G433" i="55" s="1"/>
  <c r="G190" i="55" a="1"/>
  <c r="G190" i="55" s="1"/>
  <c r="G96" i="55" a="1"/>
  <c r="G96" i="55" s="1"/>
  <c r="G14" i="55" a="1"/>
  <c r="G14" i="55" s="1"/>
  <c r="G631" i="55" a="1"/>
  <c r="G631" i="55" s="1"/>
  <c r="G71" i="55" a="1"/>
  <c r="G71" i="55" s="1"/>
  <c r="G507" i="55" a="1"/>
  <c r="G507" i="55" s="1"/>
  <c r="G61" i="55" a="1"/>
  <c r="G61" i="55" s="1"/>
  <c r="I101" i="55" a="1"/>
  <c r="I101" i="55" s="1"/>
  <c r="I88" i="55" a="1"/>
  <c r="I88" i="55" s="1"/>
  <c r="I385" i="55" a="1"/>
  <c r="I385" i="55" s="1"/>
  <c r="I498" i="55" a="1"/>
  <c r="I498" i="55" s="1"/>
  <c r="I305" i="55" a="1"/>
  <c r="I305" i="55" s="1"/>
  <c r="G452" i="55" a="1"/>
  <c r="G452" i="55" s="1"/>
  <c r="G389" i="55" a="1"/>
  <c r="G389" i="55" s="1"/>
  <c r="G393" i="55" a="1"/>
  <c r="G393" i="55" s="1"/>
  <c r="G463" i="55" a="1"/>
  <c r="G463" i="55" s="1"/>
  <c r="G502" i="55" a="1"/>
  <c r="G502" i="55" s="1"/>
  <c r="I389" i="55" a="1"/>
  <c r="I389" i="55" s="1"/>
  <c r="I393" i="55" a="1"/>
  <c r="I393" i="55" s="1"/>
  <c r="I463" i="55" a="1"/>
  <c r="I463" i="55" s="1"/>
  <c r="I443" i="55" a="1"/>
  <c r="I443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5" i="55"/>
  <c r="K71" i="55"/>
  <c r="K621" i="55"/>
  <c r="K149" i="55"/>
  <c r="K433" i="55"/>
  <c r="K490" i="55"/>
  <c r="K151" i="55"/>
  <c r="K280" i="55"/>
  <c r="K417" i="55"/>
  <c r="K424" i="55"/>
  <c r="K76" i="55"/>
  <c r="K458" i="55"/>
  <c r="K447" i="55"/>
  <c r="K499" i="55"/>
  <c r="K375" i="55"/>
  <c r="K631" i="55"/>
  <c r="K113" i="55"/>
  <c r="K184" i="55"/>
  <c r="K250" i="55"/>
  <c r="K600" i="55"/>
  <c r="K268" i="55"/>
  <c r="K316" i="55"/>
  <c r="K521" i="55"/>
  <c r="K502" i="55"/>
  <c r="K422" i="55"/>
  <c r="K385" i="55"/>
  <c r="K624" i="55"/>
  <c r="K368" i="55"/>
  <c r="K152" i="55"/>
  <c r="K519" i="55"/>
  <c r="K625" i="55"/>
  <c r="K347" i="55"/>
  <c r="K484" i="55"/>
  <c r="K205" i="55"/>
  <c r="K520" i="55"/>
  <c r="K524" i="55"/>
  <c r="K538" i="55"/>
  <c r="K415" i="55"/>
  <c r="K591" i="55"/>
  <c r="K587" i="55"/>
  <c r="K19" i="55"/>
  <c r="K209" i="55"/>
  <c r="K60" i="55"/>
  <c r="K452" i="55"/>
  <c r="K116" i="55"/>
  <c r="K33" i="55"/>
  <c r="K96" i="55"/>
  <c r="K453" i="55"/>
  <c r="K219" i="55"/>
  <c r="K352" i="55"/>
  <c r="K124" i="55"/>
  <c r="K399" i="55"/>
  <c r="K61" i="55"/>
  <c r="K138" i="55"/>
  <c r="K41" i="55"/>
  <c r="K337" i="55"/>
  <c r="K309" i="55"/>
  <c r="K68" i="55"/>
  <c r="K20" i="55"/>
  <c r="K120" i="55"/>
  <c r="K190" i="55"/>
  <c r="K111" i="55"/>
  <c r="K91" i="55"/>
  <c r="K507" i="55"/>
  <c r="K59" i="55"/>
  <c r="K393" i="55"/>
  <c r="K504" i="55"/>
  <c r="K88" i="55"/>
  <c r="K227" i="55"/>
  <c r="K104" i="55"/>
  <c r="K122" i="55"/>
  <c r="K313" i="55"/>
  <c r="K180" i="55"/>
  <c r="K463" i="55"/>
  <c r="K232" i="55"/>
  <c r="K450" i="55"/>
  <c r="K305" i="55"/>
  <c r="K47" i="55"/>
  <c r="K38" i="55"/>
  <c r="K21" i="55"/>
  <c r="K423" i="55"/>
  <c r="K34" i="55"/>
  <c r="K599" i="55"/>
  <c r="K287" i="55"/>
  <c r="K69" i="55"/>
  <c r="K178" i="55"/>
  <c r="K137" i="55"/>
  <c r="K217" i="55"/>
  <c r="K194" i="55"/>
  <c r="K498" i="55"/>
  <c r="K346" i="55"/>
  <c r="K360" i="55"/>
  <c r="K505" i="55"/>
  <c r="K134" i="55"/>
  <c r="K79" i="55"/>
  <c r="K448" i="55"/>
  <c r="K492" i="55"/>
  <c r="K574" i="55"/>
  <c r="K389" i="55"/>
  <c r="K27" i="55"/>
  <c r="K136" i="55"/>
  <c r="K451" i="55"/>
  <c r="K443" i="55"/>
  <c r="K440" i="55"/>
  <c r="K35" i="55"/>
  <c r="K351" i="55"/>
  <c r="K101" i="55"/>
  <c r="K199" i="55"/>
  <c r="K367" i="55"/>
  <c r="K224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0" i="34"/>
  <c r="K19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1" i="34"/>
  <c r="B17" i="34"/>
  <c r="B18" i="34"/>
  <c r="B19" i="34"/>
  <c r="B20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0" i="34"/>
  <c r="AA20" i="34"/>
  <c r="P20" i="34"/>
  <c r="X20" i="34"/>
  <c r="Q20" i="34"/>
  <c r="R20" i="34"/>
  <c r="V20" i="34"/>
  <c r="P12" i="34"/>
  <c r="A12" i="34"/>
  <c r="A16" i="34"/>
  <c r="AA16" i="34"/>
  <c r="P16" i="34"/>
  <c r="X16" i="34"/>
  <c r="Q16" i="34"/>
  <c r="R16" i="34"/>
  <c r="V16" i="34"/>
  <c r="A21" i="34"/>
  <c r="Q21" i="34"/>
  <c r="R21" i="34"/>
  <c r="V21" i="34"/>
  <c r="AA21" i="34"/>
  <c r="P21" i="34"/>
  <c r="X21" i="34"/>
  <c r="A19" i="34"/>
  <c r="Q19" i="34"/>
  <c r="R19" i="34"/>
  <c r="V19" i="34"/>
  <c r="AA19" i="34"/>
  <c r="P19" i="34"/>
  <c r="X19" i="34"/>
  <c r="A18" i="34"/>
  <c r="AA18" i="34"/>
  <c r="P18" i="34"/>
  <c r="X18" i="34"/>
  <c r="Q18" i="34"/>
  <c r="R18" i="34"/>
  <c r="V18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7" i="55" a="1"/>
  <c r="I297" i="55" s="1"/>
  <c r="G297" i="55" a="1"/>
  <c r="G297" i="55" s="1"/>
  <c r="I288" i="55" a="1"/>
  <c r="I288" i="55" s="1"/>
  <c r="G288" i="55" a="1"/>
  <c r="G288" i="55" s="1"/>
  <c r="I163" i="55" a="1"/>
  <c r="I163" i="55" s="1"/>
  <c r="G163" i="55" a="1"/>
  <c r="G163" i="55" s="1"/>
  <c r="I26" i="55" a="1"/>
  <c r="I26" i="55" s="1"/>
  <c r="I22" i="55" a="1"/>
  <c r="I22" i="55" s="1"/>
  <c r="I23" i="55" a="1"/>
  <c r="I23" i="55" s="1"/>
  <c r="G23" i="55" a="1"/>
  <c r="G23" i="55" s="1"/>
  <c r="G29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58" i="34" l="1"/>
  <c r="W179" i="34"/>
  <c r="W463" i="34"/>
  <c r="W462" i="34"/>
  <c r="W464" i="34"/>
  <c r="W460" i="34"/>
  <c r="W459" i="34"/>
  <c r="W458" i="34"/>
  <c r="W456" i="34"/>
  <c r="W455" i="34"/>
  <c r="W452" i="34"/>
  <c r="W448" i="34"/>
  <c r="W457" i="34"/>
  <c r="W453" i="34"/>
  <c r="W449" i="34"/>
  <c r="W454" i="34"/>
  <c r="W450" i="34"/>
  <c r="W451" i="34"/>
  <c r="W461" i="34"/>
  <c r="W446" i="34"/>
  <c r="W445" i="34"/>
  <c r="W444" i="34"/>
  <c r="W443" i="34"/>
  <c r="W447" i="34"/>
  <c r="W1313" i="34"/>
  <c r="W1312" i="34"/>
  <c r="W23" i="34"/>
  <c r="W27" i="34"/>
  <c r="W31" i="34"/>
  <c r="W35" i="34"/>
  <c r="W39" i="34"/>
  <c r="W40" i="34"/>
  <c r="W41" i="34"/>
  <c r="W42" i="34"/>
  <c r="W46" i="34"/>
  <c r="W50" i="34"/>
  <c r="W54" i="34"/>
  <c r="W59" i="34"/>
  <c r="W63" i="34"/>
  <c r="W67" i="34"/>
  <c r="W71" i="34"/>
  <c r="W75" i="34"/>
  <c r="W79" i="34"/>
  <c r="W83" i="34"/>
  <c r="W89" i="34"/>
  <c r="W95" i="34"/>
  <c r="W99" i="34"/>
  <c r="W107" i="34"/>
  <c r="W111" i="34"/>
  <c r="W115" i="34"/>
  <c r="W116" i="34"/>
  <c r="W117" i="34"/>
  <c r="W118" i="34"/>
  <c r="W119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4" i="34"/>
  <c r="W178" i="34"/>
  <c r="W183" i="34"/>
  <c r="W187" i="34"/>
  <c r="W191" i="34"/>
  <c r="W195" i="34"/>
  <c r="W199" i="34"/>
  <c r="W203" i="34"/>
  <c r="W207" i="34"/>
  <c r="W211" i="34"/>
  <c r="W215" i="34"/>
  <c r="W220" i="34"/>
  <c r="W224" i="34"/>
  <c r="W231" i="34"/>
  <c r="W235" i="34"/>
  <c r="W241" i="34"/>
  <c r="W245" i="34"/>
  <c r="W246" i="34"/>
  <c r="W247" i="34"/>
  <c r="W251" i="34"/>
  <c r="W255" i="34"/>
  <c r="W259" i="34"/>
  <c r="W263" i="34"/>
  <c r="W267" i="34"/>
  <c r="W271" i="34"/>
  <c r="W275" i="34"/>
  <c r="W276" i="34"/>
  <c r="W277" i="34"/>
  <c r="W281" i="34"/>
  <c r="W285" i="34"/>
  <c r="W294" i="34"/>
  <c r="W298" i="34"/>
  <c r="W305" i="34"/>
  <c r="W24" i="34"/>
  <c r="W28" i="34"/>
  <c r="W32" i="34"/>
  <c r="W36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1" i="34"/>
  <c r="W102" i="34"/>
  <c r="W108" i="34"/>
  <c r="W112" i="34"/>
  <c r="W120" i="34"/>
  <c r="W124" i="34"/>
  <c r="W125" i="34"/>
  <c r="W126" i="34"/>
  <c r="W130" i="34"/>
  <c r="W134" i="34"/>
  <c r="W138" i="34"/>
  <c r="W142" i="34"/>
  <c r="W146" i="34"/>
  <c r="W150" i="34"/>
  <c r="W154" i="34"/>
  <c r="W158" i="34"/>
  <c r="W162" i="34"/>
  <c r="W163" i="34"/>
  <c r="W164" i="34"/>
  <c r="W165" i="34"/>
  <c r="W166" i="34"/>
  <c r="W170" i="34"/>
  <c r="W175" i="34"/>
  <c r="W180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37" i="34"/>
  <c r="W238" i="34"/>
  <c r="W242" i="34"/>
  <c r="W248" i="34"/>
  <c r="W252" i="34"/>
  <c r="W256" i="34"/>
  <c r="W260" i="34"/>
  <c r="W264" i="34"/>
  <c r="W268" i="34"/>
  <c r="W272" i="34"/>
  <c r="W278" i="34"/>
  <c r="W282" i="34"/>
  <c r="W286" i="34"/>
  <c r="W287" i="34"/>
  <c r="W288" i="34"/>
  <c r="W289" i="34"/>
  <c r="W290" i="34"/>
  <c r="W291" i="34"/>
  <c r="W295" i="34"/>
  <c r="W299" i="34"/>
  <c r="W306" i="34"/>
  <c r="W307" i="34"/>
  <c r="W311" i="34"/>
  <c r="W315" i="34"/>
  <c r="W319" i="34"/>
  <c r="W320" i="34"/>
  <c r="W321" i="34"/>
  <c r="W322" i="34"/>
  <c r="W323" i="34"/>
  <c r="W324" i="34"/>
  <c r="W13" i="34"/>
  <c r="W14" i="34"/>
  <c r="W15" i="34"/>
  <c r="W16" i="34"/>
  <c r="W17" i="34"/>
  <c r="W18" i="34"/>
  <c r="W19" i="34"/>
  <c r="W20" i="34"/>
  <c r="W21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2" i="34"/>
  <c r="W93" i="34"/>
  <c r="W97" i="34"/>
  <c r="W103" i="34"/>
  <c r="W104" i="34"/>
  <c r="W105" i="34"/>
  <c r="W109" i="34"/>
  <c r="W113" i="34"/>
  <c r="W121" i="34"/>
  <c r="W127" i="34"/>
  <c r="W131" i="34"/>
  <c r="W135" i="34"/>
  <c r="W139" i="34"/>
  <c r="W143" i="34"/>
  <c r="W147" i="34"/>
  <c r="W151" i="34"/>
  <c r="W155" i="34"/>
  <c r="W159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9" i="34"/>
  <c r="W243" i="34"/>
  <c r="W249" i="34"/>
  <c r="W253" i="34"/>
  <c r="W257" i="34"/>
  <c r="W261" i="34"/>
  <c r="W265" i="34"/>
  <c r="W269" i="34"/>
  <c r="W273" i="34"/>
  <c r="W279" i="34"/>
  <c r="W283" i="34"/>
  <c r="W292" i="34"/>
  <c r="W296" i="34"/>
  <c r="W300" i="34"/>
  <c r="W308" i="34"/>
  <c r="W312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87" i="34"/>
  <c r="W88" i="34"/>
  <c r="W94" i="34"/>
  <c r="W98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19" i="34"/>
  <c r="W223" i="34"/>
  <c r="W227" i="34"/>
  <c r="W228" i="34"/>
  <c r="W229" i="34"/>
  <c r="W230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2" i="34"/>
  <c r="W303" i="34"/>
  <c r="W304" i="34"/>
  <c r="W309" i="34"/>
  <c r="W313" i="34"/>
  <c r="W317" i="34"/>
  <c r="W318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310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314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316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8" i="34"/>
  <c r="W1952" i="34"/>
  <c r="W1956" i="34"/>
  <c r="W1960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937" i="34"/>
  <c r="W1939" i="34"/>
  <c r="W1941" i="34"/>
  <c r="W1943" i="34"/>
  <c r="W1947" i="34"/>
  <c r="W1951" i="34"/>
  <c r="W1955" i="34"/>
  <c r="W195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45" i="34"/>
  <c r="W1949" i="34"/>
  <c r="W1953" i="34"/>
  <c r="W1957" i="34"/>
  <c r="W1961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946" i="34"/>
  <c r="W1950" i="34"/>
  <c r="W1954" i="34"/>
  <c r="W1958" i="34"/>
  <c r="W1962" i="34"/>
  <c r="G663" i="55"/>
  <c r="I663" i="55"/>
  <c r="W2114" i="34"/>
  <c r="W2103" i="34"/>
  <c r="W2123" i="34"/>
  <c r="W2136" i="34"/>
  <c r="W2105" i="34"/>
  <c r="W2111" i="34"/>
  <c r="W2120" i="34"/>
  <c r="W2128" i="34"/>
  <c r="W2121" i="34"/>
  <c r="W2099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3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52" i="34"/>
  <c r="W2258" i="34"/>
  <c r="W2262" i="34"/>
  <c r="W2266" i="34"/>
  <c r="W2270" i="34"/>
  <c r="W2274" i="34"/>
  <c r="W2281" i="34"/>
  <c r="W2285" i="34"/>
  <c r="W2289" i="34"/>
  <c r="W2293" i="34"/>
  <c r="W2297" i="34"/>
  <c r="W2301" i="34"/>
  <c r="W2309" i="34"/>
  <c r="W2313" i="34"/>
  <c r="W2332" i="34"/>
  <c r="W2350" i="34"/>
  <c r="W2341" i="34"/>
  <c r="W2345" i="34"/>
  <c r="W2324" i="34"/>
  <c r="W2330" i="34"/>
  <c r="W2361" i="34"/>
  <c r="W2376" i="34"/>
  <c r="W2398" i="34"/>
  <c r="W2389" i="34"/>
  <c r="W2370" i="34"/>
  <c r="W2359" i="34"/>
  <c r="W2393" i="34"/>
  <c r="W2367" i="34"/>
  <c r="W2255" i="34"/>
  <c r="W2246" i="34"/>
  <c r="W2236" i="34"/>
  <c r="W2240" i="34"/>
  <c r="W2387" i="34"/>
  <c r="W2384" i="34"/>
  <c r="W2339" i="34"/>
  <c r="W2335" i="34"/>
  <c r="W2347" i="34"/>
  <c r="W2327" i="34"/>
  <c r="W2280" i="34"/>
  <c r="W2354" i="34"/>
  <c r="W2306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3" i="34"/>
  <c r="W2457" i="34"/>
  <c r="W2461" i="34"/>
  <c r="W2465" i="34"/>
  <c r="W2469" i="34"/>
  <c r="W2473" i="34"/>
  <c r="W2477" i="34"/>
  <c r="W2481" i="34"/>
  <c r="W2113" i="34"/>
  <c r="W2102" i="34"/>
  <c r="W2116" i="34"/>
  <c r="W2135" i="34"/>
  <c r="W2139" i="34"/>
  <c r="W2110" i="34"/>
  <c r="W2119" i="34"/>
  <c r="W2127" i="34"/>
  <c r="W2133" i="34"/>
  <c r="W2098" i="34"/>
  <c r="W2108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51" i="34"/>
  <c r="W2257" i="34"/>
  <c r="W2261" i="34"/>
  <c r="W2265" i="34"/>
  <c r="W2269" i="34"/>
  <c r="W2273" i="34"/>
  <c r="W2277" i="34"/>
  <c r="W2284" i="34"/>
  <c r="W2288" i="34"/>
  <c r="W2292" i="34"/>
  <c r="W2296" i="34"/>
  <c r="W2300" i="34"/>
  <c r="W2308" i="34"/>
  <c r="W2312" i="34"/>
  <c r="W2316" i="34"/>
  <c r="W2356" i="34"/>
  <c r="W2340" i="34"/>
  <c r="W2344" i="34"/>
  <c r="W2319" i="34"/>
  <c r="W2329" i="34"/>
  <c r="W2358" i="34"/>
  <c r="W2375" i="34"/>
  <c r="W2397" i="34"/>
  <c r="W2378" i="34"/>
  <c r="W2373" i="34"/>
  <c r="W2369" i="34"/>
  <c r="W2380" i="34"/>
  <c r="W2366" i="34"/>
  <c r="W2254" i="34"/>
  <c r="W2245" i="34"/>
  <c r="W2235" i="34"/>
  <c r="W2239" i="34"/>
  <c r="W2383" i="34"/>
  <c r="W2349" i="34"/>
  <c r="W2338" i="34"/>
  <c r="W2334" i="34"/>
  <c r="W2346" i="34"/>
  <c r="W2322" i="34"/>
  <c r="W2279" i="34"/>
  <c r="W2353" i="34"/>
  <c r="W2305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2" i="34"/>
  <c r="W2456" i="34"/>
  <c r="W2460" i="34"/>
  <c r="W2112" i="34"/>
  <c r="W2101" i="34"/>
  <c r="W2115" i="34"/>
  <c r="W2134" i="34"/>
  <c r="W2138" i="34"/>
  <c r="W2109" i="34"/>
  <c r="W2118" i="34"/>
  <c r="W2126" i="34"/>
  <c r="W2132" i="34"/>
  <c r="W2097" i="34"/>
  <c r="W2107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50" i="34"/>
  <c r="W2256" i="34"/>
  <c r="W2260" i="34"/>
  <c r="W2264" i="34"/>
  <c r="W2268" i="34"/>
  <c r="W2272" i="34"/>
  <c r="W2276" i="34"/>
  <c r="W2283" i="34"/>
  <c r="W2287" i="34"/>
  <c r="W2291" i="34"/>
  <c r="W2295" i="34"/>
  <c r="W2299" i="34"/>
  <c r="W2307" i="34"/>
  <c r="W2311" i="34"/>
  <c r="W2315" i="34"/>
  <c r="W2355" i="34"/>
  <c r="W2352" i="34"/>
  <c r="W2343" i="34"/>
  <c r="W2318" i="34"/>
  <c r="W2326" i="34"/>
  <c r="W2357" i="34"/>
  <c r="W2374" i="34"/>
  <c r="W2392" i="34"/>
  <c r="W2377" i="34"/>
  <c r="W2372" i="34"/>
  <c r="W2368" i="34"/>
  <c r="W2379" i="34"/>
  <c r="W2365" i="34"/>
  <c r="W2242" i="34"/>
  <c r="W2244" i="34"/>
  <c r="W2248" i="34"/>
  <c r="W2238" i="34"/>
  <c r="W2382" i="34"/>
  <c r="W2348" i="34"/>
  <c r="W2386" i="34"/>
  <c r="W2364" i="34"/>
  <c r="W2337" i="34"/>
  <c r="W2321" i="34"/>
  <c r="W2278" i="34"/>
  <c r="W2396" i="34"/>
  <c r="W2304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1" i="34"/>
  <c r="W2455" i="34"/>
  <c r="W2459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323" i="34"/>
  <c r="W2104" i="34"/>
  <c r="W2124" i="34"/>
  <c r="W2137" i="34"/>
  <c r="W2106" i="34"/>
  <c r="W2117" i="34"/>
  <c r="W2125" i="34"/>
  <c r="W2129" i="34"/>
  <c r="W2122" i="34"/>
  <c r="W2100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31" i="34"/>
  <c r="W2195" i="34"/>
  <c r="W2199" i="34"/>
  <c r="W2203" i="34"/>
  <c r="W2207" i="34"/>
  <c r="W2211" i="34"/>
  <c r="W2215" i="34"/>
  <c r="W2219" i="34"/>
  <c r="W2223" i="34"/>
  <c r="W2227" i="34"/>
  <c r="W2231" i="34"/>
  <c r="W2249" i="34"/>
  <c r="W2253" i="34"/>
  <c r="W2259" i="34"/>
  <c r="W2263" i="34"/>
  <c r="W2267" i="34"/>
  <c r="W2271" i="34"/>
  <c r="W2275" i="34"/>
  <c r="W2282" i="34"/>
  <c r="W2286" i="34"/>
  <c r="W2290" i="34"/>
  <c r="W2294" i="34"/>
  <c r="W2298" i="34"/>
  <c r="W2302" i="34"/>
  <c r="W2310" i="34"/>
  <c r="W2314" i="34"/>
  <c r="W2333" i="34"/>
  <c r="W2351" i="34"/>
  <c r="W2342" i="34"/>
  <c r="W2317" i="34"/>
  <c r="W2325" i="34"/>
  <c r="W2331" i="34"/>
  <c r="W2362" i="34"/>
  <c r="W2391" i="34"/>
  <c r="W2399" i="34"/>
  <c r="W2390" i="34"/>
  <c r="W2371" i="34"/>
  <c r="W2360" i="34"/>
  <c r="W2394" i="34"/>
  <c r="W2241" i="34"/>
  <c r="W2243" i="34"/>
  <c r="W2247" i="34"/>
  <c r="W2237" i="34"/>
  <c r="W2381" i="34"/>
  <c r="W2388" i="34"/>
  <c r="W2385" i="34"/>
  <c r="W2363" i="34"/>
  <c r="W2336" i="34"/>
  <c r="W2320" i="34"/>
  <c r="W2328" i="34"/>
  <c r="W2395" i="34"/>
  <c r="W2303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467" i="34"/>
  <c r="W2475" i="34"/>
  <c r="W2483" i="34"/>
  <c r="W2493" i="34"/>
  <c r="W2496" i="34"/>
  <c r="W2499" i="34"/>
  <c r="W2509" i="34"/>
  <c r="W2512" i="34"/>
  <c r="W2515" i="34"/>
  <c r="W2525" i="34"/>
  <c r="W2528" i="34"/>
  <c r="W2531" i="34"/>
  <c r="W2541" i="34"/>
  <c r="W2544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464" i="34"/>
  <c r="W2472" i="34"/>
  <c r="W2480" i="34"/>
  <c r="W2489" i="34"/>
  <c r="W2492" i="34"/>
  <c r="W2495" i="34"/>
  <c r="W2505" i="34"/>
  <c r="W2508" i="34"/>
  <c r="W2511" i="34"/>
  <c r="W2521" i="34"/>
  <c r="W2524" i="34"/>
  <c r="W2527" i="34"/>
  <c r="W2537" i="34"/>
  <c r="W2540" i="34"/>
  <c r="W2543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463" i="34"/>
  <c r="W2471" i="34"/>
  <c r="W2479" i="34"/>
  <c r="W2485" i="34"/>
  <c r="W2488" i="34"/>
  <c r="W2491" i="34"/>
  <c r="W2501" i="34"/>
  <c r="W2504" i="34"/>
  <c r="W2507" i="34"/>
  <c r="W2517" i="34"/>
  <c r="W2520" i="34"/>
  <c r="W2523" i="34"/>
  <c r="W2533" i="34"/>
  <c r="W2536" i="34"/>
  <c r="W2539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468" i="34"/>
  <c r="W2476" i="34"/>
  <c r="W2484" i="34"/>
  <c r="W2487" i="34"/>
  <c r="W2497" i="34"/>
  <c r="W2500" i="34"/>
  <c r="W2503" i="34"/>
  <c r="W2513" i="34"/>
  <c r="W2516" i="34"/>
  <c r="W2519" i="34"/>
  <c r="W2529" i="34"/>
  <c r="W2532" i="34"/>
  <c r="W2535" i="34"/>
  <c r="W2545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I29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3" i="55"/>
  <c r="K22" i="55"/>
  <c r="K26" i="55"/>
  <c r="K28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7" i="55"/>
  <c r="G16" i="55"/>
  <c r="K12" i="55"/>
  <c r="K23" i="55"/>
  <c r="I13" i="61"/>
  <c r="I14" i="61" s="1"/>
  <c r="C13" i="61"/>
  <c r="C14" i="61" s="1"/>
  <c r="A30" i="47" l="1"/>
  <c r="K663" i="55"/>
  <c r="K2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s="1"/>
  <c r="H53" i="47" l="1"/>
  <c r="H54" i="47" s="1"/>
  <c r="B18" i="55"/>
  <c r="A18" i="55" l="1"/>
  <c r="B19" i="55"/>
  <c r="B20" i="55" s="1"/>
  <c r="B21" i="55" s="1"/>
  <c r="B22" i="55" s="1"/>
  <c r="B23" i="55" s="1"/>
  <c r="I54" i="47"/>
  <c r="I55" i="47" s="1"/>
  <c r="B24" i="55" l="1"/>
  <c r="A23" i="55"/>
  <c r="A19" i="55"/>
  <c r="H55" i="47"/>
  <c r="H56" i="47" s="1"/>
  <c r="B25" i="55" l="1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55" i="34" l="1"/>
  <c r="J367" i="55" a="1"/>
  <c r="J367" i="55" s="1"/>
  <c r="J497" i="55" a="1"/>
  <c r="J497" i="55" s="1"/>
  <c r="J69" i="55" a="1"/>
  <c r="J69" i="55" s="1"/>
  <c r="F54" i="15" a="1"/>
  <c r="F54" i="15" s="1"/>
  <c r="J421" i="55" a="1"/>
  <c r="J421" i="55" s="1"/>
  <c r="J590" i="55" a="1"/>
  <c r="J590" i="55" s="1"/>
  <c r="J62" i="55" a="1"/>
  <c r="J62" i="55" s="1"/>
  <c r="J91" i="55" a="1"/>
  <c r="J91" i="55" s="1"/>
  <c r="D13" i="39"/>
  <c r="J364" i="55" a="1"/>
  <c r="J364" i="55" s="1"/>
  <c r="J204" i="55" a="1"/>
  <c r="J204" i="55" s="1"/>
  <c r="J268" i="55" a="1"/>
  <c r="J268" i="55" s="1"/>
  <c r="J113" i="55" a="1"/>
  <c r="J113" i="55" s="1"/>
  <c r="J266" i="55" a="1"/>
  <c r="J266" i="55" s="1"/>
  <c r="J424" i="55" a="1"/>
  <c r="J424" i="55" s="1"/>
  <c r="J309" i="55" a="1"/>
  <c r="J309" i="55" s="1"/>
  <c r="J164" i="55" a="1"/>
  <c r="J164" i="55" s="1"/>
  <c r="J434" i="55" a="1"/>
  <c r="J434" i="55" s="1"/>
  <c r="J587" i="55" a="1"/>
  <c r="J587" i="55" s="1"/>
  <c r="J409" i="55" a="1"/>
  <c r="J409" i="55" s="1"/>
  <c r="J232" i="55" a="1"/>
  <c r="J232" i="55" s="1"/>
  <c r="J492" i="55" a="1"/>
  <c r="J492" i="55" s="1"/>
  <c r="J215" i="55" a="1"/>
  <c r="J215" i="55" s="1"/>
  <c r="F55" i="15" a="1"/>
  <c r="F55" i="15" s="1"/>
  <c r="F57" i="15" a="1"/>
  <c r="F57" i="15" s="1"/>
  <c r="J136" i="55" a="1"/>
  <c r="J136" i="55" s="1"/>
  <c r="J297" i="55" a="1"/>
  <c r="J297" i="55" s="1"/>
  <c r="J149" i="55" a="1"/>
  <c r="J149" i="55" s="1"/>
  <c r="J579" i="55" a="1"/>
  <c r="J579" i="55" s="1"/>
  <c r="J528" i="55" a="1"/>
  <c r="J528" i="55" s="1"/>
  <c r="J594" i="55" a="1"/>
  <c r="J594" i="55" s="1"/>
  <c r="J533" i="55" a="1"/>
  <c r="J533" i="55" s="1"/>
  <c r="J257" i="55" a="1"/>
  <c r="J257" i="55" s="1"/>
  <c r="J402" i="55" a="1"/>
  <c r="J402" i="55" s="1"/>
  <c r="J18" i="55" a="1"/>
  <c r="J18" i="55" s="1"/>
  <c r="J13" i="55" a="1"/>
  <c r="J13" i="55" s="1"/>
  <c r="J25" i="55" a="1"/>
  <c r="J25" i="55" s="1"/>
  <c r="J88" i="55" a="1"/>
  <c r="J88" i="55" s="1"/>
  <c r="J190" i="55" a="1"/>
  <c r="J190" i="55" s="1"/>
  <c r="J104" i="55" a="1"/>
  <c r="J104" i="55" s="1"/>
  <c r="F52" i="15" a="1"/>
  <c r="F52" i="15" s="1"/>
  <c r="J199" i="55" a="1"/>
  <c r="J199" i="55" s="1"/>
  <c r="J451" i="55" a="1"/>
  <c r="J451" i="55" s="1"/>
  <c r="J250" i="55" a="1"/>
  <c r="J250" i="55" s="1"/>
  <c r="J573" i="55" a="1"/>
  <c r="J573" i="55" s="1"/>
  <c r="J519" i="55" a="1"/>
  <c r="J519" i="55" s="1"/>
  <c r="J316" i="55" a="1"/>
  <c r="J316" i="55" s="1"/>
  <c r="J596" i="55" a="1"/>
  <c r="J596" i="55" s="1"/>
  <c r="J601" i="55" a="1"/>
  <c r="J601" i="55" s="1"/>
  <c r="J334" i="55" a="1"/>
  <c r="J334" i="55" s="1"/>
  <c r="J467" i="55" a="1"/>
  <c r="J467" i="55" s="1"/>
  <c r="J582" i="55" a="1"/>
  <c r="J582" i="55" s="1"/>
  <c r="J576" i="55" a="1"/>
  <c r="J576" i="55" s="1"/>
  <c r="J567" i="55" a="1"/>
  <c r="J567" i="55" s="1"/>
  <c r="J416" i="55" a="1"/>
  <c r="J416" i="55" s="1"/>
  <c r="J635" i="55" a="1"/>
  <c r="J635" i="55" s="1"/>
  <c r="J619" i="55" a="1"/>
  <c r="J619" i="55" s="1"/>
  <c r="J376" i="55" a="1"/>
  <c r="J376" i="55" s="1"/>
  <c r="J623" i="55" a="1"/>
  <c r="J623" i="55" s="1"/>
  <c r="J47" i="55" a="1"/>
  <c r="J47" i="55" s="1"/>
  <c r="J417" i="55" a="1"/>
  <c r="J417" i="55" s="1"/>
  <c r="J296" i="55" a="1"/>
  <c r="J296" i="55" s="1"/>
  <c r="J35" i="55" a="1"/>
  <c r="J35" i="55" s="1"/>
  <c r="J317" i="55" a="1"/>
  <c r="J317" i="55" s="1"/>
  <c r="J21" i="55" a="1"/>
  <c r="J21" i="55" s="1"/>
  <c r="J200" i="55" a="1"/>
  <c r="J200" i="55" s="1"/>
  <c r="J194" i="55" a="1"/>
  <c r="J194" i="55" s="1"/>
  <c r="J178" i="55" a="1"/>
  <c r="J178" i="55" s="1"/>
  <c r="J163" i="55" a="1"/>
  <c r="J163" i="55" s="1"/>
  <c r="J39" i="55" a="1"/>
  <c r="J39" i="55" s="1"/>
  <c r="J247" i="55" a="1"/>
  <c r="J247" i="55" s="1"/>
  <c r="J14" i="55" a="1"/>
  <c r="J14" i="55" s="1"/>
  <c r="J195" i="55" a="1"/>
  <c r="J195" i="55" s="1"/>
  <c r="J448" i="55" a="1"/>
  <c r="J448" i="55" s="1"/>
  <c r="J480" i="55" a="1"/>
  <c r="J480" i="55" s="1"/>
  <c r="J564" i="55" a="1"/>
  <c r="J564" i="55" s="1"/>
  <c r="J541" i="55" a="1"/>
  <c r="J541" i="55" s="1"/>
  <c r="J261" i="55" a="1"/>
  <c r="J261" i="55" s="1"/>
  <c r="J216" i="55" a="1"/>
  <c r="J216" i="55" s="1"/>
  <c r="J180" i="55" a="1"/>
  <c r="J180" i="55" s="1"/>
  <c r="J358" i="55" a="1"/>
  <c r="J358" i="55" s="1"/>
  <c r="J255" i="55" a="1"/>
  <c r="J255" i="55" s="1"/>
  <c r="J542" i="55" a="1"/>
  <c r="J542" i="55" s="1"/>
  <c r="J354" i="55" a="1"/>
  <c r="J354" i="55" s="1"/>
  <c r="J107" i="55" a="1"/>
  <c r="J107" i="55" s="1"/>
  <c r="J372" i="55" a="1"/>
  <c r="J372" i="55" s="1"/>
  <c r="J26" i="55" a="1"/>
  <c r="J26" i="55" s="1"/>
  <c r="J32" i="55" a="1"/>
  <c r="J32" i="55" s="1"/>
  <c r="J305" i="55" a="1"/>
  <c r="J305" i="55" s="1"/>
  <c r="J504" i="55" a="1"/>
  <c r="J504" i="55" s="1"/>
  <c r="J27" i="55" a="1"/>
  <c r="J27" i="55" s="1"/>
  <c r="J34" i="55" a="1"/>
  <c r="J34" i="55" s="1"/>
  <c r="J111" i="55" a="1"/>
  <c r="J111" i="55" s="1"/>
  <c r="J639" i="55" a="1"/>
  <c r="J639" i="55" s="1"/>
  <c r="J302" i="55" a="1"/>
  <c r="J302" i="55" s="1"/>
  <c r="J277" i="55" a="1"/>
  <c r="J277" i="55" s="1"/>
  <c r="J241" i="55" a="1"/>
  <c r="J241" i="55" s="1"/>
  <c r="J394" i="55" a="1"/>
  <c r="J394" i="55" s="1"/>
  <c r="J66" i="55" a="1"/>
  <c r="J66" i="55" s="1"/>
  <c r="J158" i="55" a="1"/>
  <c r="J158" i="55" s="1"/>
  <c r="J286" i="55" a="1"/>
  <c r="J286" i="55" s="1"/>
  <c r="J258" i="55" a="1"/>
  <c r="J258" i="55" s="1"/>
  <c r="J343" i="55" a="1"/>
  <c r="J343" i="55" s="1"/>
  <c r="J494" i="55" a="1"/>
  <c r="J494" i="55" s="1"/>
  <c r="J466" i="55" a="1"/>
  <c r="J466" i="55" s="1"/>
  <c r="J382" i="55" a="1"/>
  <c r="J382" i="55" s="1"/>
  <c r="J219" i="55" a="1"/>
  <c r="J219" i="55" s="1"/>
  <c r="J561" i="55" a="1"/>
  <c r="J561" i="55" s="1"/>
  <c r="J521" i="55" a="1"/>
  <c r="J521" i="55" s="1"/>
  <c r="J351" i="55" a="1"/>
  <c r="J351" i="55" s="1"/>
  <c r="J419" i="55" a="1"/>
  <c r="J419" i="55" s="1"/>
  <c r="J124" i="55" a="1"/>
  <c r="J124" i="55" s="1"/>
  <c r="J313" i="55" a="1"/>
  <c r="J313" i="55" s="1"/>
  <c r="J517" i="55" a="1"/>
  <c r="J517" i="55" s="1"/>
  <c r="J288" i="55" a="1"/>
  <c r="J288" i="55" s="1"/>
  <c r="J55" i="55" a="1"/>
  <c r="J55" i="55" s="1"/>
  <c r="J399" i="55" a="1"/>
  <c r="J399" i="55" s="1"/>
  <c r="J474" i="55" a="1"/>
  <c r="J474" i="55" s="1"/>
  <c r="J165" i="55" a="1"/>
  <c r="J165" i="55" s="1"/>
  <c r="J631" i="55" a="1"/>
  <c r="J631" i="55" s="1"/>
  <c r="J520" i="55" a="1"/>
  <c r="J520" i="55" s="1"/>
  <c r="J167" i="55" a="1"/>
  <c r="J167" i="55" s="1"/>
  <c r="J314" i="55" a="1"/>
  <c r="J314" i="55" s="1"/>
  <c r="J187" i="55" a="1"/>
  <c r="J187" i="55" s="1"/>
  <c r="J129" i="55" a="1"/>
  <c r="J129" i="55" s="1"/>
  <c r="J456" i="55" a="1"/>
  <c r="J456" i="55" s="1"/>
  <c r="J616" i="55" a="1"/>
  <c r="J616" i="55" s="1"/>
  <c r="J526" i="55" a="1"/>
  <c r="J526" i="55" s="1"/>
  <c r="J326" i="55" a="1"/>
  <c r="J326" i="55" s="1"/>
  <c r="J449" i="55" a="1"/>
  <c r="J449" i="55" s="1"/>
  <c r="J56" i="55" a="1"/>
  <c r="J56" i="55" s="1"/>
  <c r="J235" i="55" a="1"/>
  <c r="J235" i="55" s="1"/>
  <c r="J218" i="55" a="1"/>
  <c r="J218" i="55" s="1"/>
  <c r="J285" i="55" a="1"/>
  <c r="J285" i="55" s="1"/>
  <c r="J142" i="55" a="1"/>
  <c r="J142" i="55" s="1"/>
  <c r="J213" i="55" a="1"/>
  <c r="J213" i="55" s="1"/>
  <c r="J572" i="55" a="1"/>
  <c r="J572" i="55" s="1"/>
  <c r="J507" i="55" a="1"/>
  <c r="J507" i="55" s="1"/>
  <c r="J330" i="55" a="1"/>
  <c r="J330" i="55" s="1"/>
  <c r="J565" i="55" a="1"/>
  <c r="J565" i="55" s="1"/>
  <c r="J406" i="55" a="1"/>
  <c r="J406" i="55" s="1"/>
  <c r="J243" i="55" a="1"/>
  <c r="J243" i="55" s="1"/>
  <c r="J182" i="55" a="1"/>
  <c r="J182" i="55" s="1"/>
  <c r="J299" i="55" a="1"/>
  <c r="J299" i="55" s="1"/>
  <c r="J183" i="55" a="1"/>
  <c r="J183" i="55" s="1"/>
  <c r="J38" i="55" a="1"/>
  <c r="J38" i="55" s="1"/>
  <c r="J84" i="55" a="1"/>
  <c r="J84" i="55" s="1"/>
  <c r="J401" i="55" a="1"/>
  <c r="J401" i="55" s="1"/>
  <c r="J68" i="55" a="1"/>
  <c r="J68" i="55" s="1"/>
  <c r="J484" i="55" a="1"/>
  <c r="J484" i="55" s="1"/>
  <c r="J357" i="55" a="1"/>
  <c r="J357" i="55" s="1"/>
  <c r="J543" i="55" a="1"/>
  <c r="J543" i="55" s="1"/>
  <c r="J538" i="55" a="1"/>
  <c r="J538" i="55" s="1"/>
  <c r="J408" i="55" a="1"/>
  <c r="J408" i="55" s="1"/>
  <c r="J395" i="55" a="1"/>
  <c r="J395" i="55" s="1"/>
  <c r="J429" i="55" a="1"/>
  <c r="J429" i="55" s="1"/>
  <c r="J454" i="55" a="1"/>
  <c r="J454" i="55" s="1"/>
  <c r="J236" i="55" a="1"/>
  <c r="J236" i="55" s="1"/>
  <c r="J86" i="55" a="1"/>
  <c r="J86" i="55" s="1"/>
  <c r="J386" i="55" a="1"/>
  <c r="J386" i="55" s="1"/>
  <c r="J488" i="55" a="1"/>
  <c r="J488" i="55" s="1"/>
  <c r="J283" i="55" a="1"/>
  <c r="J283" i="55" s="1"/>
  <c r="J72" i="55" a="1"/>
  <c r="J72" i="55" s="1"/>
  <c r="J383" i="55" a="1"/>
  <c r="J383" i="55" s="1"/>
  <c r="J328" i="55" a="1"/>
  <c r="J328" i="55" s="1"/>
  <c r="J559" i="55" a="1"/>
  <c r="J559" i="55" s="1"/>
  <c r="J31" i="55" a="1"/>
  <c r="J31" i="55" s="1"/>
  <c r="J534" i="55" a="1"/>
  <c r="J534" i="55" s="1"/>
  <c r="J440" i="55" a="1"/>
  <c r="J440" i="55" s="1"/>
  <c r="J522" i="55" a="1"/>
  <c r="J522" i="55" s="1"/>
  <c r="J170" i="55" a="1"/>
  <c r="J170" i="55" s="1"/>
  <c r="J323" i="55" a="1"/>
  <c r="J323" i="55" s="1"/>
  <c r="J473" i="55" a="1"/>
  <c r="J473" i="55" s="1"/>
  <c r="J644" i="55" a="1"/>
  <c r="J644" i="55" s="1"/>
  <c r="J452" i="55" a="1"/>
  <c r="J452" i="55" s="1"/>
  <c r="J393" i="55" a="1"/>
  <c r="J393" i="55" s="1"/>
  <c r="J369" i="55" a="1"/>
  <c r="J369" i="55" s="1"/>
  <c r="J217" i="55" a="1"/>
  <c r="J217" i="55" s="1"/>
  <c r="J145" i="55" a="1"/>
  <c r="J145" i="55" s="1"/>
  <c r="J563" i="55" a="1"/>
  <c r="J563" i="55" s="1"/>
  <c r="J156" i="55" a="1"/>
  <c r="J156" i="55" s="1"/>
  <c r="J37" i="55" a="1"/>
  <c r="J37" i="55" s="1"/>
  <c r="J105" i="55" a="1"/>
  <c r="J105" i="55" s="1"/>
  <c r="J525" i="55" a="1"/>
  <c r="J525" i="55" s="1"/>
  <c r="J453" i="55" a="1"/>
  <c r="J453" i="55" s="1"/>
  <c r="J583" i="55" a="1"/>
  <c r="J583" i="55" s="1"/>
  <c r="J455" i="55" a="1"/>
  <c r="J455" i="55" s="1"/>
  <c r="J627" i="55" a="1"/>
  <c r="J627" i="55" s="1"/>
  <c r="J602" i="55" a="1"/>
  <c r="J602" i="55" s="1"/>
  <c r="J592" i="55" a="1"/>
  <c r="J592" i="55" s="1"/>
  <c r="J112" i="55" a="1"/>
  <c r="J112" i="55" s="1"/>
  <c r="J462" i="55" a="1"/>
  <c r="J462" i="55" s="1"/>
  <c r="J73" i="55" a="1"/>
  <c r="J73" i="55" s="1"/>
  <c r="J279" i="55" a="1"/>
  <c r="J279" i="55" s="1"/>
  <c r="J387" i="55" a="1"/>
  <c r="J387" i="55" s="1"/>
  <c r="J161" i="55" a="1"/>
  <c r="J161" i="55" s="1"/>
  <c r="J636" i="55" a="1"/>
  <c r="J636" i="55" s="1"/>
  <c r="J256" i="55" a="1"/>
  <c r="J256" i="55" s="1"/>
  <c r="J562" i="55" a="1"/>
  <c r="J562" i="55" s="1"/>
  <c r="J469" i="55" a="1"/>
  <c r="J469" i="55" s="1"/>
  <c r="J436" i="55" a="1"/>
  <c r="J436" i="55" s="1"/>
  <c r="J569" i="55" a="1"/>
  <c r="J569" i="55" s="1"/>
  <c r="J457" i="55" a="1"/>
  <c r="J457" i="55" s="1"/>
  <c r="J193" i="55" a="1"/>
  <c r="J193" i="55" s="1"/>
  <c r="J580" i="55" a="1"/>
  <c r="J580" i="55" s="1"/>
  <c r="J433" i="55" a="1"/>
  <c r="J433" i="55" s="1"/>
  <c r="J412" i="55" a="1"/>
  <c r="J412" i="55" s="1"/>
  <c r="J363" i="55" a="1"/>
  <c r="J363" i="55" s="1"/>
  <c r="J237" i="55" a="1"/>
  <c r="J237" i="55" s="1"/>
  <c r="J70" i="55" a="1"/>
  <c r="J70" i="55" s="1"/>
  <c r="J549" i="55" a="1"/>
  <c r="J549" i="55" s="1"/>
  <c r="J262" i="55" a="1"/>
  <c r="J262" i="55" s="1"/>
  <c r="J472" i="55" a="1"/>
  <c r="J472" i="55" s="1"/>
  <c r="J380" i="55" a="1"/>
  <c r="J380" i="55" s="1"/>
  <c r="J122" i="55" a="1"/>
  <c r="J122" i="55" s="1"/>
  <c r="J153" i="55" a="1"/>
  <c r="J153" i="55" s="1"/>
  <c r="J539" i="55" a="1"/>
  <c r="J539" i="55" s="1"/>
  <c r="J160" i="55" a="1"/>
  <c r="J160" i="55" s="1"/>
  <c r="J414" i="55" a="1"/>
  <c r="J414" i="55" s="1"/>
  <c r="J595" i="55" a="1"/>
  <c r="J595" i="55" s="1"/>
  <c r="J515" i="55" a="1"/>
  <c r="J515" i="55" s="1"/>
  <c r="J275" i="55" a="1"/>
  <c r="J275" i="55" s="1"/>
  <c r="J600" i="55" a="1"/>
  <c r="J600" i="55" s="1"/>
  <c r="J76" i="55" a="1"/>
  <c r="J76" i="55" s="1"/>
  <c r="J458" i="55" a="1"/>
  <c r="J458" i="55" s="1"/>
  <c r="J360" i="55" a="1"/>
  <c r="J360" i="55" s="1"/>
  <c r="J227" i="55" a="1"/>
  <c r="J227" i="55" s="1"/>
  <c r="J85" i="55" a="1"/>
  <c r="J85" i="55" s="1"/>
  <c r="J177" i="55" a="1"/>
  <c r="J177" i="55" s="1"/>
  <c r="J404" i="55" a="1"/>
  <c r="J404" i="55" s="1"/>
  <c r="J310" i="55" a="1"/>
  <c r="J310" i="55" s="1"/>
  <c r="J524" i="55" a="1"/>
  <c r="J524" i="55" s="1"/>
  <c r="J325" i="55" a="1"/>
  <c r="J325" i="55" s="1"/>
  <c r="F14" i="12" a="1"/>
  <c r="F14" i="12" s="1"/>
  <c r="H91" i="55" a="1"/>
  <c r="H91" i="55" s="1"/>
  <c r="L91" i="55" s="1"/>
  <c r="H447" i="55" a="1"/>
  <c r="H447" i="55" s="1"/>
  <c r="H352" i="55" a="1"/>
  <c r="H352" i="55" s="1"/>
  <c r="H621" i="55" a="1"/>
  <c r="H621" i="55" s="1"/>
  <c r="E54" i="15" a="1"/>
  <c r="E54" i="15" s="1"/>
  <c r="I54" i="15" s="1"/>
  <c r="H204" i="55" a="1"/>
  <c r="H204" i="55" s="1"/>
  <c r="H347" i="55" a="1"/>
  <c r="H347" i="55" s="1"/>
  <c r="J54" i="55" a="1"/>
  <c r="J54" i="55" s="1"/>
  <c r="J174" i="55" a="1"/>
  <c r="J174" i="55" s="1"/>
  <c r="H337" i="55" a="1"/>
  <c r="H337" i="55" s="1"/>
  <c r="E55" i="15" a="1"/>
  <c r="E55" i="15" s="1"/>
  <c r="I55" i="15" s="1"/>
  <c r="H626" i="55" a="1"/>
  <c r="H626" i="55" s="1"/>
  <c r="J331" i="55" a="1"/>
  <c r="J331" i="55" s="1"/>
  <c r="J584" i="55" a="1"/>
  <c r="J584" i="55" s="1"/>
  <c r="H61" i="55" a="1"/>
  <c r="H61" i="55" s="1"/>
  <c r="F47" i="15" a="1"/>
  <c r="F47" i="15" s="1"/>
  <c r="F48" i="15" s="1"/>
  <c r="E51" i="15" a="1"/>
  <c r="E51" i="15" s="1"/>
  <c r="H489" i="55" a="1"/>
  <c r="H489" i="55" s="1"/>
  <c r="H60" i="55" a="1"/>
  <c r="H60" i="55" s="1"/>
  <c r="H385" i="55" a="1"/>
  <c r="H385" i="55" s="1"/>
  <c r="H138" i="55" a="1"/>
  <c r="H138" i="55" s="1"/>
  <c r="H625" i="55" a="1"/>
  <c r="H625" i="55" s="1"/>
  <c r="H443" i="55" a="1"/>
  <c r="H443" i="55" s="1"/>
  <c r="H498" i="55" a="1"/>
  <c r="H498" i="55" s="1"/>
  <c r="H20" i="55" a="1"/>
  <c r="H20" i="55" s="1"/>
  <c r="H364" i="55" a="1"/>
  <c r="H364" i="55" s="1"/>
  <c r="L364" i="55" s="1"/>
  <c r="H491" i="55" a="1"/>
  <c r="H491" i="55" s="1"/>
  <c r="H164" i="55" a="1"/>
  <c r="H164" i="55" s="1"/>
  <c r="E53" i="15" a="1"/>
  <c r="E53" i="15" s="1"/>
  <c r="H423" i="55" a="1"/>
  <c r="H423" i="55" s="1"/>
  <c r="H598" i="55" a="1"/>
  <c r="H598" i="55" s="1"/>
  <c r="H101" i="55" a="1"/>
  <c r="H101" i="55" s="1"/>
  <c r="H205" i="55" a="1"/>
  <c r="H205" i="55" s="1"/>
  <c r="H375" i="55" a="1"/>
  <c r="H375" i="55" s="1"/>
  <c r="H438" i="55" a="1"/>
  <c r="H438" i="55" s="1"/>
  <c r="H603" i="55" a="1"/>
  <c r="H603" i="55" s="1"/>
  <c r="H624" i="55" a="1"/>
  <c r="H624" i="55" s="1"/>
  <c r="H265" i="55" a="1"/>
  <c r="H265" i="55" s="1"/>
  <c r="H248" i="55" a="1"/>
  <c r="H248" i="55" s="1"/>
  <c r="H289" i="55" a="1"/>
  <c r="H289" i="55" s="1"/>
  <c r="H168" i="55" a="1"/>
  <c r="H168" i="55" s="1"/>
  <c r="H574" i="55" a="1"/>
  <c r="H574" i="55" s="1"/>
  <c r="H384" i="55" a="1"/>
  <c r="H384" i="55" s="1"/>
  <c r="H198" i="55" a="1"/>
  <c r="H198" i="55" s="1"/>
  <c r="H419" i="55" a="1"/>
  <c r="H419" i="55" s="1"/>
  <c r="H124" i="55" a="1"/>
  <c r="H124" i="55" s="1"/>
  <c r="H200" i="55" a="1"/>
  <c r="H200" i="55" s="1"/>
  <c r="H313" i="55" a="1"/>
  <c r="H313" i="55" s="1"/>
  <c r="H194" i="55" a="1"/>
  <c r="H194" i="55" s="1"/>
  <c r="H517" i="55" a="1"/>
  <c r="H517" i="55" s="1"/>
  <c r="H450" i="55" a="1"/>
  <c r="H450" i="55" s="1"/>
  <c r="H41" i="55" a="1"/>
  <c r="H41" i="55" s="1"/>
  <c r="H502" i="55" a="1"/>
  <c r="H502" i="55" s="1"/>
  <c r="H367" i="55" a="1"/>
  <c r="H367" i="55" s="1"/>
  <c r="H137" i="55" a="1"/>
  <c r="H137" i="55" s="1"/>
  <c r="H346" i="55" a="1"/>
  <c r="H346" i="55" s="1"/>
  <c r="H561" i="55" a="1"/>
  <c r="H561" i="55" s="1"/>
  <c r="H372" i="55" a="1"/>
  <c r="H372" i="55" s="1"/>
  <c r="H402" i="55" a="1"/>
  <c r="H402" i="55" s="1"/>
  <c r="L402" i="55" s="1"/>
  <c r="H160" i="55" a="1"/>
  <c r="H160" i="55" s="1"/>
  <c r="H440" i="55" a="1"/>
  <c r="H440" i="55" s="1"/>
  <c r="H580" i="55" a="1"/>
  <c r="H580" i="55" s="1"/>
  <c r="H71" i="55" a="1"/>
  <c r="H71" i="55" s="1"/>
  <c r="H268" i="55" a="1"/>
  <c r="H268" i="55" s="1"/>
  <c r="L268" i="55" s="1"/>
  <c r="H266" i="55" a="1"/>
  <c r="H266" i="55" s="1"/>
  <c r="H378" i="55" a="1"/>
  <c r="H378" i="55" s="1"/>
  <c r="H492" i="55" a="1"/>
  <c r="H492" i="55" s="1"/>
  <c r="H69" i="55" a="1"/>
  <c r="H69" i="55" s="1"/>
  <c r="L69" i="55" s="1"/>
  <c r="H232" i="55" a="1"/>
  <c r="H232" i="55" s="1"/>
  <c r="H62" i="55" a="1"/>
  <c r="H62" i="55" s="1"/>
  <c r="H116" i="55" a="1"/>
  <c r="H116" i="55" s="1"/>
  <c r="H151" i="55" a="1"/>
  <c r="H151" i="55" s="1"/>
  <c r="H512" i="55" a="1"/>
  <c r="H512" i="55" s="1"/>
  <c r="H518" i="55" a="1"/>
  <c r="H518" i="55" s="1"/>
  <c r="H224" i="55" a="1"/>
  <c r="H224" i="55" s="1"/>
  <c r="H280" i="55" a="1"/>
  <c r="H280" i="55" s="1"/>
  <c r="H421" i="55" a="1"/>
  <c r="H421" i="55" s="1"/>
  <c r="H149" i="55" a="1"/>
  <c r="H149" i="55" s="1"/>
  <c r="L149" i="55" s="1"/>
  <c r="H199" i="55" a="1"/>
  <c r="H199" i="55" s="1"/>
  <c r="L199" i="55" s="1"/>
  <c r="H451" i="55" a="1"/>
  <c r="H451" i="55" s="1"/>
  <c r="L451" i="55" s="1"/>
  <c r="H40" i="55" a="1"/>
  <c r="H40" i="55" s="1"/>
  <c r="H400" i="55" a="1"/>
  <c r="H400" i="55" s="1"/>
  <c r="H79" i="55" a="1"/>
  <c r="H79" i="55" s="1"/>
  <c r="H152" i="55" a="1"/>
  <c r="H152" i="55" s="1"/>
  <c r="H287" i="55" a="1"/>
  <c r="H287" i="55" s="1"/>
  <c r="H573" i="55" a="1"/>
  <c r="H573" i="55" s="1"/>
  <c r="H26" i="55" a="1"/>
  <c r="H26" i="55" s="1"/>
  <c r="H520" i="55" a="1"/>
  <c r="H520" i="55" s="1"/>
  <c r="H167" i="55" a="1"/>
  <c r="H167" i="55" s="1"/>
  <c r="H47" i="55" a="1"/>
  <c r="H47" i="55" s="1"/>
  <c r="H417" i="55" a="1"/>
  <c r="H417" i="55" s="1"/>
  <c r="H122" i="55" a="1"/>
  <c r="H122" i="55" s="1"/>
  <c r="H559" i="55" a="1"/>
  <c r="H559" i="55" s="1"/>
  <c r="H569" i="55" a="1"/>
  <c r="H569" i="55" s="1"/>
  <c r="H401" i="55" a="1"/>
  <c r="H401" i="55" s="1"/>
  <c r="H68" i="55" a="1"/>
  <c r="H68" i="55" s="1"/>
  <c r="H457" i="55" a="1"/>
  <c r="H457" i="55" s="1"/>
  <c r="H484" i="55" a="1"/>
  <c r="H484" i="55" s="1"/>
  <c r="H193" i="55" a="1"/>
  <c r="H193" i="55" s="1"/>
  <c r="H543" i="55" a="1"/>
  <c r="H543" i="55" s="1"/>
  <c r="H433" i="55" a="1"/>
  <c r="H433" i="55" s="1"/>
  <c r="H331" i="55" a="1"/>
  <c r="H331" i="55" s="1"/>
  <c r="H310" i="55" a="1"/>
  <c r="H310" i="55" s="1"/>
  <c r="H113" i="55" a="1"/>
  <c r="H113" i="55" s="1"/>
  <c r="L113" i="55" s="1"/>
  <c r="H209" i="55" a="1"/>
  <c r="H209" i="55" s="1"/>
  <c r="H586" i="55" a="1"/>
  <c r="H586" i="55" s="1"/>
  <c r="H96" i="55" a="1"/>
  <c r="H96" i="55" s="1"/>
  <c r="H19" i="55" a="1"/>
  <c r="H19" i="55" s="1"/>
  <c r="H599" i="55" a="1"/>
  <c r="H599" i="55" s="1"/>
  <c r="H162" i="55" a="1"/>
  <c r="H162" i="55" s="1"/>
  <c r="H134" i="55" a="1"/>
  <c r="H134" i="55" s="1"/>
  <c r="H439" i="55" a="1"/>
  <c r="H439" i="55" s="1"/>
  <c r="H57" i="55" a="1"/>
  <c r="H57" i="55" s="1"/>
  <c r="H422" i="55" a="1"/>
  <c r="H422" i="55" s="1"/>
  <c r="H33" i="55" a="1"/>
  <c r="H33" i="55" s="1"/>
  <c r="H389" i="55" a="1"/>
  <c r="H389" i="55" s="1"/>
  <c r="H21" i="55" a="1"/>
  <c r="H21" i="55" s="1"/>
  <c r="H59" i="55" a="1"/>
  <c r="H59" i="55" s="1"/>
  <c r="H327" i="55" a="1"/>
  <c r="H327" i="55" s="1"/>
  <c r="H45" i="55" a="1"/>
  <c r="H45" i="55" s="1"/>
  <c r="H648" i="55" a="1"/>
  <c r="H648" i="55" s="1"/>
  <c r="H446" i="55" a="1"/>
  <c r="H446" i="55" s="1"/>
  <c r="H32" i="55" a="1"/>
  <c r="H32" i="55" s="1"/>
  <c r="H88" i="55" a="1"/>
  <c r="H88" i="55" s="1"/>
  <c r="L88" i="55" s="1"/>
  <c r="H305" i="55" a="1"/>
  <c r="H305" i="55" s="1"/>
  <c r="H190" i="55" a="1"/>
  <c r="H190" i="55" s="1"/>
  <c r="H504" i="55" a="1"/>
  <c r="H504" i="55" s="1"/>
  <c r="L504" i="55" s="1"/>
  <c r="H104" i="55" a="1"/>
  <c r="H104" i="55" s="1"/>
  <c r="L104" i="55" s="1"/>
  <c r="E52" i="15" a="1"/>
  <c r="E52" i="15" s="1"/>
  <c r="H27" i="55" a="1"/>
  <c r="H27" i="55" s="1"/>
  <c r="H163" i="55" a="1"/>
  <c r="H163" i="55" s="1"/>
  <c r="L163" i="55" s="1"/>
  <c r="H470" i="55" a="1"/>
  <c r="H470" i="55" s="1"/>
  <c r="H25" i="55" a="1"/>
  <c r="H25" i="55" s="1"/>
  <c r="H424" i="55" a="1"/>
  <c r="H424" i="55" s="1"/>
  <c r="H309" i="55" a="1"/>
  <c r="H309" i="55" s="1"/>
  <c r="L309" i="55" s="1"/>
  <c r="H397" i="55" a="1"/>
  <c r="H397" i="55" s="1"/>
  <c r="H368" i="55" a="1"/>
  <c r="H368" i="55" s="1"/>
  <c r="H499" i="55" a="1"/>
  <c r="H499" i="55" s="1"/>
  <c r="H468" i="55" a="1"/>
  <c r="H468" i="55" s="1"/>
  <c r="H246" i="55" a="1"/>
  <c r="H246" i="55" s="1"/>
  <c r="H490" i="55" a="1"/>
  <c r="H490" i="55" s="1"/>
  <c r="H431" i="55" a="1"/>
  <c r="H431" i="55" s="1"/>
  <c r="H566" i="55" a="1"/>
  <c r="H566" i="55" s="1"/>
  <c r="H587" i="55" a="1"/>
  <c r="H587" i="55" s="1"/>
  <c r="L587" i="55" s="1"/>
  <c r="H497" i="55" a="1"/>
  <c r="H497" i="55" s="1"/>
  <c r="H434" i="55" a="1"/>
  <c r="H434" i="55" s="1"/>
  <c r="H36" i="55" a="1"/>
  <c r="H36" i="55" s="1"/>
  <c r="H136" i="55" a="1"/>
  <c r="H136" i="55" s="1"/>
  <c r="H297" i="55" a="1"/>
  <c r="H297" i="55" s="1"/>
  <c r="H463" i="55" a="1"/>
  <c r="H463" i="55" s="1"/>
  <c r="H178" i="55" a="1"/>
  <c r="H178" i="55" s="1"/>
  <c r="H416" i="55" a="1"/>
  <c r="H416" i="55" s="1"/>
  <c r="L416" i="55" s="1"/>
  <c r="H600" i="55" a="1"/>
  <c r="H600" i="55" s="1"/>
  <c r="H415" i="55" a="1"/>
  <c r="H415" i="55" s="1"/>
  <c r="H581" i="55" a="1"/>
  <c r="H581" i="55" s="1"/>
  <c r="H437" i="55" a="1"/>
  <c r="H437" i="55" s="1"/>
  <c r="H591" i="55" a="1"/>
  <c r="H591" i="55" s="1"/>
  <c r="H528" i="55" a="1"/>
  <c r="H528" i="55" s="1"/>
  <c r="H351" i="55" a="1"/>
  <c r="H351" i="55" s="1"/>
  <c r="L351" i="55" s="1"/>
  <c r="H195" i="55" a="1"/>
  <c r="H195" i="55" s="1"/>
  <c r="H448" i="55" a="1"/>
  <c r="H448" i="55" s="1"/>
  <c r="L448" i="55" s="1"/>
  <c r="H219" i="55" a="1"/>
  <c r="H219" i="55" s="1"/>
  <c r="H363" i="55" a="1"/>
  <c r="H363" i="55" s="1"/>
  <c r="L363" i="55" s="1"/>
  <c r="H507" i="55" a="1"/>
  <c r="H507" i="55" s="1"/>
  <c r="H462" i="55" a="1"/>
  <c r="H462" i="55" s="1"/>
  <c r="H299" i="55" a="1"/>
  <c r="H299" i="55" s="1"/>
  <c r="H369" i="55" a="1"/>
  <c r="H369" i="55" s="1"/>
  <c r="H76" i="55" a="1"/>
  <c r="H76" i="55" s="1"/>
  <c r="H458" i="55" a="1"/>
  <c r="H458" i="55" s="1"/>
  <c r="H217" i="55" a="1"/>
  <c r="H217" i="55" s="1"/>
  <c r="L217" i="55" s="1"/>
  <c r="H360" i="55" a="1"/>
  <c r="H360" i="55" s="1"/>
  <c r="L360" i="55" s="1"/>
  <c r="H145" i="55" a="1"/>
  <c r="H145" i="55" s="1"/>
  <c r="H227" i="55" a="1"/>
  <c r="H227" i="55" s="1"/>
  <c r="H524" i="55" a="1"/>
  <c r="H524" i="55" s="1"/>
  <c r="H538" i="55" a="1"/>
  <c r="H538" i="55" s="1"/>
  <c r="H37" i="55" a="1"/>
  <c r="H37" i="55" s="1"/>
  <c r="H317" i="55" a="1"/>
  <c r="H317" i="55" s="1"/>
  <c r="H174" i="55" a="1"/>
  <c r="H174" i="55" s="1"/>
  <c r="H412" i="55" a="1"/>
  <c r="H412" i="55" s="1"/>
  <c r="H111" i="55" a="1"/>
  <c r="H111" i="55" s="1"/>
  <c r="H39" i="55" a="1"/>
  <c r="H39" i="55" s="1"/>
  <c r="L39" i="55" s="1"/>
  <c r="H358" i="55" a="1"/>
  <c r="H358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49" i="15" a="1"/>
  <c r="E49" i="15" s="1"/>
  <c r="H288" i="55" a="1"/>
  <c r="H288" i="55" s="1"/>
  <c r="F8" i="12" a="1"/>
  <c r="F8" i="12" s="1"/>
  <c r="F22" i="15" a="1"/>
  <c r="F22" i="15" s="1"/>
  <c r="E31" i="15" a="1"/>
  <c r="E31" i="15" s="1"/>
  <c r="H616" i="55" a="1"/>
  <c r="H616" i="55" s="1"/>
  <c r="H153" i="55" a="1"/>
  <c r="H153" i="55" s="1"/>
  <c r="H258" i="55" a="1"/>
  <c r="H258" i="55" s="1"/>
  <c r="H583" i="55" a="1"/>
  <c r="H583" i="55" s="1"/>
  <c r="H387" i="55" a="1"/>
  <c r="H387" i="55" s="1"/>
  <c r="H235" i="55" a="1"/>
  <c r="H235" i="55" s="1"/>
  <c r="H107" i="55" a="1"/>
  <c r="H107" i="55" s="1"/>
  <c r="L107" i="55" s="1"/>
  <c r="H473" i="55" a="1"/>
  <c r="H473" i="55" s="1"/>
  <c r="H85" i="55" a="1"/>
  <c r="H85" i="55" s="1"/>
  <c r="H467" i="55" a="1"/>
  <c r="H467" i="55" s="1"/>
  <c r="H572" i="55" a="1"/>
  <c r="H572" i="55" s="1"/>
  <c r="H386" i="55" a="1"/>
  <c r="H386" i="55" s="1"/>
  <c r="L386" i="55" s="1"/>
  <c r="H247" i="55" a="1"/>
  <c r="H247" i="55" s="1"/>
  <c r="H302" i="55" a="1"/>
  <c r="H302" i="55" s="1"/>
  <c r="F37" i="15" a="1"/>
  <c r="F37" i="15" s="1"/>
  <c r="E9" i="12" a="1"/>
  <c r="E9" i="12" s="1"/>
  <c r="H277" i="55" a="1"/>
  <c r="H277" i="55" s="1"/>
  <c r="H334" i="55" a="1"/>
  <c r="H334" i="55" s="1"/>
  <c r="H142" i="55" a="1"/>
  <c r="H142" i="55" s="1"/>
  <c r="H158" i="55" a="1"/>
  <c r="H158" i="55" s="1"/>
  <c r="L158" i="55" s="1"/>
  <c r="H635" i="55" a="1"/>
  <c r="H635" i="55" s="1"/>
  <c r="H161" i="55" a="1"/>
  <c r="H161" i="55" s="1"/>
  <c r="H323" i="55" a="1"/>
  <c r="H323" i="55" s="1"/>
  <c r="H73" i="55" a="1"/>
  <c r="H73" i="55" s="1"/>
  <c r="H105" i="55" a="1"/>
  <c r="H105" i="55" s="1"/>
  <c r="H453" i="55" a="1"/>
  <c r="H453" i="55" s="1"/>
  <c r="H215" i="55" a="1"/>
  <c r="H215" i="55" s="1"/>
  <c r="H452" i="55" a="1"/>
  <c r="H452" i="55" s="1"/>
  <c r="H180" i="55" a="1"/>
  <c r="H180" i="55" s="1"/>
  <c r="L180" i="55" s="1"/>
  <c r="H13" i="55" a="1"/>
  <c r="H13" i="55" s="1"/>
  <c r="L13" i="55" s="1"/>
  <c r="H14" i="55" a="1"/>
  <c r="H14" i="55" s="1"/>
  <c r="H316" i="55" a="1"/>
  <c r="H316" i="55" s="1"/>
  <c r="E50" i="15" a="1"/>
  <c r="E50" i="15" s="1"/>
  <c r="E56" i="15" a="1"/>
  <c r="E56" i="15" s="1"/>
  <c r="H631" i="55" a="1"/>
  <c r="H631" i="55" s="1"/>
  <c r="H579" i="55" a="1"/>
  <c r="H579" i="55" s="1"/>
  <c r="F28" i="15" a="1"/>
  <c r="F28" i="15" s="1"/>
  <c r="E10" i="12" a="1"/>
  <c r="E10" i="12" s="1"/>
  <c r="F11" i="12" a="1"/>
  <c r="F11" i="12" s="1"/>
  <c r="H55" i="55" a="1"/>
  <c r="H55" i="55" s="1"/>
  <c r="L55" i="55" s="1"/>
  <c r="E22" i="15" a="1"/>
  <c r="E22" i="15" s="1"/>
  <c r="H409" i="55" a="1"/>
  <c r="H409" i="55" s="1"/>
  <c r="H72" i="55" a="1"/>
  <c r="H72" i="55" s="1"/>
  <c r="H357" i="55" a="1"/>
  <c r="H357" i="55" s="1"/>
  <c r="H66" i="55" a="1"/>
  <c r="H66" i="55" s="1"/>
  <c r="H601" i="55" a="1"/>
  <c r="H601" i="55" s="1"/>
  <c r="H112" i="55" a="1"/>
  <c r="H112" i="55" s="1"/>
  <c r="L112" i="55" s="1"/>
  <c r="H594" i="55" a="1"/>
  <c r="H594" i="55" s="1"/>
  <c r="H619" i="55" a="1"/>
  <c r="H619" i="55" s="1"/>
  <c r="F19" i="15" a="1"/>
  <c r="F19" i="15" s="1"/>
  <c r="H567" i="55" a="1"/>
  <c r="H567" i="55" s="1"/>
  <c r="H354" i="55" a="1"/>
  <c r="H354" i="55" s="1"/>
  <c r="H383" i="55" a="1"/>
  <c r="H383" i="55" s="1"/>
  <c r="L383" i="55" s="1"/>
  <c r="H326" i="55" a="1"/>
  <c r="H326" i="55" s="1"/>
  <c r="H623" i="55" a="1"/>
  <c r="H623" i="55" s="1"/>
  <c r="H534" i="55" a="1"/>
  <c r="H534" i="55" s="1"/>
  <c r="H262" i="55" a="1"/>
  <c r="H262" i="55" s="1"/>
  <c r="H56" i="55" a="1"/>
  <c r="H56" i="55" s="1"/>
  <c r="H522" i="55" a="1"/>
  <c r="H522" i="55" s="1"/>
  <c r="H455" i="55" a="1"/>
  <c r="H455" i="55" s="1"/>
  <c r="H261" i="55" a="1"/>
  <c r="H261" i="55" s="1"/>
  <c r="H70" i="55" a="1"/>
  <c r="H70" i="55" s="1"/>
  <c r="E12" i="12" a="1"/>
  <c r="E12" i="12" s="1"/>
  <c r="E35" i="15" a="1"/>
  <c r="E35" i="15" s="1"/>
  <c r="H35" i="55" a="1"/>
  <c r="H35" i="55" s="1"/>
  <c r="H38" i="55" a="1"/>
  <c r="H38" i="55" s="1"/>
  <c r="H429" i="55" a="1"/>
  <c r="H429" i="55" s="1"/>
  <c r="H335" i="55" a="1"/>
  <c r="H335" i="55" s="1"/>
  <c r="H84" i="55" a="1"/>
  <c r="H84" i="55" s="1"/>
  <c r="H216" i="55" a="1"/>
  <c r="H216" i="55" s="1"/>
  <c r="H250" i="55" a="1"/>
  <c r="H250" i="55" s="1"/>
  <c r="H399" i="55" a="1"/>
  <c r="H399" i="55" s="1"/>
  <c r="H525" i="55" a="1"/>
  <c r="H525" i="55" s="1"/>
  <c r="L525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1" i="55" a="1"/>
  <c r="H521" i="55" s="1"/>
  <c r="L521" i="55" s="1"/>
  <c r="E20" i="15" a="1"/>
  <c r="E20" i="15" s="1"/>
  <c r="H480" i="55" a="1"/>
  <c r="H480" i="55" s="1"/>
  <c r="H283" i="55" a="1"/>
  <c r="H283" i="55" s="1"/>
  <c r="H170" i="55" a="1"/>
  <c r="H170" i="55" s="1"/>
  <c r="H241" i="55" a="1"/>
  <c r="H241" i="55" s="1"/>
  <c r="H86" i="55" a="1"/>
  <c r="H86" i="55" s="1"/>
  <c r="H582" i="55" a="1"/>
  <c r="H582" i="55" s="1"/>
  <c r="L582" i="55" s="1"/>
  <c r="H187" i="55" a="1"/>
  <c r="H187" i="55" s="1"/>
  <c r="E26" i="15" a="1"/>
  <c r="E26" i="15" s="1"/>
  <c r="E27" i="15" s="1"/>
  <c r="J23" i="55" a="1"/>
  <c r="J23" i="55" s="1"/>
  <c r="H183" i="55" a="1"/>
  <c r="H183" i="55" s="1"/>
  <c r="H177" i="55" a="1"/>
  <c r="H177" i="55" s="1"/>
  <c r="H454" i="55" a="1"/>
  <c r="H454" i="55" s="1"/>
  <c r="L454" i="55" s="1"/>
  <c r="H182" i="55" a="1"/>
  <c r="H182" i="55" s="1"/>
  <c r="H584" i="55" a="1"/>
  <c r="H584" i="55" s="1"/>
  <c r="L584" i="55" s="1"/>
  <c r="H466" i="55" a="1"/>
  <c r="H466" i="55" s="1"/>
  <c r="F30" i="15" a="1"/>
  <c r="F30" i="15" s="1"/>
  <c r="F45" i="15" a="1"/>
  <c r="F45" i="15" s="1"/>
  <c r="E47" i="15" a="1"/>
  <c r="E47" i="15" s="1"/>
  <c r="F42" i="15" a="1"/>
  <c r="F42" i="15" s="1"/>
  <c r="H592" i="55" a="1"/>
  <c r="H592" i="55" s="1"/>
  <c r="F6" i="12" a="1"/>
  <c r="F6" i="12" s="1"/>
  <c r="F10" i="15" a="1"/>
  <c r="F10" i="15" s="1"/>
  <c r="E30" i="15" a="1"/>
  <c r="E30" i="15" s="1"/>
  <c r="H404" i="55" a="1"/>
  <c r="H404" i="55" s="1"/>
  <c r="H469" i="55" a="1"/>
  <c r="H469" i="55" s="1"/>
  <c r="H393" i="55" a="1"/>
  <c r="H393" i="55" s="1"/>
  <c r="H49" i="55" a="1"/>
  <c r="H49" i="55" s="1"/>
  <c r="H256" i="55" a="1"/>
  <c r="H256" i="55" s="1"/>
  <c r="H519" i="55" a="1"/>
  <c r="H519" i="55" s="1"/>
  <c r="H165" i="55" a="1"/>
  <c r="H165" i="55" s="1"/>
  <c r="H34" i="55" a="1"/>
  <c r="H34" i="55" s="1"/>
  <c r="L34" i="55" s="1"/>
  <c r="H257" i="55" a="1"/>
  <c r="H257" i="55" s="1"/>
  <c r="L257" i="55" s="1"/>
  <c r="E8" i="12" a="1"/>
  <c r="E8" i="12" s="1"/>
  <c r="H315" i="55" a="1"/>
  <c r="H315" i="55" s="1"/>
  <c r="E13" i="12" a="1"/>
  <c r="E13" i="12" s="1"/>
  <c r="E14" i="15" a="1"/>
  <c r="E14" i="15" s="1"/>
  <c r="E24" i="15" a="1"/>
  <c r="E24" i="15" s="1"/>
  <c r="E25" i="15" s="1"/>
  <c r="H406" i="55" a="1"/>
  <c r="H406" i="55" s="1"/>
  <c r="H275" i="55" a="1"/>
  <c r="H275" i="55" s="1"/>
  <c r="H330" i="55" a="1"/>
  <c r="H330" i="55" s="1"/>
  <c r="H526" i="55" a="1"/>
  <c r="H526" i="55" s="1"/>
  <c r="H156" i="55" a="1"/>
  <c r="H156" i="55" s="1"/>
  <c r="L156" i="55" s="1"/>
  <c r="H474" i="55" a="1"/>
  <c r="H474" i="55" s="1"/>
  <c r="H565" i="55" a="1"/>
  <c r="H565" i="55" s="1"/>
  <c r="H472" i="55" a="1"/>
  <c r="H472" i="55" s="1"/>
  <c r="H549" i="55" a="1"/>
  <c r="H549" i="55" s="1"/>
  <c r="H436" i="55" a="1"/>
  <c r="H436" i="55" s="1"/>
  <c r="L436" i="55" s="1"/>
  <c r="H602" i="55" a="1"/>
  <c r="H602" i="55" s="1"/>
  <c r="H324" i="55" a="1"/>
  <c r="H324" i="55" s="1"/>
  <c r="H541" i="55" a="1"/>
  <c r="H541" i="55" s="1"/>
  <c r="L541" i="55" s="1"/>
  <c r="H236" i="55" a="1"/>
  <c r="H236" i="55" s="1"/>
  <c r="L236" i="55" s="1"/>
  <c r="H213" i="55" a="1"/>
  <c r="H213" i="55" s="1"/>
  <c r="L213" i="55" s="1"/>
  <c r="H380" i="55" a="1"/>
  <c r="H380" i="55" s="1"/>
  <c r="H343" i="55" a="1"/>
  <c r="H343" i="55" s="1"/>
  <c r="H376" i="55" a="1"/>
  <c r="H376" i="55" s="1"/>
  <c r="L376" i="55" s="1"/>
  <c r="H314" i="55" a="1"/>
  <c r="H314" i="55" s="1"/>
  <c r="F44" i="15" a="1"/>
  <c r="F44" i="15" s="1"/>
  <c r="E23" i="15" a="1"/>
  <c r="E23" i="15" s="1"/>
  <c r="F20" i="15" a="1"/>
  <c r="F20" i="15" s="1"/>
  <c r="H539" i="55" a="1"/>
  <c r="H539" i="55" s="1"/>
  <c r="E10" i="15" a="1"/>
  <c r="E10" i="15" s="1"/>
  <c r="H576" i="55" a="1"/>
  <c r="H576" i="55" s="1"/>
  <c r="H595" i="55" a="1"/>
  <c r="H595" i="55" s="1"/>
  <c r="L595" i="55" s="1"/>
  <c r="H382" i="55" a="1"/>
  <c r="H382" i="55" s="1"/>
  <c r="H494" i="55" a="1"/>
  <c r="H494" i="55" s="1"/>
  <c r="H31" i="55" a="1"/>
  <c r="H31" i="55" s="1"/>
  <c r="E29" i="15" a="1"/>
  <c r="E29" i="15" s="1"/>
  <c r="F15" i="15" a="1"/>
  <c r="F15" i="15" s="1"/>
  <c r="E17" i="15" a="1"/>
  <c r="E17" i="15" s="1"/>
  <c r="E37" i="15" a="1"/>
  <c r="E37" i="15" s="1"/>
  <c r="H83" i="55" a="1"/>
  <c r="H83" i="55" s="1"/>
  <c r="F9" i="12" a="1"/>
  <c r="F9" i="12" s="1"/>
  <c r="F12" i="15" a="1"/>
  <c r="F12" i="15" s="1"/>
  <c r="F7" i="12" a="1"/>
  <c r="F7" i="12" s="1"/>
  <c r="H285" i="55" a="1"/>
  <c r="H285" i="55" s="1"/>
  <c r="H533" i="55" a="1"/>
  <c r="H533" i="55" s="1"/>
  <c r="L533" i="55" s="1"/>
  <c r="H644" i="55" a="1"/>
  <c r="H644" i="55" s="1"/>
  <c r="L644" i="55" s="1"/>
  <c r="H542" i="55" a="1"/>
  <c r="H542" i="55" s="1"/>
  <c r="E9" i="70" a="1"/>
  <c r="E9" i="70" s="1"/>
  <c r="H243" i="55" a="1"/>
  <c r="H243" i="55" s="1"/>
  <c r="L243" i="55" s="1"/>
  <c r="E19" i="15" a="1"/>
  <c r="E19" i="15" s="1"/>
  <c r="E42" i="15" a="1"/>
  <c r="E42" i="15" s="1"/>
  <c r="F17" i="15" a="1"/>
  <c r="F17" i="15" s="1"/>
  <c r="H636" i="55" a="1"/>
  <c r="H636" i="55" s="1"/>
  <c r="L636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3" i="55" a="1"/>
  <c r="H563" i="55" s="1"/>
  <c r="H395" i="55" a="1"/>
  <c r="H395" i="55" s="1"/>
  <c r="H408" i="55" a="1"/>
  <c r="H408" i="55" s="1"/>
  <c r="L408" i="55" s="1"/>
  <c r="H129" i="55" a="1"/>
  <c r="H129" i="55" s="1"/>
  <c r="L129" i="55" s="1"/>
  <c r="H23" i="55" a="1"/>
  <c r="H23" i="55" s="1"/>
  <c r="H488" i="55" a="1"/>
  <c r="H488" i="55" s="1"/>
  <c r="H456" i="55" a="1"/>
  <c r="H456" i="55" s="1"/>
  <c r="H562" i="55" a="1"/>
  <c r="H562" i="55" s="1"/>
  <c r="E6" i="12" a="1"/>
  <c r="E6" i="12" s="1"/>
  <c r="E45" i="15" a="1"/>
  <c r="E45" i="15" s="1"/>
  <c r="H627" i="55" a="1"/>
  <c r="H627" i="55" s="1"/>
  <c r="L627" i="55" s="1"/>
  <c r="H255" i="55" a="1"/>
  <c r="H255" i="55" s="1"/>
  <c r="L255" i="55" s="1"/>
  <c r="H505" i="55" a="1"/>
  <c r="H505" i="55" s="1"/>
  <c r="E57" i="15" a="1"/>
  <c r="E57" i="15" s="1"/>
  <c r="I57" i="15" s="1"/>
  <c r="H365" i="55" a="1"/>
  <c r="H365" i="55" s="1"/>
  <c r="H184" i="55" a="1"/>
  <c r="H184" i="55" s="1"/>
  <c r="F35" i="15" a="1"/>
  <c r="F35" i="15" s="1"/>
  <c r="H515" i="55" a="1"/>
  <c r="H515" i="55" s="1"/>
  <c r="L515" i="55" s="1"/>
  <c r="H296" i="55" a="1"/>
  <c r="H296" i="55" s="1"/>
  <c r="H24" i="55" a="1"/>
  <c r="H24" i="55" s="1"/>
  <c r="H325" i="55" a="1"/>
  <c r="H325" i="55" s="1"/>
  <c r="H596" i="55" a="1"/>
  <c r="H596" i="55" s="1"/>
  <c r="H639" i="55" a="1"/>
  <c r="H639" i="55" s="1"/>
  <c r="F26" i="15" a="1"/>
  <c r="F26" i="15" s="1"/>
  <c r="F27" i="15" s="1"/>
  <c r="H414" i="55" a="1"/>
  <c r="H414" i="55" s="1"/>
  <c r="L414" i="55" s="1"/>
  <c r="E44" i="15" a="1"/>
  <c r="E44" i="15" s="1"/>
  <c r="H328" i="55" a="1"/>
  <c r="H328" i="55" s="1"/>
  <c r="H394" i="55" a="1"/>
  <c r="H394" i="55" s="1"/>
  <c r="F13" i="12" a="1"/>
  <c r="F13" i="12" s="1"/>
  <c r="H120" i="55" a="1"/>
  <c r="H120" i="55" s="1"/>
  <c r="L21" i="55" l="1"/>
  <c r="L14" i="55"/>
  <c r="L343" i="55"/>
  <c r="L165" i="55"/>
  <c r="L182" i="55"/>
  <c r="L247" i="55"/>
  <c r="L84" i="55"/>
  <c r="L35" i="55"/>
  <c r="L66" i="55"/>
  <c r="L314" i="55"/>
  <c r="L594" i="55"/>
  <c r="L316" i="55"/>
  <c r="L29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3" i="55"/>
  <c r="H31" i="15"/>
  <c r="L616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4" i="55"/>
  <c r="F25" i="15"/>
  <c r="J87" i="55" a="1"/>
  <c r="J87" i="55" s="1"/>
  <c r="J42" i="55" a="1"/>
  <c r="J42" i="55" s="1"/>
  <c r="J348" i="55" a="1"/>
  <c r="J348" i="55" s="1"/>
  <c r="J426" i="55" a="1"/>
  <c r="J426" i="55" s="1"/>
  <c r="J471" i="55" a="1"/>
  <c r="J471" i="55" s="1"/>
  <c r="J97" i="55" a="1"/>
  <c r="J97" i="55" s="1"/>
  <c r="H465" i="55" a="1"/>
  <c r="H465" i="55" s="1"/>
  <c r="H242" i="55" a="1"/>
  <c r="H242" i="55" s="1"/>
  <c r="H340" i="55" a="1"/>
  <c r="H340" i="55" s="1"/>
  <c r="H638" i="55" a="1"/>
  <c r="H638" i="55" s="1"/>
  <c r="H90" i="55" a="1"/>
  <c r="H90" i="55" s="1"/>
  <c r="H131" i="55" a="1"/>
  <c r="H131" i="55" s="1"/>
  <c r="H132" i="55" a="1"/>
  <c r="H132" i="55" s="1"/>
  <c r="H58" i="55" a="1"/>
  <c r="H58" i="55" s="1"/>
  <c r="H290" i="55" a="1"/>
  <c r="H290" i="55" s="1"/>
  <c r="H500" i="55" a="1"/>
  <c r="H500" i="55" s="1"/>
  <c r="H100" i="55" a="1"/>
  <c r="H100" i="55" s="1"/>
  <c r="H342" i="55" a="1"/>
  <c r="H342" i="55" s="1"/>
  <c r="H593" i="55" a="1"/>
  <c r="H593" i="55" s="1"/>
  <c r="J131" i="55" a="1"/>
  <c r="J131" i="55" s="1"/>
  <c r="J132" i="55" a="1"/>
  <c r="J132" i="55" s="1"/>
  <c r="J58" i="55" a="1"/>
  <c r="J58" i="55" s="1"/>
  <c r="J290" i="55" a="1"/>
  <c r="J290" i="55" s="1"/>
  <c r="J500" i="55" a="1"/>
  <c r="J500" i="55" s="1"/>
  <c r="J100" i="55" a="1"/>
  <c r="J100" i="55" s="1"/>
  <c r="J263" i="55" a="1"/>
  <c r="J263" i="55" s="1"/>
  <c r="J523" i="55" a="1"/>
  <c r="J523" i="55" s="1"/>
  <c r="J338" i="55" a="1"/>
  <c r="J338" i="55" s="1"/>
  <c r="J588" i="55" a="1"/>
  <c r="J588" i="55" s="1"/>
  <c r="J123" i="55" a="1"/>
  <c r="J123" i="55" s="1"/>
  <c r="H318" i="55" a="1"/>
  <c r="H318" i="55" s="1"/>
  <c r="H94" i="55" a="1"/>
  <c r="H94" i="55" s="1"/>
  <c r="H311" i="55" a="1"/>
  <c r="H311" i="55" s="1"/>
  <c r="H617" i="55" a="1"/>
  <c r="H617" i="55" s="1"/>
  <c r="H642" i="55" a="1"/>
  <c r="H642" i="55" s="1"/>
  <c r="H495" i="55" a="1"/>
  <c r="H495" i="55" s="1"/>
  <c r="H230" i="55" a="1"/>
  <c r="H230" i="55" s="1"/>
  <c r="H486" i="55" a="1"/>
  <c r="H486" i="55" s="1"/>
  <c r="H630" i="55" a="1"/>
  <c r="H630" i="55" s="1"/>
  <c r="H119" i="55" a="1"/>
  <c r="H119" i="55" s="1"/>
  <c r="H144" i="55" a="1"/>
  <c r="H144" i="55" s="1"/>
  <c r="H51" i="55" a="1"/>
  <c r="H51" i="55" s="1"/>
  <c r="H589" i="55" a="1"/>
  <c r="H589" i="55" s="1"/>
  <c r="J495" i="55" a="1"/>
  <c r="J495" i="55" s="1"/>
  <c r="J230" i="55" a="1"/>
  <c r="J230" i="55" s="1"/>
  <c r="J486" i="55" a="1"/>
  <c r="J486" i="55" s="1"/>
  <c r="J191" i="55" a="1"/>
  <c r="J191" i="55" s="1"/>
  <c r="J300" i="55" a="1"/>
  <c r="J300" i="55" s="1"/>
  <c r="J260" i="55" a="1"/>
  <c r="J260" i="55" s="1"/>
  <c r="J614" i="55" a="1"/>
  <c r="J614" i="55" s="1"/>
  <c r="J284" i="55" a="1"/>
  <c r="J284" i="55" s="1"/>
  <c r="H48" i="55" a="1"/>
  <c r="H48" i="55" s="1"/>
  <c r="H50" i="55" a="1"/>
  <c r="H50" i="55" s="1"/>
  <c r="H281" i="55" a="1"/>
  <c r="H281" i="55" s="1"/>
  <c r="H597" i="55" a="1"/>
  <c r="H597" i="55" s="1"/>
  <c r="H607" i="55" a="1"/>
  <c r="H607" i="55" s="1"/>
  <c r="H530" i="55" a="1"/>
  <c r="H530" i="55" s="1"/>
  <c r="H159" i="55" a="1"/>
  <c r="H159" i="55" s="1"/>
  <c r="H546" i="55" a="1"/>
  <c r="H546" i="55" s="1"/>
  <c r="H319" i="55" a="1"/>
  <c r="H319" i="55" s="1"/>
  <c r="H77" i="55" a="1"/>
  <c r="H77" i="55" s="1"/>
  <c r="H245" i="55" a="1"/>
  <c r="H245" i="55" s="1"/>
  <c r="H93" i="55" a="1"/>
  <c r="H93" i="55" s="1"/>
  <c r="H435" i="55" a="1"/>
  <c r="H435" i="55" s="1"/>
  <c r="J530" i="55" a="1"/>
  <c r="J530" i="55" s="1"/>
  <c r="J159" i="55" a="1"/>
  <c r="J159" i="55" s="1"/>
  <c r="J465" i="55" a="1"/>
  <c r="J465" i="55" s="1"/>
  <c r="J242" i="55" a="1"/>
  <c r="J242" i="55" s="1"/>
  <c r="J340" i="55" a="1"/>
  <c r="J340" i="55" s="1"/>
  <c r="J638" i="55" a="1"/>
  <c r="J638" i="55" s="1"/>
  <c r="J90" i="55" a="1"/>
  <c r="J90" i="55" s="1"/>
  <c r="H191" i="55" a="1"/>
  <c r="H191" i="55" s="1"/>
  <c r="H300" i="55" a="1"/>
  <c r="H300" i="55" s="1"/>
  <c r="H260" i="55" a="1"/>
  <c r="H260" i="55" s="1"/>
  <c r="H614" i="55" a="1"/>
  <c r="H614" i="55" s="1"/>
  <c r="H284" i="55" a="1"/>
  <c r="H284" i="55" s="1"/>
  <c r="H461" i="55" a="1"/>
  <c r="H461" i="55" s="1"/>
  <c r="H220" i="55" a="1"/>
  <c r="H220" i="55" s="1"/>
  <c r="H206" i="55" a="1"/>
  <c r="H206" i="55" s="1"/>
  <c r="H270" i="55" a="1"/>
  <c r="H270" i="55" s="1"/>
  <c r="H606" i="55" a="1"/>
  <c r="H606" i="55" s="1"/>
  <c r="H374" i="55" a="1"/>
  <c r="H374" i="55" s="1"/>
  <c r="H464" i="55" a="1"/>
  <c r="H464" i="55" s="1"/>
  <c r="H293" i="55" a="1"/>
  <c r="H293" i="55" s="1"/>
  <c r="J461" i="55" a="1"/>
  <c r="J461" i="55" s="1"/>
  <c r="J220" i="55" a="1"/>
  <c r="J220" i="55" s="1"/>
  <c r="J206" i="55" a="1"/>
  <c r="J206" i="55" s="1"/>
  <c r="H63" i="55" a="1"/>
  <c r="H63" i="55" s="1"/>
  <c r="J65" i="55" a="1"/>
  <c r="J65" i="55" s="1"/>
  <c r="J537" i="55" a="1"/>
  <c r="J537" i="55" s="1"/>
  <c r="J67" i="55" a="1"/>
  <c r="J67" i="55" s="1"/>
  <c r="J578" i="55" a="1"/>
  <c r="J578" i="55" s="1"/>
  <c r="H140" i="55" a="1"/>
  <c r="H140" i="55" s="1"/>
  <c r="J308" i="55" a="1"/>
  <c r="J308" i="55" s="1"/>
  <c r="J141" i="55" a="1"/>
  <c r="J141" i="55" s="1"/>
  <c r="J214" i="55" a="1"/>
  <c r="J214" i="55" s="1"/>
  <c r="J119" i="55" a="1"/>
  <c r="J119" i="55" s="1"/>
  <c r="J508" i="55" a="1"/>
  <c r="J508" i="55" s="1"/>
  <c r="J342" i="55" a="1"/>
  <c r="J342" i="55" s="1"/>
  <c r="J593" i="55" a="1"/>
  <c r="J593" i="55" s="1"/>
  <c r="H141" i="55" a="1"/>
  <c r="H141" i="55" s="1"/>
  <c r="J228" i="55" a="1"/>
  <c r="J228" i="55" s="1"/>
  <c r="J628" i="55" a="1"/>
  <c r="J628" i="55" s="1"/>
  <c r="J481" i="55" a="1"/>
  <c r="J481" i="55" s="1"/>
  <c r="J229" i="55" a="1"/>
  <c r="J229" i="55" s="1"/>
  <c r="J254" i="55" a="1"/>
  <c r="J254" i="55" s="1"/>
  <c r="J318" i="55" a="1"/>
  <c r="J318" i="55" s="1"/>
  <c r="J94" i="55" a="1"/>
  <c r="J94" i="55" s="1"/>
  <c r="J311" i="55" a="1"/>
  <c r="J311" i="55" s="1"/>
  <c r="J617" i="55" a="1"/>
  <c r="J617" i="55" s="1"/>
  <c r="J642" i="55" a="1"/>
  <c r="J642" i="55" s="1"/>
  <c r="J476" i="55" a="1"/>
  <c r="J476" i="55" s="1"/>
  <c r="H155" i="55" a="1"/>
  <c r="H155" i="55" s="1"/>
  <c r="H211" i="55" a="1"/>
  <c r="H211" i="55" s="1"/>
  <c r="H427" i="55" a="1"/>
  <c r="H427" i="55" s="1"/>
  <c r="H560" i="55" a="1"/>
  <c r="H560" i="55" s="1"/>
  <c r="H531" i="55" a="1"/>
  <c r="H531" i="55" s="1"/>
  <c r="H550" i="55" a="1"/>
  <c r="H550" i="55" s="1"/>
  <c r="H511" i="55" a="1"/>
  <c r="H511" i="55" s="1"/>
  <c r="H267" i="55" a="1"/>
  <c r="H267" i="55" s="1"/>
  <c r="H329" i="55" a="1"/>
  <c r="H329" i="55" s="1"/>
  <c r="H646" i="55" a="1"/>
  <c r="H646" i="55" s="1"/>
  <c r="H536" i="55" a="1"/>
  <c r="H536" i="55" s="1"/>
  <c r="H306" i="55" a="1"/>
  <c r="H306" i="55" s="1"/>
  <c r="J531" i="55" a="1"/>
  <c r="J531" i="55" s="1"/>
  <c r="J550" i="55" a="1"/>
  <c r="J550" i="55" s="1"/>
  <c r="J511" i="55" a="1"/>
  <c r="J511" i="55" s="1"/>
  <c r="J267" i="55" a="1"/>
  <c r="J267" i="55" s="1"/>
  <c r="J329" i="55" a="1"/>
  <c r="J329" i="55" s="1"/>
  <c r="J646" i="55" a="1"/>
  <c r="J646" i="55" s="1"/>
  <c r="J536" i="55" a="1"/>
  <c r="J536" i="55" s="1"/>
  <c r="J53" i="55" a="1"/>
  <c r="J53" i="55" s="1"/>
  <c r="J189" i="55" a="1"/>
  <c r="J189" i="55" s="1"/>
  <c r="J514" i="55" a="1"/>
  <c r="J514" i="55" s="1"/>
  <c r="J557" i="55" a="1"/>
  <c r="J557" i="55" s="1"/>
  <c r="J75" i="55" a="1"/>
  <c r="J75" i="55" s="1"/>
  <c r="H407" i="55" a="1"/>
  <c r="H407" i="55" s="1"/>
  <c r="H605" i="55" a="1"/>
  <c r="H605" i="55" s="1"/>
  <c r="H264" i="55" a="1"/>
  <c r="H264" i="55" s="1"/>
  <c r="H612" i="55" a="1"/>
  <c r="H612" i="55" s="1"/>
  <c r="H188" i="55" a="1"/>
  <c r="H188" i="55" s="1"/>
  <c r="H186" i="55" a="1"/>
  <c r="H186" i="55" s="1"/>
  <c r="H555" i="55" a="1"/>
  <c r="H555" i="55" s="1"/>
  <c r="H97" i="55" a="1"/>
  <c r="H97" i="55" s="1"/>
  <c r="L97" i="55" s="1"/>
  <c r="H272" i="55" a="1"/>
  <c r="H272" i="55" s="1"/>
  <c r="H252" i="55" a="1"/>
  <c r="H252" i="55" s="1"/>
  <c r="H537" i="55" a="1"/>
  <c r="H537" i="55" s="1"/>
  <c r="H221" i="55" a="1"/>
  <c r="H221" i="55" s="1"/>
  <c r="H544" i="55" a="1"/>
  <c r="H544" i="55" s="1"/>
  <c r="J186" i="55" a="1"/>
  <c r="J186" i="55" s="1"/>
  <c r="J555" i="55" a="1"/>
  <c r="J555" i="55" s="1"/>
  <c r="H172" i="55" a="1"/>
  <c r="H172" i="55" s="1"/>
  <c r="J516" i="55" a="1"/>
  <c r="J516" i="55" s="1"/>
  <c r="J632" i="55" a="1"/>
  <c r="J632" i="55" s="1"/>
  <c r="J341" i="55" a="1"/>
  <c r="J341" i="55" s="1"/>
  <c r="J613" i="55" a="1"/>
  <c r="J613" i="55" s="1"/>
  <c r="J74" i="55" a="1"/>
  <c r="J74" i="55" s="1"/>
  <c r="H444" i="55" a="1"/>
  <c r="H444" i="55" s="1"/>
  <c r="H192" i="55" a="1"/>
  <c r="H192" i="55" s="1"/>
  <c r="H540" i="55" a="1"/>
  <c r="H540" i="55" s="1"/>
  <c r="H102" i="55" a="1"/>
  <c r="H102" i="55" s="1"/>
  <c r="H641" i="55" a="1"/>
  <c r="H641" i="55" s="1"/>
  <c r="H493" i="55" a="1"/>
  <c r="H493" i="55" s="1"/>
  <c r="H483" i="55" a="1"/>
  <c r="H483" i="55" s="1"/>
  <c r="H355" i="55" a="1"/>
  <c r="H355" i="55" s="1"/>
  <c r="H628" i="55" a="1"/>
  <c r="H628" i="55" s="1"/>
  <c r="H80" i="55" a="1"/>
  <c r="H80" i="55" s="1"/>
  <c r="H106" i="55" a="1"/>
  <c r="H106" i="55" s="1"/>
  <c r="H166" i="55" a="1"/>
  <c r="H166" i="55" s="1"/>
  <c r="H620" i="55" a="1"/>
  <c r="H620" i="55" s="1"/>
  <c r="J493" i="55" a="1"/>
  <c r="J493" i="55" s="1"/>
  <c r="J483" i="55" a="1"/>
  <c r="J483" i="55" s="1"/>
  <c r="J155" i="55" a="1"/>
  <c r="J155" i="55" s="1"/>
  <c r="J211" i="55" a="1"/>
  <c r="J211" i="55" s="1"/>
  <c r="J427" i="55" a="1"/>
  <c r="J427" i="55" s="1"/>
  <c r="J560" i="55" a="1"/>
  <c r="J560" i="55" s="1"/>
  <c r="J201" i="55" a="1"/>
  <c r="J201" i="55" s="1"/>
  <c r="H516" i="55" a="1"/>
  <c r="H516" i="55" s="1"/>
  <c r="H632" i="55" a="1"/>
  <c r="H632" i="55" s="1"/>
  <c r="H341" i="55" a="1"/>
  <c r="H341" i="55" s="1"/>
  <c r="H613" i="55" a="1"/>
  <c r="H613" i="55" s="1"/>
  <c r="H74" i="55" a="1"/>
  <c r="H74" i="55" s="1"/>
  <c r="H171" i="55" a="1"/>
  <c r="H171" i="55" s="1"/>
  <c r="H126" i="55" a="1"/>
  <c r="H126" i="55" s="1"/>
  <c r="H661" i="55" a="1"/>
  <c r="H661" i="55" s="1"/>
  <c r="H273" i="55" a="1"/>
  <c r="H273" i="55" s="1"/>
  <c r="H481" i="55" a="1"/>
  <c r="H481" i="55" s="1"/>
  <c r="H154" i="55" a="1"/>
  <c r="H154" i="55" s="1"/>
  <c r="H67" i="55" a="1"/>
  <c r="H67" i="55" s="1"/>
  <c r="H578" i="55" a="1"/>
  <c r="H578" i="55" s="1"/>
  <c r="J171" i="55" a="1"/>
  <c r="J171" i="55" s="1"/>
  <c r="J126" i="55" a="1"/>
  <c r="J126" i="55" s="1"/>
  <c r="J661" i="55" a="1"/>
  <c r="J661" i="55" s="1"/>
  <c r="J175" i="55" a="1"/>
  <c r="J175" i="55" s="1"/>
  <c r="J252" i="55" a="1"/>
  <c r="J252" i="55" s="1"/>
  <c r="J377" i="55" a="1"/>
  <c r="J377" i="55" s="1"/>
  <c r="J477" i="55" a="1"/>
  <c r="J477" i="55" s="1"/>
  <c r="J407" i="55" a="1"/>
  <c r="J407" i="55" s="1"/>
  <c r="J605" i="55" a="1"/>
  <c r="J605" i="55" s="1"/>
  <c r="J264" i="55" a="1"/>
  <c r="J264" i="55" s="1"/>
  <c r="J612" i="55" a="1"/>
  <c r="J612" i="55" s="1"/>
  <c r="J188" i="55" a="1"/>
  <c r="J188" i="55" s="1"/>
  <c r="H95" i="55" a="1"/>
  <c r="H95" i="55" s="1"/>
  <c r="H139" i="55" a="1"/>
  <c r="H139" i="55" s="1"/>
  <c r="H103" i="55" a="1"/>
  <c r="H103" i="55" s="1"/>
  <c r="H336" i="55" a="1"/>
  <c r="H336" i="55" s="1"/>
  <c r="H611" i="55" a="1"/>
  <c r="H611" i="55" s="1"/>
  <c r="H496" i="55" a="1"/>
  <c r="H496" i="55" s="1"/>
  <c r="H43" i="55" a="1"/>
  <c r="H43" i="55" s="1"/>
  <c r="H366" i="55" a="1"/>
  <c r="H366" i="55" s="1"/>
  <c r="H608" i="55" a="1"/>
  <c r="H608" i="55" s="1"/>
  <c r="H148" i="55" a="1"/>
  <c r="H148" i="55" s="1"/>
  <c r="H125" i="55" a="1"/>
  <c r="H125" i="55" s="1"/>
  <c r="H82" i="55" a="1"/>
  <c r="H82" i="55" s="1"/>
  <c r="H428" i="55" a="1"/>
  <c r="H428" i="55" s="1"/>
  <c r="J496" i="55" a="1"/>
  <c r="J496" i="55" s="1"/>
  <c r="J43" i="55" a="1"/>
  <c r="J43" i="55" s="1"/>
  <c r="J366" i="55" a="1"/>
  <c r="J366" i="55" s="1"/>
  <c r="J608" i="55" a="1"/>
  <c r="J608" i="55" s="1"/>
  <c r="J148" i="55" a="1"/>
  <c r="J148" i="55" s="1"/>
  <c r="J125" i="55" a="1"/>
  <c r="J125" i="55" s="1"/>
  <c r="J48" i="55" a="1"/>
  <c r="J48" i="55" s="1"/>
  <c r="J50" i="55" a="1"/>
  <c r="J50" i="55" s="1"/>
  <c r="J281" i="55" a="1"/>
  <c r="J281" i="55" s="1"/>
  <c r="J597" i="55" a="1"/>
  <c r="J597" i="55" s="1"/>
  <c r="J607" i="55" a="1"/>
  <c r="J607" i="55" s="1"/>
  <c r="J445" i="55" a="1"/>
  <c r="J445" i="55" s="1"/>
  <c r="H130" i="55" a="1"/>
  <c r="H130" i="55" s="1"/>
  <c r="H633" i="55" a="1"/>
  <c r="H633" i="55" s="1"/>
  <c r="H339" i="55" a="1"/>
  <c r="H339" i="55" s="1"/>
  <c r="H196" i="55" a="1"/>
  <c r="H196" i="55" s="1"/>
  <c r="H157" i="55" a="1"/>
  <c r="H157" i="55" s="1"/>
  <c r="H99" i="55" a="1"/>
  <c r="H99" i="55" s="1"/>
  <c r="H127" i="55" a="1"/>
  <c r="H127" i="55" s="1"/>
  <c r="H46" i="55" a="1"/>
  <c r="H46" i="55" s="1"/>
  <c r="H615" i="55" a="1"/>
  <c r="H615" i="55" s="1"/>
  <c r="H513" i="55" a="1"/>
  <c r="H513" i="55" s="1"/>
  <c r="H121" i="55" a="1"/>
  <c r="H121" i="55" s="1"/>
  <c r="H410" i="55" a="1"/>
  <c r="H410" i="55" s="1"/>
  <c r="H482" i="55" a="1"/>
  <c r="H482" i="55" s="1"/>
  <c r="J99" i="55" a="1"/>
  <c r="J99" i="55" s="1"/>
  <c r="J127" i="55" a="1"/>
  <c r="J127" i="55" s="1"/>
  <c r="J46" i="55" a="1"/>
  <c r="J46" i="55" s="1"/>
  <c r="J181" i="55" a="1"/>
  <c r="J181" i="55" s="1"/>
  <c r="J202" i="55" a="1"/>
  <c r="J202" i="55" s="1"/>
  <c r="J345" i="55" a="1"/>
  <c r="J345" i="55" s="1"/>
  <c r="J558" i="55" a="1"/>
  <c r="J558" i="55" s="1"/>
  <c r="J172" i="55" a="1"/>
  <c r="J172" i="55" s="1"/>
  <c r="H263" i="55" a="1"/>
  <c r="H263" i="55" s="1"/>
  <c r="L263" i="55" s="1"/>
  <c r="H523" i="55" a="1"/>
  <c r="H523" i="55" s="1"/>
  <c r="H338" i="55" a="1"/>
  <c r="H338" i="55" s="1"/>
  <c r="H588" i="55" a="1"/>
  <c r="H588" i="55" s="1"/>
  <c r="H123" i="55" a="1"/>
  <c r="H123" i="55" s="1"/>
  <c r="L123" i="55" s="1"/>
  <c r="H98" i="55" a="1"/>
  <c r="H98" i="55" s="1"/>
  <c r="H556" i="55" a="1"/>
  <c r="H556" i="55" s="1"/>
  <c r="H476" i="55" a="1"/>
  <c r="H476" i="55" s="1"/>
  <c r="L476" i="55" s="1"/>
  <c r="H269" i="55" a="1"/>
  <c r="H269" i="55" s="1"/>
  <c r="H478" i="55" a="1"/>
  <c r="H478" i="55" s="1"/>
  <c r="H508" i="55" a="1"/>
  <c r="H508" i="55" s="1"/>
  <c r="L508" i="55" s="1"/>
  <c r="H89" i="55" a="1"/>
  <c r="H89" i="55" s="1"/>
  <c r="H547" i="55" a="1"/>
  <c r="H547" i="55" s="1"/>
  <c r="J98" i="55" a="1"/>
  <c r="J98" i="55" s="1"/>
  <c r="J95" i="55" a="1"/>
  <c r="J95" i="55" s="1"/>
  <c r="J139" i="55" a="1"/>
  <c r="J139" i="55" s="1"/>
  <c r="J103" i="55" a="1"/>
  <c r="J103" i="55" s="1"/>
  <c r="J336" i="55" a="1"/>
  <c r="J336" i="55" s="1"/>
  <c r="J611" i="55" a="1"/>
  <c r="J611" i="55" s="1"/>
  <c r="J208" i="55" a="1"/>
  <c r="J208" i="55" s="1"/>
  <c r="H181" i="55" a="1"/>
  <c r="H181" i="55" s="1"/>
  <c r="H202" i="55" a="1"/>
  <c r="H202" i="55" s="1"/>
  <c r="H345" i="55" a="1"/>
  <c r="H345" i="55" s="1"/>
  <c r="H558" i="55" a="1"/>
  <c r="H558" i="55" s="1"/>
  <c r="H445" i="55" a="1"/>
  <c r="H445" i="55" s="1"/>
  <c r="H479" i="55" a="1"/>
  <c r="H479" i="55" s="1"/>
  <c r="H659" i="55" a="1"/>
  <c r="H659" i="55" s="1"/>
  <c r="H212" i="55" a="1"/>
  <c r="H212" i="55" s="1"/>
  <c r="H403" i="55" a="1"/>
  <c r="H403" i="55" s="1"/>
  <c r="H577" i="55" a="1"/>
  <c r="H577" i="55" s="1"/>
  <c r="H535" i="55" a="1"/>
  <c r="H535" i="55" s="1"/>
  <c r="H477" i="55" a="1"/>
  <c r="H477" i="55" s="1"/>
  <c r="H208" i="55" a="1"/>
  <c r="H208" i="55" s="1"/>
  <c r="J479" i="55" a="1"/>
  <c r="J479" i="55" s="1"/>
  <c r="J130" i="55" a="1"/>
  <c r="J130" i="55" s="1"/>
  <c r="J633" i="55" a="1"/>
  <c r="J633" i="55" s="1"/>
  <c r="J339" i="55" a="1"/>
  <c r="J339" i="55" s="1"/>
  <c r="J196" i="55" a="1"/>
  <c r="J196" i="55" s="1"/>
  <c r="J157" i="55" a="1"/>
  <c r="J157" i="55" s="1"/>
  <c r="H226" i="55" a="1"/>
  <c r="H226" i="55" s="1"/>
  <c r="H553" i="55" a="1"/>
  <c r="H553" i="55" s="1"/>
  <c r="H356" i="55" a="1"/>
  <c r="H356" i="55" s="1"/>
  <c r="H629" i="55" a="1"/>
  <c r="H629" i="55" s="1"/>
  <c r="H233" i="55" a="1"/>
  <c r="H233" i="55" s="1"/>
  <c r="H568" i="55" a="1"/>
  <c r="H568" i="55" s="1"/>
  <c r="H554" i="55" a="1"/>
  <c r="H554" i="55" s="1"/>
  <c r="H52" i="55" a="1"/>
  <c r="H52" i="55" s="1"/>
  <c r="H274" i="55" a="1"/>
  <c r="H274" i="55" s="1"/>
  <c r="H370" i="55" a="1"/>
  <c r="H370" i="55" s="1"/>
  <c r="H373" i="55" a="1"/>
  <c r="H373" i="55" s="1"/>
  <c r="H185" i="55" a="1"/>
  <c r="H185" i="55" s="1"/>
  <c r="H398" i="55" a="1"/>
  <c r="H398" i="55" s="1"/>
  <c r="J568" i="55" a="1"/>
  <c r="J568" i="55" s="1"/>
  <c r="J554" i="55" a="1"/>
  <c r="J554" i="55" s="1"/>
  <c r="J52" i="55" a="1"/>
  <c r="J52" i="55" s="1"/>
  <c r="J274" i="55" a="1"/>
  <c r="J274" i="55" s="1"/>
  <c r="J370" i="55" a="1"/>
  <c r="J370" i="55" s="1"/>
  <c r="J373" i="55" a="1"/>
  <c r="J373" i="55" s="1"/>
  <c r="J444" i="55" a="1"/>
  <c r="J444" i="55" s="1"/>
  <c r="J192" i="55" a="1"/>
  <c r="J192" i="55" s="1"/>
  <c r="J540" i="55" a="1"/>
  <c r="J540" i="55" s="1"/>
  <c r="J102" i="55" a="1"/>
  <c r="J102" i="55" s="1"/>
  <c r="J641" i="55" a="1"/>
  <c r="J641" i="55" s="1"/>
  <c r="H87" i="55" a="1"/>
  <c r="H87" i="55" s="1"/>
  <c r="L87" i="55" s="1"/>
  <c r="H42" i="55" a="1"/>
  <c r="H42" i="55" s="1"/>
  <c r="L42" i="55" s="1"/>
  <c r="H348" i="55" a="1"/>
  <c r="H348" i="55" s="1"/>
  <c r="H426" i="55" a="1"/>
  <c r="H426" i="55" s="1"/>
  <c r="L426" i="55" s="1"/>
  <c r="H471" i="55" a="1"/>
  <c r="H471" i="55" s="1"/>
  <c r="L471" i="55" s="1"/>
  <c r="H532" i="55" a="1"/>
  <c r="H532" i="55" s="1"/>
  <c r="H147" i="55" a="1"/>
  <c r="H147" i="55" s="1"/>
  <c r="H637" i="55" a="1"/>
  <c r="H637" i="55" s="1"/>
  <c r="H253" i="55" a="1"/>
  <c r="H253" i="55" s="1"/>
  <c r="H647" i="55" a="1"/>
  <c r="H647" i="55" s="1"/>
  <c r="H392" i="55" a="1"/>
  <c r="H392" i="55" s="1"/>
  <c r="H229" i="55" a="1"/>
  <c r="H229" i="55" s="1"/>
  <c r="H254" i="55" a="1"/>
  <c r="H254" i="55" s="1"/>
  <c r="L254" i="55" s="1"/>
  <c r="J532" i="55" a="1"/>
  <c r="J532" i="55" s="1"/>
  <c r="J147" i="55" a="1"/>
  <c r="J147" i="55" s="1"/>
  <c r="J637" i="55" a="1"/>
  <c r="J637" i="55" s="1"/>
  <c r="J197" i="55" a="1"/>
  <c r="J197" i="55" s="1"/>
  <c r="J223" i="55" a="1"/>
  <c r="J223" i="55" s="1"/>
  <c r="J92" i="55" a="1"/>
  <c r="J92" i="55" s="1"/>
  <c r="J240" i="55" a="1"/>
  <c r="J240" i="55" s="1"/>
  <c r="J640" i="55" a="1"/>
  <c r="J640" i="55" s="1"/>
  <c r="J63" i="55" a="1"/>
  <c r="J63" i="55" s="1"/>
  <c r="H53" i="55" a="1"/>
  <c r="H53" i="55" s="1"/>
  <c r="H189" i="55" a="1"/>
  <c r="H189" i="55" s="1"/>
  <c r="H514" i="55" a="1"/>
  <c r="H514" i="55" s="1"/>
  <c r="L514" i="55" s="1"/>
  <c r="H557" i="55" a="1"/>
  <c r="H557" i="55" s="1"/>
  <c r="H75" i="55" a="1"/>
  <c r="H75" i="55" s="1"/>
  <c r="H371" i="55" a="1"/>
  <c r="H371" i="55" s="1"/>
  <c r="H234" i="55" a="1"/>
  <c r="H234" i="55" s="1"/>
  <c r="H214" i="55" a="1"/>
  <c r="H214" i="55" s="1"/>
  <c r="H459" i="55" a="1"/>
  <c r="H459" i="55" s="1"/>
  <c r="H575" i="55" a="1"/>
  <c r="H575" i="55" s="1"/>
  <c r="H377" i="55" a="1"/>
  <c r="H377" i="55" s="1"/>
  <c r="L377" i="55" s="1"/>
  <c r="H411" i="55" a="1"/>
  <c r="H411" i="55" s="1"/>
  <c r="H201" i="55" a="1"/>
  <c r="H201" i="55" s="1"/>
  <c r="J371" i="55" a="1"/>
  <c r="J371" i="55" s="1"/>
  <c r="J226" i="55" a="1"/>
  <c r="J226" i="55" s="1"/>
  <c r="J553" i="55" a="1"/>
  <c r="J553" i="55" s="1"/>
  <c r="J356" i="55" a="1"/>
  <c r="J356" i="55" s="1"/>
  <c r="J629" i="55" a="1"/>
  <c r="J629" i="55" s="1"/>
  <c r="J233" i="55" a="1"/>
  <c r="J233" i="55" s="1"/>
  <c r="H197" i="55" a="1"/>
  <c r="H197" i="55" s="1"/>
  <c r="H223" i="55" a="1"/>
  <c r="H223" i="55" s="1"/>
  <c r="H92" i="55" a="1"/>
  <c r="H92" i="55" s="1"/>
  <c r="H240" i="55" a="1"/>
  <c r="H240" i="55" s="1"/>
  <c r="H640" i="55" a="1"/>
  <c r="H640" i="55" s="1"/>
  <c r="H353" i="55" a="1"/>
  <c r="H353" i="55" s="1"/>
  <c r="H115" i="55" a="1"/>
  <c r="H115" i="55" s="1"/>
  <c r="H510" i="55" a="1"/>
  <c r="H510" i="55" s="1"/>
  <c r="H175" i="55" a="1"/>
  <c r="H175" i="55" s="1"/>
  <c r="L175" i="55" s="1"/>
  <c r="H65" i="55" a="1"/>
  <c r="H65" i="55" s="1"/>
  <c r="L65" i="55" s="1"/>
  <c r="H391" i="55" a="1"/>
  <c r="H391" i="55" s="1"/>
  <c r="H135" i="55" a="1"/>
  <c r="H135" i="55" s="1"/>
  <c r="H344" i="55" a="1"/>
  <c r="H344" i="55" s="1"/>
  <c r="J353" i="55" a="1"/>
  <c r="J353" i="55" s="1"/>
  <c r="J115" i="55" a="1"/>
  <c r="J115" i="55" s="1"/>
  <c r="J510" i="55" a="1"/>
  <c r="J510" i="55" s="1"/>
  <c r="J556" i="55" a="1"/>
  <c r="J556" i="55" s="1"/>
  <c r="J459" i="55" a="1"/>
  <c r="J459" i="55" s="1"/>
  <c r="J391" i="55" a="1"/>
  <c r="J391" i="55" s="1"/>
  <c r="J464" i="55" a="1"/>
  <c r="J464" i="55" s="1"/>
  <c r="J293" i="55" a="1"/>
  <c r="J293" i="55" s="1"/>
  <c r="H308" i="55" a="1"/>
  <c r="H308" i="55" s="1"/>
  <c r="L308" i="55" s="1"/>
  <c r="J659" i="55" a="1"/>
  <c r="J659" i="55" s="1"/>
  <c r="J135" i="55" a="1"/>
  <c r="J135" i="55" s="1"/>
  <c r="H222" i="55" a="1"/>
  <c r="H222" i="55" s="1"/>
  <c r="J222" i="55" a="1"/>
  <c r="J222" i="55" s="1"/>
  <c r="J234" i="55" a="1"/>
  <c r="J234" i="55" s="1"/>
  <c r="J478" i="55" a="1"/>
  <c r="J478" i="55" s="1"/>
  <c r="J82" i="55" a="1"/>
  <c r="J82" i="55" s="1"/>
  <c r="J398" i="55" a="1"/>
  <c r="J398" i="55" s="1"/>
  <c r="H228" i="55" a="1"/>
  <c r="H228" i="55" s="1"/>
  <c r="L228" i="55" s="1"/>
  <c r="J546" i="55" a="1"/>
  <c r="J546" i="55" s="1"/>
  <c r="J80" i="55" a="1"/>
  <c r="J80" i="55" s="1"/>
  <c r="J51" i="55" a="1"/>
  <c r="J51" i="55" s="1"/>
  <c r="J544" i="55" a="1"/>
  <c r="J544" i="55" s="1"/>
  <c r="H634" i="55" a="1"/>
  <c r="H634" i="55" s="1"/>
  <c r="J81" i="55" a="1"/>
  <c r="J81" i="55" s="1"/>
  <c r="J615" i="55" a="1"/>
  <c r="J615" i="55" s="1"/>
  <c r="J245" i="55" a="1"/>
  <c r="J245" i="55" s="1"/>
  <c r="J166" i="55" a="1"/>
  <c r="J166" i="55" s="1"/>
  <c r="J620" i="55" a="1"/>
  <c r="J620" i="55" s="1"/>
  <c r="H291" i="55" a="1"/>
  <c r="H291" i="55" s="1"/>
  <c r="J44" i="55" a="1"/>
  <c r="J44" i="55" s="1"/>
  <c r="J212" i="55" a="1"/>
  <c r="J212" i="55" s="1"/>
  <c r="J344" i="55" a="1"/>
  <c r="J344" i="55" s="1"/>
  <c r="J303" i="55" a="1"/>
  <c r="J303" i="55" s="1"/>
  <c r="J176" i="55" a="1"/>
  <c r="J176" i="55" s="1"/>
  <c r="J630" i="55" a="1"/>
  <c r="J630" i="55" s="1"/>
  <c r="J577" i="55" a="1"/>
  <c r="J577" i="55" s="1"/>
  <c r="J185" i="55" a="1"/>
  <c r="J185" i="55" s="1"/>
  <c r="H571" i="55" a="1"/>
  <c r="H571" i="55" s="1"/>
  <c r="J571" i="55" a="1"/>
  <c r="J571" i="55" s="1"/>
  <c r="J253" i="55" a="1"/>
  <c r="J253" i="55" s="1"/>
  <c r="J392" i="55" a="1"/>
  <c r="J392" i="55" s="1"/>
  <c r="J221" i="55" a="1"/>
  <c r="J221" i="55" s="1"/>
  <c r="J482" i="55" a="1"/>
  <c r="J482" i="55" s="1"/>
  <c r="H570" i="55" a="1"/>
  <c r="H570" i="55" s="1"/>
  <c r="J355" i="55" a="1"/>
  <c r="J355" i="55" s="1"/>
  <c r="J77" i="55" a="1"/>
  <c r="J77" i="55" s="1"/>
  <c r="J374" i="55" a="1"/>
  <c r="J374" i="55" s="1"/>
  <c r="J89" i="55" a="1"/>
  <c r="J89" i="55" s="1"/>
  <c r="J547" i="55" a="1"/>
  <c r="J547" i="55" s="1"/>
  <c r="H114" i="55" a="1"/>
  <c r="H114" i="55" s="1"/>
  <c r="J291" i="55" a="1"/>
  <c r="J291" i="55" s="1"/>
  <c r="J272" i="55" a="1"/>
  <c r="J272" i="55" s="1"/>
  <c r="H303" i="55" a="1"/>
  <c r="H303" i="55" s="1"/>
  <c r="L303" i="55" s="1"/>
  <c r="J179" i="55" a="1"/>
  <c r="J179" i="55" s="1"/>
  <c r="J634" i="55" a="1"/>
  <c r="J634" i="55" s="1"/>
  <c r="J269" i="55" a="1"/>
  <c r="J269" i="55" s="1"/>
  <c r="J144" i="55" a="1"/>
  <c r="J144" i="55" s="1"/>
  <c r="J306" i="55" a="1"/>
  <c r="J306" i="55" s="1"/>
  <c r="H176" i="55" a="1"/>
  <c r="H176" i="55" s="1"/>
  <c r="J475" i="55" a="1"/>
  <c r="J475" i="55" s="1"/>
  <c r="J273" i="55" a="1"/>
  <c r="J273" i="55" s="1"/>
  <c r="J106" i="55" a="1"/>
  <c r="J106" i="55" s="1"/>
  <c r="J410" i="55" a="1"/>
  <c r="J410" i="55" s="1"/>
  <c r="H361" i="55" a="1"/>
  <c r="H361" i="55" s="1"/>
  <c r="H441" i="55" a="1"/>
  <c r="H441" i="55" s="1"/>
  <c r="J319" i="55" a="1"/>
  <c r="J319" i="55" s="1"/>
  <c r="J606" i="55" a="1"/>
  <c r="J606" i="55" s="1"/>
  <c r="J121" i="55" a="1"/>
  <c r="J121" i="55" s="1"/>
  <c r="J411" i="55" a="1"/>
  <c r="J411" i="55" s="1"/>
  <c r="H301" i="55" a="1"/>
  <c r="H301" i="55" s="1"/>
  <c r="H78" i="55" a="1"/>
  <c r="H78" i="55" s="1"/>
  <c r="J114" i="55" a="1"/>
  <c r="J114" i="55" s="1"/>
  <c r="J575" i="55" a="1"/>
  <c r="J575" i="55" s="1"/>
  <c r="H179" i="55" a="1"/>
  <c r="H179" i="55" s="1"/>
  <c r="L179" i="55" s="1"/>
  <c r="J140" i="55" a="1"/>
  <c r="J140" i="55" s="1"/>
  <c r="J570" i="55" a="1"/>
  <c r="J570" i="55" s="1"/>
  <c r="J403" i="55" a="1"/>
  <c r="J403" i="55" s="1"/>
  <c r="J535" i="55" a="1"/>
  <c r="J535" i="55" s="1"/>
  <c r="J428" i="55" a="1"/>
  <c r="J428" i="55" s="1"/>
  <c r="H475" i="55" a="1"/>
  <c r="H475" i="55" s="1"/>
  <c r="L475" i="55" s="1"/>
  <c r="J441" i="55" a="1"/>
  <c r="J441" i="55" s="1"/>
  <c r="J647" i="55" a="1"/>
  <c r="J647" i="55" s="1"/>
  <c r="J154" i="55" a="1"/>
  <c r="J154" i="55" s="1"/>
  <c r="J589" i="55" a="1"/>
  <c r="J589" i="55" s="1"/>
  <c r="H81" i="55" a="1"/>
  <c r="H81" i="55" s="1"/>
  <c r="J361" i="55" a="1"/>
  <c r="J361" i="55" s="1"/>
  <c r="J270" i="55" a="1"/>
  <c r="J270" i="55" s="1"/>
  <c r="J513" i="55" a="1"/>
  <c r="J513" i="55" s="1"/>
  <c r="J93" i="55" a="1"/>
  <c r="J93" i="55" s="1"/>
  <c r="J435" i="55" a="1"/>
  <c r="J435" i="55" s="1"/>
  <c r="H44" i="55" a="1"/>
  <c r="H44" i="55" s="1"/>
  <c r="J301" i="55" a="1"/>
  <c r="J301" i="55" s="1"/>
  <c r="J78" i="55" a="1"/>
  <c r="J78" i="55" s="1"/>
  <c r="H11" i="12"/>
  <c r="J610" i="55" a="1"/>
  <c r="J610" i="55" s="1"/>
  <c r="H585" i="55" a="1"/>
  <c r="H585" i="55" s="1"/>
  <c r="H396" i="55" a="1"/>
  <c r="H396" i="55" s="1"/>
  <c r="H610" i="55" a="1"/>
  <c r="H610" i="55" s="1"/>
  <c r="J108" i="55" a="1"/>
  <c r="J108" i="55" s="1"/>
  <c r="H485" i="55" a="1"/>
  <c r="H485" i="55" s="1"/>
  <c r="J276" i="55" a="1"/>
  <c r="J276" i="55" s="1"/>
  <c r="J585" i="55" a="1"/>
  <c r="J585" i="55" s="1"/>
  <c r="J362" i="55" a="1"/>
  <c r="J362" i="55" s="1"/>
  <c r="H312" i="55" a="1"/>
  <c r="H312" i="55" s="1"/>
  <c r="J244" i="55" a="1"/>
  <c r="J244" i="55" s="1"/>
  <c r="H292" i="55" a="1"/>
  <c r="H292" i="55" s="1"/>
  <c r="H650" i="55" a="1"/>
  <c r="H650" i="55" s="1"/>
  <c r="J487" i="55" a="1"/>
  <c r="J487" i="55" s="1"/>
  <c r="H506" i="55" a="1"/>
  <c r="H506" i="55" s="1"/>
  <c r="H150" i="55" a="1"/>
  <c r="H150" i="55" s="1"/>
  <c r="H460" i="55" a="1"/>
  <c r="H460" i="55" s="1"/>
  <c r="H109" i="55" a="1"/>
  <c r="H109" i="55" s="1"/>
  <c r="H333" i="55" a="1"/>
  <c r="H333" i="55" s="1"/>
  <c r="H295" i="55" a="1"/>
  <c r="H295" i="55" s="1"/>
  <c r="J506" i="55" a="1"/>
  <c r="J506" i="55" s="1"/>
  <c r="H259" i="55" a="1"/>
  <c r="H259" i="55" s="1"/>
  <c r="J645" i="55" a="1"/>
  <c r="J645" i="55" s="1"/>
  <c r="H133" i="55" a="1"/>
  <c r="H133" i="55" s="1"/>
  <c r="H294" i="55" a="1"/>
  <c r="H294" i="55" s="1"/>
  <c r="J381" i="55" a="1"/>
  <c r="J381" i="55" s="1"/>
  <c r="J207" i="55" a="1"/>
  <c r="J207" i="55" s="1"/>
  <c r="J304" i="55" a="1"/>
  <c r="J304" i="55" s="1"/>
  <c r="J650" i="55" a="1"/>
  <c r="J650" i="55" s="1"/>
  <c r="J146" i="55" a="1"/>
  <c r="J146" i="55" s="1"/>
  <c r="J231" i="55" a="1"/>
  <c r="J231" i="55" s="1"/>
  <c r="H527" i="55" a="1"/>
  <c r="H527" i="55" s="1"/>
  <c r="H249" i="55" a="1"/>
  <c r="H249" i="55" s="1"/>
  <c r="H653" i="55" a="1"/>
  <c r="H653" i="55" s="1"/>
  <c r="J442" i="55" a="1"/>
  <c r="J442" i="55" s="1"/>
  <c r="J413" i="55" a="1"/>
  <c r="J413" i="55" s="1"/>
  <c r="J133" i="55" a="1"/>
  <c r="J133" i="55" s="1"/>
  <c r="J271" i="55" a="1"/>
  <c r="J271" i="55" s="1"/>
  <c r="H655" i="55" a="1"/>
  <c r="H655" i="55" s="1"/>
  <c r="J128" i="55" a="1"/>
  <c r="J128" i="55" s="1"/>
  <c r="H487" i="55" a="1"/>
  <c r="H487" i="55" s="1"/>
  <c r="H413" i="55" a="1"/>
  <c r="H413" i="55" s="1"/>
  <c r="J604" i="55" a="1"/>
  <c r="J604" i="55" s="1"/>
  <c r="J652" i="55" a="1"/>
  <c r="J652" i="55" s="1"/>
  <c r="J529" i="55" a="1"/>
  <c r="J529" i="55" s="1"/>
  <c r="H307" i="55" a="1"/>
  <c r="H307" i="55" s="1"/>
  <c r="H321" i="55" a="1"/>
  <c r="H321" i="55" s="1"/>
  <c r="H143" i="55" a="1"/>
  <c r="H143" i="55" s="1"/>
  <c r="J251" i="55" a="1"/>
  <c r="J251" i="55" s="1"/>
  <c r="H349" i="55" a="1"/>
  <c r="H349" i="55" s="1"/>
  <c r="H118" i="55" a="1"/>
  <c r="H118" i="55" s="1"/>
  <c r="J294" i="55" a="1"/>
  <c r="J294" i="55" s="1"/>
  <c r="J321" i="55" a="1"/>
  <c r="J321" i="55" s="1"/>
  <c r="J643" i="55" a="1"/>
  <c r="J643" i="55" s="1"/>
  <c r="H108" i="55" a="1"/>
  <c r="H108" i="55" s="1"/>
  <c r="J430" i="55" a="1"/>
  <c r="J430" i="55" s="1"/>
  <c r="J282" i="55" a="1"/>
  <c r="J282" i="55" s="1"/>
  <c r="H128" i="55" a="1"/>
  <c r="H128" i="55" s="1"/>
  <c r="H651" i="55" a="1"/>
  <c r="H651" i="55" s="1"/>
  <c r="H432" i="55" a="1"/>
  <c r="H432" i="55" s="1"/>
  <c r="J609" i="55" a="1"/>
  <c r="J609" i="55" s="1"/>
  <c r="H278" i="55" a="1"/>
  <c r="H278" i="55" s="1"/>
  <c r="H282" i="55" a="1"/>
  <c r="H282" i="55" s="1"/>
  <c r="H225" i="55" a="1"/>
  <c r="H225" i="55" s="1"/>
  <c r="J651" i="55" a="1"/>
  <c r="J651" i="55" s="1"/>
  <c r="J432" i="55" a="1"/>
  <c r="J432" i="55" s="1"/>
  <c r="J460" i="55" a="1"/>
  <c r="J460" i="55" s="1"/>
  <c r="J109" i="55" a="1"/>
  <c r="J109" i="55" s="1"/>
  <c r="H359" i="55" a="1"/>
  <c r="H359" i="55" s="1"/>
  <c r="J551" i="55" a="1"/>
  <c r="J551" i="55" s="1"/>
  <c r="J485" i="55" a="1"/>
  <c r="J485" i="55" s="1"/>
  <c r="J110" i="55" a="1"/>
  <c r="J110" i="55" s="1"/>
  <c r="J295" i="55" a="1"/>
  <c r="J295" i="55" s="1"/>
  <c r="J425" i="55" a="1"/>
  <c r="J425" i="55" s="1"/>
  <c r="J169" i="55" a="1"/>
  <c r="J169" i="55" s="1"/>
  <c r="H551" i="55" a="1"/>
  <c r="H551" i="55" s="1"/>
  <c r="H388" i="55" a="1"/>
  <c r="H388" i="55" s="1"/>
  <c r="H304" i="55" a="1"/>
  <c r="H304" i="55" s="1"/>
  <c r="H425" i="55" a="1"/>
  <c r="H425" i="55" s="1"/>
  <c r="H231" i="55" a="1"/>
  <c r="H231" i="55" s="1"/>
  <c r="J350" i="55" a="1"/>
  <c r="J350" i="55" s="1"/>
  <c r="H390" i="55" a="1"/>
  <c r="H390" i="55" s="1"/>
  <c r="H649" i="55" a="1"/>
  <c r="H649" i="55" s="1"/>
  <c r="J379" i="55" a="1"/>
  <c r="J379" i="55" s="1"/>
  <c r="H503" i="55" a="1"/>
  <c r="H503" i="55" s="1"/>
  <c r="H350" i="55" a="1"/>
  <c r="H350" i="55" s="1"/>
  <c r="H271" i="55" a="1"/>
  <c r="H271" i="55" s="1"/>
  <c r="J655" i="55" a="1"/>
  <c r="J655" i="55" s="1"/>
  <c r="J117" i="55" a="1"/>
  <c r="J117" i="55" s="1"/>
  <c r="J503" i="55" a="1"/>
  <c r="J503" i="55" s="1"/>
  <c r="H529" i="55" a="1"/>
  <c r="H529" i="55" s="1"/>
  <c r="J322" i="55" a="1"/>
  <c r="J322" i="55" s="1"/>
  <c r="J320" i="55" a="1"/>
  <c r="J320" i="55" s="1"/>
  <c r="H545" i="55" a="1"/>
  <c r="H545" i="55" s="1"/>
  <c r="J548" i="55" a="1"/>
  <c r="J548" i="55" s="1"/>
  <c r="J418" i="55" a="1"/>
  <c r="J418" i="55" s="1"/>
  <c r="H251" i="55" a="1"/>
  <c r="H251" i="55" s="1"/>
  <c r="L251" i="55" s="1"/>
  <c r="J349" i="55" a="1"/>
  <c r="J349" i="55" s="1"/>
  <c r="J333" i="55" a="1"/>
  <c r="J333" i="55" s="1"/>
  <c r="H552" i="55" a="1"/>
  <c r="H552" i="55" s="1"/>
  <c r="J150" i="55" a="1"/>
  <c r="J150" i="55" s="1"/>
  <c r="H660" i="55" a="1"/>
  <c r="H660" i="55" s="1"/>
  <c r="H210" i="55" a="1"/>
  <c r="H210" i="55" s="1"/>
  <c r="H618" i="55" a="1"/>
  <c r="H618" i="55" s="1"/>
  <c r="H656" i="55" a="1"/>
  <c r="H656" i="55" s="1"/>
  <c r="H244" i="55" a="1"/>
  <c r="H244" i="55" s="1"/>
  <c r="J420" i="55" a="1"/>
  <c r="J420" i="55" s="1"/>
  <c r="J660" i="55" a="1"/>
  <c r="J660" i="55" s="1"/>
  <c r="J210" i="55" a="1"/>
  <c r="J210" i="55" s="1"/>
  <c r="J278" i="55" a="1"/>
  <c r="J278" i="55" s="1"/>
  <c r="H418" i="55" a="1"/>
  <c r="H418" i="55" s="1"/>
  <c r="H110" i="55" a="1"/>
  <c r="H110" i="55" s="1"/>
  <c r="H654" i="55" a="1"/>
  <c r="H654" i="55" s="1"/>
  <c r="J118" i="55" a="1"/>
  <c r="J118" i="55" s="1"/>
  <c r="H604" i="55" a="1"/>
  <c r="H604" i="55" s="1"/>
  <c r="L604" i="55" s="1"/>
  <c r="J622" i="55" a="1"/>
  <c r="J622" i="55" s="1"/>
  <c r="J527" i="55" a="1"/>
  <c r="J527" i="55" s="1"/>
  <c r="J654" i="55" a="1"/>
  <c r="J654" i="55" s="1"/>
  <c r="H146" i="55" a="1"/>
  <c r="H146" i="55" s="1"/>
  <c r="J501" i="55" a="1"/>
  <c r="J501" i="55" s="1"/>
  <c r="H379" i="55" a="1"/>
  <c r="H379" i="55" s="1"/>
  <c r="H298" i="55" a="1"/>
  <c r="H298" i="55" s="1"/>
  <c r="J405" i="55" a="1"/>
  <c r="J405" i="55" s="1"/>
  <c r="J292" i="55" a="1"/>
  <c r="J292" i="55" s="1"/>
  <c r="H501" i="55" a="1"/>
  <c r="H501" i="55" s="1"/>
  <c r="H332" i="55" a="1"/>
  <c r="H332" i="55" s="1"/>
  <c r="H207" i="55" a="1"/>
  <c r="H207" i="55" s="1"/>
  <c r="J298" i="55" a="1"/>
  <c r="J298" i="55" s="1"/>
  <c r="H405" i="55" a="1"/>
  <c r="H405" i="55" s="1"/>
  <c r="J390" i="55" a="1"/>
  <c r="J390" i="55" s="1"/>
  <c r="J649" i="55" a="1"/>
  <c r="J649" i="55" s="1"/>
  <c r="J396" i="55" a="1"/>
  <c r="J396" i="55" s="1"/>
  <c r="J658" i="55" a="1"/>
  <c r="J658" i="55" s="1"/>
  <c r="H117" i="55" a="1"/>
  <c r="H117" i="55" s="1"/>
  <c r="J64" i="55" a="1"/>
  <c r="J64" i="55" s="1"/>
  <c r="J312" i="55" a="1"/>
  <c r="J312" i="55" s="1"/>
  <c r="H381" i="55" a="1"/>
  <c r="H381" i="55" s="1"/>
  <c r="H658" i="55" a="1"/>
  <c r="H658" i="55" s="1"/>
  <c r="J552" i="55" a="1"/>
  <c r="J552" i="55" s="1"/>
  <c r="H322" i="55" a="1"/>
  <c r="H322" i="55" s="1"/>
  <c r="L322" i="55" s="1"/>
  <c r="H320" i="55" a="1"/>
  <c r="H320" i="55" s="1"/>
  <c r="J225" i="55" a="1"/>
  <c r="J225" i="55" s="1"/>
  <c r="H64" i="55" a="1"/>
  <c r="H64" i="55" s="1"/>
  <c r="H238" i="55" a="1"/>
  <c r="H238" i="55" s="1"/>
  <c r="J239" i="55" a="1"/>
  <c r="J239" i="55" s="1"/>
  <c r="H420" i="55" a="1"/>
  <c r="H420" i="55" s="1"/>
  <c r="J259" i="55" a="1"/>
  <c r="J259" i="55" s="1"/>
  <c r="H645" i="55" a="1"/>
  <c r="H645" i="55" s="1"/>
  <c r="H430" i="55" a="1"/>
  <c r="H430" i="55" s="1"/>
  <c r="H442" i="55" a="1"/>
  <c r="H442" i="55" s="1"/>
  <c r="H239" i="55" a="1"/>
  <c r="H239" i="55" s="1"/>
  <c r="H169" i="55" a="1"/>
  <c r="H169" i="55" s="1"/>
  <c r="J656" i="55" a="1"/>
  <c r="J656" i="55" s="1"/>
  <c r="H362" i="55" a="1"/>
  <c r="H362" i="55" s="1"/>
  <c r="H276" i="55" a="1"/>
  <c r="H276" i="55" s="1"/>
  <c r="L276" i="55" s="1"/>
  <c r="H203" i="55" a="1"/>
  <c r="H203" i="55" s="1"/>
  <c r="J545" i="55" a="1"/>
  <c r="J545" i="55" s="1"/>
  <c r="J249" i="55" a="1"/>
  <c r="J249" i="55" s="1"/>
  <c r="J653" i="55" a="1"/>
  <c r="J653" i="55" s="1"/>
  <c r="J388" i="55" a="1"/>
  <c r="J388" i="55" s="1"/>
  <c r="J307" i="55" a="1"/>
  <c r="J307" i="55" s="1"/>
  <c r="J203" i="55" a="1"/>
  <c r="J203" i="55" s="1"/>
  <c r="J618" i="55" a="1"/>
  <c r="J618" i="55" s="1"/>
  <c r="H622" i="55" a="1"/>
  <c r="H622" i="55" s="1"/>
  <c r="L622" i="55" s="1"/>
  <c r="H609" i="55" a="1"/>
  <c r="H609" i="55" s="1"/>
  <c r="L609" i="55" s="1"/>
  <c r="J657" i="55" a="1"/>
  <c r="J657" i="55" s="1"/>
  <c r="J173" i="55" a="1"/>
  <c r="J173" i="55" s="1"/>
  <c r="H643" i="55" a="1"/>
  <c r="H643" i="55" s="1"/>
  <c r="H652" i="55" a="1"/>
  <c r="H652" i="55" s="1"/>
  <c r="J359" i="55" a="1"/>
  <c r="J359" i="55" s="1"/>
  <c r="J238" i="55" a="1"/>
  <c r="J238" i="55" s="1"/>
  <c r="H657" i="55" a="1"/>
  <c r="H657" i="55" s="1"/>
  <c r="H173" i="55" a="1"/>
  <c r="H173" i="55" s="1"/>
  <c r="H548" i="55" a="1"/>
  <c r="H548" i="55" s="1"/>
  <c r="J332" i="55" a="1"/>
  <c r="J332" i="55" s="1"/>
  <c r="J143" i="55" a="1"/>
  <c r="J143" i="55" s="1"/>
  <c r="L563" i="55"/>
  <c r="L562" i="55"/>
  <c r="L195" i="55"/>
  <c r="L542" i="55"/>
  <c r="L164" i="55"/>
  <c r="L142" i="55"/>
  <c r="L277" i="55"/>
  <c r="L288" i="55"/>
  <c r="L369" i="55"/>
  <c r="L567" i="55"/>
  <c r="L37" i="55"/>
  <c r="L409" i="55"/>
  <c r="L367" i="55"/>
  <c r="L469" i="55"/>
  <c r="L623" i="55"/>
  <c r="L124" i="55"/>
  <c r="L56" i="55"/>
  <c r="L357" i="55"/>
  <c r="L380" i="55"/>
  <c r="L412" i="55"/>
  <c r="L602" i="55"/>
  <c r="L601" i="55"/>
  <c r="L296" i="55"/>
  <c r="L565" i="55"/>
  <c r="L497" i="55"/>
  <c r="L522" i="55"/>
  <c r="L519" i="55"/>
  <c r="L526" i="55"/>
  <c r="L358" i="55"/>
  <c r="L328" i="55"/>
  <c r="L404" i="55"/>
  <c r="L283" i="55"/>
  <c r="L261" i="55"/>
  <c r="L326" i="55"/>
  <c r="L266" i="55"/>
  <c r="L579" i="55"/>
  <c r="L467" i="55"/>
  <c r="L494" i="55"/>
  <c r="L421" i="55"/>
  <c r="L561" i="55"/>
  <c r="L484" i="55"/>
  <c r="L639" i="55"/>
  <c r="L474" i="55"/>
  <c r="L86" i="55"/>
  <c r="L480" i="55"/>
  <c r="L250" i="55"/>
  <c r="L262" i="55"/>
  <c r="L299" i="55"/>
  <c r="L401" i="55"/>
  <c r="L492" i="55"/>
  <c r="L394" i="55"/>
  <c r="L596" i="55"/>
  <c r="L382" i="55"/>
  <c r="L105" i="55"/>
  <c r="L572" i="55"/>
  <c r="L317" i="55"/>
  <c r="L25" i="55"/>
  <c r="I52" i="15"/>
  <c r="L47" i="55"/>
  <c r="L62" i="55"/>
  <c r="L456" i="55"/>
  <c r="L452" i="55"/>
  <c r="L635" i="55"/>
  <c r="L153" i="55"/>
  <c r="L136" i="55"/>
  <c r="L85" i="55"/>
  <c r="L331" i="55"/>
  <c r="L26" i="55"/>
  <c r="E16" i="12" a="1"/>
  <c r="E16" i="12" s="1"/>
  <c r="F16" i="12" a="1"/>
  <c r="F16" i="12" s="1"/>
  <c r="E15" i="12" a="1"/>
  <c r="E15" i="12" s="1"/>
  <c r="F15" i="12" a="1"/>
  <c r="F15" i="12" s="1"/>
  <c r="L455" i="55"/>
  <c r="L161" i="55"/>
  <c r="L473" i="55"/>
  <c r="L538" i="55"/>
  <c r="L219" i="55"/>
  <c r="L488" i="55"/>
  <c r="L302" i="55"/>
  <c r="L227" i="55"/>
  <c r="L433" i="55"/>
  <c r="L457" i="55"/>
  <c r="L539" i="55"/>
  <c r="L472" i="55"/>
  <c r="L70" i="55"/>
  <c r="L73" i="55"/>
  <c r="L235" i="55"/>
  <c r="L167" i="55"/>
  <c r="L440" i="55"/>
  <c r="L419" i="55"/>
  <c r="J246" i="55" a="1"/>
  <c r="J246" i="55" s="1"/>
  <c r="L246" i="55" s="1"/>
  <c r="J512" i="55" a="1"/>
  <c r="J512" i="55" s="1"/>
  <c r="L512" i="55" s="1"/>
  <c r="J324" i="55" a="1"/>
  <c r="J324" i="55" s="1"/>
  <c r="L324" i="55" s="1"/>
  <c r="J463" i="55" a="1"/>
  <c r="J463" i="55" s="1"/>
  <c r="L463" i="55" s="1"/>
  <c r="J431" i="55" a="1"/>
  <c r="J431" i="55" s="1"/>
  <c r="L431" i="55" s="1"/>
  <c r="J184" i="55" a="1"/>
  <c r="J184" i="55" s="1"/>
  <c r="L184" i="55" s="1"/>
  <c r="J346" i="55" a="1"/>
  <c r="J346" i="55" s="1"/>
  <c r="L346" i="55" s="1"/>
  <c r="J502" i="55" a="1"/>
  <c r="J502" i="55" s="1"/>
  <c r="L502" i="55" s="1"/>
  <c r="J518" i="55" a="1"/>
  <c r="J518" i="55" s="1"/>
  <c r="L518" i="55" s="1"/>
  <c r="J224" i="55" a="1"/>
  <c r="J224" i="55" s="1"/>
  <c r="L224" i="55" s="1"/>
  <c r="J209" i="55" a="1"/>
  <c r="J209" i="55" s="1"/>
  <c r="L209" i="55" s="1"/>
  <c r="J566" i="55" a="1"/>
  <c r="J566" i="55" s="1"/>
  <c r="L566" i="55" s="1"/>
  <c r="J491" i="55" a="1"/>
  <c r="J491" i="55" s="1"/>
  <c r="L491" i="55" s="1"/>
  <c r="J137" i="55" a="1"/>
  <c r="J137" i="55" s="1"/>
  <c r="L137" i="55" s="1"/>
  <c r="J41" i="55" a="1"/>
  <c r="J41" i="55" s="1"/>
  <c r="L41" i="55" s="1"/>
  <c r="J443" i="55" a="1"/>
  <c r="J443" i="55" s="1"/>
  <c r="L443" i="55" s="1"/>
  <c r="J22" i="55" a="1"/>
  <c r="J22" i="55" s="1"/>
  <c r="L22" i="55" s="1"/>
  <c r="J352" i="55" a="1"/>
  <c r="J352" i="55" s="1"/>
  <c r="L352" i="55" s="1"/>
  <c r="J586" i="55" a="1"/>
  <c r="J586" i="55" s="1"/>
  <c r="L586" i="55" s="1"/>
  <c r="J49" i="55" a="1"/>
  <c r="J49" i="55" s="1"/>
  <c r="L49" i="55" s="1"/>
  <c r="J280" i="55" a="1"/>
  <c r="J280" i="55" s="1"/>
  <c r="L280" i="55" s="1"/>
  <c r="J315" i="55" a="1"/>
  <c r="J315" i="55" s="1"/>
  <c r="L315" i="55" s="1"/>
  <c r="L76" i="55"/>
  <c r="L559" i="55"/>
  <c r="L325" i="55"/>
  <c r="L330" i="55"/>
  <c r="L393" i="55"/>
  <c r="L592" i="55"/>
  <c r="L38" i="55"/>
  <c r="L323" i="55"/>
  <c r="L387" i="55"/>
  <c r="L27" i="55"/>
  <c r="L305" i="55"/>
  <c r="L520" i="55"/>
  <c r="L200" i="55"/>
  <c r="L517" i="55"/>
  <c r="L399" i="55"/>
  <c r="L429" i="55"/>
  <c r="L534" i="55"/>
  <c r="L354" i="55"/>
  <c r="L334" i="55"/>
  <c r="L258" i="55"/>
  <c r="L145" i="55"/>
  <c r="L462" i="55"/>
  <c r="L600" i="55"/>
  <c r="L310" i="55"/>
  <c r="L543" i="55"/>
  <c r="L68" i="55"/>
  <c r="L580" i="55"/>
  <c r="L193" i="55"/>
  <c r="L275" i="55"/>
  <c r="L241" i="55"/>
  <c r="L216" i="55"/>
  <c r="L619" i="55"/>
  <c r="L215" i="55"/>
  <c r="L111" i="55"/>
  <c r="L458" i="55"/>
  <c r="L178" i="55"/>
  <c r="L424" i="55"/>
  <c r="L569" i="55"/>
  <c r="L417" i="55"/>
  <c r="L528" i="55"/>
  <c r="L434" i="55"/>
  <c r="L32" i="55"/>
  <c r="L573" i="55"/>
  <c r="L204" i="55"/>
  <c r="L285" i="55"/>
  <c r="L549" i="55"/>
  <c r="L406" i="55"/>
  <c r="L256" i="55"/>
  <c r="L466" i="55"/>
  <c r="L177" i="55"/>
  <c r="L187" i="55"/>
  <c r="L170" i="55"/>
  <c r="L524" i="55"/>
  <c r="L395" i="55"/>
  <c r="L31" i="55"/>
  <c r="L576" i="55"/>
  <c r="L183" i="55"/>
  <c r="L72" i="55"/>
  <c r="L631" i="55"/>
  <c r="L453" i="55"/>
  <c r="L174" i="55"/>
  <c r="L507" i="55"/>
  <c r="L190" i="55"/>
  <c r="L232" i="55"/>
  <c r="L372" i="55"/>
  <c r="L313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2" i="55"/>
  <c r="L160" i="55"/>
  <c r="H7" i="12"/>
  <c r="H12" i="12"/>
  <c r="H13" i="12"/>
  <c r="G14" i="12"/>
  <c r="G8" i="12"/>
  <c r="G10" i="12"/>
  <c r="G22" i="15"/>
  <c r="H24" i="15"/>
  <c r="H44" i="15"/>
  <c r="J365" i="55" a="1"/>
  <c r="J365" i="55" s="1"/>
  <c r="L365" i="55" s="1"/>
  <c r="J368" i="55" a="1"/>
  <c r="J368" i="55" s="1"/>
  <c r="L368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1" i="55" a="1"/>
  <c r="J61" i="55" s="1"/>
  <c r="L61" i="55" s="1"/>
  <c r="J447" i="55" a="1"/>
  <c r="J447" i="55" s="1"/>
  <c r="L447" i="55" s="1"/>
  <c r="J36" i="55" a="1"/>
  <c r="J36" i="55" s="1"/>
  <c r="L36" i="55" s="1"/>
  <c r="J120" i="55" a="1"/>
  <c r="J120" i="55" s="1"/>
  <c r="L120" i="55" s="1"/>
  <c r="J60" i="55" a="1"/>
  <c r="J60" i="55" s="1"/>
  <c r="L60" i="55" s="1"/>
  <c r="J71" i="55" a="1"/>
  <c r="J71" i="55" s="1"/>
  <c r="L71" i="55" s="1"/>
  <c r="J168" i="55" a="1"/>
  <c r="J168" i="55" s="1"/>
  <c r="L168" i="55" s="1"/>
  <c r="J198" i="55" a="1"/>
  <c r="J198" i="55" s="1"/>
  <c r="L198" i="55" s="1"/>
  <c r="F50" i="15" a="1"/>
  <c r="F50" i="15" s="1"/>
  <c r="I50" i="15" s="1"/>
  <c r="J389" i="55" a="1"/>
  <c r="J389" i="55" s="1"/>
  <c r="L389" i="55" s="1"/>
  <c r="J415" i="55" a="1"/>
  <c r="J415" i="55" s="1"/>
  <c r="L415" i="55" s="1"/>
  <c r="J138" i="55" a="1"/>
  <c r="J138" i="55" s="1"/>
  <c r="L138" i="55" s="1"/>
  <c r="J19" i="55" a="1"/>
  <c r="J19" i="55" s="1"/>
  <c r="L19" i="55" s="1"/>
  <c r="J378" i="55" a="1"/>
  <c r="J378" i="55" s="1"/>
  <c r="L378" i="55" s="1"/>
  <c r="J438" i="55" a="1"/>
  <c r="J438" i="55" s="1"/>
  <c r="L438" i="55" s="1"/>
  <c r="J79" i="55" a="1"/>
  <c r="J79" i="55" s="1"/>
  <c r="L79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5" i="55" a="1"/>
  <c r="J505" i="55" s="1"/>
  <c r="L505" i="55" s="1"/>
  <c r="J116" i="55" a="1"/>
  <c r="J116" i="55" s="1"/>
  <c r="L116" i="55" s="1"/>
  <c r="F51" i="15" a="1"/>
  <c r="F51" i="15" s="1"/>
  <c r="I51" i="15" s="1"/>
  <c r="J347" i="55" a="1"/>
  <c r="J347" i="55" s="1"/>
  <c r="L347" i="55" s="1"/>
  <c r="J265" i="55" a="1"/>
  <c r="J265" i="55" s="1"/>
  <c r="L265" i="55" s="1"/>
  <c r="J423" i="55" a="1"/>
  <c r="J423" i="55" s="1"/>
  <c r="L423" i="55" s="1"/>
  <c r="J57" i="55" a="1"/>
  <c r="J57" i="55" s="1"/>
  <c r="L57" i="55" s="1"/>
  <c r="J581" i="55" a="1"/>
  <c r="J581" i="55" s="1"/>
  <c r="L581" i="55" s="1"/>
  <c r="J470" i="55" a="1"/>
  <c r="J470" i="55" s="1"/>
  <c r="L470" i="55" s="1"/>
  <c r="J337" i="55" a="1"/>
  <c r="J337" i="55" s="1"/>
  <c r="L337" i="55" s="1"/>
  <c r="J327" i="55" a="1"/>
  <c r="J327" i="55" s="1"/>
  <c r="L327" i="55" s="1"/>
  <c r="J599" i="55" a="1"/>
  <c r="J599" i="55" s="1"/>
  <c r="L599" i="55" s="1"/>
  <c r="J499" i="55" a="1"/>
  <c r="J499" i="55" s="1"/>
  <c r="L499" i="55" s="1"/>
  <c r="J205" i="55" a="1"/>
  <c r="J205" i="55" s="1"/>
  <c r="L205" i="55" s="1"/>
  <c r="J603" i="55" a="1"/>
  <c r="J603" i="55" s="1"/>
  <c r="L603" i="55" s="1"/>
  <c r="J83" i="55" a="1"/>
  <c r="J83" i="55" s="1"/>
  <c r="L83" i="55" s="1"/>
  <c r="J152" i="55" a="1"/>
  <c r="J152" i="55" s="1"/>
  <c r="L152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498" i="55" a="1"/>
  <c r="J498" i="55" s="1"/>
  <c r="L498" i="55" s="1"/>
  <c r="J621" i="55" a="1"/>
  <c r="J621" i="55" s="1"/>
  <c r="L621" i="55" s="1"/>
  <c r="J151" i="55" a="1"/>
  <c r="J151" i="55" s="1"/>
  <c r="J96" i="55" a="1"/>
  <c r="J96" i="55" s="1"/>
  <c r="L96" i="55" s="1"/>
  <c r="J20" i="55" a="1"/>
  <c r="J20" i="55" s="1"/>
  <c r="L20" i="55" s="1"/>
  <c r="J248" i="55" a="1"/>
  <c r="J248" i="55" s="1"/>
  <c r="L248" i="55" s="1"/>
  <c r="J574" i="55" a="1"/>
  <c r="J574" i="55" s="1"/>
  <c r="L574" i="55" s="1"/>
  <c r="F53" i="15" a="1"/>
  <c r="F53" i="15" s="1"/>
  <c r="I53" i="15" s="1"/>
  <c r="J101" i="55" a="1"/>
  <c r="J101" i="55" s="1"/>
  <c r="L101" i="55" s="1"/>
  <c r="J422" i="55" a="1"/>
  <c r="J422" i="55" s="1"/>
  <c r="L422" i="55" s="1"/>
  <c r="F56" i="15" a="1"/>
  <c r="F56" i="15" s="1"/>
  <c r="I56" i="15" s="1"/>
  <c r="J437" i="55" a="1"/>
  <c r="J437" i="55" s="1"/>
  <c r="L437" i="55" s="1"/>
  <c r="J397" i="55" a="1"/>
  <c r="J397" i="55" s="1"/>
  <c r="L397" i="55" s="1"/>
  <c r="J45" i="55" a="1"/>
  <c r="J45" i="55" s="1"/>
  <c r="L45" i="55" s="1"/>
  <c r="J648" i="55" a="1"/>
  <c r="J648" i="55" s="1"/>
  <c r="L648" i="55" s="1"/>
  <c r="J162" i="55" a="1"/>
  <c r="J162" i="55" s="1"/>
  <c r="L162" i="55" s="1"/>
  <c r="F49" i="15" a="1"/>
  <c r="F49" i="15" s="1"/>
  <c r="I49" i="15" s="1"/>
  <c r="J375" i="55" a="1"/>
  <c r="J375" i="55" s="1"/>
  <c r="L375" i="55" s="1"/>
  <c r="J624" i="55" a="1"/>
  <c r="J624" i="55" s="1"/>
  <c r="L624" i="55" s="1"/>
  <c r="J40" i="55" a="1"/>
  <c r="J40" i="55" s="1"/>
  <c r="L40" i="55" s="1"/>
  <c r="J287" i="55" a="1"/>
  <c r="J287" i="55" s="1"/>
  <c r="L287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09" i="55" a="1"/>
  <c r="H509" i="55" s="1"/>
  <c r="H54" i="55" a="1"/>
  <c r="H54" i="55" s="1"/>
  <c r="L54" i="55" s="1"/>
  <c r="H286" i="55" a="1"/>
  <c r="H286" i="55" s="1"/>
  <c r="L286" i="55" s="1"/>
  <c r="J12" i="55" a="1"/>
  <c r="J12" i="55" s="1"/>
  <c r="J16" i="55" s="1"/>
  <c r="J17" i="55" s="1"/>
  <c r="H237" i="55" a="1"/>
  <c r="H237" i="55" s="1"/>
  <c r="L237" i="55" s="1"/>
  <c r="H218" i="55" a="1"/>
  <c r="H218" i="55" s="1"/>
  <c r="L218" i="55" s="1"/>
  <c r="J509" i="55" a="1"/>
  <c r="J509" i="55" s="1"/>
  <c r="H590" i="55" a="1"/>
  <c r="H590" i="55" s="1"/>
  <c r="L590" i="55" s="1"/>
  <c r="F9" i="70" a="1"/>
  <c r="F9" i="70" s="1"/>
  <c r="G9" i="70" s="1"/>
  <c r="H564" i="55" a="1"/>
  <c r="H564" i="55" s="1"/>
  <c r="L564" i="55" s="1"/>
  <c r="H449" i="55" a="1"/>
  <c r="H449" i="55" s="1"/>
  <c r="L449" i="55" s="1"/>
  <c r="H18" i="55" a="1"/>
  <c r="H18" i="55" s="1"/>
  <c r="H279" i="55" a="1"/>
  <c r="H279" i="55" s="1"/>
  <c r="L279" i="55" s="1"/>
  <c r="J625" i="55" a="1"/>
  <c r="J625" i="55" s="1"/>
  <c r="L625" i="55" s="1"/>
  <c r="J335" i="55" a="1"/>
  <c r="J335" i="55" s="1"/>
  <c r="L335" i="55" s="1"/>
  <c r="J490" i="55" a="1"/>
  <c r="J490" i="55" s="1"/>
  <c r="L490" i="55" s="1"/>
  <c r="J626" i="55" a="1"/>
  <c r="J626" i="55" s="1"/>
  <c r="L626" i="55" s="1"/>
  <c r="J468" i="55" a="1"/>
  <c r="J468" i="55" s="1"/>
  <c r="L468" i="55" s="1"/>
  <c r="J489" i="55" a="1"/>
  <c r="J489" i="55" s="1"/>
  <c r="L489" i="55" s="1"/>
  <c r="J289" i="55" a="1"/>
  <c r="J289" i="55" s="1"/>
  <c r="L289" i="55" s="1"/>
  <c r="J384" i="55" a="1"/>
  <c r="J384" i="55" s="1"/>
  <c r="L384" i="55" s="1"/>
  <c r="J598" i="55" a="1"/>
  <c r="J598" i="55" s="1"/>
  <c r="L598" i="55" s="1"/>
  <c r="J33" i="55" a="1"/>
  <c r="J33" i="55" s="1"/>
  <c r="L33" i="55" s="1"/>
  <c r="J591" i="55" a="1"/>
  <c r="J591" i="55" s="1"/>
  <c r="L591" i="55" s="1"/>
  <c r="J385" i="55" a="1"/>
  <c r="J385" i="55" s="1"/>
  <c r="L385" i="55" s="1"/>
  <c r="J59" i="55" a="1"/>
  <c r="J59" i="55" s="1"/>
  <c r="L59" i="55" s="1"/>
  <c r="J446" i="55" a="1"/>
  <c r="J446" i="55" s="1"/>
  <c r="L446" i="55" s="1"/>
  <c r="J134" i="55" a="1"/>
  <c r="J134" i="55" s="1"/>
  <c r="L134" i="55" s="1"/>
  <c r="J439" i="55" a="1"/>
  <c r="J439" i="55" s="1"/>
  <c r="L439" i="55" s="1"/>
  <c r="J400" i="55" a="1"/>
  <c r="J400" i="55" s="1"/>
  <c r="L400" i="55" s="1"/>
  <c r="J450" i="55" a="1"/>
  <c r="J450" i="55" s="1"/>
  <c r="L450" i="55" s="1"/>
  <c r="H40" i="70" l="1"/>
  <c r="I11" i="79"/>
  <c r="H7" i="79"/>
  <c r="H12" i="79"/>
  <c r="L338" i="55"/>
  <c r="L481" i="55"/>
  <c r="L75" i="55"/>
  <c r="L53" i="55"/>
  <c r="L578" i="55"/>
  <c r="L214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1" i="55"/>
  <c r="L588" i="55"/>
  <c r="L189" i="55"/>
  <c r="L229" i="55"/>
  <c r="L477" i="55"/>
  <c r="I8" i="79"/>
  <c r="E18" i="12"/>
  <c r="E19" i="12" s="1"/>
  <c r="L529" i="55"/>
  <c r="L108" i="55"/>
  <c r="L362" i="55"/>
  <c r="H9" i="79"/>
  <c r="H5" i="79"/>
  <c r="L300" i="55"/>
  <c r="L348" i="55"/>
  <c r="L523" i="55"/>
  <c r="L628" i="55"/>
  <c r="L557" i="55"/>
  <c r="L67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46" i="55"/>
  <c r="L81" i="55"/>
  <c r="L74" i="55"/>
  <c r="L516" i="55"/>
  <c r="L260" i="55"/>
  <c r="L652" i="55"/>
  <c r="L284" i="55"/>
  <c r="L191" i="55"/>
  <c r="L645" i="55"/>
  <c r="L537" i="55"/>
  <c r="L614" i="55"/>
  <c r="L442" i="55"/>
  <c r="E58" i="15"/>
  <c r="F58" i="15"/>
  <c r="L271" i="55"/>
  <c r="L223" i="55"/>
  <c r="L202" i="55"/>
  <c r="L643" i="55"/>
  <c r="L571" i="55"/>
  <c r="L632" i="55"/>
  <c r="G25" i="15"/>
  <c r="H25" i="15"/>
  <c r="L381" i="55"/>
  <c r="F18" i="12"/>
  <c r="F19" i="12" s="1"/>
  <c r="L301" i="55"/>
  <c r="L114" i="55"/>
  <c r="L92" i="55"/>
  <c r="L345" i="55"/>
  <c r="L430" i="55"/>
  <c r="L487" i="55"/>
  <c r="L44" i="55"/>
  <c r="L341" i="55"/>
  <c r="G36" i="70"/>
  <c r="L244" i="55"/>
  <c r="L613" i="55"/>
  <c r="L78" i="55"/>
  <c r="L176" i="55"/>
  <c r="L634" i="55"/>
  <c r="L135" i="55"/>
  <c r="L510" i="55"/>
  <c r="L240" i="55"/>
  <c r="L234" i="55"/>
  <c r="L253" i="55"/>
  <c r="L398" i="55"/>
  <c r="L274" i="55"/>
  <c r="L233" i="55"/>
  <c r="L226" i="55"/>
  <c r="L212" i="55"/>
  <c r="L558" i="55"/>
  <c r="L89" i="55"/>
  <c r="L482" i="55"/>
  <c r="L615" i="55"/>
  <c r="L157" i="55"/>
  <c r="L130" i="55"/>
  <c r="L148" i="55"/>
  <c r="L496" i="55"/>
  <c r="L139" i="55"/>
  <c r="L154" i="55"/>
  <c r="L126" i="55"/>
  <c r="L106" i="55"/>
  <c r="L483" i="55"/>
  <c r="L540" i="55"/>
  <c r="L172" i="55"/>
  <c r="L221" i="55"/>
  <c r="L612" i="55"/>
  <c r="L306" i="55"/>
  <c r="L267" i="55"/>
  <c r="L560" i="55"/>
  <c r="L63" i="55"/>
  <c r="L293" i="55"/>
  <c r="L270" i="55"/>
  <c r="L435" i="55"/>
  <c r="L319" i="55"/>
  <c r="L607" i="55"/>
  <c r="L48" i="55"/>
  <c r="L119" i="55"/>
  <c r="L495" i="55"/>
  <c r="L94" i="55"/>
  <c r="L500" i="55"/>
  <c r="L131" i="55"/>
  <c r="L242" i="55"/>
  <c r="L391" i="55"/>
  <c r="L115" i="55"/>
  <c r="L575" i="55"/>
  <c r="L371" i="55"/>
  <c r="L637" i="55"/>
  <c r="L185" i="55"/>
  <c r="L52" i="55"/>
  <c r="L629" i="55"/>
  <c r="L535" i="55"/>
  <c r="L659" i="55"/>
  <c r="L556" i="55"/>
  <c r="L410" i="55"/>
  <c r="L46" i="55"/>
  <c r="L196" i="55"/>
  <c r="L428" i="55"/>
  <c r="L608" i="55"/>
  <c r="L611" i="55"/>
  <c r="L95" i="55"/>
  <c r="L171" i="55"/>
  <c r="L80" i="55"/>
  <c r="L493" i="55"/>
  <c r="L192" i="55"/>
  <c r="L555" i="55"/>
  <c r="L264" i="55"/>
  <c r="L536" i="55"/>
  <c r="L511" i="55"/>
  <c r="L427" i="55"/>
  <c r="L464" i="55"/>
  <c r="L206" i="55"/>
  <c r="L93" i="55"/>
  <c r="L546" i="55"/>
  <c r="L597" i="55"/>
  <c r="L589" i="55"/>
  <c r="L630" i="55"/>
  <c r="L642" i="55"/>
  <c r="L318" i="55"/>
  <c r="L593" i="55"/>
  <c r="L290" i="55"/>
  <c r="L90" i="55"/>
  <c r="L465" i="55"/>
  <c r="L441" i="55"/>
  <c r="L291" i="55"/>
  <c r="L353" i="55"/>
  <c r="L459" i="55"/>
  <c r="L392" i="55"/>
  <c r="L147" i="55"/>
  <c r="L373" i="55"/>
  <c r="L554" i="55"/>
  <c r="L356" i="55"/>
  <c r="L577" i="55"/>
  <c r="L479" i="55"/>
  <c r="L478" i="55"/>
  <c r="L98" i="55"/>
  <c r="L121" i="55"/>
  <c r="L127" i="55"/>
  <c r="L339" i="55"/>
  <c r="L82" i="55"/>
  <c r="L366" i="55"/>
  <c r="L336" i="55"/>
  <c r="L273" i="55"/>
  <c r="L620" i="55"/>
  <c r="L641" i="55"/>
  <c r="L444" i="55"/>
  <c r="L252" i="55"/>
  <c r="L186" i="55"/>
  <c r="L605" i="55"/>
  <c r="L646" i="55"/>
  <c r="L550" i="55"/>
  <c r="L211" i="55"/>
  <c r="L374" i="55"/>
  <c r="L220" i="55"/>
  <c r="L245" i="55"/>
  <c r="L159" i="55"/>
  <c r="L281" i="55"/>
  <c r="L51" i="55"/>
  <c r="L486" i="55"/>
  <c r="L617" i="55"/>
  <c r="L342" i="55"/>
  <c r="L58" i="55"/>
  <c r="L638" i="55"/>
  <c r="L548" i="55"/>
  <c r="L420" i="55"/>
  <c r="L117" i="55"/>
  <c r="L304" i="55"/>
  <c r="L361" i="55"/>
  <c r="L570" i="55"/>
  <c r="L222" i="55"/>
  <c r="L344" i="55"/>
  <c r="L640" i="55"/>
  <c r="L197" i="55"/>
  <c r="L411" i="55"/>
  <c r="L647" i="55"/>
  <c r="L532" i="55"/>
  <c r="L370" i="55"/>
  <c r="L568" i="55"/>
  <c r="L553" i="55"/>
  <c r="L208" i="55"/>
  <c r="L403" i="55"/>
  <c r="L445" i="55"/>
  <c r="L181" i="55"/>
  <c r="L547" i="55"/>
  <c r="L269" i="55"/>
  <c r="L513" i="55"/>
  <c r="L99" i="55"/>
  <c r="L633" i="55"/>
  <c r="L125" i="55"/>
  <c r="L43" i="55"/>
  <c r="L103" i="55"/>
  <c r="L661" i="55"/>
  <c r="L166" i="55"/>
  <c r="L355" i="55"/>
  <c r="L102" i="55"/>
  <c r="L544" i="55"/>
  <c r="L272" i="55"/>
  <c r="L188" i="55"/>
  <c r="L407" i="55"/>
  <c r="L329" i="55"/>
  <c r="L531" i="55"/>
  <c r="L155" i="55"/>
  <c r="L141" i="55"/>
  <c r="L140" i="55"/>
  <c r="L606" i="55"/>
  <c r="L461" i="55"/>
  <c r="L77" i="55"/>
  <c r="L530" i="55"/>
  <c r="L50" i="55"/>
  <c r="L144" i="55"/>
  <c r="L230" i="55"/>
  <c r="L311" i="55"/>
  <c r="L100" i="55"/>
  <c r="L132" i="55"/>
  <c r="L340" i="55"/>
  <c r="L418" i="55"/>
  <c r="H663" i="55"/>
  <c r="H664" i="55" s="1"/>
  <c r="L110" i="55"/>
  <c r="L379" i="55"/>
  <c r="L128" i="55"/>
  <c r="L658" i="55"/>
  <c r="L413" i="55"/>
  <c r="L173" i="55"/>
  <c r="L320" i="55"/>
  <c r="L169" i="55"/>
  <c r="L231" i="55"/>
  <c r="L282" i="55"/>
  <c r="G26" i="70"/>
  <c r="H31" i="70"/>
  <c r="L350" i="55"/>
  <c r="L239" i="55"/>
  <c r="L425" i="55"/>
  <c r="L64" i="55"/>
  <c r="L654" i="55"/>
  <c r="L656" i="55"/>
  <c r="L390" i="55"/>
  <c r="L651" i="55"/>
  <c r="L118" i="55"/>
  <c r="L321" i="55"/>
  <c r="L655" i="55"/>
  <c r="L207" i="55"/>
  <c r="L333" i="55"/>
  <c r="L506" i="55"/>
  <c r="L396" i="55"/>
  <c r="L618" i="55"/>
  <c r="L552" i="55"/>
  <c r="L503" i="55"/>
  <c r="L278" i="55"/>
  <c r="L349" i="55"/>
  <c r="L307" i="55"/>
  <c r="L653" i="55"/>
  <c r="L259" i="55"/>
  <c r="L109" i="55"/>
  <c r="L312" i="55"/>
  <c r="L485" i="55"/>
  <c r="L585" i="55"/>
  <c r="L332" i="55"/>
  <c r="L298" i="55"/>
  <c r="L210" i="55"/>
  <c r="L388" i="55"/>
  <c r="L359" i="55"/>
  <c r="L249" i="55"/>
  <c r="L294" i="55"/>
  <c r="L460" i="55"/>
  <c r="L650" i="55"/>
  <c r="L657" i="55"/>
  <c r="L203" i="55"/>
  <c r="L238" i="55"/>
  <c r="L405" i="55"/>
  <c r="L501" i="55"/>
  <c r="L660" i="55"/>
  <c r="L545" i="55"/>
  <c r="L649" i="55"/>
  <c r="L551" i="55"/>
  <c r="L225" i="55"/>
  <c r="L432" i="55"/>
  <c r="L143" i="55"/>
  <c r="L527" i="55"/>
  <c r="L133" i="55"/>
  <c r="L295" i="55"/>
  <c r="L150" i="55"/>
  <c r="L292" i="55"/>
  <c r="L610" i="55"/>
  <c r="L151" i="55"/>
  <c r="J663" i="55"/>
  <c r="J664" i="55" s="1"/>
  <c r="L18" i="55"/>
  <c r="H29" i="55"/>
  <c r="H30" i="55" s="1"/>
  <c r="H15" i="12"/>
  <c r="J29" i="55"/>
  <c r="J30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45" i="70"/>
  <c r="E46" i="70" s="1"/>
  <c r="G18" i="15"/>
  <c r="G34" i="15"/>
  <c r="G21" i="15"/>
  <c r="F45" i="70"/>
  <c r="F46" i="70" s="1"/>
  <c r="H9" i="70"/>
  <c r="H18" i="15"/>
  <c r="G16" i="15"/>
  <c r="L509" i="55"/>
  <c r="H34" i="15"/>
  <c r="G43" i="15"/>
  <c r="G46" i="15"/>
  <c r="L12" i="55"/>
  <c r="H46" i="15"/>
  <c r="J45" i="15"/>
  <c r="G36" i="15"/>
  <c r="L16" i="55" l="1"/>
  <c r="L17" i="55" s="1"/>
  <c r="G41" i="15"/>
  <c r="H41" i="15"/>
  <c r="I14" i="79"/>
  <c r="H14" i="79"/>
  <c r="H58" i="15"/>
  <c r="G58" i="15"/>
  <c r="L663" i="55"/>
  <c r="L664" i="55" s="1"/>
  <c r="H18" i="12"/>
  <c r="G18" i="12"/>
  <c r="L29" i="55"/>
  <c r="L30" i="55" s="1"/>
  <c r="G45" i="70"/>
  <c r="H45" i="70"/>
  <c r="H46" i="70" l="1"/>
  <c r="H60" i="15"/>
  <c r="A27" i="55"/>
  <c r="A22" i="55"/>
  <c r="A25" i="55"/>
  <c r="A26" i="55"/>
  <c r="A21" i="55"/>
  <c r="B31" i="55" l="1"/>
  <c r="B32" i="55" s="1"/>
  <c r="A32" i="55" l="1"/>
  <c r="B33" i="55"/>
  <c r="A31" i="55"/>
  <c r="B34" i="55" l="1"/>
  <c r="A33" i="55"/>
  <c r="A34" i="55" l="1"/>
  <c r="B35" i="55"/>
  <c r="B36" i="55" l="1"/>
  <c r="A35" i="55"/>
  <c r="A36" i="55" l="1"/>
  <c r="B37" i="55"/>
  <c r="B38" i="55" l="1"/>
  <c r="A37" i="55"/>
  <c r="B39" i="55" l="1"/>
  <c r="A38" i="55"/>
  <c r="A39" i="55" l="1"/>
  <c r="B40" i="55"/>
  <c r="B41" i="55" l="1"/>
  <c r="A40" i="55"/>
  <c r="A41" i="55" l="1"/>
  <c r="B42" i="55" l="1"/>
  <c r="B43" i="55" s="1"/>
  <c r="B44" i="55" l="1"/>
  <c r="A43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A49" i="55" l="1"/>
  <c r="B50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A56" i="55" l="1"/>
  <c r="B57" i="55"/>
  <c r="A57" i="55" l="1"/>
  <c r="B58" i="55"/>
  <c r="B59" i="55" l="1"/>
  <c r="A58" i="55"/>
  <c r="B60" i="55" l="1"/>
  <c r="A59" i="55"/>
  <c r="A60" i="55" l="1"/>
  <c r="B61" i="55"/>
  <c r="A61" i="55" l="1"/>
  <c r="B62" i="55"/>
  <c r="A62" i="55" l="1"/>
  <c r="B63" i="55"/>
  <c r="B64" i="55" l="1"/>
  <c r="A63" i="55"/>
  <c r="A64" i="55" l="1"/>
  <c r="B65" i="55"/>
  <c r="A65" i="55" s="1"/>
  <c r="B66" i="55" l="1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3" i="55" s="1"/>
  <c r="A72" i="55"/>
  <c r="B74" i="55" l="1"/>
  <c r="B75" i="55" s="1"/>
  <c r="B76" i="55" l="1"/>
  <c r="A75" i="55"/>
  <c r="A74" i="55"/>
  <c r="A76" i="55" l="1"/>
  <c r="B77" i="55"/>
  <c r="A77" i="55" l="1"/>
  <c r="B78" i="55"/>
  <c r="B79" i="55" l="1"/>
  <c r="A78" i="55"/>
  <c r="A79" i="55" l="1"/>
  <c r="B80" i="55"/>
  <c r="A80" i="55" l="1"/>
  <c r="B81" i="55"/>
  <c r="B82" i="55" l="1"/>
  <c r="B83" i="55" s="1"/>
  <c r="A81" i="55"/>
  <c r="A83" i="55" l="1"/>
  <c r="B84" i="55"/>
  <c r="A82" i="55"/>
  <c r="B85" i="55" l="1"/>
  <c r="A84" i="55"/>
  <c r="A85" i="55" l="1"/>
  <c r="B86" i="55"/>
  <c r="B87" i="55" l="1"/>
  <c r="A86" i="55"/>
  <c r="A87" i="55" l="1"/>
  <c r="B88" i="55"/>
  <c r="A88" i="55" l="1"/>
  <c r="B89" i="55"/>
  <c r="A89" i="55" l="1"/>
  <c r="B90" i="55"/>
  <c r="A90" i="55" l="1"/>
  <c r="B91" i="55"/>
  <c r="A91" i="55" l="1"/>
  <c r="B92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A98" i="55" l="1"/>
  <c r="B99" i="55"/>
  <c r="B100" i="55" l="1"/>
  <c r="A99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A114" i="55" l="1"/>
  <c r="B115" i="55"/>
  <c r="B116" i="55" l="1"/>
  <c r="A115" i="55"/>
  <c r="A116" i="55" l="1"/>
  <c r="B117" i="55"/>
  <c r="A117" i="55" l="1"/>
  <c r="B118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B129" i="55" l="1"/>
  <c r="A128" i="55"/>
  <c r="A129" i="55" l="1"/>
  <c r="B130" i="55"/>
  <c r="B131" i="55" l="1"/>
  <c r="A130" i="55"/>
  <c r="A131" i="55" l="1"/>
  <c r="B132" i="55"/>
  <c r="B133" i="55" l="1"/>
  <c r="A132" i="55"/>
  <c r="B134" i="55" l="1"/>
  <c r="A133" i="55"/>
  <c r="A134" i="55" l="1"/>
  <c r="B135" i="55"/>
  <c r="B136" i="55" l="1"/>
  <c r="A135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l="1"/>
  <c r="B149" i="55" s="1"/>
  <c r="A147" i="55"/>
  <c r="A149" i="55" l="1"/>
  <c r="B150" i="55"/>
  <c r="A148" i="55"/>
  <c r="B151" i="55" l="1"/>
  <c r="A150" i="55"/>
  <c r="A151" i="55" l="1"/>
  <c r="B152" i="55"/>
  <c r="A152" i="55" l="1"/>
  <c r="B153" i="55"/>
  <c r="A153" i="55" l="1"/>
  <c r="B154" i="55"/>
  <c r="B155" i="55" l="1"/>
  <c r="A154" i="55"/>
  <c r="A155" i="55" l="1"/>
  <c r="B156" i="55"/>
  <c r="B157" i="55" l="1"/>
  <c r="A156" i="55"/>
  <c r="A157" i="55" l="1"/>
  <c r="B158" i="55"/>
  <c r="A158" i="55" l="1"/>
  <c r="B159" i="55"/>
  <c r="B160" i="55" l="1"/>
  <c r="A159" i="55"/>
  <c r="A160" i="55" l="1"/>
  <c r="B161" i="55"/>
  <c r="A161" i="55" l="1"/>
  <c r="B162" i="55"/>
  <c r="A162" i="55" l="1"/>
  <c r="B163" i="55"/>
  <c r="A163" i="55" l="1"/>
  <c r="B164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A172" i="55" l="1"/>
  <c r="B173" i="55"/>
  <c r="B174" i="55" l="1"/>
  <c r="A173" i="55"/>
  <c r="A174" i="55" l="1"/>
  <c r="B175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B183" i="55" l="1"/>
  <c r="A182" i="55"/>
  <c r="A183" i="55" l="1"/>
  <c r="B184" i="55"/>
  <c r="A184" i="55" l="1"/>
  <c r="B185" i="55"/>
  <c r="A185" i="55" l="1"/>
  <c r="B186" i="55"/>
  <c r="B187" i="55" l="1"/>
  <c r="A186" i="55"/>
  <c r="B188" i="55" l="1"/>
  <c r="A187" i="55"/>
  <c r="A188" i="55" l="1"/>
  <c r="B189" i="55"/>
  <c r="B190" i="55" l="1"/>
  <c r="A189" i="55"/>
  <c r="B191" i="55" l="1"/>
  <c r="A190" i="55"/>
  <c r="A191" i="55" l="1"/>
  <c r="B192" i="55"/>
  <c r="A192" i="55" l="1"/>
  <c r="B193" i="55"/>
  <c r="A193" i="55" l="1"/>
  <c r="B194" i="55"/>
  <c r="A194" i="55" l="1"/>
  <c r="B195" i="55"/>
  <c r="A195" i="55" l="1"/>
  <c r="B196" i="55"/>
  <c r="B197" i="55" l="1"/>
  <c r="A196" i="55"/>
  <c r="A197" i="55" l="1"/>
  <c r="B198" i="55"/>
  <c r="A198" i="55" l="1"/>
  <c r="B199" i="55"/>
  <c r="B200" i="55" l="1"/>
  <c r="A199" i="55"/>
  <c r="A200" i="55" l="1"/>
  <c r="B201" i="55"/>
  <c r="A201" i="55" l="1"/>
  <c r="B202" i="55"/>
  <c r="A202" i="55" l="1"/>
  <c r="B203" i="55"/>
  <c r="B204" i="55" l="1"/>
  <c r="A203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A210" i="55" l="1"/>
  <c r="B211" i="55"/>
  <c r="B212" i="55" l="1"/>
  <c r="A211" i="55"/>
  <c r="B213" i="55" l="1"/>
  <c r="A212" i="55"/>
  <c r="A213" i="55" l="1"/>
  <c r="B214" i="55"/>
  <c r="B215" i="55" l="1"/>
  <c r="A214" i="55"/>
  <c r="B216" i="55" l="1"/>
  <c r="A215" i="55"/>
  <c r="B217" i="55" l="1"/>
  <c r="A216" i="55"/>
  <c r="A217" i="55" l="1"/>
  <c r="B218" i="55"/>
  <c r="B219" i="55" l="1"/>
  <c r="A218" i="55"/>
  <c r="A219" i="55" l="1"/>
  <c r="B220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B232" i="55" l="1"/>
  <c r="A231" i="55"/>
  <c r="A232" i="55" l="1"/>
  <c r="B233" i="55"/>
  <c r="B234" i="55" l="1"/>
  <c r="A233" i="55"/>
  <c r="B235" i="55" l="1"/>
  <c r="A234" i="55"/>
  <c r="B236" i="55" l="1"/>
  <c r="A235" i="55"/>
  <c r="B237" i="55" l="1"/>
  <c r="A236" i="55"/>
  <c r="A237" i="55" l="1"/>
  <c r="B238" i="55"/>
  <c r="A238" i="55" l="1"/>
  <c r="B239" i="55"/>
  <c r="A239" i="55" l="1"/>
  <c r="B240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B247" i="55" l="1"/>
  <c r="A246" i="55"/>
  <c r="B248" i="55" l="1"/>
  <c r="A247" i="55"/>
  <c r="A248" i="55" l="1"/>
  <c r="B249" i="55"/>
  <c r="B250" i="55" l="1"/>
  <c r="A249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A258" i="55" l="1"/>
  <c r="B259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l="1"/>
  <c r="B265" i="55"/>
  <c r="A265" i="55" l="1"/>
  <c r="B266" i="55"/>
  <c r="B267" i="55" l="1"/>
  <c r="A266" i="55"/>
  <c r="B268" i="55" l="1"/>
  <c r="A267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A289" i="55" l="1"/>
  <c r="B290" i="55"/>
  <c r="B291" i="55" l="1"/>
  <c r="A290" i="55"/>
  <c r="B292" i="55" l="1"/>
  <c r="A291" i="55"/>
  <c r="A292" i="55" l="1"/>
  <c r="B293" i="55"/>
  <c r="B294" i="55" l="1"/>
  <c r="A293" i="55"/>
  <c r="A294" i="55" l="1"/>
  <c r="B295" i="55"/>
  <c r="B296" i="55" l="1"/>
  <c r="A295" i="55"/>
  <c r="B297" i="55" l="1"/>
  <c r="A296" i="55"/>
  <c r="B298" i="55" l="1"/>
  <c r="A297" i="55"/>
  <c r="B299" i="55" l="1"/>
  <c r="A298" i="55"/>
  <c r="A299" i="55" l="1"/>
  <c r="B300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B307" i="55" l="1"/>
  <c r="A306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B337" i="55" l="1"/>
  <c r="A336" i="55"/>
  <c r="A337" i="55" l="1"/>
  <c r="B338" i="55"/>
  <c r="A338" i="55" l="1"/>
  <c r="B339" i="55"/>
  <c r="A339" i="55" l="1"/>
  <c r="B340" i="55"/>
  <c r="B341" i="55" l="1"/>
  <c r="A340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A352" i="55" l="1"/>
  <c r="B353" i="55"/>
  <c r="B354" i="55" l="1"/>
  <c r="A353" i="55"/>
  <c r="A354" i="55" l="1"/>
  <c r="B355" i="55"/>
  <c r="A355" i="55" l="1"/>
  <c r="B356" i="55"/>
  <c r="B357" i="55" l="1"/>
  <c r="A356" i="55"/>
  <c r="B358" i="55" l="1"/>
  <c r="A357" i="55"/>
  <c r="A358" i="55" l="1"/>
  <c r="B359" i="55"/>
  <c r="B360" i="55" l="1"/>
  <c r="A359" i="55"/>
  <c r="A360" i="55" l="1"/>
  <c r="B361" i="55"/>
  <c r="B362" i="55" l="1"/>
  <c r="A361" i="55"/>
  <c r="B363" i="55" l="1"/>
  <c r="A362" i="55"/>
  <c r="B364" i="55" l="1"/>
  <c r="A363" i="55"/>
  <c r="A364" i="55" l="1"/>
  <c r="B365" i="55"/>
  <c r="A365" i="55" l="1"/>
  <c r="B366" i="55"/>
  <c r="B367" i="55" l="1"/>
  <c r="A366" i="55"/>
  <c r="B368" i="55" l="1"/>
  <c r="A367" i="55"/>
  <c r="B369" i="55" l="1"/>
  <c r="A368" i="55"/>
  <c r="A369" i="55" l="1"/>
  <c r="B370" i="55"/>
  <c r="A370" i="55" l="1"/>
  <c r="B371" i="55"/>
  <c r="B372" i="55" l="1"/>
  <c r="A371" i="55"/>
  <c r="A372" i="55" l="1"/>
  <c r="B373" i="55"/>
  <c r="B374" i="55" l="1"/>
  <c r="A373" i="55"/>
  <c r="A374" i="55" l="1"/>
  <c r="B375" i="55"/>
  <c r="B376" i="55" l="1"/>
  <c r="A375" i="55"/>
  <c r="A376" i="55" l="1"/>
  <c r="B377" i="55"/>
  <c r="B378" i="55" l="1"/>
  <c r="A377" i="55"/>
  <c r="B379" i="55" l="1"/>
  <c r="A378" i="55"/>
  <c r="B380" i="55" l="1"/>
  <c r="A379" i="55"/>
  <c r="A380" i="55" l="1"/>
  <c r="B381" i="55"/>
  <c r="A381" i="55" l="1"/>
  <c r="B382" i="55"/>
  <c r="B383" i="55" l="1"/>
  <c r="A382" i="55"/>
  <c r="B384" i="55" l="1"/>
  <c r="A383" i="55"/>
  <c r="B385" i="55" l="1"/>
  <c r="A384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A402" i="55" l="1"/>
  <c r="B403" i="55"/>
  <c r="B404" i="55" l="1"/>
  <c r="A403" i="55"/>
  <c r="B405" i="55" l="1"/>
  <c r="A404" i="55"/>
  <c r="B406" i="55" l="1"/>
  <c r="A405" i="55"/>
  <c r="B407" i="55" l="1"/>
  <c r="A406" i="55"/>
  <c r="A407" i="55" l="1"/>
  <c r="B408" i="55"/>
  <c r="A408" i="55" l="1"/>
  <c r="B409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A425" i="55" l="1"/>
  <c r="B426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A435" i="55" l="1"/>
  <c r="B436" i="55"/>
  <c r="B437" i="55" l="1"/>
  <c r="A436" i="55"/>
  <c r="A437" i="55" l="1"/>
  <c r="B438" i="55"/>
  <c r="A438" i="55" l="1"/>
  <c r="B439" i="55"/>
  <c r="B440" i="55" l="1"/>
  <c r="A439" i="55"/>
  <c r="B441" i="55" l="1"/>
  <c r="A440" i="55"/>
  <c r="B442" i="55" l="1"/>
  <c r="A441" i="55"/>
  <c r="B443" i="55" l="1"/>
  <c r="A442" i="55"/>
  <c r="A443" i="55" l="1"/>
  <c r="B444" i="55"/>
  <c r="A444" i="55" l="1"/>
  <c r="B445" i="55"/>
  <c r="A445" i="55" l="1"/>
  <c r="B446" i="55"/>
  <c r="A446" i="55" l="1"/>
  <c r="B447" i="55"/>
  <c r="B448" i="55" l="1"/>
  <c r="A447" i="55"/>
  <c r="A448" i="55" l="1"/>
  <c r="B449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A456" i="55" l="1"/>
  <c r="B457" i="55"/>
  <c r="B458" i="55" l="1"/>
  <c r="A457" i="55"/>
  <c r="A458" i="55" l="1"/>
  <c r="B459" i="55"/>
  <c r="A459" i="55" l="1"/>
  <c r="B460" i="55"/>
  <c r="B461" i="55" l="1"/>
  <c r="A460" i="55"/>
  <c r="B462" i="55" l="1"/>
  <c r="A461" i="55"/>
  <c r="A462" i="55" l="1"/>
  <c r="B463" i="55"/>
  <c r="A463" i="55" l="1"/>
  <c r="B464" i="55"/>
  <c r="B465" i="55" l="1"/>
  <c r="A464" i="55"/>
  <c r="A465" i="55" l="1"/>
  <c r="B466" i="55"/>
  <c r="A466" i="55" l="1"/>
  <c r="B467" i="55"/>
  <c r="A467" i="55" l="1"/>
  <c r="B468" i="55"/>
  <c r="B469" i="55" l="1"/>
  <c r="A468" i="55"/>
  <c r="A469" i="55" l="1"/>
  <c r="B470" i="55"/>
  <c r="A470" i="55" l="1"/>
  <c r="B471" i="55"/>
  <c r="A471" i="55" l="1"/>
  <c r="B472" i="55"/>
  <c r="B473" i="55" l="1"/>
  <c r="A472" i="55"/>
  <c r="A473" i="55" l="1"/>
  <c r="B474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B483" i="55" l="1"/>
  <c r="A482" i="55"/>
  <c r="B484" i="55" l="1"/>
  <c r="A483" i="55"/>
  <c r="B485" i="55" l="1"/>
  <c r="A484" i="55"/>
  <c r="B486" i="55" l="1"/>
  <c r="A485" i="55"/>
  <c r="A486" i="55" l="1"/>
  <c r="B487" i="55"/>
  <c r="B488" i="55" l="1"/>
  <c r="A487" i="55"/>
  <c r="B489" i="55" l="1"/>
  <c r="A488" i="55"/>
  <c r="B490" i="55" l="1"/>
  <c r="A489" i="55"/>
  <c r="A490" i="55" l="1"/>
  <c r="B491" i="55"/>
  <c r="B492" i="55" l="1"/>
  <c r="A491" i="55"/>
  <c r="B493" i="55" l="1"/>
  <c r="A492" i="55"/>
  <c r="B494" i="55" l="1"/>
  <c r="A493" i="55"/>
  <c r="B495" i="55" l="1"/>
  <c r="A494" i="55"/>
  <c r="A495" i="55" l="1"/>
  <c r="B496" i="55"/>
  <c r="A496" i="55" l="1"/>
  <c r="B497" i="55"/>
  <c r="A497" i="55" l="1"/>
  <c r="B498" i="55"/>
  <c r="B499" i="55" l="1"/>
  <c r="A498" i="55"/>
  <c r="B500" i="55" l="1"/>
  <c r="A499" i="55"/>
  <c r="B501" i="55" l="1"/>
  <c r="A500" i="55"/>
  <c r="B502" i="55" l="1"/>
  <c r="A501" i="55"/>
  <c r="A502" i="55" l="1"/>
  <c r="B503" i="55"/>
  <c r="A503" i="55" l="1"/>
  <c r="B504" i="55"/>
  <c r="A504" i="55" l="1"/>
  <c r="B505" i="55"/>
  <c r="A505" i="55" l="1"/>
  <c r="B506" i="55"/>
  <c r="B507" i="55" l="1"/>
  <c r="A506" i="55"/>
  <c r="A507" i="55" l="1"/>
  <c r="B508" i="55"/>
  <c r="A508" i="55" l="1"/>
  <c r="B509" i="55"/>
  <c r="B510" i="55" l="1"/>
  <c r="A509" i="55"/>
  <c r="B511" i="55" l="1"/>
  <c r="A510" i="55"/>
  <c r="A511" i="55" l="1"/>
  <c r="B512" i="55"/>
  <c r="A512" i="55" l="1"/>
  <c r="B513" i="55"/>
  <c r="B514" i="55" l="1"/>
  <c r="A513" i="55"/>
  <c r="B515" i="55" l="1"/>
  <c r="A514" i="55"/>
  <c r="A515" i="55" l="1"/>
  <c r="B516" i="55"/>
  <c r="B517" i="55" l="1"/>
  <c r="A516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A524" i="55" l="1"/>
  <c r="B525" i="55"/>
  <c r="A525" i="55" l="1"/>
  <c r="B526" i="55"/>
  <c r="B527" i="55" l="1"/>
  <c r="A526" i="55"/>
  <c r="B528" i="55" l="1"/>
  <c r="A527" i="55"/>
  <c r="B529" i="55" l="1"/>
  <c r="A528" i="55"/>
  <c r="B530" i="55" l="1"/>
  <c r="A529" i="55"/>
  <c r="B531" i="55" l="1"/>
  <c r="A530" i="55"/>
  <c r="A531" i="55" l="1"/>
  <c r="B532" i="55"/>
  <c r="A532" i="55" l="1"/>
  <c r="B533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B542" i="55" l="1"/>
  <c r="A541" i="55"/>
  <c r="A542" i="55" l="1"/>
  <c r="B543" i="55"/>
  <c r="A543" i="55" l="1"/>
  <c r="B544" i="55"/>
  <c r="A544" i="55" l="1"/>
  <c r="B545" i="55"/>
  <c r="B546" i="55" l="1"/>
  <c r="A545" i="55"/>
  <c r="A546" i="55" l="1"/>
  <c r="B547" i="55"/>
  <c r="A547" i="55" l="1"/>
  <c r="B548" i="55"/>
  <c r="B549" i="55" l="1"/>
  <c r="A548" i="55"/>
  <c r="B550" i="55" l="1"/>
  <c r="A549" i="55"/>
  <c r="A550" i="55" l="1"/>
  <c r="B551" i="55"/>
  <c r="A551" i="55" l="1"/>
  <c r="B552" i="55"/>
  <c r="A552" i="55" l="1"/>
  <c r="B553" i="55"/>
  <c r="A553" i="55" l="1"/>
  <c r="B554" i="55"/>
  <c r="A554" i="55" l="1"/>
  <c r="B555" i="55"/>
  <c r="A555" i="55" l="1"/>
  <c r="B556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B566" i="55" l="1"/>
  <c r="A565" i="55"/>
  <c r="A566" i="55" l="1"/>
  <c r="B567" i="55"/>
  <c r="A567" i="55" l="1"/>
  <c r="B568" i="55"/>
  <c r="A568" i="55" l="1"/>
  <c r="B569" i="55"/>
  <c r="A569" i="55" l="1"/>
  <c r="B570" i="55"/>
  <c r="A570" i="55" l="1"/>
  <c r="B571" i="55"/>
  <c r="A571" i="55" l="1"/>
  <c r="B572" i="55"/>
  <c r="B573" i="55" l="1"/>
  <c r="A572" i="55"/>
  <c r="A573" i="55" l="1"/>
  <c r="B574" i="55"/>
  <c r="B575" i="55" l="1"/>
  <c r="A574" i="55"/>
  <c r="B576" i="55" l="1"/>
  <c r="A575" i="55"/>
  <c r="B577" i="55" l="1"/>
  <c r="A576" i="55"/>
  <c r="B578" i="55" l="1"/>
  <c r="A577" i="55"/>
  <c r="B579" i="55" l="1"/>
  <c r="A578" i="55"/>
  <c r="B580" i="55" l="1"/>
  <c r="A579" i="55"/>
  <c r="B581" i="55" l="1"/>
  <c r="A580" i="55"/>
  <c r="A581" i="55" l="1"/>
  <c r="B582" i="55"/>
  <c r="B583" i="55" l="1"/>
  <c r="A582" i="55"/>
  <c r="A583" i="55" l="1"/>
  <c r="B584" i="55"/>
  <c r="B585" i="55" l="1"/>
  <c r="A584" i="55"/>
  <c r="A585" i="55" l="1"/>
  <c r="B586" i="55"/>
  <c r="A586" i="55" l="1"/>
  <c r="B587" i="55"/>
  <c r="B588" i="55" l="1"/>
  <c r="A587" i="55"/>
  <c r="A588" i="55" l="1"/>
  <c r="B589" i="55"/>
  <c r="A589" i="55" l="1"/>
  <c r="B590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B597" i="55" l="1"/>
  <c r="A596" i="55"/>
  <c r="B598" i="55" l="1"/>
  <c r="A597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A604" i="55" l="1"/>
  <c r="B605" i="55"/>
  <c r="A605" i="55" l="1"/>
  <c r="B606" i="55"/>
  <c r="B607" i="55" l="1"/>
  <c r="A606" i="55"/>
  <c r="A607" i="55" l="1"/>
  <c r="B608" i="55"/>
  <c r="B609" i="55" l="1"/>
  <c r="A608" i="55"/>
  <c r="A609" i="55" l="1"/>
  <c r="B610" i="55"/>
  <c r="B611" i="55" l="1"/>
  <c r="A610" i="55"/>
  <c r="B612" i="55" l="1"/>
  <c r="A611" i="55"/>
  <c r="A612" i="55" l="1"/>
  <c r="B613" i="55"/>
  <c r="B614" i="55" l="1"/>
  <c r="A613" i="55"/>
  <c r="B615" i="55" l="1"/>
  <c r="A614" i="55"/>
  <c r="B616" i="55" l="1"/>
  <c r="A615" i="55"/>
  <c r="A616" i="55" l="1"/>
  <c r="B617" i="55"/>
  <c r="B618" i="55" l="1"/>
  <c r="A617" i="55"/>
  <c r="A618" i="55" l="1"/>
  <c r="B619" i="55"/>
  <c r="A619" i="55" l="1"/>
  <c r="B620" i="55"/>
  <c r="A620" i="55" l="1"/>
  <c r="B621" i="55"/>
  <c r="B622" i="55" l="1"/>
  <c r="A621" i="55"/>
  <c r="B623" i="55" l="1"/>
  <c r="A622" i="55"/>
  <c r="B624" i="55" l="1"/>
  <c r="A623" i="55"/>
  <c r="B625" i="55" l="1"/>
  <c r="A624" i="55"/>
  <c r="A625" i="55" l="1"/>
  <c r="B626" i="55"/>
  <c r="B627" i="55" l="1"/>
  <c r="A626" i="55"/>
  <c r="B628" i="55" l="1"/>
  <c r="A627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A639" i="55" l="1"/>
  <c r="B640" i="55"/>
  <c r="B641" i="55" l="1"/>
  <c r="A640" i="55"/>
  <c r="B642" i="55" l="1"/>
  <c r="A641" i="55"/>
  <c r="A642" i="55" l="1"/>
  <c r="B643" i="55"/>
  <c r="A643" i="55" l="1"/>
  <c r="B644" i="55"/>
  <c r="B645" i="55" l="1"/>
  <c r="A644" i="55"/>
  <c r="B646" i="55" l="1"/>
  <c r="A645" i="55"/>
  <c r="B647" i="55" l="1"/>
  <c r="A646" i="55"/>
  <c r="B648" i="55" l="1"/>
  <c r="A647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A655" i="55" l="1"/>
  <c r="B656" i="55"/>
  <c r="A656" i="55" l="1"/>
  <c r="B657" i="55"/>
  <c r="B658" i="55" l="1"/>
  <c r="A657" i="55"/>
  <c r="A658" i="55" l="1"/>
  <c r="B659" i="55"/>
  <c r="A659" i="55" l="1"/>
  <c r="B660" i="55"/>
  <c r="A660" i="55" s="1"/>
</calcChain>
</file>

<file path=xl/sharedStrings.xml><?xml version="1.0" encoding="utf-8"?>
<sst xmlns="http://schemas.openxmlformats.org/spreadsheetml/2006/main" count="10769" uniqueCount="1891">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</sst>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8" t="s">
        <v>420</v>
      </c>
      <c r="B8" s="958" t="s">
        <v>352</v>
      </c>
      <c r="C8" s="954" t="s">
        <v>37</v>
      </c>
      <c r="D8" s="955"/>
      <c r="E8" s="954" t="s">
        <v>38</v>
      </c>
      <c r="F8" s="955"/>
      <c r="G8" s="954" t="s">
        <v>353</v>
      </c>
      <c r="H8" s="955"/>
    </row>
    <row r="9" spans="1:16" ht="21.75" customHeight="1">
      <c r="A9" s="959"/>
      <c r="B9" s="959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796272994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796272994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2176481557</v>
      </c>
      <c r="F14" s="646">
        <f t="array" ref="F14">SUM(IF(A14=KHC,TH))</f>
        <v>1486025250</v>
      </c>
      <c r="G14" s="645">
        <f>MAX(C14+E14-D14-F14,0)</f>
        <v>690456307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289748079</v>
      </c>
      <c r="F15" s="641">
        <f t="array" ref="F15">SUM(IF(A15=KHC,TH))</f>
        <v>194537112</v>
      </c>
      <c r="G15" s="642">
        <f>MAX(C15+E15-D15-F15,0)</f>
        <v>95210967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289748079</v>
      </c>
      <c r="F16" s="645">
        <f t="shared" si="2"/>
        <v>194537112</v>
      </c>
      <c r="G16" s="645">
        <f t="shared" si="2"/>
        <v>95210967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1929687880</v>
      </c>
      <c r="F19" s="641">
        <f t="array" ref="F19">SUM(IF(A19=KHC,TH))</f>
        <v>37692000</v>
      </c>
      <c r="G19" s="642">
        <f t="shared" si="3"/>
        <v>1891995880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1979391330</v>
      </c>
      <c r="F21" s="645">
        <f>F19+F20</f>
        <v>37692000</v>
      </c>
      <c r="G21" s="645">
        <f t="shared" si="3"/>
        <v>1941699330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2336311793</v>
      </c>
      <c r="G28" s="645">
        <f t="shared" si="3"/>
        <v>0</v>
      </c>
      <c r="H28" s="645">
        <f t="shared" si="4"/>
        <v>916370280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194537112</v>
      </c>
      <c r="F29" s="641">
        <f t="array" ref="F29">SUM(IF(A29=KHC,TH))</f>
        <v>194537112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195537112</v>
      </c>
      <c r="F34" s="645">
        <f t="shared" si="10"/>
        <v>195537112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2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2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SUM(IF(A45=TH!$L$10:$L$2949,TH!$K$10:$K$2949))</f>
        <v>0</v>
      </c>
      <c r="F45" s="641">
        <f t="array" ref="F45">SUM(IF(A45=TH!$M$10:$M$2949,TH!$K$10:$K$2949))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37405</v>
      </c>
      <c r="F49" s="646">
        <f t="array" ref="F49">SUM(IF(A49=KHC,TH))</f>
        <v>37405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37692000</v>
      </c>
      <c r="F50" s="646">
        <f t="array" ref="F50">SUM(IF(A50=KHC,TH))</f>
        <v>37692000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138136690</v>
      </c>
      <c r="F51" s="646">
        <f t="array" ref="F51">SUM(IF(A51=KHC,TH))</f>
        <v>138136690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151189185</v>
      </c>
      <c r="F53" s="646">
        <f t="array" ref="F53">SUM(IF(A53=KHC,TH))</f>
        <v>151189185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327017875</v>
      </c>
      <c r="F57" s="654">
        <f t="array" ref="F57">SUM(IF(A57=TH!$M$10:$M$2949,TH!$K$10:$K$2949))</f>
        <v>1981981850</v>
      </c>
      <c r="G57" s="645"/>
      <c r="H57" s="645"/>
      <c r="I57" s="162">
        <f t="shared" si="16"/>
        <v>-1654963975</v>
      </c>
    </row>
    <row r="58" spans="1:9" s="162" customFormat="1" ht="17.25" customHeight="1">
      <c r="A58" s="956" t="s">
        <v>39</v>
      </c>
      <c r="B58" s="957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19669759053</v>
      </c>
      <c r="F58" s="655">
        <f t="shared" si="17"/>
        <v>18784182053</v>
      </c>
      <c r="G58" s="655">
        <f t="shared" si="17"/>
        <v>3549415705</v>
      </c>
      <c r="H58" s="655">
        <f t="shared" si="17"/>
        <v>990767612</v>
      </c>
    </row>
    <row r="59" spans="1:9">
      <c r="E59" s="656"/>
      <c r="F59" s="657"/>
    </row>
    <row r="60" spans="1:9">
      <c r="E60" s="657"/>
      <c r="H60" s="657">
        <f>G58-H58</f>
        <v>2558648093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955"/>
  <sheetViews>
    <sheetView topLeftCell="A7" workbookViewId="0">
      <pane ySplit="3" topLeftCell="A891" activePane="bottomLeft" state="frozen"/>
      <selection activeCell="A7" sqref="A7"/>
      <selection pane="bottomLeft" activeCell="F1303" sqref="F130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8" t="s">
        <v>93</v>
      </c>
      <c r="D4" s="978"/>
      <c r="E4" s="978"/>
      <c r="F4" s="978"/>
      <c r="G4" s="978"/>
      <c r="H4" s="978"/>
      <c r="I4" s="978"/>
      <c r="J4" s="978"/>
      <c r="K4" s="978"/>
      <c r="L4" s="978"/>
      <c r="M4" s="978"/>
    </row>
    <row r="5" spans="1:28" ht="14.25">
      <c r="B5" s="42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0" t="s">
        <v>117</v>
      </c>
      <c r="B7" s="962" t="s">
        <v>101</v>
      </c>
      <c r="C7" s="980" t="s">
        <v>20</v>
      </c>
      <c r="D7" s="981" t="s">
        <v>1</v>
      </c>
      <c r="E7" s="982"/>
      <c r="F7" s="980" t="s">
        <v>0</v>
      </c>
      <c r="G7" s="984" t="s">
        <v>116</v>
      </c>
      <c r="H7" s="964" t="s">
        <v>44</v>
      </c>
      <c r="I7" s="975" t="s">
        <v>258</v>
      </c>
      <c r="J7" s="976"/>
      <c r="K7" s="980" t="s">
        <v>157</v>
      </c>
      <c r="L7" s="983" t="s">
        <v>94</v>
      </c>
      <c r="M7" s="983"/>
      <c r="N7" s="967" t="s">
        <v>405</v>
      </c>
      <c r="O7" s="986" t="s">
        <v>1331</v>
      </c>
      <c r="P7" s="969" t="s">
        <v>47</v>
      </c>
      <c r="Q7" s="970"/>
      <c r="R7" s="971"/>
      <c r="S7" s="969" t="s">
        <v>51</v>
      </c>
      <c r="T7" s="970"/>
      <c r="U7" s="971"/>
      <c r="V7" s="967" t="s">
        <v>404</v>
      </c>
      <c r="W7" s="965" t="str">
        <f>CTTK!$E$7</f>
        <v>642</v>
      </c>
      <c r="X7" s="977" t="s">
        <v>163</v>
      </c>
      <c r="Y7" s="977"/>
      <c r="Z7" s="977"/>
      <c r="AA7" s="977" t="s">
        <v>351</v>
      </c>
      <c r="AB7" s="805"/>
    </row>
    <row r="8" spans="1:28" ht="24.75" customHeight="1">
      <c r="A8" s="961"/>
      <c r="B8" s="963"/>
      <c r="C8" s="980"/>
      <c r="D8" s="202" t="s">
        <v>15</v>
      </c>
      <c r="E8" s="201" t="s">
        <v>32</v>
      </c>
      <c r="F8" s="980"/>
      <c r="G8" s="985"/>
      <c r="H8" s="964"/>
      <c r="I8" s="262" t="s">
        <v>203</v>
      </c>
      <c r="J8" s="262" t="s">
        <v>204</v>
      </c>
      <c r="K8" s="980"/>
      <c r="L8" s="203" t="s">
        <v>22</v>
      </c>
      <c r="M8" s="203" t="s">
        <v>23</v>
      </c>
      <c r="N8" s="968"/>
      <c r="O8" s="987"/>
      <c r="P8" s="972"/>
      <c r="Q8" s="973"/>
      <c r="R8" s="974"/>
      <c r="S8" s="972"/>
      <c r="T8" s="973"/>
      <c r="U8" s="974"/>
      <c r="V8" s="968"/>
      <c r="W8" s="966"/>
      <c r="X8" s="977"/>
      <c r="Y8" s="977"/>
      <c r="Z8" s="977"/>
      <c r="AA8" s="977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194537112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418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f t="shared" ref="C22:C86" si="4">E22</f>
        <v>42374</v>
      </c>
      <c r="D22" s="184" t="s">
        <v>1069</v>
      </c>
      <c r="E22" s="191">
        <v>42374</v>
      </c>
      <c r="F22" s="189" t="s">
        <v>1368</v>
      </c>
      <c r="G22" s="480" t="s">
        <v>332</v>
      </c>
      <c r="H22" s="210"/>
      <c r="I22" s="256"/>
      <c r="J22" s="256"/>
      <c r="K22" s="38">
        <v>5000</v>
      </c>
      <c r="L22" s="600" t="s">
        <v>83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>x</v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38"/>
      <c r="AD22" s="211"/>
      <c r="AE22" s="211"/>
      <c r="AF22" s="211"/>
      <c r="AG22" s="211"/>
    </row>
    <row r="23" spans="1:33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42375</v>
      </c>
      <c r="D23" s="184" t="s">
        <v>1069</v>
      </c>
      <c r="E23" s="191">
        <v>42375</v>
      </c>
      <c r="F23" s="192" t="s">
        <v>1369</v>
      </c>
      <c r="G23" s="480" t="s">
        <v>332</v>
      </c>
      <c r="H23" s="7"/>
      <c r="I23" s="256"/>
      <c r="J23" s="256"/>
      <c r="K23" s="38">
        <v>12000000</v>
      </c>
      <c r="L23" s="194" t="s">
        <v>8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E23" s="211"/>
      <c r="AF23" s="211"/>
      <c r="AG23" s="211"/>
    </row>
    <row r="24" spans="1:33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42375</v>
      </c>
      <c r="D24" s="184" t="s">
        <v>1069</v>
      </c>
      <c r="E24" s="191">
        <v>42375</v>
      </c>
      <c r="F24" s="192" t="s">
        <v>1072</v>
      </c>
      <c r="G24" s="480" t="s">
        <v>332</v>
      </c>
      <c r="H24" s="193"/>
      <c r="I24" s="256"/>
      <c r="J24" s="256"/>
      <c r="K24" s="38">
        <v>15000</v>
      </c>
      <c r="L24" s="194" t="s">
        <v>83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>x</v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F24" s="211"/>
      <c r="AG24" s="211"/>
    </row>
    <row r="25" spans="1:33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42380</v>
      </c>
      <c r="D25" s="184" t="s">
        <v>1065</v>
      </c>
      <c r="E25" s="184">
        <v>42380</v>
      </c>
      <c r="F25" s="189" t="s">
        <v>1066</v>
      </c>
      <c r="G25" s="480" t="s">
        <v>332</v>
      </c>
      <c r="H25" s="785" t="s">
        <v>1356</v>
      </c>
      <c r="I25" s="256"/>
      <c r="J25" s="256"/>
      <c r="K25" s="599">
        <v>7730580</v>
      </c>
      <c r="L25" s="600" t="s">
        <v>24</v>
      </c>
      <c r="M25" s="600" t="s">
        <v>259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C25" s="591" t="str">
        <f>IF(VLOOKUP(H25,DS_131,1,0)=H25,"","x")</f>
        <v/>
      </c>
      <c r="AD25" s="591"/>
      <c r="AE25" s="591"/>
      <c r="AF25" s="591"/>
      <c r="AG25" s="591"/>
    </row>
    <row r="26" spans="1:33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" t="s">
        <v>1357</v>
      </c>
      <c r="I26" s="256"/>
      <c r="J26" s="256"/>
      <c r="K26" s="599">
        <v>5850000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42381</v>
      </c>
      <c r="D27" s="184" t="s">
        <v>1065</v>
      </c>
      <c r="E27" s="184">
        <v>42381</v>
      </c>
      <c r="F27" s="189" t="s">
        <v>1066</v>
      </c>
      <c r="G27" s="480" t="s">
        <v>332</v>
      </c>
      <c r="H27" s="7" t="s">
        <v>904</v>
      </c>
      <c r="I27" s="256"/>
      <c r="J27" s="256"/>
      <c r="K27" s="599">
        <v>29539400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</row>
    <row r="28" spans="1:33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897</v>
      </c>
      <c r="I28" s="256"/>
      <c r="J28" s="256"/>
      <c r="K28" s="599">
        <v>25488100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>131</v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42382</v>
      </c>
      <c r="D29" s="184" t="s">
        <v>1065</v>
      </c>
      <c r="E29" s="184">
        <v>42382</v>
      </c>
      <c r="F29" s="189" t="s">
        <v>1066</v>
      </c>
      <c r="G29" s="480" t="s">
        <v>332</v>
      </c>
      <c r="H29" s="785" t="s">
        <v>1356</v>
      </c>
      <c r="I29" s="256"/>
      <c r="J29" s="256"/>
      <c r="K29" s="599">
        <v>5454790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42382</v>
      </c>
      <c r="D30" s="184" t="s">
        <v>1069</v>
      </c>
      <c r="E30" s="191">
        <v>42382</v>
      </c>
      <c r="F30" s="189" t="s">
        <v>1355</v>
      </c>
      <c r="G30" s="480" t="s">
        <v>332</v>
      </c>
      <c r="H30" s="193" t="s">
        <v>1075</v>
      </c>
      <c r="I30" s="256"/>
      <c r="J30" s="256"/>
      <c r="K30" s="38">
        <v>17000000</v>
      </c>
      <c r="L30" s="194" t="s">
        <v>47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</row>
    <row r="31" spans="1:33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42384</v>
      </c>
      <c r="D31" s="184" t="s">
        <v>1065</v>
      </c>
      <c r="E31" s="184">
        <v>42384</v>
      </c>
      <c r="F31" s="189" t="s">
        <v>1066</v>
      </c>
      <c r="G31" s="480" t="s">
        <v>332</v>
      </c>
      <c r="H31" s="7" t="s">
        <v>426</v>
      </c>
      <c r="I31" s="256"/>
      <c r="J31" s="256"/>
      <c r="K31" s="599">
        <v>20020770</v>
      </c>
      <c r="L31" s="600" t="s">
        <v>24</v>
      </c>
      <c r="M31" s="600" t="s">
        <v>259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  <c r="AC31" s="591" t="str">
        <f>IF(VLOOKUP(H31,DS_131,1,0)=H31,"","x")</f>
        <v/>
      </c>
      <c r="AD31" s="211"/>
    </row>
    <row r="32" spans="1:33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42384</v>
      </c>
      <c r="D32" s="184" t="s">
        <v>1069</v>
      </c>
      <c r="E32" s="191">
        <v>42384</v>
      </c>
      <c r="F32" s="189" t="s">
        <v>1355</v>
      </c>
      <c r="G32" s="480" t="s">
        <v>332</v>
      </c>
      <c r="H32" s="193" t="s">
        <v>1075</v>
      </c>
      <c r="I32" s="256"/>
      <c r="J32" s="256"/>
      <c r="K32" s="38">
        <v>81000000</v>
      </c>
      <c r="L32" s="194" t="s">
        <v>47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>x</v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E32" s="211"/>
    </row>
    <row r="33" spans="1:33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42387</v>
      </c>
      <c r="D33" s="184" t="s">
        <v>1065</v>
      </c>
      <c r="E33" s="184">
        <v>42387</v>
      </c>
      <c r="F33" s="189" t="s">
        <v>1066</v>
      </c>
      <c r="G33" s="480" t="s">
        <v>332</v>
      </c>
      <c r="H33" s="7" t="s">
        <v>426</v>
      </c>
      <c r="I33" s="256"/>
      <c r="J33" s="256"/>
      <c r="K33" s="599">
        <v>9973249</v>
      </c>
      <c r="L33" s="600" t="s">
        <v>24</v>
      </c>
      <c r="M33" s="600" t="s">
        <v>259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C33" s="591" t="str">
        <f>IF(VLOOKUP(H33,DS_131,1,0)=H33,"","x")</f>
        <v/>
      </c>
    </row>
    <row r="34" spans="1:33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42388</v>
      </c>
      <c r="D34" s="184" t="s">
        <v>1065</v>
      </c>
      <c r="E34" s="184">
        <v>42388</v>
      </c>
      <c r="F34" s="189" t="s">
        <v>1333</v>
      </c>
      <c r="G34" s="480" t="s">
        <v>332</v>
      </c>
      <c r="H34" s="193" t="s">
        <v>1358</v>
      </c>
      <c r="I34" s="256"/>
      <c r="J34" s="256"/>
      <c r="K34" s="599">
        <v>2000000</v>
      </c>
      <c r="L34" s="600" t="s">
        <v>24</v>
      </c>
      <c r="M34" s="600" t="s">
        <v>47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D34" s="211"/>
    </row>
    <row r="35" spans="1:33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42388</v>
      </c>
      <c r="D35" s="184" t="s">
        <v>1069</v>
      </c>
      <c r="E35" s="191">
        <v>42388</v>
      </c>
      <c r="F35" s="192" t="s">
        <v>1369</v>
      </c>
      <c r="G35" s="480" t="s">
        <v>332</v>
      </c>
      <c r="H35" s="7"/>
      <c r="I35" s="256"/>
      <c r="J35" s="256"/>
      <c r="K35" s="38">
        <v>12000000</v>
      </c>
      <c r="L35" s="194" t="s">
        <v>8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</row>
    <row r="36" spans="1:33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42389</v>
      </c>
      <c r="D36" s="184" t="s">
        <v>1069</v>
      </c>
      <c r="E36" s="191">
        <v>42389</v>
      </c>
      <c r="F36" s="189" t="s">
        <v>1368</v>
      </c>
      <c r="G36" s="480" t="s">
        <v>332</v>
      </c>
      <c r="H36" s="193"/>
      <c r="I36" s="256"/>
      <c r="J36" s="256"/>
      <c r="K36" s="38">
        <v>15000</v>
      </c>
      <c r="L36" s="194" t="s">
        <v>83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42390</v>
      </c>
      <c r="D38" s="184" t="s">
        <v>1065</v>
      </c>
      <c r="E38" s="184">
        <v>42390</v>
      </c>
      <c r="F38" s="189" t="s">
        <v>1066</v>
      </c>
      <c r="G38" s="480" t="s">
        <v>332</v>
      </c>
      <c r="H38" s="7" t="s">
        <v>904</v>
      </c>
      <c r="I38" s="256"/>
      <c r="J38" s="256"/>
      <c r="K38" s="599">
        <v>26925800</v>
      </c>
      <c r="L38" s="600" t="s">
        <v>24</v>
      </c>
      <c r="M38" s="600" t="s">
        <v>259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  <c r="AC38" s="591" t="str">
        <f>IF(VLOOKUP(H38,DS_131,1,0)=H38,"","x")</f>
        <v/>
      </c>
    </row>
    <row r="39" spans="1:33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42391</v>
      </c>
      <c r="D39" s="184" t="s">
        <v>1065</v>
      </c>
      <c r="E39" s="184">
        <v>42391</v>
      </c>
      <c r="F39" s="189" t="s">
        <v>1344</v>
      </c>
      <c r="G39" s="601" t="s">
        <v>1343</v>
      </c>
      <c r="H39" s="193"/>
      <c r="I39" s="256"/>
      <c r="J39" s="256"/>
      <c r="K39" s="599">
        <v>30704000</v>
      </c>
      <c r="L39" s="600" t="s">
        <v>24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</row>
    <row r="40" spans="1:33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42391</v>
      </c>
      <c r="D40" s="184" t="s">
        <v>1069</v>
      </c>
      <c r="E40" s="184">
        <v>42391</v>
      </c>
      <c r="F40" s="189" t="s">
        <v>1348</v>
      </c>
      <c r="G40" s="480" t="s">
        <v>1335</v>
      </c>
      <c r="H40" s="193" t="s">
        <v>1342</v>
      </c>
      <c r="I40" s="256"/>
      <c r="J40" s="256"/>
      <c r="K40" s="599">
        <v>16500000</v>
      </c>
      <c r="L40" s="600" t="s">
        <v>1334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42391</v>
      </c>
      <c r="D41" s="184" t="s">
        <v>1069</v>
      </c>
      <c r="E41" s="184">
        <v>42391</v>
      </c>
      <c r="F41" s="189" t="s">
        <v>1349</v>
      </c>
      <c r="G41" s="480" t="s">
        <v>1335</v>
      </c>
      <c r="H41" s="193" t="s">
        <v>1342</v>
      </c>
      <c r="I41" s="256"/>
      <c r="J41" s="256"/>
      <c r="K41" s="599">
        <v>2436003</v>
      </c>
      <c r="L41" s="600" t="s">
        <v>81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1336</v>
      </c>
      <c r="I42" s="256"/>
      <c r="J42" s="256"/>
      <c r="K42" s="599">
        <v>11866202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42391</v>
      </c>
      <c r="D43" s="184" t="s">
        <v>1065</v>
      </c>
      <c r="E43" s="184">
        <v>42391</v>
      </c>
      <c r="F43" s="189" t="s">
        <v>1066</v>
      </c>
      <c r="G43" s="480" t="s">
        <v>332</v>
      </c>
      <c r="H43" s="7" t="s">
        <v>897</v>
      </c>
      <c r="I43" s="256"/>
      <c r="J43" s="256"/>
      <c r="K43" s="599">
        <v>45691525</v>
      </c>
      <c r="L43" s="600" t="s">
        <v>24</v>
      </c>
      <c r="M43" s="600" t="s">
        <v>259</v>
      </c>
      <c r="N43" s="52" t="str">
        <f>IF(AND('331-CT'!$E$7=TH!H43,OR(L43="331",M43="331")),"331",IF(AND(OR(L43="131",M43="131"),H43='131-CT'!$E$7),"131",""))</f>
        <v>131</v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  <c r="AC43" s="591" t="str">
        <f>IF(VLOOKUP(H43,DS_131,1,0)=H43,"","x")</f>
        <v/>
      </c>
    </row>
    <row r="44" spans="1:33" s="21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42391</v>
      </c>
      <c r="D44" s="184" t="s">
        <v>1069</v>
      </c>
      <c r="E44" s="191">
        <v>42391</v>
      </c>
      <c r="F44" s="189" t="s">
        <v>1355</v>
      </c>
      <c r="G44" s="480" t="s">
        <v>332</v>
      </c>
      <c r="H44" s="193" t="s">
        <v>1358</v>
      </c>
      <c r="I44" s="256"/>
      <c r="J44" s="256"/>
      <c r="K44" s="38">
        <v>42000000</v>
      </c>
      <c r="L44" s="194" t="s">
        <v>47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>x</v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/>
      <c r="AD44" s="591"/>
      <c r="AE44" s="591"/>
      <c r="AF44" s="591"/>
      <c r="AG44" s="591"/>
    </row>
    <row r="45" spans="1:33" s="21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42391</v>
      </c>
      <c r="D45" s="184" t="s">
        <v>1069</v>
      </c>
      <c r="E45" s="191">
        <v>42391</v>
      </c>
      <c r="F45" s="192" t="s">
        <v>1072</v>
      </c>
      <c r="G45" s="480" t="s">
        <v>332</v>
      </c>
      <c r="H45" s="193"/>
      <c r="I45" s="256"/>
      <c r="J45" s="256"/>
      <c r="K45" s="38">
        <v>15000</v>
      </c>
      <c r="L45" s="194" t="s">
        <v>83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42392</v>
      </c>
      <c r="D46" s="184" t="s">
        <v>1065</v>
      </c>
      <c r="E46" s="184">
        <v>42392</v>
      </c>
      <c r="F46" s="189" t="s">
        <v>1066</v>
      </c>
      <c r="G46" s="480" t="s">
        <v>332</v>
      </c>
      <c r="H46" s="7" t="s">
        <v>426</v>
      </c>
      <c r="I46" s="256"/>
      <c r="J46" s="256"/>
      <c r="K46" s="599">
        <v>5230500</v>
      </c>
      <c r="L46" s="600" t="s">
        <v>24</v>
      </c>
      <c r="M46" s="600" t="s">
        <v>259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 t="str">
        <f>IF(VLOOKUP(H46,DS_131,1,0)=H46,"","x")</f>
        <v/>
      </c>
    </row>
    <row r="47" spans="1:33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42394</v>
      </c>
      <c r="D47" s="184" t="s">
        <v>1065</v>
      </c>
      <c r="E47" s="184">
        <v>42394</v>
      </c>
      <c r="F47" s="189" t="s">
        <v>1066</v>
      </c>
      <c r="G47" s="480" t="s">
        <v>332</v>
      </c>
      <c r="H47" s="7" t="s">
        <v>1359</v>
      </c>
      <c r="I47" s="256"/>
      <c r="J47" s="256"/>
      <c r="K47" s="599">
        <v>14181860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7149780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3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42394</v>
      </c>
      <c r="D49" s="184" t="s">
        <v>1065</v>
      </c>
      <c r="E49" s="184">
        <v>42394</v>
      </c>
      <c r="F49" s="189" t="s">
        <v>1360</v>
      </c>
      <c r="G49" s="480" t="s">
        <v>332</v>
      </c>
      <c r="H49" s="193"/>
      <c r="I49" s="256"/>
      <c r="J49" s="256"/>
      <c r="K49" s="599">
        <v>5798</v>
      </c>
      <c r="L49" s="600" t="s">
        <v>24</v>
      </c>
      <c r="M49" s="600" t="s">
        <v>40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</row>
    <row r="50" spans="1:33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42395</v>
      </c>
      <c r="D50" s="184" t="s">
        <v>1069</v>
      </c>
      <c r="E50" s="191">
        <v>42395</v>
      </c>
      <c r="F50" s="192" t="s">
        <v>1369</v>
      </c>
      <c r="G50" s="480" t="s">
        <v>332</v>
      </c>
      <c r="H50" s="7"/>
      <c r="I50" s="256"/>
      <c r="J50" s="256"/>
      <c r="K50" s="38">
        <v>20000000</v>
      </c>
      <c r="L50" s="194" t="s">
        <v>8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  <c r="AE50" s="211"/>
    </row>
    <row r="51" spans="1:33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42395</v>
      </c>
      <c r="D51" s="184" t="s">
        <v>1069</v>
      </c>
      <c r="E51" s="191">
        <v>42395</v>
      </c>
      <c r="F51" s="192" t="s">
        <v>1072</v>
      </c>
      <c r="G51" s="480" t="s">
        <v>332</v>
      </c>
      <c r="H51" s="193"/>
      <c r="I51" s="256"/>
      <c r="J51" s="256"/>
      <c r="K51" s="38">
        <v>20000</v>
      </c>
      <c r="L51" s="194" t="s">
        <v>83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3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42396</v>
      </c>
      <c r="D52" s="184" t="s">
        <v>1065</v>
      </c>
      <c r="E52" s="184">
        <v>42396</v>
      </c>
      <c r="F52" s="189" t="s">
        <v>1333</v>
      </c>
      <c r="G52" s="480" t="s">
        <v>332</v>
      </c>
      <c r="H52" s="193" t="s">
        <v>1361</v>
      </c>
      <c r="I52" s="256"/>
      <c r="J52" s="256"/>
      <c r="K52" s="599">
        <v>19000000</v>
      </c>
      <c r="L52" s="600" t="s">
        <v>24</v>
      </c>
      <c r="M52" s="600" t="s">
        <v>47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</row>
    <row r="53" spans="1:33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42396</v>
      </c>
      <c r="D53" s="184" t="s">
        <v>1069</v>
      </c>
      <c r="E53" s="191">
        <v>42396</v>
      </c>
      <c r="F53" s="192" t="s">
        <v>1369</v>
      </c>
      <c r="G53" s="480" t="s">
        <v>332</v>
      </c>
      <c r="H53" s="7"/>
      <c r="I53" s="256"/>
      <c r="J53" s="256"/>
      <c r="K53" s="38">
        <v>25000000</v>
      </c>
      <c r="L53" s="194" t="s">
        <v>8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  <c r="AD53" s="211"/>
      <c r="AE53" s="211"/>
    </row>
    <row r="54" spans="1:33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42396</v>
      </c>
      <c r="D54" s="184" t="s">
        <v>1069</v>
      </c>
      <c r="E54" s="191">
        <v>42396</v>
      </c>
      <c r="F54" s="192" t="s">
        <v>1072</v>
      </c>
      <c r="G54" s="480" t="s">
        <v>332</v>
      </c>
      <c r="H54" s="193"/>
      <c r="I54" s="256"/>
      <c r="J54" s="256"/>
      <c r="K54" s="38">
        <v>15000</v>
      </c>
      <c r="L54" s="194" t="s">
        <v>83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E54" s="211"/>
    </row>
    <row r="55" spans="1:33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10000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3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42397</v>
      </c>
      <c r="D56" s="184" t="s">
        <v>1065</v>
      </c>
      <c r="E56" s="184">
        <v>42397</v>
      </c>
      <c r="F56" s="189" t="s">
        <v>1066</v>
      </c>
      <c r="G56" s="480" t="s">
        <v>332</v>
      </c>
      <c r="H56" s="7" t="s">
        <v>904</v>
      </c>
      <c r="I56" s="256"/>
      <c r="J56" s="256"/>
      <c r="K56" s="599">
        <v>39905800</v>
      </c>
      <c r="L56" s="600" t="s">
        <v>24</v>
      </c>
      <c r="M56" s="600" t="s">
        <v>259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C56" s="591" t="str">
        <f>IF(VLOOKUP(H56,DS_131,1,0)=H56,"","x")</f>
        <v/>
      </c>
    </row>
    <row r="57" spans="1:33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42398</v>
      </c>
      <c r="D57" s="184" t="s">
        <v>1065</v>
      </c>
      <c r="E57" s="184">
        <v>42398</v>
      </c>
      <c r="F57" s="189" t="s">
        <v>1066</v>
      </c>
      <c r="G57" s="480" t="s">
        <v>332</v>
      </c>
      <c r="H57" s="7" t="s">
        <v>1054</v>
      </c>
      <c r="I57" s="256"/>
      <c r="J57" s="256"/>
      <c r="K57" s="599">
        <v>28801080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  <c r="AD57" s="211"/>
      <c r="AE57" s="211"/>
    </row>
    <row r="58" spans="1:33" s="591" customFormat="1" ht="15.75" customHeight="1">
      <c r="A58" s="204" t="str">
        <f>IF(B58&lt;&gt;"",IF(AND(B58&gt;=_TM1,B58&lt;=_TM2,OR(TH!L58="1111",TH!M58="1111")),TH!D58,""),"")</f>
        <v/>
      </c>
      <c r="B58" s="36">
        <f t="shared" ref="B58" si="5">IF(C58&lt;&gt;"",MONTH(C58),"")</f>
        <v>1</v>
      </c>
      <c r="C58" s="184">
        <f t="shared" ref="C58" si="6">E58</f>
        <v>42398</v>
      </c>
      <c r="D58" s="184" t="s">
        <v>1065</v>
      </c>
      <c r="E58" s="184">
        <v>42398</v>
      </c>
      <c r="F58" s="189" t="s">
        <v>1072</v>
      </c>
      <c r="G58" s="480" t="s">
        <v>332</v>
      </c>
      <c r="H58" s="7" t="s">
        <v>1054</v>
      </c>
      <c r="I58" s="256"/>
      <c r="J58" s="256"/>
      <c r="K58" s="599">
        <v>22000</v>
      </c>
      <c r="L58" s="600" t="s">
        <v>83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>x</v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3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42398</v>
      </c>
      <c r="D59" s="184" t="s">
        <v>1069</v>
      </c>
      <c r="E59" s="191">
        <v>42398</v>
      </c>
      <c r="F59" s="192" t="s">
        <v>1369</v>
      </c>
      <c r="G59" s="480" t="s">
        <v>332</v>
      </c>
      <c r="H59" s="7"/>
      <c r="I59" s="256"/>
      <c r="J59" s="256"/>
      <c r="K59" s="38">
        <v>30000000</v>
      </c>
      <c r="L59" s="194" t="s">
        <v>8</v>
      </c>
      <c r="M59" s="600" t="s">
        <v>24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E59" s="211"/>
    </row>
    <row r="60" spans="1:33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1069</v>
      </c>
      <c r="E60" s="191">
        <v>42398</v>
      </c>
      <c r="F60" s="192" t="s">
        <v>1072</v>
      </c>
      <c r="G60" s="480" t="s">
        <v>332</v>
      </c>
      <c r="H60" s="193"/>
      <c r="I60" s="256"/>
      <c r="J60" s="256"/>
      <c r="K60" s="38">
        <v>10000</v>
      </c>
      <c r="L60" s="194" t="s">
        <v>83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D60" s="211"/>
      <c r="AE60" s="211"/>
    </row>
    <row r="61" spans="1:33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42399</v>
      </c>
      <c r="D61" s="184" t="s">
        <v>1069</v>
      </c>
      <c r="E61" s="191">
        <v>42399</v>
      </c>
      <c r="F61" s="192" t="s">
        <v>1369</v>
      </c>
      <c r="G61" s="480" t="s">
        <v>332</v>
      </c>
      <c r="H61" s="7"/>
      <c r="I61" s="256"/>
      <c r="J61" s="256"/>
      <c r="K61" s="38">
        <v>20000000</v>
      </c>
      <c r="L61" s="194" t="s">
        <v>8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E61" s="211"/>
    </row>
    <row r="62" spans="1:33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42401</v>
      </c>
      <c r="D62" s="184" t="s">
        <v>1065</v>
      </c>
      <c r="E62" s="184">
        <v>42401</v>
      </c>
      <c r="F62" s="189" t="s">
        <v>1066</v>
      </c>
      <c r="G62" s="480" t="s">
        <v>332</v>
      </c>
      <c r="H62" s="7" t="s">
        <v>897</v>
      </c>
      <c r="I62" s="256"/>
      <c r="J62" s="256"/>
      <c r="K62" s="599">
        <v>28031850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>131</v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C62" s="591" t="str">
        <f>IF(VLOOKUP(H62,DS_131,1,0)=H62,"","x")</f>
        <v/>
      </c>
      <c r="AE62" s="211"/>
    </row>
    <row r="63" spans="1:33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42401</v>
      </c>
      <c r="D63" s="184" t="s">
        <v>1069</v>
      </c>
      <c r="E63" s="191">
        <v>42401</v>
      </c>
      <c r="F63" s="189" t="s">
        <v>1355</v>
      </c>
      <c r="G63" s="480" t="s">
        <v>332</v>
      </c>
      <c r="H63" s="193" t="s">
        <v>1361</v>
      </c>
      <c r="I63" s="256"/>
      <c r="J63" s="256"/>
      <c r="K63" s="38">
        <v>7000000</v>
      </c>
      <c r="L63" s="194" t="s">
        <v>47</v>
      </c>
      <c r="M63" s="600" t="s">
        <v>24</v>
      </c>
      <c r="N63" s="52" t="str">
        <f>IF(AND('331-CT'!$E$7=TH!H63,OR(L63="331",M63="331")),"331",IF(AND(OR(L63="131",M63="131"),H63='131-CT'!$E$7),"131",""))</f>
        <v/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>x</v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E63" s="211"/>
    </row>
    <row r="64" spans="1:33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42402</v>
      </c>
      <c r="D64" s="184" t="s">
        <v>1069</v>
      </c>
      <c r="E64" s="191">
        <v>42402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20000000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F64" s="211"/>
      <c r="AG64" s="211"/>
    </row>
    <row r="65" spans="1:33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42403</v>
      </c>
      <c r="D65" s="184" t="s">
        <v>1065</v>
      </c>
      <c r="E65" s="184">
        <v>42403</v>
      </c>
      <c r="F65" s="189" t="s">
        <v>1066</v>
      </c>
      <c r="G65" s="480" t="s">
        <v>332</v>
      </c>
      <c r="H65" s="7" t="s">
        <v>821</v>
      </c>
      <c r="I65" s="256"/>
      <c r="J65" s="256"/>
      <c r="K65" s="599">
        <v>16342736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C65" s="591" t="str">
        <f>IF(VLOOKUP(H65,DS_131,1,0)=H65,"","x")</f>
        <v/>
      </c>
    </row>
    <row r="66" spans="1:33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193" t="s">
        <v>904</v>
      </c>
      <c r="I66" s="256"/>
      <c r="J66" s="256"/>
      <c r="K66" s="599">
        <v>50530150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42403</v>
      </c>
      <c r="D67" s="184" t="s">
        <v>1069</v>
      </c>
      <c r="E67" s="191">
        <v>42403</v>
      </c>
      <c r="F67" s="189" t="s">
        <v>1355</v>
      </c>
      <c r="G67" s="480" t="s">
        <v>332</v>
      </c>
      <c r="H67" s="193" t="s">
        <v>1075</v>
      </c>
      <c r="I67" s="256"/>
      <c r="J67" s="256"/>
      <c r="K67" s="38">
        <v>50000000</v>
      </c>
      <c r="L67" s="194" t="s">
        <v>47</v>
      </c>
      <c r="M67" s="600" t="s">
        <v>24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>x</v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F67" s="211"/>
      <c r="AG67" s="211"/>
    </row>
    <row r="68" spans="1:33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42403</v>
      </c>
      <c r="D68" s="184" t="s">
        <v>1069</v>
      </c>
      <c r="E68" s="191">
        <v>42403</v>
      </c>
      <c r="F68" s="192" t="s">
        <v>1369</v>
      </c>
      <c r="G68" s="480" t="s">
        <v>332</v>
      </c>
      <c r="H68" s="7"/>
      <c r="I68" s="256"/>
      <c r="J68" s="256"/>
      <c r="K68" s="38">
        <v>30000000</v>
      </c>
      <c r="L68" s="194" t="s">
        <v>8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D68" s="211"/>
      <c r="AE68" s="211"/>
      <c r="AF68" s="211"/>
      <c r="AG68" s="211"/>
    </row>
    <row r="69" spans="1:33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42404</v>
      </c>
      <c r="D69" s="184" t="s">
        <v>1065</v>
      </c>
      <c r="E69" s="184">
        <v>42404</v>
      </c>
      <c r="F69" s="189" t="s">
        <v>1066</v>
      </c>
      <c r="G69" s="480" t="s">
        <v>332</v>
      </c>
      <c r="H69" s="7" t="s">
        <v>426</v>
      </c>
      <c r="I69" s="256"/>
      <c r="J69" s="256"/>
      <c r="K69" s="599">
        <v>2717000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C69" s="591" t="str">
        <f>IF(VLOOKUP(H69,DS_131,1,0)=H69,"","x")</f>
        <v/>
      </c>
    </row>
    <row r="70" spans="1:33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960</v>
      </c>
      <c r="I70" s="256"/>
      <c r="J70" s="256"/>
      <c r="K70" s="599">
        <v>2282500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1362</v>
      </c>
      <c r="I71" s="256"/>
      <c r="J71" s="256"/>
      <c r="K71" s="599">
        <v>3548160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1363</v>
      </c>
      <c r="I72" s="256"/>
      <c r="J72" s="256"/>
      <c r="K72" s="599">
        <v>11912120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42405</v>
      </c>
      <c r="D73" s="184" t="s">
        <v>1065</v>
      </c>
      <c r="E73" s="184">
        <v>42405</v>
      </c>
      <c r="F73" s="189" t="s">
        <v>1333</v>
      </c>
      <c r="G73" s="480" t="s">
        <v>332</v>
      </c>
      <c r="H73" s="193" t="s">
        <v>1361</v>
      </c>
      <c r="I73" s="256"/>
      <c r="J73" s="256"/>
      <c r="K73" s="599">
        <v>27500000</v>
      </c>
      <c r="L73" s="600" t="s">
        <v>24</v>
      </c>
      <c r="M73" s="600" t="s">
        <v>47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</row>
    <row r="74" spans="1:33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2</v>
      </c>
      <c r="C74" s="184">
        <f t="shared" si="4"/>
        <v>42405</v>
      </c>
      <c r="D74" s="184" t="s">
        <v>1069</v>
      </c>
      <c r="E74" s="191">
        <v>42405</v>
      </c>
      <c r="F74" s="192" t="s">
        <v>1369</v>
      </c>
      <c r="G74" s="480" t="s">
        <v>332</v>
      </c>
      <c r="H74" s="7"/>
      <c r="I74" s="256"/>
      <c r="J74" s="256"/>
      <c r="K74" s="38">
        <v>15000000</v>
      </c>
      <c r="L74" s="194" t="s">
        <v>8</v>
      </c>
      <c r="M74" s="600" t="s">
        <v>24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  <c r="AE74" s="211"/>
      <c r="AF74" s="211"/>
      <c r="AG74" s="211"/>
    </row>
    <row r="75" spans="1:33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2</v>
      </c>
      <c r="C75" s="184">
        <f t="shared" si="4"/>
        <v>42405</v>
      </c>
      <c r="D75" s="184" t="s">
        <v>1069</v>
      </c>
      <c r="E75" s="191">
        <v>42405</v>
      </c>
      <c r="F75" s="192" t="s">
        <v>1072</v>
      </c>
      <c r="G75" s="480" t="s">
        <v>332</v>
      </c>
      <c r="H75" s="45"/>
      <c r="I75" s="257"/>
      <c r="J75" s="257"/>
      <c r="K75" s="38">
        <v>15000</v>
      </c>
      <c r="L75" s="194" t="s">
        <v>83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>x</v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D75" s="211"/>
      <c r="AE75" s="211"/>
      <c r="AF75" s="211"/>
      <c r="AG75" s="211"/>
    </row>
    <row r="76" spans="1:33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2</v>
      </c>
      <c r="C76" s="184">
        <f t="shared" si="4"/>
        <v>42405</v>
      </c>
      <c r="D76" s="184" t="s">
        <v>1069</v>
      </c>
      <c r="E76" s="191">
        <v>42405</v>
      </c>
      <c r="F76" s="192" t="s">
        <v>1369</v>
      </c>
      <c r="G76" s="480" t="s">
        <v>332</v>
      </c>
      <c r="H76" s="7"/>
      <c r="I76" s="257"/>
      <c r="J76" s="257"/>
      <c r="K76" s="38">
        <v>20000000</v>
      </c>
      <c r="L76" s="194" t="s">
        <v>8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E76" s="211"/>
      <c r="AF76" s="211"/>
      <c r="AG76" s="211"/>
    </row>
    <row r="77" spans="1:33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6"/>
      <c r="J77" s="256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42405</v>
      </c>
      <c r="D78" s="184" t="s">
        <v>1069</v>
      </c>
      <c r="E78" s="191">
        <v>42405</v>
      </c>
      <c r="F78" s="192" t="s">
        <v>1072</v>
      </c>
      <c r="G78" s="480" t="s">
        <v>332</v>
      </c>
      <c r="H78" s="45"/>
      <c r="I78" s="257"/>
      <c r="J78" s="257"/>
      <c r="K78" s="38">
        <v>15000</v>
      </c>
      <c r="L78" s="194" t="s">
        <v>83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42418</v>
      </c>
      <c r="D79" s="184" t="s">
        <v>1065</v>
      </c>
      <c r="E79" s="184">
        <v>42418</v>
      </c>
      <c r="F79" s="189" t="s">
        <v>1066</v>
      </c>
      <c r="G79" s="480" t="s">
        <v>332</v>
      </c>
      <c r="H79" s="193" t="s">
        <v>897</v>
      </c>
      <c r="I79" s="256"/>
      <c r="J79" s="256"/>
      <c r="K79" s="599">
        <v>10641840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>131</v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C79" s="591" t="str">
        <f>IF(VLOOKUP(H79,DS_131,1,0)=H79,"","x")</f>
        <v/>
      </c>
    </row>
    <row r="80" spans="1:33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7" t="s">
        <v>1364</v>
      </c>
      <c r="I80" s="256"/>
      <c r="J80" s="256"/>
      <c r="K80" s="599">
        <v>6976000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42419</v>
      </c>
      <c r="D81" s="184" t="s">
        <v>1065</v>
      </c>
      <c r="E81" s="184">
        <v>42419</v>
      </c>
      <c r="F81" s="189" t="s">
        <v>1344</v>
      </c>
      <c r="G81" s="601" t="s">
        <v>1343</v>
      </c>
      <c r="H81" s="193"/>
      <c r="I81" s="256"/>
      <c r="J81" s="256"/>
      <c r="K81" s="599">
        <v>13900000</v>
      </c>
      <c r="L81" s="600" t="s">
        <v>24</v>
      </c>
      <c r="M81" s="600" t="s">
        <v>24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</row>
    <row r="82" spans="1:33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42419</v>
      </c>
      <c r="D82" s="184" t="s">
        <v>1065</v>
      </c>
      <c r="E82" s="184">
        <v>42419</v>
      </c>
      <c r="F82" s="189" t="s">
        <v>1333</v>
      </c>
      <c r="G82" s="480" t="s">
        <v>332</v>
      </c>
      <c r="H82" s="193" t="s">
        <v>1075</v>
      </c>
      <c r="I82" s="256"/>
      <c r="J82" s="256"/>
      <c r="K82" s="599">
        <v>36500000</v>
      </c>
      <c r="L82" s="600" t="s">
        <v>24</v>
      </c>
      <c r="M82" s="600" t="s">
        <v>47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42419</v>
      </c>
      <c r="D83" s="184" t="s">
        <v>1069</v>
      </c>
      <c r="E83" s="191">
        <v>42419</v>
      </c>
      <c r="F83" s="192" t="s">
        <v>1369</v>
      </c>
      <c r="G83" s="480" t="s">
        <v>332</v>
      </c>
      <c r="H83" s="7"/>
      <c r="I83" s="256"/>
      <c r="J83" s="256"/>
      <c r="K83" s="38">
        <v>40000000</v>
      </c>
      <c r="L83" s="194" t="s">
        <v>8</v>
      </c>
      <c r="M83" s="600" t="s">
        <v>24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  <c r="AE83" s="211"/>
      <c r="AF83" s="211"/>
      <c r="AG83" s="211"/>
    </row>
    <row r="84" spans="1:33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42419</v>
      </c>
      <c r="D84" s="184" t="s">
        <v>1069</v>
      </c>
      <c r="E84" s="191">
        <v>42419</v>
      </c>
      <c r="F84" s="192" t="s">
        <v>1072</v>
      </c>
      <c r="G84" s="480" t="s">
        <v>332</v>
      </c>
      <c r="H84" s="45"/>
      <c r="I84" s="256"/>
      <c r="J84" s="256"/>
      <c r="K84" s="38">
        <v>15000</v>
      </c>
      <c r="L84" s="194" t="s">
        <v>83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>x</v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2</v>
      </c>
      <c r="C87" s="184">
        <f t="shared" ref="C87:C150" si="8">E87</f>
        <v>42420</v>
      </c>
      <c r="D87" s="184" t="s">
        <v>1069</v>
      </c>
      <c r="E87" s="184">
        <v>42420</v>
      </c>
      <c r="F87" s="189" t="s">
        <v>1349</v>
      </c>
      <c r="G87" s="480" t="s">
        <v>1335</v>
      </c>
      <c r="H87" s="193" t="s">
        <v>1342</v>
      </c>
      <c r="I87" s="256"/>
      <c r="J87" s="256"/>
      <c r="K87" s="599">
        <v>2347393</v>
      </c>
      <c r="L87" s="600" t="s">
        <v>81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</row>
    <row r="88" spans="1:33" s="591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2</v>
      </c>
      <c r="C88" s="184">
        <f t="shared" si="8"/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1336</v>
      </c>
      <c r="I88" s="256"/>
      <c r="J88" s="256"/>
      <c r="K88" s="599">
        <v>11653963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  <c r="AD88" s="211"/>
    </row>
    <row r="89" spans="1:33" s="591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2</v>
      </c>
      <c r="C89" s="184">
        <f t="shared" si="8"/>
        <v>42424</v>
      </c>
      <c r="D89" s="184" t="s">
        <v>1065</v>
      </c>
      <c r="E89" s="184">
        <v>42424</v>
      </c>
      <c r="F89" s="189" t="s">
        <v>1066</v>
      </c>
      <c r="G89" s="480" t="s">
        <v>332</v>
      </c>
      <c r="H89" s="210" t="s">
        <v>636</v>
      </c>
      <c r="I89" s="256"/>
      <c r="J89" s="256"/>
      <c r="K89" s="599">
        <v>11583000</v>
      </c>
      <c r="L89" s="600" t="s">
        <v>24</v>
      </c>
      <c r="M89" s="600" t="s">
        <v>259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C89" s="591" t="str">
        <f>IF(VLOOKUP(H89,DS_131,1,0)=H89,"","x")</f>
        <v/>
      </c>
    </row>
    <row r="90" spans="1:33" s="591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2</v>
      </c>
      <c r="C90" s="184">
        <f t="shared" si="8"/>
        <v>42424</v>
      </c>
      <c r="D90" s="184" t="s">
        <v>1069</v>
      </c>
      <c r="E90" s="191">
        <v>42424</v>
      </c>
      <c r="F90" s="189" t="s">
        <v>1355</v>
      </c>
      <c r="G90" s="480" t="s">
        <v>332</v>
      </c>
      <c r="H90" s="193" t="s">
        <v>1361</v>
      </c>
      <c r="I90" s="256"/>
      <c r="J90" s="256"/>
      <c r="K90" s="38">
        <v>12000000</v>
      </c>
      <c r="L90" s="194" t="s">
        <v>47</v>
      </c>
      <c r="M90" s="600" t="s">
        <v>24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E90" s="211"/>
      <c r="AF90" s="211"/>
      <c r="AG90" s="211"/>
    </row>
    <row r="91" spans="1:33" s="591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2</v>
      </c>
      <c r="C91" s="184">
        <f t="shared" si="8"/>
        <v>42425</v>
      </c>
      <c r="D91" s="184" t="s">
        <v>1065</v>
      </c>
      <c r="E91" s="184">
        <v>42425</v>
      </c>
      <c r="F91" s="189" t="s">
        <v>1360</v>
      </c>
      <c r="G91" s="480" t="s">
        <v>332</v>
      </c>
      <c r="H91" s="193"/>
      <c r="I91" s="256"/>
      <c r="J91" s="256"/>
      <c r="K91" s="599">
        <v>3332</v>
      </c>
      <c r="L91" s="600" t="s">
        <v>24</v>
      </c>
      <c r="M91" s="600" t="s">
        <v>40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</row>
    <row r="92" spans="1:33" s="59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2</v>
      </c>
      <c r="C92" s="184">
        <f t="shared" si="8"/>
        <v>42426</v>
      </c>
      <c r="D92" s="184" t="s">
        <v>1069</v>
      </c>
      <c r="E92" s="184">
        <v>42426</v>
      </c>
      <c r="F92" s="189" t="s">
        <v>1350</v>
      </c>
      <c r="G92" s="480" t="s">
        <v>1335</v>
      </c>
      <c r="H92" s="193"/>
      <c r="I92" s="256"/>
      <c r="J92" s="256"/>
      <c r="K92" s="599">
        <v>50000</v>
      </c>
      <c r="L92" s="600" t="s">
        <v>83</v>
      </c>
      <c r="M92" s="600" t="s">
        <v>24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>
        <v>1</v>
      </c>
    </row>
    <row r="93" spans="1:33" s="59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2</v>
      </c>
      <c r="C93" s="184">
        <f t="shared" si="8"/>
        <v>42426</v>
      </c>
      <c r="D93" s="184" t="s">
        <v>1069</v>
      </c>
      <c r="E93" s="184">
        <v>42426</v>
      </c>
      <c r="F93" s="189" t="s">
        <v>1351</v>
      </c>
      <c r="G93" s="480" t="s">
        <v>1335</v>
      </c>
      <c r="H93" s="193"/>
      <c r="I93" s="256"/>
      <c r="J93" s="256"/>
      <c r="K93" s="599">
        <v>5000</v>
      </c>
      <c r="L93" s="600" t="s">
        <v>9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3</v>
      </c>
      <c r="C94" s="184">
        <f t="shared" si="8"/>
        <v>42430</v>
      </c>
      <c r="D94" s="184" t="s">
        <v>1065</v>
      </c>
      <c r="E94" s="184">
        <v>42430</v>
      </c>
      <c r="F94" s="189" t="s">
        <v>1066</v>
      </c>
      <c r="G94" s="480" t="s">
        <v>332</v>
      </c>
      <c r="H94" s="193" t="s">
        <v>1365</v>
      </c>
      <c r="I94" s="256"/>
      <c r="J94" s="256"/>
      <c r="K94" s="599">
        <v>8140000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/>
      <c r="AC94" s="591" t="str">
        <f>IF(VLOOKUP(H94,DS_131,1,0)=H94,"","x")</f>
        <v/>
      </c>
    </row>
    <row r="95" spans="1:33" s="591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3</v>
      </c>
      <c r="C95" s="184">
        <f t="shared" si="8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904</v>
      </c>
      <c r="I95" s="256"/>
      <c r="J95" s="256"/>
      <c r="K95" s="599">
        <v>29877710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  <c r="AE95" s="211"/>
    </row>
    <row r="96" spans="1:33" s="59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3</v>
      </c>
      <c r="C96" s="184">
        <f t="shared" si="8"/>
        <v>42430</v>
      </c>
      <c r="D96" s="184" t="s">
        <v>1065</v>
      </c>
      <c r="E96" s="191">
        <v>42430</v>
      </c>
      <c r="F96" s="189" t="s">
        <v>1066</v>
      </c>
      <c r="G96" s="480" t="s">
        <v>332</v>
      </c>
      <c r="H96" s="7" t="s">
        <v>1366</v>
      </c>
      <c r="I96" s="256"/>
      <c r="J96" s="911"/>
      <c r="K96" s="599">
        <v>17055720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3</v>
      </c>
      <c r="C97" s="184">
        <f t="shared" si="8"/>
        <v>42430</v>
      </c>
      <c r="D97" s="184" t="s">
        <v>1069</v>
      </c>
      <c r="E97" s="191">
        <v>42430</v>
      </c>
      <c r="F97" s="189" t="s">
        <v>1355</v>
      </c>
      <c r="G97" s="480" t="s">
        <v>332</v>
      </c>
      <c r="H97" s="193" t="s">
        <v>1075</v>
      </c>
      <c r="I97" s="256"/>
      <c r="J97" s="256"/>
      <c r="K97" s="38">
        <v>8100000</v>
      </c>
      <c r="L97" s="194" t="s">
        <v>47</v>
      </c>
      <c r="M97" s="600" t="s">
        <v>24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>x</v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F97" s="211"/>
      <c r="AG97" s="211"/>
    </row>
    <row r="98" spans="1:33" s="59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3</v>
      </c>
      <c r="C98" s="184">
        <f t="shared" si="8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1361</v>
      </c>
      <c r="I98" s="256"/>
      <c r="J98" s="256"/>
      <c r="K98" s="38">
        <v>47000000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3</v>
      </c>
      <c r="C99" s="184">
        <f t="shared" si="8"/>
        <v>42432</v>
      </c>
      <c r="D99" s="184" t="s">
        <v>1065</v>
      </c>
      <c r="E99" s="191">
        <v>42432</v>
      </c>
      <c r="F99" s="189" t="s">
        <v>1066</v>
      </c>
      <c r="G99" s="480" t="s">
        <v>332</v>
      </c>
      <c r="H99" s="7" t="s">
        <v>426</v>
      </c>
      <c r="I99" s="256"/>
      <c r="J99" s="911"/>
      <c r="K99" s="599">
        <v>9111751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C99" s="591" t="str">
        <f>IF(VLOOKUP(H99,DS_131,1,0)=H99,"","x")</f>
        <v/>
      </c>
    </row>
    <row r="100" spans="1:33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3</v>
      </c>
      <c r="C100" s="184">
        <f t="shared" si="8"/>
        <v>42432</v>
      </c>
      <c r="D100" s="184" t="s">
        <v>1069</v>
      </c>
      <c r="E100" s="191">
        <v>42432</v>
      </c>
      <c r="F100" s="189" t="s">
        <v>1355</v>
      </c>
      <c r="G100" s="480" t="s">
        <v>332</v>
      </c>
      <c r="H100" s="193" t="s">
        <v>1361</v>
      </c>
      <c r="I100" s="256"/>
      <c r="J100" s="256"/>
      <c r="K100" s="38">
        <v>9100000</v>
      </c>
      <c r="L100" s="194" t="s">
        <v>47</v>
      </c>
      <c r="M100" s="600" t="s">
        <v>24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>x</v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E100" s="211"/>
      <c r="AF100" s="211"/>
      <c r="AG100" s="211"/>
    </row>
    <row r="101" spans="1:33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3</v>
      </c>
      <c r="C101" s="184">
        <f t="shared" si="8"/>
        <v>42437</v>
      </c>
      <c r="D101" s="184" t="s">
        <v>1069</v>
      </c>
      <c r="E101" s="184">
        <v>42437</v>
      </c>
      <c r="F101" s="189" t="s">
        <v>1352</v>
      </c>
      <c r="G101" s="480" t="s">
        <v>1335</v>
      </c>
      <c r="H101" s="193"/>
      <c r="I101" s="256"/>
      <c r="J101" s="256"/>
      <c r="K101" s="599">
        <v>15000</v>
      </c>
      <c r="L101" s="600" t="s">
        <v>83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>
        <v>1</v>
      </c>
    </row>
    <row r="102" spans="1:33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3</v>
      </c>
      <c r="C102" s="184">
        <f t="shared" si="8"/>
        <v>42437</v>
      </c>
      <c r="D102" s="184" t="s">
        <v>1069</v>
      </c>
      <c r="E102" s="184">
        <v>42437</v>
      </c>
      <c r="F102" s="189" t="s">
        <v>1353</v>
      </c>
      <c r="G102" s="480" t="s">
        <v>1335</v>
      </c>
      <c r="H102" s="193"/>
      <c r="I102" s="256"/>
      <c r="J102" s="256"/>
      <c r="K102" s="599">
        <v>1500</v>
      </c>
      <c r="L102" s="600" t="s">
        <v>9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3</v>
      </c>
      <c r="C103" s="184">
        <f t="shared" si="8"/>
        <v>42437</v>
      </c>
      <c r="D103" s="184" t="s">
        <v>1065</v>
      </c>
      <c r="E103" s="191">
        <v>42437</v>
      </c>
      <c r="F103" s="189" t="s">
        <v>1066</v>
      </c>
      <c r="G103" s="480" t="s">
        <v>332</v>
      </c>
      <c r="H103" s="7" t="s">
        <v>1359</v>
      </c>
      <c r="I103" s="256"/>
      <c r="J103" s="911"/>
      <c r="K103" s="599">
        <v>10151130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/>
      <c r="AC103" s="591" t="str">
        <f>IF(VLOOKUP(H103,DS_131,1,0)=H103,"","x")</f>
        <v/>
      </c>
    </row>
    <row r="104" spans="1:33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3</v>
      </c>
      <c r="C104" s="184">
        <f t="shared" si="8"/>
        <v>42438</v>
      </c>
      <c r="D104" s="184" t="s">
        <v>1065</v>
      </c>
      <c r="E104" s="184">
        <v>42438</v>
      </c>
      <c r="F104" s="189" t="s">
        <v>1345</v>
      </c>
      <c r="G104" s="480" t="s">
        <v>1335</v>
      </c>
      <c r="H104" s="193" t="s">
        <v>1346</v>
      </c>
      <c r="I104" s="256"/>
      <c r="J104" s="256"/>
      <c r="K104" s="599">
        <v>200000000</v>
      </c>
      <c r="L104" s="600" t="s">
        <v>24</v>
      </c>
      <c r="M104" s="600" t="s">
        <v>1338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</row>
    <row r="105" spans="1:33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3</v>
      </c>
      <c r="C105" s="184">
        <f t="shared" si="8"/>
        <v>42438</v>
      </c>
      <c r="D105" s="184" t="s">
        <v>1069</v>
      </c>
      <c r="E105" s="184">
        <v>42438</v>
      </c>
      <c r="F105" s="189" t="s">
        <v>1354</v>
      </c>
      <c r="G105" s="480" t="s">
        <v>1335</v>
      </c>
      <c r="H105" s="193"/>
      <c r="I105" s="256"/>
      <c r="J105" s="256"/>
      <c r="K105" s="599">
        <v>200000000</v>
      </c>
      <c r="L105" s="600" t="s">
        <v>47</v>
      </c>
      <c r="M105" s="600" t="s">
        <v>24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42439</v>
      </c>
      <c r="D106" s="184" t="s">
        <v>1065</v>
      </c>
      <c r="E106" s="191">
        <v>42439</v>
      </c>
      <c r="F106" s="189" t="s">
        <v>1333</v>
      </c>
      <c r="G106" s="480" t="s">
        <v>332</v>
      </c>
      <c r="H106" s="193" t="s">
        <v>1075</v>
      </c>
      <c r="I106" s="256"/>
      <c r="J106" s="911"/>
      <c r="K106" s="599">
        <v>40000000</v>
      </c>
      <c r="L106" s="600" t="s">
        <v>24</v>
      </c>
      <c r="M106" s="600" t="s">
        <v>47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>x</v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42439</v>
      </c>
      <c r="D107" s="184" t="s">
        <v>1069</v>
      </c>
      <c r="E107" s="191">
        <v>42439</v>
      </c>
      <c r="F107" s="192" t="s">
        <v>1369</v>
      </c>
      <c r="G107" s="480" t="s">
        <v>332</v>
      </c>
      <c r="H107" s="7"/>
      <c r="I107" s="256"/>
      <c r="J107" s="256"/>
      <c r="K107" s="38">
        <v>20000000</v>
      </c>
      <c r="L107" s="194" t="s">
        <v>8</v>
      </c>
      <c r="M107" s="600" t="s">
        <v>24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  <c r="AD107" s="211"/>
      <c r="AE107" s="211"/>
      <c r="AF107" s="211"/>
      <c r="AG107" s="211"/>
    </row>
    <row r="108" spans="1:33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3</v>
      </c>
      <c r="C108" s="184">
        <f t="shared" si="8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30000000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E108" s="211"/>
      <c r="AF108" s="211"/>
      <c r="AG108" s="211"/>
    </row>
    <row r="109" spans="1:33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3</v>
      </c>
      <c r="C109" s="184">
        <f t="shared" si="8"/>
        <v>42439</v>
      </c>
      <c r="D109" s="184" t="s">
        <v>1069</v>
      </c>
      <c r="E109" s="191">
        <v>42439</v>
      </c>
      <c r="F109" s="192" t="s">
        <v>1072</v>
      </c>
      <c r="G109" s="480" t="s">
        <v>332</v>
      </c>
      <c r="H109" s="45"/>
      <c r="I109" s="256"/>
      <c r="J109" s="256"/>
      <c r="K109" s="38">
        <v>15000</v>
      </c>
      <c r="L109" s="194" t="s">
        <v>83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>x</v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D109" s="211"/>
      <c r="AE109" s="211"/>
      <c r="AF109" s="211"/>
      <c r="AG109" s="211"/>
    </row>
    <row r="110" spans="1:33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3</v>
      </c>
      <c r="C110" s="184">
        <f t="shared" si="8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10000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E110" s="211"/>
      <c r="AF110" s="211"/>
      <c r="AG110" s="211"/>
    </row>
    <row r="111" spans="1:33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3</v>
      </c>
      <c r="C111" s="184">
        <f t="shared" si="8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15000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3</v>
      </c>
      <c r="C112" s="184">
        <f t="shared" si="8"/>
        <v>42440</v>
      </c>
      <c r="D112" s="184" t="s">
        <v>1065</v>
      </c>
      <c r="E112" s="191">
        <v>42440</v>
      </c>
      <c r="F112" s="189" t="s">
        <v>1066</v>
      </c>
      <c r="G112" s="480" t="s">
        <v>332</v>
      </c>
      <c r="H112" s="7" t="s">
        <v>1357</v>
      </c>
      <c r="I112" s="256"/>
      <c r="J112" s="256"/>
      <c r="K112" s="38">
        <v>6050000</v>
      </c>
      <c r="L112" s="600" t="s">
        <v>24</v>
      </c>
      <c r="M112" s="600" t="s">
        <v>259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C112" s="591" t="str">
        <f>IF(VLOOKUP(H112,DS_131,1,0)=H112,"","x")</f>
        <v/>
      </c>
    </row>
    <row r="113" spans="1:33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3</v>
      </c>
      <c r="C113" s="184">
        <f t="shared" si="8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193" t="s">
        <v>897</v>
      </c>
      <c r="I113" s="256"/>
      <c r="J113" s="256"/>
      <c r="K113" s="38">
        <v>35757150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>131</v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  <c r="AE113" s="211"/>
    </row>
    <row r="114" spans="1:33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3</v>
      </c>
      <c r="C114" s="184">
        <f t="shared" si="8"/>
        <v>42441</v>
      </c>
      <c r="D114" s="184" t="s">
        <v>1069</v>
      </c>
      <c r="E114" s="191">
        <v>42441</v>
      </c>
      <c r="F114" s="189" t="s">
        <v>1355</v>
      </c>
      <c r="G114" s="480" t="s">
        <v>332</v>
      </c>
      <c r="H114" s="193" t="s">
        <v>1361</v>
      </c>
      <c r="I114" s="256"/>
      <c r="J114" s="256"/>
      <c r="K114" s="38">
        <v>41900000</v>
      </c>
      <c r="L114" s="194" t="s">
        <v>47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F114" s="211"/>
      <c r="AG114" s="211"/>
    </row>
    <row r="115" spans="1:33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3</v>
      </c>
      <c r="C115" s="184">
        <f t="shared" si="8"/>
        <v>42445</v>
      </c>
      <c r="D115" s="184" t="s">
        <v>1065</v>
      </c>
      <c r="E115" s="191">
        <v>42445</v>
      </c>
      <c r="F115" s="189" t="s">
        <v>1066</v>
      </c>
      <c r="G115" s="480" t="s">
        <v>332</v>
      </c>
      <c r="H115" s="7" t="s">
        <v>1359</v>
      </c>
      <c r="I115" s="256"/>
      <c r="J115" s="256"/>
      <c r="K115" s="38">
        <v>6985990</v>
      </c>
      <c r="L115" s="600" t="s">
        <v>24</v>
      </c>
      <c r="M115" s="600" t="s">
        <v>259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C115" s="591" t="str">
        <f>IF(VLOOKUP(H115,DS_131,1,0)=H115,"","x")</f>
        <v/>
      </c>
      <c r="AD115" s="211"/>
      <c r="AE115" s="211"/>
    </row>
    <row r="116" spans="1:33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3</v>
      </c>
      <c r="C116" s="184">
        <f t="shared" si="8"/>
        <v>42450</v>
      </c>
      <c r="D116" s="184" t="s">
        <v>1065</v>
      </c>
      <c r="E116" s="184">
        <v>42450</v>
      </c>
      <c r="F116" s="189" t="s">
        <v>1333</v>
      </c>
      <c r="G116" s="480" t="s">
        <v>1335</v>
      </c>
      <c r="H116" s="193" t="s">
        <v>1073</v>
      </c>
      <c r="I116" s="256"/>
      <c r="J116" s="256"/>
      <c r="K116" s="599">
        <v>96500000</v>
      </c>
      <c r="L116" s="600" t="s">
        <v>24</v>
      </c>
      <c r="M116" s="600" t="s">
        <v>47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>x</v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F116" s="211"/>
      <c r="AG116" s="211"/>
    </row>
    <row r="117" spans="1:33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3</v>
      </c>
      <c r="C117" s="184">
        <f t="shared" si="8"/>
        <v>42450</v>
      </c>
      <c r="D117" s="184" t="s">
        <v>1069</v>
      </c>
      <c r="E117" s="184">
        <v>42450</v>
      </c>
      <c r="F117" s="189" t="s">
        <v>1348</v>
      </c>
      <c r="G117" s="480" t="s">
        <v>1335</v>
      </c>
      <c r="H117" s="193" t="s">
        <v>1336</v>
      </c>
      <c r="I117" s="256"/>
      <c r="J117" s="256"/>
      <c r="K117" s="38">
        <v>83385000</v>
      </c>
      <c r="L117" s="600" t="s">
        <v>1334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</row>
    <row r="118" spans="1:33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3</v>
      </c>
      <c r="C118" s="184">
        <f t="shared" si="8"/>
        <v>42450</v>
      </c>
      <c r="D118" s="184" t="s">
        <v>1069</v>
      </c>
      <c r="E118" s="184">
        <v>42450</v>
      </c>
      <c r="F118" s="189" t="s">
        <v>1349</v>
      </c>
      <c r="G118" s="480" t="s">
        <v>1335</v>
      </c>
      <c r="H118" s="193" t="s">
        <v>1336</v>
      </c>
      <c r="I118" s="256"/>
      <c r="J118" s="256"/>
      <c r="K118" s="599">
        <v>10906176</v>
      </c>
      <c r="L118" s="600" t="s">
        <v>81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3</v>
      </c>
      <c r="C119" s="184">
        <f t="shared" si="8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1342</v>
      </c>
      <c r="I119" s="256"/>
      <c r="J119" s="256"/>
      <c r="K119" s="599">
        <v>2158095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3</v>
      </c>
      <c r="C120" s="184">
        <f t="shared" si="8"/>
        <v>42450</v>
      </c>
      <c r="D120" s="184" t="s">
        <v>1065</v>
      </c>
      <c r="E120" s="191">
        <v>42450</v>
      </c>
      <c r="F120" s="189" t="s">
        <v>1066</v>
      </c>
      <c r="G120" s="480" t="s">
        <v>332</v>
      </c>
      <c r="H120" s="7" t="s">
        <v>1364</v>
      </c>
      <c r="I120" s="256"/>
      <c r="J120" s="256"/>
      <c r="K120" s="38">
        <v>4784000</v>
      </c>
      <c r="L120" s="600" t="s">
        <v>24</v>
      </c>
      <c r="M120" s="600" t="s">
        <v>259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  <c r="AC120" s="591" t="str">
        <f>IF(VLOOKUP(H120,DS_131,1,0)=H120,"","x")</f>
        <v/>
      </c>
      <c r="AE120" s="211"/>
    </row>
    <row r="121" spans="1:33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3</v>
      </c>
      <c r="C121" s="184">
        <f t="shared" si="8"/>
        <v>42450</v>
      </c>
      <c r="D121" s="184" t="s">
        <v>1069</v>
      </c>
      <c r="E121" s="191">
        <v>42450</v>
      </c>
      <c r="F121" s="189" t="s">
        <v>1355</v>
      </c>
      <c r="G121" s="480" t="s">
        <v>332</v>
      </c>
      <c r="H121" s="193" t="s">
        <v>1075</v>
      </c>
      <c r="I121" s="256"/>
      <c r="J121" s="256"/>
      <c r="K121" s="38">
        <v>11500000</v>
      </c>
      <c r="L121" s="194" t="s">
        <v>47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F121" s="211"/>
      <c r="AG121" s="211"/>
    </row>
    <row r="122" spans="1:33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3</v>
      </c>
      <c r="C122" s="184">
        <f t="shared" si="8"/>
        <v>42450</v>
      </c>
      <c r="D122" s="184" t="s">
        <v>1069</v>
      </c>
      <c r="E122" s="191">
        <v>42450</v>
      </c>
      <c r="F122" s="192" t="s">
        <v>1072</v>
      </c>
      <c r="G122" s="480" t="s">
        <v>332</v>
      </c>
      <c r="H122" s="45"/>
      <c r="I122" s="256"/>
      <c r="J122" s="256"/>
      <c r="K122" s="38">
        <v>15000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3</v>
      </c>
      <c r="C123" s="184">
        <f t="shared" si="8"/>
        <v>42451</v>
      </c>
      <c r="D123" s="184" t="s">
        <v>1065</v>
      </c>
      <c r="E123" s="191">
        <v>42451</v>
      </c>
      <c r="F123" s="189" t="s">
        <v>1066</v>
      </c>
      <c r="G123" s="480" t="s">
        <v>332</v>
      </c>
      <c r="H123" s="193" t="s">
        <v>897</v>
      </c>
      <c r="I123" s="256"/>
      <c r="J123" s="256"/>
      <c r="K123" s="38">
        <v>13067780</v>
      </c>
      <c r="L123" s="600" t="s">
        <v>24</v>
      </c>
      <c r="M123" s="600" t="s">
        <v>259</v>
      </c>
      <c r="N123" s="52" t="str">
        <f>IF(AND('331-CT'!$E$7=TH!H123,OR(L123="331",M123="331")),"331",IF(AND(OR(L123="131",M123="131"),H123='131-CT'!$E$7),"131",""))</f>
        <v>131</v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C123" s="591" t="str">
        <f>IF(VLOOKUP(H123,DS_131,1,0)=H123,"","x")</f>
        <v/>
      </c>
      <c r="AD123" s="211"/>
      <c r="AE123" s="211"/>
    </row>
    <row r="124" spans="1:33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3</v>
      </c>
      <c r="C124" s="184">
        <f t="shared" si="8"/>
        <v>42451</v>
      </c>
      <c r="D124" s="184" t="s">
        <v>1069</v>
      </c>
      <c r="E124" s="191">
        <v>42451</v>
      </c>
      <c r="F124" s="189" t="s">
        <v>1355</v>
      </c>
      <c r="G124" s="480" t="s">
        <v>332</v>
      </c>
      <c r="H124" s="193" t="s">
        <v>1075</v>
      </c>
      <c r="I124" s="256"/>
      <c r="J124" s="256"/>
      <c r="K124" s="38">
        <v>13000000</v>
      </c>
      <c r="L124" s="194" t="s">
        <v>47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D124" s="211"/>
      <c r="AE124" s="211"/>
      <c r="AF124" s="211"/>
      <c r="AG124" s="211"/>
    </row>
    <row r="125" spans="1:33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3</v>
      </c>
      <c r="C125" s="184">
        <f t="shared" si="8"/>
        <v>42452</v>
      </c>
      <c r="D125" s="184" t="s">
        <v>1065</v>
      </c>
      <c r="E125" s="184">
        <v>42452</v>
      </c>
      <c r="F125" s="189" t="s">
        <v>1345</v>
      </c>
      <c r="G125" s="480" t="s">
        <v>1335</v>
      </c>
      <c r="H125" s="193" t="s">
        <v>1347</v>
      </c>
      <c r="I125" s="256"/>
      <c r="J125" s="256"/>
      <c r="K125" s="599">
        <v>100000000</v>
      </c>
      <c r="L125" s="600" t="s">
        <v>24</v>
      </c>
      <c r="M125" s="600" t="s">
        <v>1338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F125" s="211"/>
      <c r="AG125" s="211"/>
    </row>
    <row r="126" spans="1:33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3</v>
      </c>
      <c r="C126" s="184">
        <f t="shared" si="8"/>
        <v>42452</v>
      </c>
      <c r="D126" s="184" t="s">
        <v>1069</v>
      </c>
      <c r="E126" s="184">
        <v>42452</v>
      </c>
      <c r="F126" s="189" t="s">
        <v>1355</v>
      </c>
      <c r="G126" s="480" t="s">
        <v>1335</v>
      </c>
      <c r="H126" s="193" t="s">
        <v>1073</v>
      </c>
      <c r="I126" s="256"/>
      <c r="J126" s="256"/>
      <c r="K126" s="599">
        <v>100000000</v>
      </c>
      <c r="L126" s="600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</row>
    <row r="127" spans="1:33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3</v>
      </c>
      <c r="C127" s="184">
        <f t="shared" si="8"/>
        <v>42452</v>
      </c>
      <c r="D127" s="184" t="s">
        <v>1065</v>
      </c>
      <c r="E127" s="191">
        <v>42452</v>
      </c>
      <c r="F127" s="189" t="s">
        <v>1066</v>
      </c>
      <c r="G127" s="480" t="s">
        <v>332</v>
      </c>
      <c r="H127" s="7" t="s">
        <v>426</v>
      </c>
      <c r="I127" s="256"/>
      <c r="J127" s="256"/>
      <c r="K127" s="38">
        <v>5457540</v>
      </c>
      <c r="L127" s="600" t="s">
        <v>24</v>
      </c>
      <c r="M127" s="600" t="s">
        <v>259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  <c r="AC127" s="591" t="str">
        <f>IF(VLOOKUP(H127,DS_131,1,0)=H127,"","x")</f>
        <v/>
      </c>
      <c r="AE127" s="211"/>
    </row>
    <row r="128" spans="1:33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3</v>
      </c>
      <c r="C128" s="184">
        <f t="shared" si="8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13347180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3</v>
      </c>
      <c r="C129" s="184">
        <f t="shared" si="8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1367</v>
      </c>
      <c r="I129" s="256"/>
      <c r="J129" s="256"/>
      <c r="K129" s="38">
        <v>7482200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D129" s="211"/>
      <c r="AE129" s="211"/>
    </row>
    <row r="130" spans="1:33" s="59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3</v>
      </c>
      <c r="C130" s="184">
        <f t="shared" si="8"/>
        <v>42452</v>
      </c>
      <c r="D130" s="184" t="s">
        <v>1069</v>
      </c>
      <c r="E130" s="191">
        <v>42452</v>
      </c>
      <c r="F130" s="189" t="s">
        <v>1355</v>
      </c>
      <c r="G130" s="480" t="s">
        <v>332</v>
      </c>
      <c r="H130" s="193" t="s">
        <v>1075</v>
      </c>
      <c r="I130" s="256"/>
      <c r="J130" s="256"/>
      <c r="K130" s="38">
        <v>26500000</v>
      </c>
      <c r="L130" s="194" t="s">
        <v>47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>x</v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E130" s="211"/>
      <c r="AF130" s="211"/>
      <c r="AG130" s="211"/>
    </row>
    <row r="131" spans="1:33" s="59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3</v>
      </c>
      <c r="C131" s="184">
        <f t="shared" si="8"/>
        <v>42454</v>
      </c>
      <c r="D131" s="184" t="s">
        <v>1065</v>
      </c>
      <c r="E131" s="191">
        <v>42454</v>
      </c>
      <c r="F131" s="189" t="s">
        <v>1066</v>
      </c>
      <c r="G131" s="480" t="s">
        <v>332</v>
      </c>
      <c r="H131" s="7" t="s">
        <v>426</v>
      </c>
      <c r="I131" s="256"/>
      <c r="J131" s="256"/>
      <c r="K131" s="38">
        <v>7205000</v>
      </c>
      <c r="L131" s="600" t="s">
        <v>24</v>
      </c>
      <c r="M131" s="600" t="s">
        <v>259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C131" s="591" t="str">
        <f>IF(VLOOKUP(H131,DS_131,1,0)=H131,"","x")</f>
        <v/>
      </c>
      <c r="AE131" s="211"/>
    </row>
    <row r="132" spans="1:33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3</v>
      </c>
      <c r="C132" s="184">
        <f t="shared" si="8"/>
        <v>42454</v>
      </c>
      <c r="D132" s="184" t="s">
        <v>1065</v>
      </c>
      <c r="E132" s="191">
        <v>42454</v>
      </c>
      <c r="F132" s="189" t="s">
        <v>1360</v>
      </c>
      <c r="G132" s="480" t="s">
        <v>332</v>
      </c>
      <c r="H132" s="193"/>
      <c r="I132" s="256"/>
      <c r="J132" s="256"/>
      <c r="K132" s="38">
        <v>1457</v>
      </c>
      <c r="L132" s="600" t="s">
        <v>24</v>
      </c>
      <c r="M132" s="600" t="s">
        <v>40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E132" s="211"/>
    </row>
    <row r="133" spans="1:33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3</v>
      </c>
      <c r="C133" s="184">
        <f t="shared" si="8"/>
        <v>42457</v>
      </c>
      <c r="D133" s="184" t="s">
        <v>1065</v>
      </c>
      <c r="E133" s="191">
        <v>42457</v>
      </c>
      <c r="F133" s="189" t="s">
        <v>1066</v>
      </c>
      <c r="G133" s="480" t="s">
        <v>332</v>
      </c>
      <c r="H133" s="193" t="s">
        <v>897</v>
      </c>
      <c r="I133" s="256"/>
      <c r="J133" s="256"/>
      <c r="K133" s="38">
        <v>15742980</v>
      </c>
      <c r="L133" s="600" t="s">
        <v>24</v>
      </c>
      <c r="M133" s="600" t="s">
        <v>259</v>
      </c>
      <c r="N133" s="52" t="str">
        <f>IF(AND('331-CT'!$E$7=TH!H133,OR(L133="331",M133="331")),"331",IF(AND(OR(L133="131",M133="131"),H133='131-CT'!$E$7),"131",""))</f>
        <v>131</v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C133" s="591" t="str">
        <f>IF(VLOOKUP(H133,DS_131,1,0)=H133,"","x")</f>
        <v/>
      </c>
      <c r="AE133" s="211"/>
    </row>
    <row r="134" spans="1:33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3</v>
      </c>
      <c r="C134" s="184">
        <f t="shared" si="8"/>
        <v>42457</v>
      </c>
      <c r="D134" s="184" t="s">
        <v>1069</v>
      </c>
      <c r="E134" s="191">
        <v>42457</v>
      </c>
      <c r="F134" s="192" t="s">
        <v>1369</v>
      </c>
      <c r="G134" s="480" t="s">
        <v>332</v>
      </c>
      <c r="H134" s="7"/>
      <c r="I134" s="256"/>
      <c r="J134" s="256"/>
      <c r="K134" s="38">
        <v>13000000</v>
      </c>
      <c r="L134" s="194" t="s">
        <v>8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/>
      <c r="AD134" s="591"/>
    </row>
    <row r="135" spans="1:33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3</v>
      </c>
      <c r="C135" s="184">
        <f t="shared" si="8"/>
        <v>42457</v>
      </c>
      <c r="D135" s="184" t="s">
        <v>1069</v>
      </c>
      <c r="E135" s="191">
        <v>42457</v>
      </c>
      <c r="F135" s="192" t="s">
        <v>1072</v>
      </c>
      <c r="G135" s="480" t="s">
        <v>332</v>
      </c>
      <c r="H135" s="45"/>
      <c r="I135" s="256"/>
      <c r="J135" s="256"/>
      <c r="K135" s="38">
        <v>20000</v>
      </c>
      <c r="L135" s="194" t="s">
        <v>83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>x</v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</row>
    <row r="136" spans="1:33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3</v>
      </c>
      <c r="C136" s="184">
        <f t="shared" si="8"/>
        <v>42457</v>
      </c>
      <c r="D136" s="184" t="s">
        <v>1069</v>
      </c>
      <c r="E136" s="191">
        <v>42457</v>
      </c>
      <c r="F136" s="192" t="s">
        <v>1369</v>
      </c>
      <c r="G136" s="480" t="s">
        <v>332</v>
      </c>
      <c r="H136" s="7"/>
      <c r="I136" s="256"/>
      <c r="J136" s="256"/>
      <c r="K136" s="38">
        <v>10000000</v>
      </c>
      <c r="L136" s="194" t="s">
        <v>8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  <c r="AD136" s="591"/>
    </row>
    <row r="137" spans="1:33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3</v>
      </c>
      <c r="C137" s="184">
        <f t="shared" si="8"/>
        <v>42457</v>
      </c>
      <c r="D137" s="184" t="s">
        <v>1069</v>
      </c>
      <c r="E137" s="191">
        <v>42457</v>
      </c>
      <c r="F137" s="192" t="s">
        <v>1072</v>
      </c>
      <c r="G137" s="480" t="s">
        <v>332</v>
      </c>
      <c r="H137" s="45"/>
      <c r="I137" s="256"/>
      <c r="J137" s="256"/>
      <c r="K137" s="38">
        <v>20000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3</v>
      </c>
      <c r="C138" s="184">
        <f t="shared" si="8"/>
        <v>42458</v>
      </c>
      <c r="D138" s="184" t="s">
        <v>1065</v>
      </c>
      <c r="E138" s="191">
        <v>42458</v>
      </c>
      <c r="F138" s="189" t="s">
        <v>1333</v>
      </c>
      <c r="G138" s="480" t="s">
        <v>332</v>
      </c>
      <c r="H138" s="193" t="s">
        <v>1075</v>
      </c>
      <c r="I138" s="256"/>
      <c r="J138" s="256"/>
      <c r="K138" s="38">
        <v>50000000</v>
      </c>
      <c r="L138" s="600" t="s">
        <v>24</v>
      </c>
      <c r="M138" s="600" t="s">
        <v>47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>x</v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E138" s="211"/>
      <c r="AF138" s="211"/>
      <c r="AG138" s="211"/>
    </row>
    <row r="139" spans="1:33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3</v>
      </c>
      <c r="C139" s="184">
        <f t="shared" si="8"/>
        <v>42458</v>
      </c>
      <c r="D139" s="184" t="s">
        <v>1069</v>
      </c>
      <c r="E139" s="191">
        <v>42458</v>
      </c>
      <c r="F139" s="192" t="s">
        <v>1369</v>
      </c>
      <c r="G139" s="480" t="s">
        <v>332</v>
      </c>
      <c r="H139" s="7"/>
      <c r="I139" s="256"/>
      <c r="J139" s="256"/>
      <c r="K139" s="38">
        <v>50000000</v>
      </c>
      <c r="L139" s="194" t="s">
        <v>8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D139" s="211"/>
      <c r="AE139" s="211"/>
      <c r="AF139" s="211"/>
      <c r="AG139" s="211"/>
    </row>
    <row r="140" spans="1:33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42458</v>
      </c>
      <c r="D140" s="184" t="s">
        <v>1069</v>
      </c>
      <c r="E140" s="191">
        <v>42458</v>
      </c>
      <c r="F140" s="192" t="s">
        <v>1072</v>
      </c>
      <c r="G140" s="480" t="s">
        <v>332</v>
      </c>
      <c r="H140" s="45"/>
      <c r="I140" s="256"/>
      <c r="J140" s="256"/>
      <c r="K140" s="38">
        <v>15000</v>
      </c>
      <c r="L140" s="194" t="s">
        <v>83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>x</v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E140" s="211"/>
      <c r="AF140" s="211"/>
      <c r="AG140" s="211"/>
    </row>
    <row r="141" spans="1:33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4</v>
      </c>
      <c r="C141" s="184">
        <f t="shared" si="8"/>
        <v>42468</v>
      </c>
      <c r="D141" s="184" t="s">
        <v>1065</v>
      </c>
      <c r="E141" s="762">
        <v>42468</v>
      </c>
      <c r="F141" s="192" t="s">
        <v>1066</v>
      </c>
      <c r="G141" s="192" t="s">
        <v>332</v>
      </c>
      <c r="H141" s="193" t="s">
        <v>897</v>
      </c>
      <c r="I141" s="256"/>
      <c r="J141" s="256"/>
      <c r="K141" s="599">
        <v>98320332</v>
      </c>
      <c r="L141" s="194" t="s">
        <v>24</v>
      </c>
      <c r="M141" s="194" t="s">
        <v>259</v>
      </c>
      <c r="N141" s="52" t="str">
        <f>IF(AND('331-CT'!$E$7=TH!H141,OR(L141="331",M141="331")),"331",IF(AND(OR(L141="131",M141="131"),H141='131-CT'!$E$7),"131",""))</f>
        <v>131</v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9"/>
      <c r="AC141" s="591" t="str">
        <f>IF(VLOOKUP(H141,DS_131,1,0)=H141,"","x")</f>
        <v/>
      </c>
      <c r="AE141" s="211"/>
      <c r="AF141" s="211"/>
      <c r="AG141" s="211"/>
    </row>
    <row r="142" spans="1:33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4</v>
      </c>
      <c r="C142" s="184">
        <f t="shared" si="8"/>
        <v>42468</v>
      </c>
      <c r="D142" s="184" t="s">
        <v>1069</v>
      </c>
      <c r="E142" s="762">
        <v>42468</v>
      </c>
      <c r="F142" s="189" t="s">
        <v>1370</v>
      </c>
      <c r="G142" s="192" t="s">
        <v>332</v>
      </c>
      <c r="H142" s="7" t="s">
        <v>1371</v>
      </c>
      <c r="I142" s="256"/>
      <c r="J142" s="256"/>
      <c r="K142" s="599">
        <v>40700000</v>
      </c>
      <c r="L142" s="194" t="s">
        <v>8</v>
      </c>
      <c r="M142" s="194" t="s">
        <v>24</v>
      </c>
      <c r="N142" s="52" t="str">
        <f>IF(AND('331-CT'!$E$7=TH!H142,OR(L142="331",M142="331")),"331",IF(AND(OR(L142="131",M142="131"),H142='131-CT'!$E$7),"131",""))</f>
        <v/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D142" s="211"/>
      <c r="AE142" s="211"/>
      <c r="AF142" s="211"/>
      <c r="AG142" s="211"/>
    </row>
    <row r="143" spans="1:33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4</v>
      </c>
      <c r="C143" s="184">
        <f t="shared" si="8"/>
        <v>42468</v>
      </c>
      <c r="D143" s="184" t="s">
        <v>1069</v>
      </c>
      <c r="E143" s="762">
        <v>42468</v>
      </c>
      <c r="F143" s="192" t="s">
        <v>1071</v>
      </c>
      <c r="G143" s="192" t="s">
        <v>332</v>
      </c>
      <c r="H143" s="193"/>
      <c r="I143" s="256"/>
      <c r="J143" s="256"/>
      <c r="K143" s="599">
        <v>26189560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E143" s="211"/>
      <c r="AF143" s="211"/>
      <c r="AG143" s="211"/>
    </row>
    <row r="144" spans="1:33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4</v>
      </c>
      <c r="C144" s="184">
        <f t="shared" si="8"/>
        <v>42468</v>
      </c>
      <c r="D144" s="184" t="s">
        <v>1069</v>
      </c>
      <c r="E144" s="762">
        <v>42468</v>
      </c>
      <c r="F144" s="192" t="s">
        <v>1070</v>
      </c>
      <c r="G144" s="192" t="s">
        <v>332</v>
      </c>
      <c r="H144" s="7" t="s">
        <v>1075</v>
      </c>
      <c r="I144" s="256"/>
      <c r="J144" s="256"/>
      <c r="K144" s="599">
        <v>30700000</v>
      </c>
      <c r="L144" s="194" t="s">
        <v>47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>x</v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D144" s="211"/>
      <c r="AE144" s="211"/>
      <c r="AF144" s="211"/>
      <c r="AG144" s="211"/>
    </row>
    <row r="145" spans="1:33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4</v>
      </c>
      <c r="C145" s="184">
        <f t="shared" si="8"/>
        <v>42468</v>
      </c>
      <c r="D145" s="184" t="s">
        <v>1069</v>
      </c>
      <c r="E145" s="762">
        <v>42468</v>
      </c>
      <c r="F145" s="192" t="s">
        <v>1072</v>
      </c>
      <c r="G145" s="192" t="s">
        <v>332</v>
      </c>
      <c r="H145" s="193"/>
      <c r="I145" s="256"/>
      <c r="J145" s="256"/>
      <c r="K145" s="599">
        <v>13636</v>
      </c>
      <c r="L145" s="194" t="s">
        <v>83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8">
        <v>2</v>
      </c>
      <c r="AE145" s="211"/>
      <c r="AF145" s="211"/>
      <c r="AG145" s="211"/>
    </row>
    <row r="146" spans="1:33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4</v>
      </c>
      <c r="C146" s="184">
        <f t="shared" si="8"/>
        <v>42468</v>
      </c>
      <c r="D146" s="184" t="s">
        <v>1069</v>
      </c>
      <c r="E146" s="762">
        <v>42468</v>
      </c>
      <c r="F146" s="192" t="s">
        <v>1341</v>
      </c>
      <c r="G146" s="192" t="s">
        <v>332</v>
      </c>
      <c r="H146" s="193"/>
      <c r="I146" s="256"/>
      <c r="J146" s="256"/>
      <c r="K146" s="599">
        <v>1364</v>
      </c>
      <c r="L146" s="194" t="s">
        <v>9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D146" s="211"/>
      <c r="AE146" s="211"/>
      <c r="AF146" s="211"/>
      <c r="AG146" s="211"/>
    </row>
    <row r="147" spans="1:33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4</v>
      </c>
      <c r="C147" s="184">
        <f t="shared" si="8"/>
        <v>42471</v>
      </c>
      <c r="D147" s="184" t="s">
        <v>1065</v>
      </c>
      <c r="E147" s="762">
        <v>42471</v>
      </c>
      <c r="F147" s="192" t="s">
        <v>1066</v>
      </c>
      <c r="G147" s="192" t="s">
        <v>332</v>
      </c>
      <c r="H147" s="193" t="s">
        <v>904</v>
      </c>
      <c r="I147" s="256"/>
      <c r="J147" s="256"/>
      <c r="K147" s="599">
        <v>62150000</v>
      </c>
      <c r="L147" s="194" t="s">
        <v>24</v>
      </c>
      <c r="M147" s="194" t="s">
        <v>259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9"/>
      <c r="AC147" s="591" t="str">
        <f>IF(VLOOKUP(H147,DS_131,1,0)=H147,"","x")</f>
        <v/>
      </c>
      <c r="AD147" s="211"/>
      <c r="AE147" s="211"/>
      <c r="AF147" s="211"/>
      <c r="AG147" s="211"/>
    </row>
    <row r="148" spans="1:33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4</v>
      </c>
      <c r="C148" s="184">
        <f t="shared" si="8"/>
        <v>42471</v>
      </c>
      <c r="D148" s="184" t="s">
        <v>1069</v>
      </c>
      <c r="E148" s="762">
        <v>42471</v>
      </c>
      <c r="F148" s="192" t="s">
        <v>1372</v>
      </c>
      <c r="G148" s="192" t="s">
        <v>332</v>
      </c>
      <c r="H148" s="193"/>
      <c r="I148" s="256"/>
      <c r="J148" s="256"/>
      <c r="K148" s="599">
        <v>5000000</v>
      </c>
      <c r="L148" s="194" t="s">
        <v>8</v>
      </c>
      <c r="M148" s="194" t="s">
        <v>24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F148" s="211"/>
      <c r="AG148" s="211"/>
    </row>
    <row r="149" spans="1:33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4</v>
      </c>
      <c r="C149" s="184">
        <f t="shared" si="8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15000000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E149" s="211"/>
      <c r="AF149" s="211"/>
      <c r="AG149" s="211"/>
    </row>
    <row r="150" spans="1:33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4</v>
      </c>
      <c r="C150" s="184">
        <f t="shared" si="8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10000000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F150" s="211"/>
      <c r="AG150" s="211"/>
    </row>
    <row r="151" spans="1:33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5" si="9">IF(C151&lt;&gt;"",MONTH(C151),"")</f>
        <v>4</v>
      </c>
      <c r="C151" s="184">
        <f t="shared" ref="C151:C215" si="10">E151</f>
        <v>42471</v>
      </c>
      <c r="D151" s="184" t="s">
        <v>1069</v>
      </c>
      <c r="E151" s="762">
        <v>42471</v>
      </c>
      <c r="F151" s="192" t="s">
        <v>1072</v>
      </c>
      <c r="G151" s="192" t="s">
        <v>332</v>
      </c>
      <c r="H151" s="193"/>
      <c r="I151" s="256"/>
      <c r="J151" s="256"/>
      <c r="K151" s="599">
        <v>13636</v>
      </c>
      <c r="L151" s="194" t="s">
        <v>83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8">
        <v>2</v>
      </c>
      <c r="AD151" s="211"/>
      <c r="AE151" s="211"/>
      <c r="AF151" s="211"/>
      <c r="AG151" s="211"/>
    </row>
    <row r="152" spans="1:33" s="591" customFormat="1" ht="15.75" customHeight="1">
      <c r="A152" s="204" t="str">
        <f>IF(B152&lt;&gt;"",IF(AND(B152&gt;=_TM1,B152&lt;=_TM2,OR(TH!L152="1111",TH!M152="1111")),TH!D152,""),"")</f>
        <v/>
      </c>
      <c r="B152" s="36">
        <f t="shared" si="9"/>
        <v>4</v>
      </c>
      <c r="C152" s="184">
        <f t="shared" si="10"/>
        <v>42471</v>
      </c>
      <c r="D152" s="184" t="s">
        <v>1069</v>
      </c>
      <c r="E152" s="762">
        <v>42471</v>
      </c>
      <c r="F152" s="192" t="s">
        <v>1341</v>
      </c>
      <c r="G152" s="192" t="s">
        <v>332</v>
      </c>
      <c r="H152" s="193"/>
      <c r="I152" s="256"/>
      <c r="J152" s="256"/>
      <c r="K152" s="599">
        <v>1364</v>
      </c>
      <c r="L152" s="194" t="s">
        <v>9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E152" s="211"/>
      <c r="AF152" s="211"/>
      <c r="AG152" s="211"/>
    </row>
    <row r="153" spans="1:33" s="591" customFormat="1" ht="15.75" customHeight="1">
      <c r="A153" s="204" t="str">
        <f>IF(B153&lt;&gt;"",IF(AND(B153&gt;=_TM1,B153&lt;=_TM2,OR(TH!L153="1111",TH!M153="1111")),TH!D153,""),"")</f>
        <v/>
      </c>
      <c r="B153" s="36">
        <f t="shared" si="9"/>
        <v>4</v>
      </c>
      <c r="C153" s="184">
        <f t="shared" si="10"/>
        <v>42471</v>
      </c>
      <c r="D153" s="184" t="s">
        <v>1069</v>
      </c>
      <c r="E153" s="762">
        <v>42471</v>
      </c>
      <c r="F153" s="192" t="s">
        <v>1072</v>
      </c>
      <c r="G153" s="192" t="s">
        <v>332</v>
      </c>
      <c r="H153" s="193"/>
      <c r="I153" s="256"/>
      <c r="J153" s="256"/>
      <c r="K153" s="599">
        <v>13636</v>
      </c>
      <c r="L153" s="194" t="s">
        <v>83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W153" s="52" t="str">
        <f>IF(OR(TH!L153=TH!$W$7,M153=TH!$W$7),"x","")</f>
        <v>x</v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9"/>
        <v>4</v>
      </c>
      <c r="C154" s="184">
        <f t="shared" si="10"/>
        <v>42471</v>
      </c>
      <c r="D154" s="184" t="s">
        <v>1069</v>
      </c>
      <c r="E154" s="762">
        <v>42471</v>
      </c>
      <c r="F154" s="192" t="s">
        <v>1341</v>
      </c>
      <c r="G154" s="192" t="s">
        <v>332</v>
      </c>
      <c r="H154" s="7"/>
      <c r="I154" s="256"/>
      <c r="J154" s="256"/>
      <c r="K154" s="599">
        <v>1364</v>
      </c>
      <c r="L154" s="194" t="s">
        <v>9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C154" s="591"/>
      <c r="AD154" s="591"/>
      <c r="AE154" s="591"/>
    </row>
    <row r="155" spans="1:33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9"/>
        <v>4</v>
      </c>
      <c r="C155" s="184">
        <f t="shared" si="10"/>
        <v>42471</v>
      </c>
      <c r="D155" s="184" t="s">
        <v>1069</v>
      </c>
      <c r="E155" s="762">
        <v>42471</v>
      </c>
      <c r="F155" s="192" t="s">
        <v>1072</v>
      </c>
      <c r="G155" s="192" t="s">
        <v>332</v>
      </c>
      <c r="H155" s="7"/>
      <c r="I155" s="256"/>
      <c r="J155" s="256"/>
      <c r="K155" s="599">
        <v>9091</v>
      </c>
      <c r="L155" s="194" t="s">
        <v>83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642</v>
      </c>
      <c r="W155" s="52" t="str">
        <f>IF(OR(TH!L155=TH!$W$7,M155=TH!$W$7),"x","")</f>
        <v>x</v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</row>
    <row r="156" spans="1:33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9"/>
        <v>4</v>
      </c>
      <c r="C156" s="184">
        <f t="shared" si="10"/>
        <v>42471</v>
      </c>
      <c r="D156" s="184" t="s">
        <v>1069</v>
      </c>
      <c r="E156" s="762">
        <v>42471</v>
      </c>
      <c r="F156" s="192" t="s">
        <v>1341</v>
      </c>
      <c r="G156" s="192" t="s">
        <v>332</v>
      </c>
      <c r="H156" s="7"/>
      <c r="I156" s="256"/>
      <c r="J156" s="256"/>
      <c r="K156" s="599">
        <v>909</v>
      </c>
      <c r="L156" s="194" t="s">
        <v>9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</row>
    <row r="157" spans="1:33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9"/>
        <v>4</v>
      </c>
      <c r="C157" s="184">
        <f t="shared" si="10"/>
        <v>42473</v>
      </c>
      <c r="D157" s="184" t="s">
        <v>1065</v>
      </c>
      <c r="E157" s="762">
        <v>42473</v>
      </c>
      <c r="F157" s="192" t="s">
        <v>1066</v>
      </c>
      <c r="G157" s="192" t="s">
        <v>332</v>
      </c>
      <c r="H157" s="7" t="s">
        <v>1364</v>
      </c>
      <c r="I157" s="256"/>
      <c r="J157" s="256"/>
      <c r="K157" s="599">
        <v>5000000</v>
      </c>
      <c r="L157" s="194" t="s">
        <v>24</v>
      </c>
      <c r="M157" s="194" t="s">
        <v>259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9"/>
      <c r="AC157" s="591" t="str">
        <f>IF(VLOOKUP(H157,DS_131,1,0)=H157,"","x")</f>
        <v/>
      </c>
      <c r="AD157" s="591"/>
    </row>
    <row r="158" spans="1:33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9"/>
        <v>4</v>
      </c>
      <c r="C158" s="184">
        <f t="shared" si="10"/>
        <v>42474</v>
      </c>
      <c r="D158" s="184" t="s">
        <v>1069</v>
      </c>
      <c r="E158" s="762">
        <v>42474</v>
      </c>
      <c r="F158" s="192" t="s">
        <v>1070</v>
      </c>
      <c r="G158" s="192" t="s">
        <v>332</v>
      </c>
      <c r="H158" s="7" t="s">
        <v>1075</v>
      </c>
      <c r="I158" s="256"/>
      <c r="J158" s="256"/>
      <c r="K158" s="599">
        <v>37800000</v>
      </c>
      <c r="L158" s="194" t="s">
        <v>47</v>
      </c>
      <c r="M158" s="194" t="s">
        <v>24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>x</v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/>
      <c r="AD158" s="591"/>
    </row>
    <row r="159" spans="1:33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9"/>
        <v>4</v>
      </c>
      <c r="C159" s="184">
        <f t="shared" si="10"/>
        <v>42474</v>
      </c>
      <c r="D159" s="184" t="s">
        <v>1069</v>
      </c>
      <c r="E159" s="762">
        <v>42474</v>
      </c>
      <c r="F159" s="189" t="s">
        <v>1074</v>
      </c>
      <c r="G159" s="192" t="s">
        <v>332</v>
      </c>
      <c r="H159" s="7"/>
      <c r="I159" s="256"/>
      <c r="J159" s="256"/>
      <c r="K159" s="599">
        <v>13636</v>
      </c>
      <c r="L159" s="194" t="s">
        <v>83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W159" s="52" t="str">
        <f>IF(OR(TH!L159=TH!$W$7,M159=TH!$W$7),"x","")</f>
        <v>x</v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8">
        <v>2</v>
      </c>
      <c r="AC159" s="591"/>
      <c r="AD159" s="591"/>
    </row>
    <row r="160" spans="1:33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9"/>
        <v>4</v>
      </c>
      <c r="C160" s="184">
        <f t="shared" si="10"/>
        <v>42474</v>
      </c>
      <c r="D160" s="184" t="s">
        <v>1069</v>
      </c>
      <c r="E160" s="762">
        <v>42474</v>
      </c>
      <c r="F160" s="189" t="s">
        <v>1373</v>
      </c>
      <c r="G160" s="192" t="s">
        <v>332</v>
      </c>
      <c r="H160" s="7"/>
      <c r="I160" s="256"/>
      <c r="J160" s="256"/>
      <c r="K160" s="599">
        <v>1364</v>
      </c>
      <c r="L160" s="194" t="s">
        <v>9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</row>
    <row r="161" spans="1:33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9"/>
        <v>4</v>
      </c>
      <c r="C161" s="184">
        <f t="shared" si="10"/>
        <v>42475</v>
      </c>
      <c r="D161" s="184" t="s">
        <v>1065</v>
      </c>
      <c r="E161" s="762">
        <v>42475</v>
      </c>
      <c r="F161" s="192" t="s">
        <v>1066</v>
      </c>
      <c r="G161" s="192" t="s">
        <v>332</v>
      </c>
      <c r="H161" s="7" t="s">
        <v>1357</v>
      </c>
      <c r="I161" s="256"/>
      <c r="J161" s="256"/>
      <c r="K161" s="599">
        <v>6134000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9"/>
      <c r="AC161" s="591" t="str">
        <f>IF(VLOOKUP(H161,DS_131,1,0)=H161,"","x")</f>
        <v/>
      </c>
      <c r="AD161" s="591"/>
    </row>
    <row r="162" spans="1:33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9"/>
        <v>4</v>
      </c>
      <c r="C162" s="184">
        <f t="shared" si="10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193" t="s">
        <v>1860</v>
      </c>
      <c r="I162" s="256"/>
      <c r="J162" s="256"/>
      <c r="K162" s="599">
        <v>5062640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9"/>
        <v>4</v>
      </c>
      <c r="C163" s="184">
        <f t="shared" si="10"/>
        <v>42479</v>
      </c>
      <c r="D163" s="184" t="s">
        <v>1065</v>
      </c>
      <c r="E163" s="184">
        <v>42479</v>
      </c>
      <c r="F163" s="192" t="s">
        <v>1333</v>
      </c>
      <c r="G163" s="483" t="s">
        <v>1335</v>
      </c>
      <c r="H163" s="193" t="s">
        <v>1073</v>
      </c>
      <c r="I163" s="256"/>
      <c r="J163" s="256"/>
      <c r="K163" s="599">
        <v>14400000</v>
      </c>
      <c r="L163" s="194" t="s">
        <v>24</v>
      </c>
      <c r="M163" s="600" t="s">
        <v>47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8"/>
      <c r="AC163" s="591"/>
      <c r="AD163" s="591"/>
      <c r="AE163" s="591"/>
      <c r="AF163" s="591"/>
      <c r="AG163" s="591"/>
    </row>
    <row r="164" spans="1:33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9"/>
        <v>4</v>
      </c>
      <c r="C164" s="184">
        <f t="shared" si="10"/>
        <v>42479</v>
      </c>
      <c r="D164" s="184" t="s">
        <v>1069</v>
      </c>
      <c r="E164" s="184">
        <v>42479</v>
      </c>
      <c r="F164" s="189" t="s">
        <v>1349</v>
      </c>
      <c r="G164" s="480" t="s">
        <v>1335</v>
      </c>
      <c r="H164" s="193" t="s">
        <v>1346</v>
      </c>
      <c r="I164" s="256"/>
      <c r="J164" s="256"/>
      <c r="K164" s="599">
        <v>1646637</v>
      </c>
      <c r="L164" s="600" t="s">
        <v>81</v>
      </c>
      <c r="M164" s="600" t="s">
        <v>24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9"/>
        <v>4</v>
      </c>
      <c r="C165" s="184">
        <f t="shared" si="10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1336</v>
      </c>
      <c r="I165" s="256"/>
      <c r="J165" s="256"/>
      <c r="K165" s="599">
        <v>11179858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9"/>
        <v>4</v>
      </c>
      <c r="C166" s="184">
        <f t="shared" si="10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1342</v>
      </c>
      <c r="I166" s="256"/>
      <c r="J166" s="256"/>
      <c r="K166" s="599">
        <v>2305203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</row>
    <row r="167" spans="1:33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9"/>
        <v>4</v>
      </c>
      <c r="C167" s="184">
        <f t="shared" si="10"/>
        <v>42479</v>
      </c>
      <c r="D167" s="184" t="s">
        <v>1065</v>
      </c>
      <c r="E167" s="762">
        <v>42479</v>
      </c>
      <c r="F167" s="192" t="s">
        <v>1068</v>
      </c>
      <c r="G167" s="192" t="s">
        <v>332</v>
      </c>
      <c r="H167" s="7" t="s">
        <v>1361</v>
      </c>
      <c r="I167" s="256"/>
      <c r="J167" s="256"/>
      <c r="K167" s="599">
        <v>31500000</v>
      </c>
      <c r="L167" s="194" t="s">
        <v>24</v>
      </c>
      <c r="M167" s="194" t="s">
        <v>47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>x</v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9"/>
      <c r="AC167" s="591"/>
      <c r="AD167" s="591"/>
    </row>
    <row r="168" spans="1:33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9"/>
        <v>4</v>
      </c>
      <c r="C168" s="184">
        <f t="shared" si="10"/>
        <v>42479</v>
      </c>
      <c r="D168" s="184" t="s">
        <v>1069</v>
      </c>
      <c r="E168" s="191">
        <v>42479</v>
      </c>
      <c r="F168" s="192" t="s">
        <v>1071</v>
      </c>
      <c r="G168" s="192" t="s">
        <v>332</v>
      </c>
      <c r="H168" s="7"/>
      <c r="I168" s="256"/>
      <c r="J168" s="256"/>
      <c r="K168" s="599">
        <v>25000000</v>
      </c>
      <c r="L168" s="194" t="s">
        <v>8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  <c r="AE168" s="591"/>
    </row>
    <row r="169" spans="1:33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9"/>
        <v>4</v>
      </c>
      <c r="C169" s="184">
        <f t="shared" si="10"/>
        <v>42479</v>
      </c>
      <c r="D169" s="184" t="s">
        <v>1065</v>
      </c>
      <c r="E169" s="191">
        <v>42479</v>
      </c>
      <c r="F169" s="192" t="s">
        <v>1374</v>
      </c>
      <c r="G169" s="192" t="s">
        <v>1343</v>
      </c>
      <c r="H169" s="7" t="s">
        <v>1375</v>
      </c>
      <c r="I169" s="256"/>
      <c r="J169" s="256"/>
      <c r="K169" s="599">
        <v>17600000</v>
      </c>
      <c r="L169" s="194" t="s">
        <v>24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</row>
    <row r="170" spans="1:33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42479</v>
      </c>
      <c r="D170" s="184" t="s">
        <v>1069</v>
      </c>
      <c r="E170" s="191">
        <v>42479</v>
      </c>
      <c r="F170" s="189" t="s">
        <v>1074</v>
      </c>
      <c r="G170" s="192" t="s">
        <v>332</v>
      </c>
      <c r="H170" s="7"/>
      <c r="I170" s="256"/>
      <c r="J170" s="256"/>
      <c r="K170" s="599">
        <v>13636</v>
      </c>
      <c r="L170" s="194" t="s">
        <v>83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W170" s="52" t="str">
        <f>IF(OR(TH!L170=TH!$W$7,M170=TH!$W$7),"x","")</f>
        <v>x</v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8">
        <v>2</v>
      </c>
      <c r="AC170" s="591"/>
      <c r="AD170" s="591"/>
    </row>
    <row r="171" spans="1:33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42479</v>
      </c>
      <c r="D171" s="184" t="s">
        <v>1069</v>
      </c>
      <c r="E171" s="191">
        <v>42479</v>
      </c>
      <c r="F171" s="189" t="s">
        <v>1373</v>
      </c>
      <c r="G171" s="192" t="s">
        <v>332</v>
      </c>
      <c r="H171" s="7"/>
      <c r="I171" s="256"/>
      <c r="J171" s="256"/>
      <c r="K171" s="599">
        <v>1364</v>
      </c>
      <c r="L171" s="194" t="s">
        <v>9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42479</v>
      </c>
      <c r="D172" s="184" t="s">
        <v>1069</v>
      </c>
      <c r="E172" s="191">
        <v>42479</v>
      </c>
      <c r="F172" s="192" t="s">
        <v>1072</v>
      </c>
      <c r="G172" s="192" t="s">
        <v>332</v>
      </c>
      <c r="H172" s="7"/>
      <c r="I172" s="256"/>
      <c r="J172" s="256"/>
      <c r="K172" s="599">
        <v>13636</v>
      </c>
      <c r="L172" s="194" t="s">
        <v>83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642</v>
      </c>
      <c r="W172" s="52" t="str">
        <f>IF(OR(TH!L172=TH!$W$7,M172=TH!$W$7),"x","")</f>
        <v>x</v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42479</v>
      </c>
      <c r="D173" s="184" t="s">
        <v>1069</v>
      </c>
      <c r="E173" s="191">
        <v>42479</v>
      </c>
      <c r="F173" s="192" t="s">
        <v>1341</v>
      </c>
      <c r="G173" s="192" t="s">
        <v>332</v>
      </c>
      <c r="H173" s="7"/>
      <c r="I173" s="256"/>
      <c r="J173" s="256"/>
      <c r="K173" s="599">
        <v>1364</v>
      </c>
      <c r="L173" s="194" t="s">
        <v>9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42480</v>
      </c>
      <c r="D174" s="184" t="s">
        <v>1069</v>
      </c>
      <c r="E174" s="184">
        <v>42480</v>
      </c>
      <c r="F174" s="189" t="s">
        <v>1348</v>
      </c>
      <c r="G174" s="480" t="s">
        <v>1335</v>
      </c>
      <c r="H174" s="193" t="s">
        <v>1342</v>
      </c>
      <c r="I174" s="256"/>
      <c r="J174" s="256"/>
      <c r="K174" s="38">
        <v>16500000</v>
      </c>
      <c r="L174" s="600" t="s">
        <v>1334</v>
      </c>
      <c r="M174" s="600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/>
      <c r="AC174" s="591"/>
      <c r="AD174" s="591"/>
      <c r="AE174" s="59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42480</v>
      </c>
      <c r="D175" s="184" t="s">
        <v>1065</v>
      </c>
      <c r="E175" s="156">
        <v>42480</v>
      </c>
      <c r="F175" s="192" t="s">
        <v>1066</v>
      </c>
      <c r="G175" s="192" t="s">
        <v>332</v>
      </c>
      <c r="H175" s="7" t="s">
        <v>1363</v>
      </c>
      <c r="I175" s="256"/>
      <c r="J175" s="256"/>
      <c r="K175" s="599">
        <v>3110800</v>
      </c>
      <c r="L175" s="194" t="s">
        <v>24</v>
      </c>
      <c r="M175" s="194" t="s">
        <v>259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9"/>
      <c r="AC175" s="591" t="str">
        <f t="shared" ref="AC175:AC180" si="11">IF(VLOOKUP(H175,DS_131,1,0)=H175,"","x")</f>
        <v/>
      </c>
      <c r="AD175" s="591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42481</v>
      </c>
      <c r="D176" s="184" t="s">
        <v>1065</v>
      </c>
      <c r="E176" s="156">
        <v>42481</v>
      </c>
      <c r="F176" s="192" t="s">
        <v>1066</v>
      </c>
      <c r="G176" s="192" t="s">
        <v>332</v>
      </c>
      <c r="H176" s="193" t="s">
        <v>489</v>
      </c>
      <c r="I176" s="256"/>
      <c r="J176" s="256"/>
      <c r="K176" s="599">
        <v>18112160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si="11"/>
        <v/>
      </c>
      <c r="AD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42482</v>
      </c>
      <c r="D177" s="184" t="s">
        <v>1065</v>
      </c>
      <c r="E177" s="156">
        <v>42482</v>
      </c>
      <c r="F177" s="192" t="s">
        <v>1066</v>
      </c>
      <c r="G177" s="192" t="s">
        <v>332</v>
      </c>
      <c r="H177" s="7" t="s">
        <v>1362</v>
      </c>
      <c r="I177" s="256"/>
      <c r="J177" s="256"/>
      <c r="K177" s="599">
        <v>3569280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1"/>
        <v/>
      </c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1054</v>
      </c>
      <c r="I178" s="256"/>
      <c r="J178" s="256"/>
      <c r="K178" s="599">
        <v>8530500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1"/>
        <v/>
      </c>
      <c r="AD178" s="59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ref="B179" si="12">IF(C179&lt;&gt;"",MONTH(C179),"")</f>
        <v>4</v>
      </c>
      <c r="C179" s="184">
        <f t="shared" ref="C179" si="13">E179</f>
        <v>42482</v>
      </c>
      <c r="D179" s="184" t="s">
        <v>1065</v>
      </c>
      <c r="E179" s="156">
        <v>42482</v>
      </c>
      <c r="F179" s="192" t="s">
        <v>1072</v>
      </c>
      <c r="G179" s="192" t="s">
        <v>332</v>
      </c>
      <c r="H179" s="7" t="s">
        <v>1054</v>
      </c>
      <c r="I179" s="256"/>
      <c r="J179" s="256"/>
      <c r="K179" s="599">
        <v>22000</v>
      </c>
      <c r="L179" s="194" t="s">
        <v>83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1"/>
        <v/>
      </c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42482</v>
      </c>
      <c r="D180" s="184" t="s">
        <v>1065</v>
      </c>
      <c r="E180" s="156">
        <v>42482</v>
      </c>
      <c r="F180" s="192" t="s">
        <v>1066</v>
      </c>
      <c r="G180" s="192" t="s">
        <v>332</v>
      </c>
      <c r="H180" s="193" t="s">
        <v>426</v>
      </c>
      <c r="I180" s="256"/>
      <c r="J180" s="256"/>
      <c r="K180" s="599">
        <v>13144340</v>
      </c>
      <c r="L180" s="194" t="s">
        <v>24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1"/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42485</v>
      </c>
      <c r="D181" s="184" t="s">
        <v>1065</v>
      </c>
      <c r="E181" s="156">
        <v>42485</v>
      </c>
      <c r="F181" s="192" t="s">
        <v>1067</v>
      </c>
      <c r="G181" s="192" t="s">
        <v>332</v>
      </c>
      <c r="H181" s="7"/>
      <c r="I181" s="256"/>
      <c r="J181" s="256"/>
      <c r="K181" s="599">
        <v>4510</v>
      </c>
      <c r="L181" s="194" t="s">
        <v>24</v>
      </c>
      <c r="M181" s="194" t="s">
        <v>40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/>
      <c r="AD181" s="591"/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42485</v>
      </c>
      <c r="D182" s="184" t="s">
        <v>1069</v>
      </c>
      <c r="E182" s="191">
        <v>42485</v>
      </c>
      <c r="F182" s="192" t="s">
        <v>1071</v>
      </c>
      <c r="G182" s="192" t="s">
        <v>332</v>
      </c>
      <c r="H182" s="7"/>
      <c r="I182" s="256"/>
      <c r="J182" s="256"/>
      <c r="K182" s="599">
        <v>8000000</v>
      </c>
      <c r="L182" s="194" t="s">
        <v>8</v>
      </c>
      <c r="M182" s="194" t="s">
        <v>24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42485</v>
      </c>
      <c r="D183" s="184" t="s">
        <v>1069</v>
      </c>
      <c r="E183" s="191">
        <v>42485</v>
      </c>
      <c r="F183" s="192" t="s">
        <v>1070</v>
      </c>
      <c r="G183" s="192" t="s">
        <v>332</v>
      </c>
      <c r="H183" s="7" t="s">
        <v>1361</v>
      </c>
      <c r="I183" s="256"/>
      <c r="J183" s="256"/>
      <c r="K183" s="599">
        <v>38500000</v>
      </c>
      <c r="L183" s="194" t="s">
        <v>47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  <c r="AD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42486</v>
      </c>
      <c r="D184" s="184" t="s">
        <v>1065</v>
      </c>
      <c r="E184" s="156">
        <v>42486</v>
      </c>
      <c r="F184" s="192" t="s">
        <v>1066</v>
      </c>
      <c r="G184" s="192" t="s">
        <v>332</v>
      </c>
      <c r="H184" s="7" t="s">
        <v>1878</v>
      </c>
      <c r="I184" s="256"/>
      <c r="J184" s="256"/>
      <c r="K184" s="599">
        <v>15372500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 t="str">
        <f>IF(VLOOKUP(H184,DS_131,1,0)=H184,"","x")</f>
        <v/>
      </c>
      <c r="AD184" s="591"/>
      <c r="AE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42487</v>
      </c>
      <c r="D185" s="184" t="s">
        <v>1065</v>
      </c>
      <c r="E185" s="156">
        <v>42487</v>
      </c>
      <c r="F185" s="192" t="s">
        <v>1066</v>
      </c>
      <c r="G185" s="192" t="s">
        <v>332</v>
      </c>
      <c r="H185" s="193" t="s">
        <v>897</v>
      </c>
      <c r="I185" s="256"/>
      <c r="J185" s="256"/>
      <c r="K185" s="599">
        <v>24892857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>131</v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42488</v>
      </c>
      <c r="D186" s="184" t="s">
        <v>1069</v>
      </c>
      <c r="E186" s="191">
        <v>42488</v>
      </c>
      <c r="F186" s="192" t="s">
        <v>1071</v>
      </c>
      <c r="G186" s="192" t="s">
        <v>332</v>
      </c>
      <c r="H186" s="7"/>
      <c r="I186" s="256"/>
      <c r="J186" s="256"/>
      <c r="K186" s="599">
        <v>8000000</v>
      </c>
      <c r="L186" s="194" t="s">
        <v>8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/>
      <c r="AD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6000000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42488</v>
      </c>
      <c r="D188" s="184" t="s">
        <v>1065</v>
      </c>
      <c r="E188" s="775">
        <v>42488</v>
      </c>
      <c r="F188" s="192" t="s">
        <v>1066</v>
      </c>
      <c r="G188" s="192" t="s">
        <v>332</v>
      </c>
      <c r="H188" s="7" t="s">
        <v>1376</v>
      </c>
      <c r="I188" s="257"/>
      <c r="J188" s="257"/>
      <c r="K188" s="38">
        <v>4069120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 t="str">
        <f>IF(VLOOKUP(H188,DS_131,1,0)=H188,"","x")</f>
        <v/>
      </c>
      <c r="AD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42488</v>
      </c>
      <c r="D189" s="184" t="s">
        <v>1069</v>
      </c>
      <c r="E189" s="191">
        <v>42488</v>
      </c>
      <c r="F189" s="192" t="s">
        <v>1072</v>
      </c>
      <c r="G189" s="192" t="s">
        <v>332</v>
      </c>
      <c r="H189" s="193"/>
      <c r="I189" s="256"/>
      <c r="J189" s="256"/>
      <c r="K189" s="599">
        <v>13636</v>
      </c>
      <c r="L189" s="194" t="s">
        <v>83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642</v>
      </c>
      <c r="W189" s="52" t="str">
        <f>IF(OR(TH!L189=TH!$W$7,M189=TH!$W$7),"x","")</f>
        <v>x</v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8">
        <v>2</v>
      </c>
      <c r="AC189" s="591"/>
      <c r="AD189" s="591"/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42488</v>
      </c>
      <c r="D190" s="184" t="s">
        <v>1069</v>
      </c>
      <c r="E190" s="191">
        <v>42488</v>
      </c>
      <c r="F190" s="192" t="s">
        <v>1341</v>
      </c>
      <c r="G190" s="192" t="s">
        <v>332</v>
      </c>
      <c r="H190" s="193"/>
      <c r="I190" s="256"/>
      <c r="J190" s="256"/>
      <c r="K190" s="599">
        <v>1364</v>
      </c>
      <c r="L190" s="194" t="s">
        <v>9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9"/>
        <v>5</v>
      </c>
      <c r="C191" s="184">
        <f t="shared" si="10"/>
        <v>42494</v>
      </c>
      <c r="D191" s="184" t="s">
        <v>1065</v>
      </c>
      <c r="E191" s="775">
        <v>42494</v>
      </c>
      <c r="F191" s="192" t="s">
        <v>1066</v>
      </c>
      <c r="G191" s="192" t="s">
        <v>332</v>
      </c>
      <c r="H191" s="193" t="s">
        <v>489</v>
      </c>
      <c r="I191" s="256"/>
      <c r="J191" s="256"/>
      <c r="K191" s="599">
        <v>1760000</v>
      </c>
      <c r="L191" s="194" t="s">
        <v>24</v>
      </c>
      <c r="M191" s="194" t="s">
        <v>259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9"/>
      <c r="AC191" s="591" t="str">
        <f>IF(VLOOKUP(H191,DS_131,1,0)=H191,"","x")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9"/>
        <v>5</v>
      </c>
      <c r="C192" s="184">
        <f t="shared" si="10"/>
        <v>42495</v>
      </c>
      <c r="D192" s="184" t="s">
        <v>1065</v>
      </c>
      <c r="E192" s="775">
        <v>42495</v>
      </c>
      <c r="F192" s="192" t="s">
        <v>1068</v>
      </c>
      <c r="G192" s="192" t="s">
        <v>332</v>
      </c>
      <c r="H192" s="7" t="s">
        <v>1075</v>
      </c>
      <c r="I192" s="256"/>
      <c r="J192" s="256"/>
      <c r="K192" s="38">
        <v>19000000</v>
      </c>
      <c r="L192" s="194" t="s">
        <v>24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/>
      <c r="AD192" s="591"/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9"/>
        <v>5</v>
      </c>
      <c r="C193" s="184">
        <f t="shared" si="10"/>
        <v>42495</v>
      </c>
      <c r="D193" s="184" t="s">
        <v>1069</v>
      </c>
      <c r="E193" s="191">
        <v>42495</v>
      </c>
      <c r="F193" s="192" t="s">
        <v>1378</v>
      </c>
      <c r="G193" s="192" t="s">
        <v>332</v>
      </c>
      <c r="H193" s="193"/>
      <c r="I193" s="256"/>
      <c r="J193" s="256"/>
      <c r="K193" s="599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9"/>
        <v>5</v>
      </c>
      <c r="C194" s="184">
        <f t="shared" si="10"/>
        <v>42495</v>
      </c>
      <c r="D194" s="191" t="s">
        <v>1069</v>
      </c>
      <c r="E194" s="191">
        <v>42495</v>
      </c>
      <c r="F194" s="192" t="s">
        <v>1379</v>
      </c>
      <c r="G194" s="192" t="s">
        <v>332</v>
      </c>
      <c r="H194" s="193"/>
      <c r="I194" s="256"/>
      <c r="J194" s="256"/>
      <c r="K194" s="599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9"/>
        <v>5</v>
      </c>
      <c r="C195" s="184">
        <f t="shared" si="10"/>
        <v>42495</v>
      </c>
      <c r="D195" s="184" t="s">
        <v>1069</v>
      </c>
      <c r="E195" s="191">
        <v>42495</v>
      </c>
      <c r="F195" s="192" t="s">
        <v>1072</v>
      </c>
      <c r="G195" s="192" t="s">
        <v>332</v>
      </c>
      <c r="H195" s="193"/>
      <c r="I195" s="256"/>
      <c r="J195" s="256"/>
      <c r="K195" s="599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8">
        <v>2</v>
      </c>
      <c r="AC195" s="591"/>
      <c r="AD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9"/>
        <v>5</v>
      </c>
      <c r="C196" s="184">
        <f t="shared" si="10"/>
        <v>42495</v>
      </c>
      <c r="D196" s="184" t="s">
        <v>1069</v>
      </c>
      <c r="E196" s="191">
        <v>42495</v>
      </c>
      <c r="F196" s="192" t="s">
        <v>1341</v>
      </c>
      <c r="G196" s="192" t="s">
        <v>332</v>
      </c>
      <c r="H196" s="193"/>
      <c r="I196" s="256"/>
      <c r="J196" s="256"/>
      <c r="K196" s="599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9"/>
        <v>5</v>
      </c>
      <c r="C197" s="184">
        <f t="shared" si="10"/>
        <v>42495</v>
      </c>
      <c r="D197" s="184" t="s">
        <v>1069</v>
      </c>
      <c r="E197" s="191">
        <v>42495</v>
      </c>
      <c r="F197" s="192" t="s">
        <v>1370</v>
      </c>
      <c r="G197" s="192" t="s">
        <v>332</v>
      </c>
      <c r="H197" s="7" t="s">
        <v>1371</v>
      </c>
      <c r="I197" s="256"/>
      <c r="J197" s="256"/>
      <c r="K197" s="599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9"/>
      <c r="AC197" s="591"/>
      <c r="AD197" s="591"/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9"/>
        <v>5</v>
      </c>
      <c r="C198" s="184">
        <f t="shared" si="10"/>
        <v>42495</v>
      </c>
      <c r="D198" s="184" t="s">
        <v>1069</v>
      </c>
      <c r="E198" s="191">
        <v>42495</v>
      </c>
      <c r="F198" s="192" t="s">
        <v>1072</v>
      </c>
      <c r="G198" s="192" t="s">
        <v>332</v>
      </c>
      <c r="H198" s="193"/>
      <c r="I198" s="256"/>
      <c r="J198" s="256"/>
      <c r="K198" s="599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W198" s="52" t="str">
        <f>IF(OR(TH!L198=TH!$W$7,M198=TH!$W$7),"x","")</f>
        <v>x</v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8">
        <v>2</v>
      </c>
      <c r="AC198" s="591"/>
      <c r="AD198" s="591"/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9"/>
        <v>5</v>
      </c>
      <c r="C199" s="184">
        <f t="shared" si="10"/>
        <v>42495</v>
      </c>
      <c r="D199" s="184" t="s">
        <v>1069</v>
      </c>
      <c r="E199" s="191">
        <v>42495</v>
      </c>
      <c r="F199" s="192" t="s">
        <v>1341</v>
      </c>
      <c r="G199" s="192" t="s">
        <v>332</v>
      </c>
      <c r="H199" s="193"/>
      <c r="I199" s="256"/>
      <c r="J199" s="256"/>
      <c r="K199" s="599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9"/>
        <v>5</v>
      </c>
      <c r="C200" s="184">
        <f t="shared" si="10"/>
        <v>42495</v>
      </c>
      <c r="D200" s="184" t="s">
        <v>1069</v>
      </c>
      <c r="E200" s="191">
        <v>42495</v>
      </c>
      <c r="F200" s="192" t="s">
        <v>1380</v>
      </c>
      <c r="G200" s="192" t="s">
        <v>332</v>
      </c>
      <c r="H200" s="7" t="s">
        <v>1371</v>
      </c>
      <c r="I200" s="256"/>
      <c r="J200" s="256"/>
      <c r="K200" s="599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9"/>
      <c r="AC200" s="591"/>
      <c r="AD200" s="591"/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42495</v>
      </c>
      <c r="D201" s="184" t="s">
        <v>1069</v>
      </c>
      <c r="E201" s="191">
        <v>42495</v>
      </c>
      <c r="F201" s="192" t="s">
        <v>1072</v>
      </c>
      <c r="G201" s="192" t="s">
        <v>332</v>
      </c>
      <c r="H201" s="193"/>
      <c r="I201" s="256"/>
      <c r="J201" s="256"/>
      <c r="K201" s="599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W201" s="52" t="str">
        <f>IF(OR(TH!L201=TH!$W$7,M201=TH!$W$7),"x","")</f>
        <v>x</v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8">
        <v>2</v>
      </c>
      <c r="AC201" s="591"/>
      <c r="AD201" s="591"/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1069</v>
      </c>
      <c r="E202" s="191">
        <v>42495</v>
      </c>
      <c r="F202" s="192" t="s">
        <v>1341</v>
      </c>
      <c r="G202" s="192" t="s">
        <v>332</v>
      </c>
      <c r="H202" s="193"/>
      <c r="I202" s="256"/>
      <c r="J202" s="256"/>
      <c r="K202" s="599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42495</v>
      </c>
      <c r="D203" s="184" t="s">
        <v>1069</v>
      </c>
      <c r="E203" s="191">
        <v>42495</v>
      </c>
      <c r="F203" s="189" t="s">
        <v>1074</v>
      </c>
      <c r="G203" s="192" t="s">
        <v>332</v>
      </c>
      <c r="H203" s="7"/>
      <c r="I203" s="256"/>
      <c r="J203" s="256"/>
      <c r="K203" s="599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W203" s="52" t="str">
        <f>IF(OR(TH!L203=TH!$W$7,M203=TH!$W$7),"x","")</f>
        <v>x</v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42495</v>
      </c>
      <c r="D204" s="184" t="s">
        <v>1069</v>
      </c>
      <c r="E204" s="191">
        <v>42495</v>
      </c>
      <c r="F204" s="189" t="s">
        <v>1373</v>
      </c>
      <c r="G204" s="192" t="s">
        <v>332</v>
      </c>
      <c r="H204" s="7"/>
      <c r="I204" s="256"/>
      <c r="J204" s="256"/>
      <c r="K204" s="599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42496</v>
      </c>
      <c r="D205" s="184" t="s">
        <v>1065</v>
      </c>
      <c r="E205" s="191">
        <v>42496</v>
      </c>
      <c r="F205" s="192" t="s">
        <v>1066</v>
      </c>
      <c r="G205" s="192" t="s">
        <v>332</v>
      </c>
      <c r="H205" s="210" t="s">
        <v>636</v>
      </c>
      <c r="I205" s="256"/>
      <c r="J205" s="256"/>
      <c r="K205" s="599">
        <v>20005440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9"/>
      <c r="AC205" s="591" t="str">
        <f>IF(VLOOKUP(H205,DS_131,1,0)=H205,"","x")</f>
        <v/>
      </c>
      <c r="AD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42497</v>
      </c>
      <c r="D206" s="184" t="s">
        <v>1069</v>
      </c>
      <c r="E206" s="191">
        <v>42497</v>
      </c>
      <c r="F206" s="192" t="s">
        <v>1070</v>
      </c>
      <c r="G206" s="192" t="s">
        <v>332</v>
      </c>
      <c r="H206" s="7" t="s">
        <v>1361</v>
      </c>
      <c r="I206" s="256"/>
      <c r="J206" s="256"/>
      <c r="K206" s="599">
        <v>20500000</v>
      </c>
      <c r="L206" s="194" t="s">
        <v>47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/>
      <c r="AD206" s="591"/>
      <c r="AE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9"/>
        <v>5</v>
      </c>
      <c r="C207" s="184">
        <f t="shared" si="10"/>
        <v>42500</v>
      </c>
      <c r="D207" s="184" t="s">
        <v>1065</v>
      </c>
      <c r="E207" s="191">
        <v>42500</v>
      </c>
      <c r="F207" s="192" t="s">
        <v>1066</v>
      </c>
      <c r="G207" s="192" t="s">
        <v>332</v>
      </c>
      <c r="H207" s="193" t="s">
        <v>904</v>
      </c>
      <c r="I207" s="256"/>
      <c r="J207" s="256"/>
      <c r="K207" s="599">
        <v>23100000</v>
      </c>
      <c r="L207" s="194" t="s">
        <v>24</v>
      </c>
      <c r="M207" s="194" t="s">
        <v>259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 t="str">
        <f>IF(VLOOKUP(H207,DS_131,1,0)=H207,"","x")</f>
        <v/>
      </c>
      <c r="AD207" s="591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9"/>
        <v>5</v>
      </c>
      <c r="C208" s="184">
        <f t="shared" si="10"/>
        <v>42501</v>
      </c>
      <c r="D208" s="184" t="s">
        <v>1065</v>
      </c>
      <c r="E208" s="191">
        <v>42501</v>
      </c>
      <c r="F208" s="192" t="s">
        <v>1066</v>
      </c>
      <c r="G208" s="192" t="s">
        <v>332</v>
      </c>
      <c r="H208" s="7" t="s">
        <v>1377</v>
      </c>
      <c r="I208" s="256"/>
      <c r="J208" s="256"/>
      <c r="K208" s="599">
        <v>15754200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42502</v>
      </c>
      <c r="D209" s="184" t="s">
        <v>1065</v>
      </c>
      <c r="E209" s="191">
        <v>42502</v>
      </c>
      <c r="F209" s="192" t="s">
        <v>1068</v>
      </c>
      <c r="G209" s="192" t="s">
        <v>332</v>
      </c>
      <c r="H209" s="7" t="s">
        <v>1075</v>
      </c>
      <c r="I209" s="256"/>
      <c r="J209" s="256"/>
      <c r="K209" s="599">
        <v>35000000</v>
      </c>
      <c r="L209" s="194" t="s">
        <v>24</v>
      </c>
      <c r="M209" s="194" t="s">
        <v>47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/>
      <c r="AD209" s="591"/>
    </row>
    <row r="210" spans="1:33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42502</v>
      </c>
      <c r="D210" s="184" t="s">
        <v>1069</v>
      </c>
      <c r="E210" s="191">
        <v>42502</v>
      </c>
      <c r="F210" s="192" t="s">
        <v>1071</v>
      </c>
      <c r="G210" s="192" t="s">
        <v>332</v>
      </c>
      <c r="H210" s="913" t="s">
        <v>1381</v>
      </c>
      <c r="I210" s="256"/>
      <c r="J210" s="256"/>
      <c r="K210" s="599">
        <v>35000000</v>
      </c>
      <c r="L210" s="194" t="s">
        <v>8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  <c r="AE210" s="591"/>
    </row>
    <row r="211" spans="1:33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42502</v>
      </c>
      <c r="D211" s="184" t="s">
        <v>1069</v>
      </c>
      <c r="E211" s="191">
        <v>42502</v>
      </c>
      <c r="F211" s="192" t="s">
        <v>1072</v>
      </c>
      <c r="G211" s="192" t="s">
        <v>332</v>
      </c>
      <c r="H211" s="7"/>
      <c r="I211" s="256"/>
      <c r="J211" s="256"/>
      <c r="K211" s="599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8">
        <v>2</v>
      </c>
      <c r="AC211" s="591"/>
      <c r="AD211" s="591"/>
      <c r="AE211" s="591"/>
    </row>
    <row r="212" spans="1:33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42502</v>
      </c>
      <c r="D212" s="184" t="s">
        <v>1069</v>
      </c>
      <c r="E212" s="191">
        <v>42502</v>
      </c>
      <c r="F212" s="192" t="s">
        <v>1341</v>
      </c>
      <c r="G212" s="192" t="s">
        <v>332</v>
      </c>
      <c r="H212" s="7"/>
      <c r="I212" s="256"/>
      <c r="J212" s="256"/>
      <c r="K212" s="599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42502</v>
      </c>
      <c r="D213" s="184" t="s">
        <v>1069</v>
      </c>
      <c r="E213" s="191">
        <v>42502</v>
      </c>
      <c r="F213" s="192" t="s">
        <v>1071</v>
      </c>
      <c r="G213" s="192" t="s">
        <v>332</v>
      </c>
      <c r="H213" s="913" t="s">
        <v>1382</v>
      </c>
      <c r="I213" s="256"/>
      <c r="J213" s="256"/>
      <c r="K213" s="599">
        <v>38000000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9"/>
      <c r="AC213" s="591"/>
      <c r="AD213" s="591"/>
      <c r="AE213" s="591"/>
    </row>
    <row r="214" spans="1:33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42502</v>
      </c>
      <c r="D214" s="184" t="s">
        <v>1069</v>
      </c>
      <c r="E214" s="191">
        <v>42502</v>
      </c>
      <c r="F214" s="189" t="s">
        <v>1074</v>
      </c>
      <c r="G214" s="192" t="s">
        <v>332</v>
      </c>
      <c r="H214" s="7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8">
        <v>2</v>
      </c>
      <c r="AC214" s="591"/>
      <c r="AD214" s="591"/>
      <c r="AE214" s="591"/>
    </row>
    <row r="215" spans="1:33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42502</v>
      </c>
      <c r="D215" s="184" t="s">
        <v>1069</v>
      </c>
      <c r="E215" s="191">
        <v>42502</v>
      </c>
      <c r="F215" s="189" t="s">
        <v>1373</v>
      </c>
      <c r="G215" s="192" t="s">
        <v>332</v>
      </c>
      <c r="H215" s="7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</row>
    <row r="216" spans="1:33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ref="B216:B279" si="14">IF(C216&lt;&gt;"",MONTH(C216),"")</f>
        <v>5</v>
      </c>
      <c r="C216" s="184">
        <f t="shared" ref="C216:C279" si="15">E216</f>
        <v>42502</v>
      </c>
      <c r="D216" s="184" t="s">
        <v>1069</v>
      </c>
      <c r="E216" s="191">
        <v>42502</v>
      </c>
      <c r="F216" s="192" t="s">
        <v>1072</v>
      </c>
      <c r="G216" s="192" t="s">
        <v>332</v>
      </c>
      <c r="H216" s="7"/>
      <c r="I216" s="256"/>
      <c r="J216" s="256"/>
      <c r="K216" s="599">
        <v>13636</v>
      </c>
      <c r="L216" s="194" t="s">
        <v>83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>642</v>
      </c>
      <c r="W216" s="52" t="str">
        <f>IF(OR(TH!L216=TH!$W$7,M216=TH!$W$7),"x","")</f>
        <v>x</v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  <c r="AD216" s="591"/>
      <c r="AE216" s="591"/>
    </row>
    <row r="217" spans="1:33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14"/>
        <v>5</v>
      </c>
      <c r="C217" s="184">
        <f t="shared" si="15"/>
        <v>42502</v>
      </c>
      <c r="D217" s="184" t="s">
        <v>1069</v>
      </c>
      <c r="E217" s="191">
        <v>42502</v>
      </c>
      <c r="F217" s="192" t="s">
        <v>1341</v>
      </c>
      <c r="G217" s="192" t="s">
        <v>332</v>
      </c>
      <c r="H217" s="7"/>
      <c r="I217" s="256"/>
      <c r="J217" s="256"/>
      <c r="K217" s="599">
        <v>1364</v>
      </c>
      <c r="L217" s="194" t="s">
        <v>9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14"/>
        <v>5</v>
      </c>
      <c r="C218" s="184">
        <f t="shared" si="15"/>
        <v>42504</v>
      </c>
      <c r="D218" s="184" t="s">
        <v>1065</v>
      </c>
      <c r="E218" s="191">
        <v>42504</v>
      </c>
      <c r="F218" s="192" t="s">
        <v>1066</v>
      </c>
      <c r="G218" s="192" t="s">
        <v>332</v>
      </c>
      <c r="H218" s="7" t="s">
        <v>1364</v>
      </c>
      <c r="I218" s="256"/>
      <c r="J218" s="256"/>
      <c r="K218" s="599">
        <v>3431000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9"/>
      <c r="AC218" s="591" t="str">
        <f>IF(VLOOKUP(H218,DS_131,1,0)=H218,"","x")</f>
        <v/>
      </c>
      <c r="AD218" s="591"/>
    </row>
    <row r="219" spans="1:33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14"/>
        <v>5</v>
      </c>
      <c r="C219" s="184">
        <f t="shared" si="15"/>
        <v>42505</v>
      </c>
      <c r="D219" s="184" t="s">
        <v>1069</v>
      </c>
      <c r="E219" s="184">
        <v>42505</v>
      </c>
      <c r="F219" s="189" t="s">
        <v>1349</v>
      </c>
      <c r="G219" s="480" t="s">
        <v>1335</v>
      </c>
      <c r="H219" s="193" t="s">
        <v>1347</v>
      </c>
      <c r="I219" s="256"/>
      <c r="J219" s="256"/>
      <c r="K219" s="599">
        <v>1325000</v>
      </c>
      <c r="L219" s="600" t="s">
        <v>81</v>
      </c>
      <c r="M219" s="600" t="s">
        <v>24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8"/>
      <c r="AC219" s="591"/>
      <c r="AD219" s="591"/>
      <c r="AE219" s="591"/>
      <c r="AF219" s="591"/>
      <c r="AG219" s="591"/>
    </row>
    <row r="220" spans="1:33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14"/>
        <v>5</v>
      </c>
      <c r="C220" s="184">
        <f t="shared" si="15"/>
        <v>42506</v>
      </c>
      <c r="D220" s="184" t="s">
        <v>1065</v>
      </c>
      <c r="E220" s="191">
        <v>42506</v>
      </c>
      <c r="F220" s="192" t="s">
        <v>1066</v>
      </c>
      <c r="G220" s="192" t="s">
        <v>332</v>
      </c>
      <c r="H220" s="7" t="s">
        <v>1367</v>
      </c>
      <c r="I220" s="256"/>
      <c r="J220" s="256"/>
      <c r="K220" s="599">
        <v>9293240</v>
      </c>
      <c r="L220" s="194" t="s">
        <v>24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9"/>
      <c r="AC220" s="591" t="str">
        <f>IF(VLOOKUP(H220,DS_131,1,0)=H220,"","x")</f>
        <v/>
      </c>
      <c r="AD220" s="591"/>
    </row>
    <row r="221" spans="1:33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14"/>
        <v>5</v>
      </c>
      <c r="C221" s="184">
        <f t="shared" si="15"/>
        <v>42506</v>
      </c>
      <c r="D221" s="184" t="s">
        <v>1069</v>
      </c>
      <c r="E221" s="191">
        <v>42506</v>
      </c>
      <c r="F221" s="192" t="s">
        <v>1070</v>
      </c>
      <c r="G221" s="192" t="s">
        <v>332</v>
      </c>
      <c r="H221" s="7" t="s">
        <v>1075</v>
      </c>
      <c r="I221" s="256"/>
      <c r="J221" s="256"/>
      <c r="K221" s="599">
        <v>4000000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/>
      <c r="AD221" s="591"/>
      <c r="AE221" s="591"/>
    </row>
    <row r="222" spans="1:33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14"/>
        <v>5</v>
      </c>
      <c r="C222" s="184">
        <f t="shared" si="15"/>
        <v>42506</v>
      </c>
      <c r="D222" s="184" t="s">
        <v>1069</v>
      </c>
      <c r="E222" s="191">
        <v>42506</v>
      </c>
      <c r="F222" s="189" t="s">
        <v>1074</v>
      </c>
      <c r="G222" s="192" t="s">
        <v>332</v>
      </c>
      <c r="H222" s="7"/>
      <c r="I222" s="256"/>
      <c r="J222" s="256"/>
      <c r="K222" s="599">
        <v>13636</v>
      </c>
      <c r="L222" s="194" t="s">
        <v>83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642</v>
      </c>
      <c r="W222" s="52" t="str">
        <f>IF(OR(TH!L222=TH!$W$7,M222=TH!$W$7),"x","")</f>
        <v>x</v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8">
        <v>2</v>
      </c>
      <c r="AC222" s="591"/>
      <c r="AD222" s="591"/>
      <c r="AE222" s="591"/>
    </row>
    <row r="223" spans="1:33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14"/>
        <v>5</v>
      </c>
      <c r="C223" s="184">
        <f t="shared" si="15"/>
        <v>42506</v>
      </c>
      <c r="D223" s="184" t="s">
        <v>1069</v>
      </c>
      <c r="E223" s="191">
        <v>42506</v>
      </c>
      <c r="F223" s="189" t="s">
        <v>1373</v>
      </c>
      <c r="G223" s="192" t="s">
        <v>332</v>
      </c>
      <c r="H223" s="7"/>
      <c r="I223" s="256"/>
      <c r="J223" s="256"/>
      <c r="K223" s="599">
        <v>1364</v>
      </c>
      <c r="L223" s="194" t="s">
        <v>9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14"/>
        <v>5</v>
      </c>
      <c r="C224" s="184">
        <f t="shared" si="15"/>
        <v>42507</v>
      </c>
      <c r="D224" s="184" t="s">
        <v>1065</v>
      </c>
      <c r="E224" s="191">
        <v>42507</v>
      </c>
      <c r="F224" s="192" t="s">
        <v>1066</v>
      </c>
      <c r="G224" s="192" t="s">
        <v>332</v>
      </c>
      <c r="H224" s="193" t="s">
        <v>426</v>
      </c>
      <c r="I224" s="256"/>
      <c r="J224" s="256"/>
      <c r="K224" s="599">
        <v>12267970</v>
      </c>
      <c r="L224" s="194" t="s">
        <v>24</v>
      </c>
      <c r="M224" s="194" t="s">
        <v>259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9"/>
      <c r="AC224" s="591" t="str">
        <f>IF(VLOOKUP(H224,DS_131,1,0)=H224,"","x")</f>
        <v/>
      </c>
      <c r="AD224" s="591"/>
    </row>
    <row r="225" spans="1:33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14"/>
        <v>5</v>
      </c>
      <c r="C225" s="184">
        <f t="shared" si="15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897</v>
      </c>
      <c r="I225" s="256"/>
      <c r="J225" s="256"/>
      <c r="K225" s="599">
        <v>13415050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>131</v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</row>
    <row r="226" spans="1:33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4"/>
        <v>5</v>
      </c>
      <c r="C226" s="184">
        <f t="shared" si="15"/>
        <v>42507</v>
      </c>
      <c r="D226" s="184" t="s">
        <v>1069</v>
      </c>
      <c r="E226" s="191">
        <v>42507</v>
      </c>
      <c r="F226" s="192" t="s">
        <v>1070</v>
      </c>
      <c r="G226" s="192" t="s">
        <v>332</v>
      </c>
      <c r="H226" s="7" t="s">
        <v>1075</v>
      </c>
      <c r="I226" s="256"/>
      <c r="J226" s="256"/>
      <c r="K226" s="599">
        <v>10000000</v>
      </c>
      <c r="L226" s="194" t="s">
        <v>47</v>
      </c>
      <c r="M226" s="194" t="s">
        <v>24</v>
      </c>
      <c r="N226" s="52" t="str">
        <f>IF(AND('331-CT'!$E$7=TH!H226,OR(L226="331",M226="331")),"331",IF(AND(OR(L226="131",M226="131"),H226='131-CT'!$E$7),"131",""))</f>
        <v/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>x</v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/>
      <c r="AD226" s="591"/>
      <c r="AE226" s="591"/>
    </row>
    <row r="227" spans="1:33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4"/>
        <v>5</v>
      </c>
      <c r="C227" s="184">
        <f t="shared" si="15"/>
        <v>42510</v>
      </c>
      <c r="D227" s="184" t="s">
        <v>1065</v>
      </c>
      <c r="E227" s="191">
        <v>42510</v>
      </c>
      <c r="F227" s="192" t="s">
        <v>1374</v>
      </c>
      <c r="G227" s="192" t="s">
        <v>1343</v>
      </c>
      <c r="H227" s="7" t="s">
        <v>1375</v>
      </c>
      <c r="I227" s="256"/>
      <c r="J227" s="256"/>
      <c r="K227" s="599">
        <v>14000000</v>
      </c>
      <c r="L227" s="194" t="s">
        <v>24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4"/>
        <v>5</v>
      </c>
      <c r="C228" s="184">
        <f t="shared" si="15"/>
        <v>42510</v>
      </c>
      <c r="D228" s="184" t="s">
        <v>1069</v>
      </c>
      <c r="E228" s="184">
        <v>42510</v>
      </c>
      <c r="F228" s="189" t="s">
        <v>1349</v>
      </c>
      <c r="G228" s="480" t="s">
        <v>1335</v>
      </c>
      <c r="H228" s="193" t="s">
        <v>1346</v>
      </c>
      <c r="I228" s="256"/>
      <c r="J228" s="256"/>
      <c r="K228" s="599">
        <v>1335555</v>
      </c>
      <c r="L228" s="600" t="s">
        <v>81</v>
      </c>
      <c r="M228" s="600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8"/>
      <c r="AC228" s="591"/>
      <c r="AD228" s="591"/>
      <c r="AE228" s="591"/>
      <c r="AF228" s="591"/>
      <c r="AG228" s="591"/>
    </row>
    <row r="229" spans="1:33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4"/>
        <v>5</v>
      </c>
      <c r="C229" s="184">
        <f t="shared" si="15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1336</v>
      </c>
      <c r="I229" s="256"/>
      <c r="J229" s="256"/>
      <c r="K229" s="599">
        <v>10651469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4"/>
        <v>5</v>
      </c>
      <c r="C230" s="184">
        <f t="shared" si="15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1342</v>
      </c>
      <c r="I230" s="256"/>
      <c r="J230" s="256"/>
      <c r="K230" s="599">
        <v>2128358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4"/>
        <v>5</v>
      </c>
      <c r="C231" s="184">
        <f t="shared" si="15"/>
        <v>42510</v>
      </c>
      <c r="D231" s="184" t="s">
        <v>1065</v>
      </c>
      <c r="E231" s="191">
        <v>42510</v>
      </c>
      <c r="F231" s="192" t="s">
        <v>1068</v>
      </c>
      <c r="G231" s="192" t="s">
        <v>332</v>
      </c>
      <c r="H231" s="7" t="s">
        <v>1075</v>
      </c>
      <c r="I231" s="256"/>
      <c r="J231" s="256"/>
      <c r="K231" s="599">
        <v>8600000</v>
      </c>
      <c r="L231" s="194" t="s">
        <v>24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9"/>
      <c r="AC231" s="591"/>
      <c r="AD231" s="591"/>
    </row>
    <row r="232" spans="1:33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4"/>
        <v>5</v>
      </c>
      <c r="C232" s="184">
        <f t="shared" si="15"/>
        <v>42510</v>
      </c>
      <c r="D232" s="184" t="s">
        <v>1069</v>
      </c>
      <c r="E232" s="191">
        <v>42510</v>
      </c>
      <c r="F232" s="192" t="s">
        <v>1380</v>
      </c>
      <c r="G232" s="192" t="s">
        <v>332</v>
      </c>
      <c r="H232" s="7" t="s">
        <v>1371</v>
      </c>
      <c r="I232" s="256"/>
      <c r="J232" s="256"/>
      <c r="K232" s="599">
        <v>8307530</v>
      </c>
      <c r="L232" s="194" t="s">
        <v>8</v>
      </c>
      <c r="M232" s="194" t="s">
        <v>24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  <c r="AE232" s="591"/>
    </row>
    <row r="233" spans="1:33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4"/>
        <v>5</v>
      </c>
      <c r="C233" s="184">
        <f t="shared" si="15"/>
        <v>42510</v>
      </c>
      <c r="D233" s="184" t="s">
        <v>1069</v>
      </c>
      <c r="E233" s="191">
        <v>42510</v>
      </c>
      <c r="F233" s="192" t="s">
        <v>1072</v>
      </c>
      <c r="G233" s="192" t="s">
        <v>332</v>
      </c>
      <c r="H233" s="7"/>
      <c r="I233" s="256"/>
      <c r="J233" s="256"/>
      <c r="K233" s="599">
        <v>13636</v>
      </c>
      <c r="L233" s="194" t="s">
        <v>83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W233" s="52" t="str">
        <f>IF(OR(TH!L233=TH!$W$7,M233=TH!$W$7),"x","")</f>
        <v>x</v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8">
        <v>2</v>
      </c>
      <c r="AC233" s="591"/>
      <c r="AD233" s="591"/>
      <c r="AE233" s="591"/>
    </row>
    <row r="234" spans="1:33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4"/>
        <v>5</v>
      </c>
      <c r="C234" s="184">
        <f t="shared" si="15"/>
        <v>42510</v>
      </c>
      <c r="D234" s="184" t="s">
        <v>1069</v>
      </c>
      <c r="E234" s="191">
        <v>42510</v>
      </c>
      <c r="F234" s="192" t="s">
        <v>1341</v>
      </c>
      <c r="G234" s="192" t="s">
        <v>332</v>
      </c>
      <c r="H234" s="7"/>
      <c r="I234" s="256"/>
      <c r="J234" s="256"/>
      <c r="K234" s="599">
        <v>1364</v>
      </c>
      <c r="L234" s="194" t="s">
        <v>9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</row>
    <row r="235" spans="1:33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4"/>
        <v>5</v>
      </c>
      <c r="C235" s="184">
        <f t="shared" si="15"/>
        <v>42510</v>
      </c>
      <c r="D235" s="184" t="s">
        <v>1069</v>
      </c>
      <c r="E235" s="191">
        <v>42510</v>
      </c>
      <c r="F235" s="192" t="s">
        <v>1072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4"/>
        <v>5</v>
      </c>
      <c r="C236" s="184">
        <f t="shared" si="15"/>
        <v>42510</v>
      </c>
      <c r="D236" s="184" t="s">
        <v>1069</v>
      </c>
      <c r="E236" s="191">
        <v>42510</v>
      </c>
      <c r="F236" s="192" t="s">
        <v>1341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</row>
    <row r="237" spans="1:33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4"/>
        <v>5</v>
      </c>
      <c r="C237" s="184">
        <f t="shared" si="15"/>
        <v>42513</v>
      </c>
      <c r="D237" s="184" t="s">
        <v>1069</v>
      </c>
      <c r="E237" s="184">
        <v>42513</v>
      </c>
      <c r="F237" s="192" t="s">
        <v>1665</v>
      </c>
      <c r="G237" s="483" t="s">
        <v>1335</v>
      </c>
      <c r="H237" s="193"/>
      <c r="I237" s="256"/>
      <c r="J237" s="256"/>
      <c r="K237" s="599">
        <v>100000</v>
      </c>
      <c r="L237" s="600" t="s">
        <v>83</v>
      </c>
      <c r="M237" s="600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3</v>
      </c>
      <c r="AC237" s="591"/>
      <c r="AE237" s="591"/>
      <c r="AF237" s="591"/>
      <c r="AG237" s="591"/>
    </row>
    <row r="238" spans="1:33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4"/>
        <v>5</v>
      </c>
      <c r="C238" s="184">
        <f t="shared" si="15"/>
        <v>42513</v>
      </c>
      <c r="D238" s="184" t="s">
        <v>1069</v>
      </c>
      <c r="E238" s="184">
        <v>42513</v>
      </c>
      <c r="F238" s="192" t="s">
        <v>1666</v>
      </c>
      <c r="G238" s="483" t="s">
        <v>1335</v>
      </c>
      <c r="H238" s="193"/>
      <c r="I238" s="256"/>
      <c r="J238" s="256"/>
      <c r="K238" s="599">
        <v>10000</v>
      </c>
      <c r="L238" s="600" t="s">
        <v>9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D238" s="591"/>
      <c r="AE238" s="591"/>
      <c r="AF238" s="591"/>
      <c r="AG238" s="591"/>
    </row>
    <row r="239" spans="1:33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4"/>
        <v>5</v>
      </c>
      <c r="C239" s="184">
        <f t="shared" si="15"/>
        <v>42513</v>
      </c>
      <c r="D239" s="184" t="s">
        <v>1065</v>
      </c>
      <c r="E239" s="191">
        <v>42513</v>
      </c>
      <c r="F239" s="192" t="s">
        <v>1068</v>
      </c>
      <c r="G239" s="192" t="s">
        <v>332</v>
      </c>
      <c r="H239" s="7" t="s">
        <v>1383</v>
      </c>
      <c r="I239" s="256"/>
      <c r="J239" s="256"/>
      <c r="K239" s="599">
        <v>9000000</v>
      </c>
      <c r="L239" s="194" t="s">
        <v>24</v>
      </c>
      <c r="M239" s="194" t="s">
        <v>47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9"/>
      <c r="AC239" s="591"/>
    </row>
    <row r="240" spans="1:33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4"/>
        <v>5</v>
      </c>
      <c r="C240" s="184">
        <f t="shared" si="15"/>
        <v>42513</v>
      </c>
      <c r="D240" s="184" t="s">
        <v>1069</v>
      </c>
      <c r="E240" s="191">
        <v>42513</v>
      </c>
      <c r="F240" s="192" t="s">
        <v>1071</v>
      </c>
      <c r="G240" s="192" t="s">
        <v>332</v>
      </c>
      <c r="H240" s="7"/>
      <c r="I240" s="256"/>
      <c r="J240" s="256"/>
      <c r="K240" s="599">
        <v>20000000</v>
      </c>
      <c r="L240" s="194" t="s">
        <v>8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8"/>
      <c r="AC240" s="591"/>
      <c r="AD240" s="591"/>
    </row>
    <row r="241" spans="1:33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4"/>
        <v>5</v>
      </c>
      <c r="C241" s="184">
        <f t="shared" si="15"/>
        <v>42513</v>
      </c>
      <c r="D241" s="184" t="s">
        <v>1069</v>
      </c>
      <c r="E241" s="191">
        <v>42513</v>
      </c>
      <c r="F241" s="189" t="s">
        <v>1074</v>
      </c>
      <c r="G241" s="192" t="s">
        <v>332</v>
      </c>
      <c r="H241" s="7"/>
      <c r="I241" s="256"/>
      <c r="J241" s="256"/>
      <c r="K241" s="599">
        <v>13636</v>
      </c>
      <c r="L241" s="194" t="s">
        <v>83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>642</v>
      </c>
      <c r="W241" s="52" t="str">
        <f>IF(OR(TH!L241=TH!$W$7,M241=TH!$W$7),"x","")</f>
        <v>x</v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>
        <v>2</v>
      </c>
      <c r="AC241" s="591"/>
      <c r="AD241" s="591"/>
    </row>
    <row r="242" spans="1:33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4"/>
        <v>5</v>
      </c>
      <c r="C242" s="184">
        <f t="shared" si="15"/>
        <v>42513</v>
      </c>
      <c r="D242" s="184" t="s">
        <v>1069</v>
      </c>
      <c r="E242" s="191">
        <v>42513</v>
      </c>
      <c r="F242" s="189" t="s">
        <v>1373</v>
      </c>
      <c r="G242" s="192" t="s">
        <v>332</v>
      </c>
      <c r="H242" s="7"/>
      <c r="I242" s="256"/>
      <c r="J242" s="256"/>
      <c r="K242" s="599">
        <v>1364</v>
      </c>
      <c r="L242" s="194" t="s">
        <v>9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4"/>
        <v>5</v>
      </c>
      <c r="C243" s="184">
        <f t="shared" si="15"/>
        <v>42514</v>
      </c>
      <c r="D243" s="184" t="s">
        <v>1065</v>
      </c>
      <c r="E243" s="191">
        <v>42514</v>
      </c>
      <c r="F243" s="192" t="s">
        <v>1066</v>
      </c>
      <c r="G243" s="192" t="s">
        <v>332</v>
      </c>
      <c r="H243" s="193" t="s">
        <v>489</v>
      </c>
      <c r="I243" s="256"/>
      <c r="J243" s="256"/>
      <c r="K243" s="599">
        <v>19262760</v>
      </c>
      <c r="L243" s="194" t="s">
        <v>24</v>
      </c>
      <c r="M243" s="194" t="s">
        <v>259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9"/>
      <c r="AC243" s="591"/>
      <c r="AD243" s="591"/>
    </row>
    <row r="244" spans="1:33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4"/>
        <v>5</v>
      </c>
      <c r="C244" s="184">
        <f t="shared" si="15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7" t="s">
        <v>1357</v>
      </c>
      <c r="I244" s="256"/>
      <c r="J244" s="256"/>
      <c r="K244" s="599">
        <v>6213000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 t="str">
        <f>IF(VLOOKUP(H244,DS_131,1,0)=H244,"","x")</f>
        <v/>
      </c>
    </row>
    <row r="245" spans="1:33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4"/>
        <v>5</v>
      </c>
      <c r="C245" s="184">
        <f t="shared" si="15"/>
        <v>42515</v>
      </c>
      <c r="D245" s="184" t="s">
        <v>1065</v>
      </c>
      <c r="E245" s="191">
        <v>42515</v>
      </c>
      <c r="F245" s="192" t="s">
        <v>1067</v>
      </c>
      <c r="G245" s="192" t="s">
        <v>332</v>
      </c>
      <c r="H245" s="7"/>
      <c r="I245" s="256"/>
      <c r="J245" s="256"/>
      <c r="K245" s="599">
        <v>7297</v>
      </c>
      <c r="L245" s="194" t="s">
        <v>24</v>
      </c>
      <c r="M245" s="194" t="s">
        <v>40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/>
      <c r="AD245" s="591"/>
    </row>
    <row r="246" spans="1:33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4"/>
        <v>5</v>
      </c>
      <c r="C246" s="184">
        <f t="shared" si="15"/>
        <v>42516</v>
      </c>
      <c r="D246" s="184" t="s">
        <v>1069</v>
      </c>
      <c r="E246" s="184">
        <v>42516</v>
      </c>
      <c r="F246" s="189" t="s">
        <v>1350</v>
      </c>
      <c r="G246" s="480" t="s">
        <v>1335</v>
      </c>
      <c r="H246" s="193"/>
      <c r="I246" s="256"/>
      <c r="J246" s="256"/>
      <c r="K246" s="599">
        <v>50000</v>
      </c>
      <c r="L246" s="600" t="s">
        <v>83</v>
      </c>
      <c r="M246" s="600" t="s">
        <v>24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W246" s="52" t="str">
        <f>IF(OR(TH!L246=TH!$W$7,M246=TH!$W$7),"x","")</f>
        <v>x</v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8">
        <v>3</v>
      </c>
      <c r="AC246" s="591"/>
      <c r="AD246" s="591"/>
      <c r="AE246" s="591"/>
      <c r="AF246" s="591"/>
      <c r="AG246" s="591"/>
    </row>
    <row r="247" spans="1:33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4"/>
        <v>5</v>
      </c>
      <c r="C247" s="184">
        <f t="shared" si="15"/>
        <v>42516</v>
      </c>
      <c r="D247" s="184" t="s">
        <v>1069</v>
      </c>
      <c r="E247" s="184">
        <v>42516</v>
      </c>
      <c r="F247" s="189" t="s">
        <v>1351</v>
      </c>
      <c r="G247" s="480" t="s">
        <v>1335</v>
      </c>
      <c r="H247" s="193"/>
      <c r="I247" s="256"/>
      <c r="J247" s="256"/>
      <c r="K247" s="599">
        <v>5000</v>
      </c>
      <c r="L247" s="600" t="s">
        <v>9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4"/>
        <v>5</v>
      </c>
      <c r="C248" s="184">
        <f t="shared" si="15"/>
        <v>42516</v>
      </c>
      <c r="D248" s="184" t="s">
        <v>1065</v>
      </c>
      <c r="E248" s="191">
        <v>42516</v>
      </c>
      <c r="F248" s="192" t="s">
        <v>1066</v>
      </c>
      <c r="G248" s="192" t="s">
        <v>332</v>
      </c>
      <c r="H248" s="193" t="s">
        <v>897</v>
      </c>
      <c r="I248" s="256"/>
      <c r="J248" s="256"/>
      <c r="K248" s="599">
        <v>19145225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>131</v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9"/>
      <c r="AC248" s="591" t="str">
        <f>IF(VLOOKUP(H248,DS_131,1,0)=H248,"","x")</f>
        <v/>
      </c>
      <c r="AD248" s="591"/>
    </row>
    <row r="249" spans="1:33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4"/>
        <v>5</v>
      </c>
      <c r="C249" s="184">
        <f t="shared" si="15"/>
        <v>42516</v>
      </c>
      <c r="D249" s="184" t="s">
        <v>1069</v>
      </c>
      <c r="E249" s="191">
        <v>42516</v>
      </c>
      <c r="F249" s="192" t="s">
        <v>1070</v>
      </c>
      <c r="G249" s="192" t="s">
        <v>332</v>
      </c>
      <c r="H249" s="7" t="s">
        <v>1075</v>
      </c>
      <c r="I249" s="256"/>
      <c r="J249" s="256"/>
      <c r="K249" s="599">
        <v>6000000</v>
      </c>
      <c r="L249" s="194" t="s">
        <v>47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/>
      <c r="AD249" s="591"/>
    </row>
    <row r="250" spans="1:33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4"/>
        <v>5</v>
      </c>
      <c r="C250" s="184">
        <f t="shared" si="15"/>
        <v>42517</v>
      </c>
      <c r="D250" s="184" t="s">
        <v>1069</v>
      </c>
      <c r="E250" s="191">
        <v>42517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9000000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</row>
    <row r="251" spans="1:33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4"/>
        <v>5</v>
      </c>
      <c r="C251" s="184">
        <f t="shared" si="15"/>
        <v>42521</v>
      </c>
      <c r="D251" s="184" t="s">
        <v>1065</v>
      </c>
      <c r="E251" s="191">
        <v>42521</v>
      </c>
      <c r="F251" s="192" t="s">
        <v>1066</v>
      </c>
      <c r="G251" s="192" t="s">
        <v>332</v>
      </c>
      <c r="H251" s="193" t="s">
        <v>904</v>
      </c>
      <c r="I251" s="256"/>
      <c r="J251" s="256"/>
      <c r="K251" s="599">
        <v>15873000</v>
      </c>
      <c r="L251" s="194" t="s">
        <v>24</v>
      </c>
      <c r="M251" s="194" t="s">
        <v>259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 t="str">
        <f>IF(VLOOKUP(H251,DS_131,1,0)=H251,"","x")</f>
        <v/>
      </c>
      <c r="AD251" s="591"/>
    </row>
    <row r="252" spans="1:33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4"/>
        <v>5</v>
      </c>
      <c r="C252" s="184">
        <f t="shared" si="15"/>
        <v>42521</v>
      </c>
      <c r="D252" s="184" t="s">
        <v>1069</v>
      </c>
      <c r="E252" s="191">
        <v>42521</v>
      </c>
      <c r="F252" s="192" t="s">
        <v>1071</v>
      </c>
      <c r="G252" s="192" t="s">
        <v>332</v>
      </c>
      <c r="H252" s="193"/>
      <c r="I252" s="256"/>
      <c r="J252" s="256"/>
      <c r="K252" s="599">
        <v>30000000</v>
      </c>
      <c r="L252" s="194" t="s">
        <v>8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/>
      <c r="AD252" s="591"/>
    </row>
    <row r="253" spans="1:33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4"/>
        <v>5</v>
      </c>
      <c r="C253" s="184">
        <f t="shared" si="15"/>
        <v>42521</v>
      </c>
      <c r="D253" s="184" t="s">
        <v>1069</v>
      </c>
      <c r="E253" s="191">
        <v>42521</v>
      </c>
      <c r="F253" s="192" t="s">
        <v>1380</v>
      </c>
      <c r="G253" s="192" t="s">
        <v>332</v>
      </c>
      <c r="H253" s="7" t="s">
        <v>1371</v>
      </c>
      <c r="I253" s="256"/>
      <c r="J253" s="256"/>
      <c r="K253" s="599">
        <v>9670540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4"/>
        <v>5</v>
      </c>
      <c r="C254" s="184">
        <f t="shared" si="15"/>
        <v>42521</v>
      </c>
      <c r="D254" s="184" t="s">
        <v>1069</v>
      </c>
      <c r="E254" s="191">
        <v>42521</v>
      </c>
      <c r="F254" s="192" t="s">
        <v>1072</v>
      </c>
      <c r="G254" s="192" t="s">
        <v>332</v>
      </c>
      <c r="H254" s="193"/>
      <c r="I254" s="256"/>
      <c r="J254" s="256"/>
      <c r="K254" s="599">
        <v>13636</v>
      </c>
      <c r="L254" s="194" t="s">
        <v>83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W254" s="52" t="str">
        <f>IF(OR(TH!L254=TH!$W$7,M254=TH!$W$7),"x","")</f>
        <v>x</v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8">
        <v>2</v>
      </c>
      <c r="AC254" s="591"/>
      <c r="AD254" s="591"/>
    </row>
    <row r="255" spans="1:33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4"/>
        <v>5</v>
      </c>
      <c r="C255" s="184">
        <f t="shared" si="15"/>
        <v>42521</v>
      </c>
      <c r="D255" s="184" t="s">
        <v>1069</v>
      </c>
      <c r="E255" s="191">
        <v>42521</v>
      </c>
      <c r="F255" s="192" t="s">
        <v>1341</v>
      </c>
      <c r="G255" s="192" t="s">
        <v>332</v>
      </c>
      <c r="H255" s="7"/>
      <c r="I255" s="256"/>
      <c r="J255" s="256"/>
      <c r="K255" s="599">
        <v>1364</v>
      </c>
      <c r="L255" s="194" t="s">
        <v>9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4"/>
        <v>5</v>
      </c>
      <c r="C256" s="184">
        <f t="shared" si="15"/>
        <v>42521</v>
      </c>
      <c r="D256" s="184" t="s">
        <v>1069</v>
      </c>
      <c r="E256" s="191">
        <v>42521</v>
      </c>
      <c r="F256" s="192" t="s">
        <v>1072</v>
      </c>
      <c r="G256" s="192" t="s">
        <v>332</v>
      </c>
      <c r="H256" s="7"/>
      <c r="I256" s="256"/>
      <c r="J256" s="256"/>
      <c r="K256" s="599">
        <v>13636</v>
      </c>
      <c r="L256" s="194" t="s">
        <v>83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W256" s="52" t="str">
        <f>IF(OR(TH!L256=TH!$W$7,M256=TH!$W$7),"x","")</f>
        <v>x</v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4"/>
        <v>5</v>
      </c>
      <c r="C257" s="184">
        <f t="shared" si="15"/>
        <v>42521</v>
      </c>
      <c r="D257" s="184" t="s">
        <v>1069</v>
      </c>
      <c r="E257" s="191">
        <v>42521</v>
      </c>
      <c r="F257" s="192" t="s">
        <v>1341</v>
      </c>
      <c r="G257" s="192" t="s">
        <v>332</v>
      </c>
      <c r="H257" s="7"/>
      <c r="I257" s="256"/>
      <c r="J257" s="256"/>
      <c r="K257" s="599">
        <v>1364</v>
      </c>
      <c r="L257" s="194" t="s">
        <v>9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14"/>
        <v>6</v>
      </c>
      <c r="C258" s="184">
        <f t="shared" si="15"/>
        <v>42523</v>
      </c>
      <c r="D258" s="184" t="s">
        <v>1065</v>
      </c>
      <c r="E258" s="191">
        <v>42523</v>
      </c>
      <c r="F258" s="192" t="s">
        <v>1066</v>
      </c>
      <c r="G258" s="192" t="s">
        <v>332</v>
      </c>
      <c r="H258" s="7" t="s">
        <v>1359</v>
      </c>
      <c r="I258" s="256"/>
      <c r="J258" s="256"/>
      <c r="K258" s="599">
        <v>18718590</v>
      </c>
      <c r="L258" s="194" t="s">
        <v>24</v>
      </c>
      <c r="M258" s="194" t="s">
        <v>259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9"/>
      <c r="AC258" s="591" t="str">
        <f>IF(VLOOKUP(H258,DS_131,1,0)=H258,"","x")</f>
        <v/>
      </c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4"/>
        <v>6</v>
      </c>
      <c r="C259" s="184">
        <f t="shared" si="15"/>
        <v>42524</v>
      </c>
      <c r="D259" s="184" t="s">
        <v>1065</v>
      </c>
      <c r="E259" s="191">
        <v>42524</v>
      </c>
      <c r="F259" s="192" t="s">
        <v>1066</v>
      </c>
      <c r="G259" s="192" t="s">
        <v>332</v>
      </c>
      <c r="H259" s="7" t="s">
        <v>1376</v>
      </c>
      <c r="I259" s="256"/>
      <c r="J259" s="256"/>
      <c r="K259" s="599">
        <v>12267860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4"/>
        <v>6</v>
      </c>
      <c r="C260" s="184">
        <f t="shared" si="15"/>
        <v>42525</v>
      </c>
      <c r="D260" s="184" t="s">
        <v>1065</v>
      </c>
      <c r="E260" s="191">
        <v>42525</v>
      </c>
      <c r="F260" s="192" t="s">
        <v>1066</v>
      </c>
      <c r="G260" s="192" t="s">
        <v>332</v>
      </c>
      <c r="H260" s="193" t="s">
        <v>426</v>
      </c>
      <c r="I260" s="257"/>
      <c r="J260" s="257"/>
      <c r="K260" s="599">
        <v>16802500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  <c r="AD260" s="591"/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14"/>
        <v>6</v>
      </c>
      <c r="C261" s="184">
        <f t="shared" si="15"/>
        <v>42527</v>
      </c>
      <c r="D261" s="184" t="s">
        <v>1065</v>
      </c>
      <c r="E261" s="191">
        <v>42527</v>
      </c>
      <c r="F261" s="192" t="s">
        <v>1068</v>
      </c>
      <c r="G261" s="192" t="s">
        <v>332</v>
      </c>
      <c r="H261" s="193" t="s">
        <v>1361</v>
      </c>
      <c r="I261" s="256"/>
      <c r="J261" s="256"/>
      <c r="K261" s="599">
        <v>31800000</v>
      </c>
      <c r="L261" s="194" t="s">
        <v>24</v>
      </c>
      <c r="M261" s="194" t="s">
        <v>47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>x</v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14"/>
        <v>6</v>
      </c>
      <c r="C262" s="184">
        <f t="shared" si="15"/>
        <v>42527</v>
      </c>
      <c r="D262" s="184" t="s">
        <v>1069</v>
      </c>
      <c r="E262" s="191">
        <v>42527</v>
      </c>
      <c r="F262" s="192" t="s">
        <v>1071</v>
      </c>
      <c r="G262" s="192" t="s">
        <v>332</v>
      </c>
      <c r="H262" s="7"/>
      <c r="I262" s="256"/>
      <c r="J262" s="256"/>
      <c r="K262" s="599">
        <v>10000000</v>
      </c>
      <c r="L262" s="194" t="s">
        <v>8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  <c r="AD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14"/>
        <v>6</v>
      </c>
      <c r="C263" s="184">
        <f t="shared" si="15"/>
        <v>42527</v>
      </c>
      <c r="D263" s="184" t="s">
        <v>1069</v>
      </c>
      <c r="E263" s="191">
        <v>42527</v>
      </c>
      <c r="F263" s="192" t="s">
        <v>1072</v>
      </c>
      <c r="G263" s="192" t="s">
        <v>332</v>
      </c>
      <c r="H263" s="7"/>
      <c r="I263" s="256"/>
      <c r="J263" s="256"/>
      <c r="K263" s="599">
        <v>9091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8">
        <v>2</v>
      </c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14"/>
        <v>6</v>
      </c>
      <c r="C264" s="184">
        <f t="shared" si="15"/>
        <v>42527</v>
      </c>
      <c r="D264" s="184" t="s">
        <v>1069</v>
      </c>
      <c r="E264" s="191">
        <v>42527</v>
      </c>
      <c r="F264" s="192" t="s">
        <v>1341</v>
      </c>
      <c r="G264" s="192" t="s">
        <v>332</v>
      </c>
      <c r="H264" s="7"/>
      <c r="I264" s="256"/>
      <c r="J264" s="256"/>
      <c r="K264" s="599">
        <v>909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14"/>
        <v>6</v>
      </c>
      <c r="C265" s="184">
        <f t="shared" si="15"/>
        <v>42527</v>
      </c>
      <c r="D265" s="184" t="s">
        <v>1069</v>
      </c>
      <c r="E265" s="191">
        <v>42527</v>
      </c>
      <c r="F265" s="192" t="s">
        <v>1370</v>
      </c>
      <c r="G265" s="192" t="s">
        <v>332</v>
      </c>
      <c r="H265" s="7" t="s">
        <v>1371</v>
      </c>
      <c r="I265" s="256"/>
      <c r="J265" s="256"/>
      <c r="K265" s="599">
        <v>40700000</v>
      </c>
      <c r="L265" s="194" t="s">
        <v>8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9"/>
      <c r="AC265" s="591"/>
      <c r="AD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14"/>
        <v>6</v>
      </c>
      <c r="C266" s="184">
        <f t="shared" si="15"/>
        <v>42527</v>
      </c>
      <c r="D266" s="184" t="s">
        <v>1069</v>
      </c>
      <c r="E266" s="191">
        <v>42527</v>
      </c>
      <c r="F266" s="192" t="s">
        <v>1071</v>
      </c>
      <c r="G266" s="192" t="s">
        <v>332</v>
      </c>
      <c r="H266" s="7"/>
      <c r="I266" s="256"/>
      <c r="J266" s="256"/>
      <c r="K266" s="599">
        <v>25000000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14"/>
        <v>6</v>
      </c>
      <c r="C267" s="184">
        <f t="shared" si="15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10000000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14"/>
        <v>6</v>
      </c>
      <c r="C268" s="184">
        <f t="shared" si="15"/>
        <v>42527</v>
      </c>
      <c r="D268" s="184" t="s">
        <v>1069</v>
      </c>
      <c r="E268" s="191">
        <v>42527</v>
      </c>
      <c r="F268" s="189" t="s">
        <v>1074</v>
      </c>
      <c r="G268" s="192" t="s">
        <v>332</v>
      </c>
      <c r="H268" s="7"/>
      <c r="I268" s="256"/>
      <c r="J268" s="256"/>
      <c r="K268" s="599">
        <v>13636</v>
      </c>
      <c r="L268" s="194" t="s">
        <v>83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W268" s="52" t="str">
        <f>IF(OR(TH!L268=TH!$W$7,M268=TH!$W$7),"x","")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8">
        <v>2</v>
      </c>
      <c r="AC268" s="591"/>
      <c r="AD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14"/>
        <v>6</v>
      </c>
      <c r="C269" s="184">
        <f t="shared" si="15"/>
        <v>42527</v>
      </c>
      <c r="D269" s="184" t="s">
        <v>1069</v>
      </c>
      <c r="E269" s="191">
        <v>42527</v>
      </c>
      <c r="F269" s="189" t="s">
        <v>1373</v>
      </c>
      <c r="G269" s="192" t="s">
        <v>332</v>
      </c>
      <c r="H269" s="7"/>
      <c r="I269" s="256"/>
      <c r="J269" s="256"/>
      <c r="K269" s="599">
        <v>1364</v>
      </c>
      <c r="L269" s="194" t="s">
        <v>9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14"/>
        <v>6</v>
      </c>
      <c r="C270" s="184">
        <f t="shared" si="15"/>
        <v>42527</v>
      </c>
      <c r="D270" s="184" t="s">
        <v>1069</v>
      </c>
      <c r="E270" s="191">
        <v>42527</v>
      </c>
      <c r="F270" s="192" t="s">
        <v>1072</v>
      </c>
      <c r="G270" s="192" t="s">
        <v>332</v>
      </c>
      <c r="H270" s="7"/>
      <c r="I270" s="256"/>
      <c r="J270" s="256"/>
      <c r="K270" s="599">
        <v>13636</v>
      </c>
      <c r="L270" s="194" t="s">
        <v>83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>642</v>
      </c>
      <c r="W270" s="52" t="str">
        <f>IF(OR(TH!L270=TH!$W$7,M270=TH!$W$7),"x","")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4"/>
        <v>6</v>
      </c>
      <c r="C271" s="184">
        <f t="shared" si="15"/>
        <v>42527</v>
      </c>
      <c r="D271" s="184" t="s">
        <v>1069</v>
      </c>
      <c r="E271" s="191">
        <v>42527</v>
      </c>
      <c r="F271" s="192" t="s">
        <v>1341</v>
      </c>
      <c r="G271" s="192" t="s">
        <v>332</v>
      </c>
      <c r="H271" s="7"/>
      <c r="I271" s="256"/>
      <c r="J271" s="256"/>
      <c r="K271" s="599">
        <v>1364</v>
      </c>
      <c r="L271" s="194" t="s">
        <v>9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4"/>
        <v>6</v>
      </c>
      <c r="C272" s="184">
        <f t="shared" si="15"/>
        <v>42527</v>
      </c>
      <c r="D272" s="184" t="s">
        <v>1069</v>
      </c>
      <c r="E272" s="191">
        <v>42527</v>
      </c>
      <c r="F272" s="192" t="s">
        <v>1072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IF(OR(TH!L272=TH!$W$7,M272=TH!$W$7),"x","")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4"/>
        <v>6</v>
      </c>
      <c r="C273" s="184">
        <f t="shared" si="15"/>
        <v>42527</v>
      </c>
      <c r="D273" s="184" t="s">
        <v>1069</v>
      </c>
      <c r="E273" s="191">
        <v>42527</v>
      </c>
      <c r="F273" s="192" t="s">
        <v>1341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  <c r="AD273" s="591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4"/>
        <v>6</v>
      </c>
      <c r="C274" s="184">
        <f t="shared" si="15"/>
        <v>42527</v>
      </c>
      <c r="D274" s="184" t="s">
        <v>1069</v>
      </c>
      <c r="E274" s="191">
        <v>42527</v>
      </c>
      <c r="F274" s="192" t="s">
        <v>1072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4"/>
        <v>6</v>
      </c>
      <c r="C275" s="184">
        <f t="shared" si="15"/>
        <v>42527</v>
      </c>
      <c r="D275" s="184" t="s">
        <v>1069</v>
      </c>
      <c r="E275" s="191">
        <v>42527</v>
      </c>
      <c r="F275" s="192" t="s">
        <v>1341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4"/>
        <v>6</v>
      </c>
      <c r="C276" s="184">
        <f t="shared" si="15"/>
        <v>42528</v>
      </c>
      <c r="D276" s="184" t="s">
        <v>1069</v>
      </c>
      <c r="E276" s="184">
        <v>42528</v>
      </c>
      <c r="F276" s="189" t="s">
        <v>1869</v>
      </c>
      <c r="G276" s="480" t="s">
        <v>1335</v>
      </c>
      <c r="H276" s="193"/>
      <c r="I276" s="256"/>
      <c r="J276" s="256"/>
      <c r="K276" s="599">
        <v>18000</v>
      </c>
      <c r="L276" s="600" t="s">
        <v>83</v>
      </c>
      <c r="M276" s="600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3</v>
      </c>
      <c r="AC276" s="591"/>
      <c r="AD276" s="591"/>
      <c r="AE276" s="591"/>
      <c r="AF276" s="591"/>
      <c r="AG276" s="591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4"/>
        <v>6</v>
      </c>
      <c r="C277" s="184">
        <f t="shared" si="15"/>
        <v>42528</v>
      </c>
      <c r="D277" s="184" t="s">
        <v>1069</v>
      </c>
      <c r="E277" s="184">
        <v>42528</v>
      </c>
      <c r="F277" s="189" t="s">
        <v>1870</v>
      </c>
      <c r="G277" s="480" t="s">
        <v>1335</v>
      </c>
      <c r="H277" s="193"/>
      <c r="I277" s="256"/>
      <c r="J277" s="256"/>
      <c r="K277" s="599">
        <v>1800</v>
      </c>
      <c r="L277" s="600" t="s">
        <v>9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4"/>
        <v>6</v>
      </c>
      <c r="C278" s="184">
        <f t="shared" si="15"/>
        <v>42534</v>
      </c>
      <c r="D278" s="184" t="s">
        <v>1065</v>
      </c>
      <c r="E278" s="191">
        <v>42534</v>
      </c>
      <c r="F278" s="192" t="s">
        <v>1066</v>
      </c>
      <c r="G278" s="192" t="s">
        <v>332</v>
      </c>
      <c r="H278" s="785" t="s">
        <v>1356</v>
      </c>
      <c r="I278" s="256"/>
      <c r="J278" s="256"/>
      <c r="K278" s="599">
        <v>10000000</v>
      </c>
      <c r="L278" s="194" t="s">
        <v>24</v>
      </c>
      <c r="M278" s="194" t="s">
        <v>259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9"/>
      <c r="AC278" s="591" t="str">
        <f>IF(VLOOKUP(H278,DS_131,1,0)=H278,"","x")</f>
        <v/>
      </c>
      <c r="AD278" s="591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4"/>
        <v>6</v>
      </c>
      <c r="C279" s="184">
        <f t="shared" si="15"/>
        <v>42534</v>
      </c>
      <c r="D279" s="184" t="s">
        <v>1065</v>
      </c>
      <c r="E279" s="191">
        <v>42534</v>
      </c>
      <c r="F279" s="192" t="s">
        <v>1068</v>
      </c>
      <c r="G279" s="192" t="s">
        <v>332</v>
      </c>
      <c r="H279" s="7" t="s">
        <v>1073</v>
      </c>
      <c r="I279" s="256"/>
      <c r="J279" s="256"/>
      <c r="K279" s="599">
        <v>40000000</v>
      </c>
      <c r="L279" s="194" t="s">
        <v>24</v>
      </c>
      <c r="M279" s="194" t="s">
        <v>47</v>
      </c>
      <c r="N279" s="52" t="str">
        <f>IF(AND('331-CT'!$E$7=TH!H279,OR(L279="331",M279="331")),"331",IF(AND(OR(L279="131",M279="131"),H279='131-CT'!$E$7),"131",""))</f>
        <v/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>x</v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/>
      <c r="AD279" s="591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ref="B280:B343" si="16">IF(C280&lt;&gt;"",MONTH(C280),"")</f>
        <v>6</v>
      </c>
      <c r="C280" s="184">
        <f t="shared" ref="C280:C343" si="17">E280</f>
        <v>42535</v>
      </c>
      <c r="D280" s="184" t="s">
        <v>1065</v>
      </c>
      <c r="E280" s="191">
        <v>42535</v>
      </c>
      <c r="F280" s="192" t="s">
        <v>1066</v>
      </c>
      <c r="G280" s="192" t="s">
        <v>332</v>
      </c>
      <c r="H280" s="193" t="s">
        <v>426</v>
      </c>
      <c r="I280" s="256"/>
      <c r="J280" s="256"/>
      <c r="K280" s="599">
        <v>4791900</v>
      </c>
      <c r="L280" s="194" t="s">
        <v>24</v>
      </c>
      <c r="M280" s="194" t="s">
        <v>259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 t="str">
        <f>IF(VLOOKUP(H280,DS_131,1,0)=H280,"","x")</f>
        <v/>
      </c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6"/>
        <v>6</v>
      </c>
      <c r="C281" s="184">
        <f t="shared" si="17"/>
        <v>42535</v>
      </c>
      <c r="D281" s="184" t="s">
        <v>1069</v>
      </c>
      <c r="E281" s="191">
        <v>42535</v>
      </c>
      <c r="F281" s="192" t="s">
        <v>1070</v>
      </c>
      <c r="G281" s="192" t="s">
        <v>332</v>
      </c>
      <c r="H281" s="7" t="s">
        <v>1075</v>
      </c>
      <c r="I281" s="256"/>
      <c r="J281" s="256"/>
      <c r="K281" s="599">
        <v>14900000</v>
      </c>
      <c r="L281" s="194" t="s">
        <v>47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>x</v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/>
      <c r="AD281" s="591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6"/>
        <v>6</v>
      </c>
      <c r="C282" s="184">
        <f t="shared" si="17"/>
        <v>42536</v>
      </c>
      <c r="D282" s="184" t="s">
        <v>1065</v>
      </c>
      <c r="E282" s="191">
        <v>42536</v>
      </c>
      <c r="F282" s="192" t="s">
        <v>1066</v>
      </c>
      <c r="G282" s="192" t="s">
        <v>332</v>
      </c>
      <c r="H282" s="7" t="s">
        <v>1377</v>
      </c>
      <c r="I282" s="256"/>
      <c r="J282" s="256"/>
      <c r="K282" s="599">
        <v>16020180</v>
      </c>
      <c r="L282" s="194" t="s">
        <v>24</v>
      </c>
      <c r="M282" s="194" t="s">
        <v>259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 t="str">
        <f>IF(VLOOKUP(H282,DS_131,1,0)=H282,"","x")</f>
        <v/>
      </c>
      <c r="AD282" s="591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6"/>
        <v>6</v>
      </c>
      <c r="C283" s="184">
        <f t="shared" si="17"/>
        <v>42537</v>
      </c>
      <c r="D283" s="184" t="s">
        <v>1065</v>
      </c>
      <c r="E283" s="191">
        <v>42537</v>
      </c>
      <c r="F283" s="192" t="s">
        <v>1066</v>
      </c>
      <c r="G283" s="192" t="s">
        <v>332</v>
      </c>
      <c r="H283" s="193" t="s">
        <v>897</v>
      </c>
      <c r="I283" s="256"/>
      <c r="J283" s="256"/>
      <c r="K283" s="599">
        <v>19274915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>131</v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6"/>
        <v>6</v>
      </c>
      <c r="C284" s="184">
        <f t="shared" si="17"/>
        <v>42537</v>
      </c>
      <c r="D284" s="184" t="s">
        <v>1069</v>
      </c>
      <c r="E284" s="191">
        <v>42537</v>
      </c>
      <c r="F284" s="192" t="s">
        <v>1070</v>
      </c>
      <c r="G284" s="192" t="s">
        <v>332</v>
      </c>
      <c r="H284" s="7" t="s">
        <v>1075</v>
      </c>
      <c r="I284" s="256"/>
      <c r="J284" s="256"/>
      <c r="K284" s="599">
        <v>16000000</v>
      </c>
      <c r="L284" s="194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>x</v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/>
      <c r="AD284" s="591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6"/>
        <v>6</v>
      </c>
      <c r="C285" s="184">
        <f t="shared" si="17"/>
        <v>42537</v>
      </c>
      <c r="D285" s="184" t="s">
        <v>1069</v>
      </c>
      <c r="E285" s="191">
        <v>42537</v>
      </c>
      <c r="F285" s="192" t="s">
        <v>1071</v>
      </c>
      <c r="G285" s="192" t="s">
        <v>332</v>
      </c>
      <c r="H285" s="193"/>
      <c r="I285" s="256"/>
      <c r="J285" s="256"/>
      <c r="K285" s="599">
        <v>20000000</v>
      </c>
      <c r="L285" s="194" t="s">
        <v>8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6"/>
        <v>6</v>
      </c>
      <c r="C286" s="184">
        <f t="shared" si="17"/>
        <v>42538</v>
      </c>
      <c r="D286" s="184" t="s">
        <v>1065</v>
      </c>
      <c r="E286" s="191">
        <v>42538</v>
      </c>
      <c r="F286" s="192" t="s">
        <v>1066</v>
      </c>
      <c r="G286" s="192" t="s">
        <v>332</v>
      </c>
      <c r="H286" s="193" t="s">
        <v>489</v>
      </c>
      <c r="I286" s="256"/>
      <c r="J286" s="256"/>
      <c r="K286" s="599">
        <v>19100400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 t="str">
        <f>IF(VLOOKUP(H286,DS_131,1,0)=H286,"","x")</f>
        <v/>
      </c>
      <c r="AD286" s="591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6"/>
        <v>6</v>
      </c>
      <c r="C287" s="184">
        <f t="shared" si="17"/>
        <v>42541</v>
      </c>
      <c r="D287" s="184" t="s">
        <v>1065</v>
      </c>
      <c r="E287" s="184">
        <v>42541</v>
      </c>
      <c r="F287" s="192" t="s">
        <v>1333</v>
      </c>
      <c r="G287" s="483" t="s">
        <v>1335</v>
      </c>
      <c r="H287" s="193" t="s">
        <v>1075</v>
      </c>
      <c r="I287" s="256"/>
      <c r="J287" s="256"/>
      <c r="K287" s="599">
        <v>99000000</v>
      </c>
      <c r="L287" s="194" t="s">
        <v>24</v>
      </c>
      <c r="M287" s="600" t="s">
        <v>47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>x</v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8"/>
      <c r="AC287" s="591"/>
      <c r="AD287" s="591"/>
      <c r="AE287" s="591"/>
      <c r="AF287" s="591"/>
      <c r="AG287" s="591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6"/>
        <v>6</v>
      </c>
      <c r="C288" s="184">
        <f t="shared" si="17"/>
        <v>42541</v>
      </c>
      <c r="D288" s="184" t="s">
        <v>1069</v>
      </c>
      <c r="E288" s="184">
        <v>42541</v>
      </c>
      <c r="F288" s="189" t="s">
        <v>1349</v>
      </c>
      <c r="G288" s="480" t="s">
        <v>1335</v>
      </c>
      <c r="H288" s="193" t="s">
        <v>1342</v>
      </c>
      <c r="I288" s="256"/>
      <c r="J288" s="256"/>
      <c r="K288" s="599">
        <v>2178494</v>
      </c>
      <c r="L288" s="600" t="s">
        <v>81</v>
      </c>
      <c r="M288" s="600" t="s">
        <v>24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6"/>
        <v>6</v>
      </c>
      <c r="C289" s="184">
        <f t="shared" si="17"/>
        <v>42541</v>
      </c>
      <c r="D289" s="184" t="s">
        <v>1069</v>
      </c>
      <c r="E289" s="184">
        <v>42541</v>
      </c>
      <c r="F289" s="189" t="s">
        <v>1348</v>
      </c>
      <c r="G289" s="480" t="s">
        <v>1335</v>
      </c>
      <c r="H289" s="193" t="s">
        <v>1336</v>
      </c>
      <c r="I289" s="256"/>
      <c r="J289" s="256"/>
      <c r="K289" s="599">
        <v>83385000</v>
      </c>
      <c r="L289" s="600" t="s">
        <v>1334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6"/>
        <v>6</v>
      </c>
      <c r="C290" s="184">
        <f t="shared" si="17"/>
        <v>42541</v>
      </c>
      <c r="D290" s="184" t="s">
        <v>1069</v>
      </c>
      <c r="E290" s="184">
        <v>42541</v>
      </c>
      <c r="F290" s="189" t="s">
        <v>1349</v>
      </c>
      <c r="G290" s="480" t="s">
        <v>1335</v>
      </c>
      <c r="H290" s="193" t="s">
        <v>1336</v>
      </c>
      <c r="I290" s="256"/>
      <c r="J290" s="256"/>
      <c r="K290" s="599">
        <v>12193817</v>
      </c>
      <c r="L290" s="600" t="s">
        <v>81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6"/>
        <v>6</v>
      </c>
      <c r="C291" s="184">
        <f t="shared" si="17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1347</v>
      </c>
      <c r="I291" s="256"/>
      <c r="J291" s="256"/>
      <c r="K291" s="599">
        <v>776453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6"/>
        <v>6</v>
      </c>
      <c r="C292" s="184">
        <f t="shared" si="17"/>
        <v>42541</v>
      </c>
      <c r="D292" s="184" t="s">
        <v>1069</v>
      </c>
      <c r="E292" s="191">
        <v>42541</v>
      </c>
      <c r="F292" s="192" t="s">
        <v>1071</v>
      </c>
      <c r="G292" s="192" t="s">
        <v>332</v>
      </c>
      <c r="H292" s="193"/>
      <c r="I292" s="256"/>
      <c r="J292" s="256"/>
      <c r="K292" s="599">
        <v>35000000</v>
      </c>
      <c r="L292" s="194" t="s">
        <v>8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9"/>
      <c r="AC292" s="591"/>
    </row>
    <row r="293" spans="1:33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6"/>
        <v>6</v>
      </c>
      <c r="C293" s="184">
        <f t="shared" si="17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  <c r="AD293" s="591"/>
    </row>
    <row r="294" spans="1:33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6"/>
        <v>6</v>
      </c>
      <c r="C294" s="184">
        <f t="shared" si="17"/>
        <v>42541</v>
      </c>
      <c r="D294" s="184" t="s">
        <v>1069</v>
      </c>
      <c r="E294" s="191">
        <v>42541</v>
      </c>
      <c r="F294" s="192" t="s">
        <v>1072</v>
      </c>
      <c r="G294" s="192" t="s">
        <v>332</v>
      </c>
      <c r="H294" s="193"/>
      <c r="I294" s="256"/>
      <c r="J294" s="256"/>
      <c r="K294" s="599">
        <v>18182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8">
        <v>2</v>
      </c>
      <c r="AC294" s="591"/>
      <c r="AD294" s="591"/>
    </row>
    <row r="295" spans="1:33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6"/>
        <v>6</v>
      </c>
      <c r="C295" s="184">
        <f t="shared" si="17"/>
        <v>42541</v>
      </c>
      <c r="D295" s="184" t="s">
        <v>1069</v>
      </c>
      <c r="E295" s="191">
        <v>42541</v>
      </c>
      <c r="F295" s="192" t="s">
        <v>1341</v>
      </c>
      <c r="G295" s="192" t="s">
        <v>332</v>
      </c>
      <c r="H295" s="7"/>
      <c r="I295" s="256"/>
      <c r="J295" s="256"/>
      <c r="K295" s="599">
        <v>1818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6"/>
        <v>6</v>
      </c>
      <c r="C296" s="184">
        <f t="shared" si="17"/>
        <v>42541</v>
      </c>
      <c r="D296" s="184" t="s">
        <v>1069</v>
      </c>
      <c r="E296" s="191">
        <v>42541</v>
      </c>
      <c r="F296" s="192" t="s">
        <v>1072</v>
      </c>
      <c r="G296" s="192" t="s">
        <v>332</v>
      </c>
      <c r="H296" s="7"/>
      <c r="I296" s="256"/>
      <c r="J296" s="256"/>
      <c r="K296" s="599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6"/>
        <v>6</v>
      </c>
      <c r="C297" s="184">
        <f t="shared" si="17"/>
        <v>42541</v>
      </c>
      <c r="D297" s="184" t="s">
        <v>1069</v>
      </c>
      <c r="E297" s="191">
        <v>42541</v>
      </c>
      <c r="F297" s="192" t="s">
        <v>1341</v>
      </c>
      <c r="G297" s="192" t="s">
        <v>332</v>
      </c>
      <c r="H297" s="7"/>
      <c r="I297" s="256"/>
      <c r="J297" s="256"/>
      <c r="K297" s="599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6"/>
        <v>6</v>
      </c>
      <c r="C298" s="184">
        <f t="shared" si="17"/>
        <v>42541</v>
      </c>
      <c r="D298" s="184" t="s">
        <v>1069</v>
      </c>
      <c r="E298" s="191">
        <v>42541</v>
      </c>
      <c r="F298" s="192" t="s">
        <v>1070</v>
      </c>
      <c r="G298" s="192" t="s">
        <v>332</v>
      </c>
      <c r="H298" s="7" t="s">
        <v>1075</v>
      </c>
      <c r="I298" s="256"/>
      <c r="J298" s="256"/>
      <c r="K298" s="599">
        <v>8000000</v>
      </c>
      <c r="L298" s="194" t="s">
        <v>47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>x</v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9"/>
      <c r="AC298" s="591"/>
      <c r="AD298" s="591"/>
    </row>
    <row r="299" spans="1:33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6"/>
        <v>6</v>
      </c>
      <c r="C299" s="184">
        <f t="shared" si="17"/>
        <v>42541</v>
      </c>
      <c r="D299" s="184" t="s">
        <v>1069</v>
      </c>
      <c r="E299" s="191">
        <v>42541</v>
      </c>
      <c r="F299" s="192" t="s">
        <v>1380</v>
      </c>
      <c r="G299" s="192" t="s">
        <v>332</v>
      </c>
      <c r="H299" s="7" t="s">
        <v>1371</v>
      </c>
      <c r="I299" s="256"/>
      <c r="J299" s="256"/>
      <c r="K299" s="599">
        <v>10232860</v>
      </c>
      <c r="L299" s="194" t="s">
        <v>8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</row>
    <row r="300" spans="1:33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6"/>
        <v>6</v>
      </c>
      <c r="C300" s="184">
        <f t="shared" si="17"/>
        <v>42541</v>
      </c>
      <c r="D300" s="184" t="s">
        <v>1069</v>
      </c>
      <c r="E300" s="191">
        <v>42541</v>
      </c>
      <c r="F300" s="192" t="s">
        <v>1072</v>
      </c>
      <c r="G300" s="192" t="s">
        <v>332</v>
      </c>
      <c r="H300" s="7"/>
      <c r="I300" s="256"/>
      <c r="J300" s="256"/>
      <c r="K300" s="599">
        <v>13636</v>
      </c>
      <c r="L300" s="194" t="s">
        <v>83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W300" s="52" t="str">
        <f>IF(OR(TH!L300=TH!$W$7,M300=TH!$W$7),"x","")</f>
        <v>x</v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8">
        <v>2</v>
      </c>
      <c r="AC300" s="591"/>
      <c r="AD300" s="591"/>
    </row>
    <row r="301" spans="1:33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6"/>
        <v>6</v>
      </c>
      <c r="C301" s="184">
        <f t="shared" si="17"/>
        <v>42541</v>
      </c>
      <c r="D301" s="184" t="s">
        <v>1069</v>
      </c>
      <c r="E301" s="191">
        <v>42541</v>
      </c>
      <c r="F301" s="192" t="s">
        <v>1341</v>
      </c>
      <c r="G301" s="192" t="s">
        <v>332</v>
      </c>
      <c r="H301" s="7"/>
      <c r="I301" s="256"/>
      <c r="J301" s="256"/>
      <c r="K301" s="599">
        <v>1364</v>
      </c>
      <c r="L301" s="194" t="s">
        <v>9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6"/>
        <v>6</v>
      </c>
      <c r="C302" s="184">
        <f t="shared" si="17"/>
        <v>42542</v>
      </c>
      <c r="D302" s="184" t="s">
        <v>1065</v>
      </c>
      <c r="E302" s="184">
        <v>42542</v>
      </c>
      <c r="F302" s="192" t="s">
        <v>1333</v>
      </c>
      <c r="G302" s="483" t="s">
        <v>1335</v>
      </c>
      <c r="H302" s="193" t="s">
        <v>1871</v>
      </c>
      <c r="I302" s="256"/>
      <c r="J302" s="256"/>
      <c r="K302" s="599">
        <v>800000</v>
      </c>
      <c r="L302" s="194" t="s">
        <v>24</v>
      </c>
      <c r="M302" s="600" t="s">
        <v>47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/>
      <c r="AC302" s="591"/>
      <c r="AD302" s="591"/>
      <c r="AE302" s="591"/>
      <c r="AF302" s="591"/>
      <c r="AG302" s="591"/>
    </row>
    <row r="303" spans="1:33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6"/>
        <v>6</v>
      </c>
      <c r="C303" s="184">
        <f t="shared" si="17"/>
        <v>42542</v>
      </c>
      <c r="D303" s="184" t="s">
        <v>1069</v>
      </c>
      <c r="E303" s="184">
        <v>42542</v>
      </c>
      <c r="F303" s="189" t="s">
        <v>1349</v>
      </c>
      <c r="G303" s="480" t="s">
        <v>1335</v>
      </c>
      <c r="H303" s="193" t="s">
        <v>1346</v>
      </c>
      <c r="I303" s="256"/>
      <c r="J303" s="256"/>
      <c r="K303" s="599">
        <v>1380534</v>
      </c>
      <c r="L303" s="600" t="s">
        <v>81</v>
      </c>
      <c r="M303" s="600" t="s">
        <v>24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6"/>
        <v>6</v>
      </c>
      <c r="C304" s="184">
        <f t="shared" si="17"/>
        <v>42542</v>
      </c>
      <c r="D304" s="184" t="s">
        <v>1065</v>
      </c>
      <c r="E304" s="184">
        <v>42542</v>
      </c>
      <c r="F304" s="189" t="s">
        <v>1345</v>
      </c>
      <c r="G304" s="480" t="s">
        <v>1335</v>
      </c>
      <c r="H304" s="193" t="s">
        <v>1872</v>
      </c>
      <c r="I304" s="256"/>
      <c r="J304" s="256"/>
      <c r="K304" s="599">
        <v>99149000</v>
      </c>
      <c r="L304" s="600" t="s">
        <v>24</v>
      </c>
      <c r="M304" s="600" t="s">
        <v>1334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6"/>
        <v>6</v>
      </c>
      <c r="C305" s="184">
        <f t="shared" si="17"/>
        <v>42542</v>
      </c>
      <c r="D305" s="184" t="s">
        <v>1065</v>
      </c>
      <c r="E305" s="191">
        <v>42542</v>
      </c>
      <c r="F305" s="192" t="s">
        <v>1066</v>
      </c>
      <c r="G305" s="192" t="s">
        <v>332</v>
      </c>
      <c r="H305" s="193" t="s">
        <v>1860</v>
      </c>
      <c r="I305" s="256"/>
      <c r="J305" s="256"/>
      <c r="K305" s="599">
        <v>13612500</v>
      </c>
      <c r="L305" s="194" t="s">
        <v>24</v>
      </c>
      <c r="M305" s="194" t="s">
        <v>259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9"/>
      <c r="AC305" s="591" t="str">
        <f>IF(VLOOKUP(H305,DS_131,1,0)=H305,"","x")</f>
        <v/>
      </c>
      <c r="AD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6"/>
        <v>6</v>
      </c>
      <c r="C306" s="184">
        <f t="shared" si="17"/>
        <v>42542</v>
      </c>
      <c r="D306" s="184" t="s">
        <v>1069</v>
      </c>
      <c r="E306" s="191">
        <v>42542</v>
      </c>
      <c r="F306" s="192" t="s">
        <v>1070</v>
      </c>
      <c r="G306" s="192" t="s">
        <v>332</v>
      </c>
      <c r="H306" s="7" t="s">
        <v>1075</v>
      </c>
      <c r="I306" s="256"/>
      <c r="J306" s="256"/>
      <c r="K306" s="599">
        <v>13500000</v>
      </c>
      <c r="L306" s="194" t="s">
        <v>47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/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6"/>
        <v>6</v>
      </c>
      <c r="C307" s="184">
        <f t="shared" si="17"/>
        <v>42544</v>
      </c>
      <c r="D307" s="184" t="s">
        <v>1069</v>
      </c>
      <c r="E307" s="184">
        <v>42544</v>
      </c>
      <c r="F307" s="189" t="s">
        <v>1355</v>
      </c>
      <c r="G307" s="480" t="s">
        <v>1335</v>
      </c>
      <c r="H307" s="193" t="s">
        <v>1073</v>
      </c>
      <c r="I307" s="256"/>
      <c r="J307" s="256"/>
      <c r="K307" s="599">
        <v>99000000</v>
      </c>
      <c r="L307" s="600" t="s">
        <v>47</v>
      </c>
      <c r="M307" s="600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8"/>
      <c r="AC307" s="591"/>
      <c r="AD307" s="591"/>
      <c r="AE307" s="591"/>
      <c r="AF307" s="591"/>
      <c r="AG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6"/>
        <v>6</v>
      </c>
      <c r="C308" s="184">
        <f t="shared" si="17"/>
        <v>42544</v>
      </c>
      <c r="D308" s="184" t="s">
        <v>1065</v>
      </c>
      <c r="E308" s="191">
        <v>42544</v>
      </c>
      <c r="F308" s="192" t="s">
        <v>1068</v>
      </c>
      <c r="G308" s="192" t="s">
        <v>332</v>
      </c>
      <c r="H308" s="193" t="s">
        <v>1361</v>
      </c>
      <c r="I308" s="256"/>
      <c r="J308" s="256"/>
      <c r="K308" s="599">
        <v>70000000</v>
      </c>
      <c r="L308" s="194" t="s">
        <v>24</v>
      </c>
      <c r="M308" s="194" t="s">
        <v>47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9"/>
      <c r="AC308" s="591"/>
      <c r="AD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6"/>
        <v>6</v>
      </c>
      <c r="C309" s="184">
        <f t="shared" si="17"/>
        <v>42544</v>
      </c>
      <c r="D309" s="184" t="s">
        <v>1069</v>
      </c>
      <c r="E309" s="191">
        <v>42544</v>
      </c>
      <c r="F309" s="192" t="s">
        <v>1071</v>
      </c>
      <c r="G309" s="192" t="s">
        <v>332</v>
      </c>
      <c r="H309" s="7"/>
      <c r="I309" s="256"/>
      <c r="J309" s="256"/>
      <c r="K309" s="599">
        <v>30000000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6"/>
        <v>6</v>
      </c>
      <c r="C310" s="184">
        <f t="shared" si="17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20000000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6"/>
        <v>6</v>
      </c>
      <c r="C311" s="184">
        <f t="shared" si="17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6"/>
        <v>6</v>
      </c>
      <c r="C312" s="184">
        <f t="shared" si="17"/>
        <v>42544</v>
      </c>
      <c r="D312" s="184" t="s">
        <v>1069</v>
      </c>
      <c r="E312" s="191">
        <v>42544</v>
      </c>
      <c r="F312" s="189" t="s">
        <v>1074</v>
      </c>
      <c r="G312" s="192" t="s">
        <v>332</v>
      </c>
      <c r="H312" s="7"/>
      <c r="I312" s="256"/>
      <c r="J312" s="256"/>
      <c r="K312" s="599">
        <v>19021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8">
        <v>2</v>
      </c>
      <c r="AC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6"/>
        <v>6</v>
      </c>
      <c r="C313" s="184">
        <f t="shared" si="17"/>
        <v>42544</v>
      </c>
      <c r="D313" s="184" t="s">
        <v>1069</v>
      </c>
      <c r="E313" s="191">
        <v>42544</v>
      </c>
      <c r="F313" s="189" t="s">
        <v>1373</v>
      </c>
      <c r="G313" s="192" t="s">
        <v>332</v>
      </c>
      <c r="H313" s="7"/>
      <c r="I313" s="256"/>
      <c r="J313" s="256"/>
      <c r="K313" s="599">
        <v>1902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  <c r="AD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6"/>
        <v>6</v>
      </c>
      <c r="C314" s="184">
        <f t="shared" si="17"/>
        <v>42544</v>
      </c>
      <c r="D314" s="184" t="s">
        <v>1069</v>
      </c>
      <c r="E314" s="191">
        <v>42544</v>
      </c>
      <c r="F314" s="192" t="s">
        <v>1072</v>
      </c>
      <c r="G314" s="192" t="s">
        <v>332</v>
      </c>
      <c r="H314" s="7"/>
      <c r="I314" s="256"/>
      <c r="J314" s="256"/>
      <c r="K314" s="599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6"/>
        <v>6</v>
      </c>
      <c r="C315" s="184">
        <f t="shared" si="17"/>
        <v>42544</v>
      </c>
      <c r="D315" s="184" t="s">
        <v>1069</v>
      </c>
      <c r="E315" s="191">
        <v>42544</v>
      </c>
      <c r="F315" s="192" t="s">
        <v>1341</v>
      </c>
      <c r="G315" s="192" t="s">
        <v>332</v>
      </c>
      <c r="H315" s="7"/>
      <c r="I315" s="256"/>
      <c r="J315" s="256"/>
      <c r="K315" s="599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6"/>
        <v>6</v>
      </c>
      <c r="C316" s="184">
        <f t="shared" si="17"/>
        <v>42545</v>
      </c>
      <c r="D316" s="184" t="s">
        <v>1065</v>
      </c>
      <c r="E316" s="191">
        <v>42545</v>
      </c>
      <c r="F316" s="192" t="s">
        <v>1066</v>
      </c>
      <c r="G316" s="192" t="s">
        <v>332</v>
      </c>
      <c r="H316" s="193" t="s">
        <v>897</v>
      </c>
      <c r="I316" s="256"/>
      <c r="J316" s="256"/>
      <c r="K316" s="599">
        <v>20820360</v>
      </c>
      <c r="L316" s="194" t="s">
        <v>24</v>
      </c>
      <c r="M316" s="194" t="s">
        <v>259</v>
      </c>
      <c r="N316" s="52" t="str">
        <f>IF(AND('331-CT'!$E$7=TH!H316,OR(L316="331",M316="331")),"331",IF(AND(OR(L316="131",M316="131"),H316='131-CT'!$E$7),"131",""))</f>
        <v>131</v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9"/>
      <c r="AC316" s="591" t="str">
        <f>IF(VLOOKUP(H316,DS_131,1,0)=H316,"","x")</f>
        <v/>
      </c>
      <c r="AD316" s="591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6"/>
        <v>6</v>
      </c>
      <c r="C317" s="184">
        <f t="shared" si="17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785" t="s">
        <v>1356</v>
      </c>
      <c r="I317" s="256"/>
      <c r="J317" s="256"/>
      <c r="K317" s="599">
        <v>11226260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6"/>
        <v>6</v>
      </c>
      <c r="C318" s="184">
        <f t="shared" si="17"/>
        <v>42546</v>
      </c>
      <c r="D318" s="184" t="s">
        <v>1065</v>
      </c>
      <c r="E318" s="191">
        <v>42546</v>
      </c>
      <c r="F318" s="192" t="s">
        <v>1067</v>
      </c>
      <c r="G318" s="192" t="s">
        <v>332</v>
      </c>
      <c r="H318" s="7"/>
      <c r="I318" s="256"/>
      <c r="J318" s="256"/>
      <c r="K318" s="599">
        <v>10223</v>
      </c>
      <c r="L318" s="194" t="s">
        <v>24</v>
      </c>
      <c r="M318" s="194" t="s">
        <v>40</v>
      </c>
      <c r="N318" s="52" t="str">
        <f>IF(AND('331-CT'!$E$7=TH!H318,OR(L318="331",M318="331")),"331",IF(AND(OR(L318="131",M318="131"),H318='131-CT'!$E$7),"131",""))</f>
        <v/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6"/>
        <v>6</v>
      </c>
      <c r="C319" s="184">
        <f t="shared" si="17"/>
        <v>42546</v>
      </c>
      <c r="D319" s="184" t="s">
        <v>1069</v>
      </c>
      <c r="E319" s="191">
        <v>42546</v>
      </c>
      <c r="F319" s="192" t="s">
        <v>1070</v>
      </c>
      <c r="G319" s="192" t="s">
        <v>332</v>
      </c>
      <c r="H319" s="7" t="s">
        <v>1075</v>
      </c>
      <c r="I319" s="256"/>
      <c r="J319" s="256"/>
      <c r="K319" s="599">
        <v>32000000</v>
      </c>
      <c r="L319" s="194" t="s">
        <v>47</v>
      </c>
      <c r="M319" s="194" t="s">
        <v>24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>x</v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  <c r="AD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6"/>
        <v>7</v>
      </c>
      <c r="C320" s="184">
        <f t="shared" si="17"/>
        <v>42572</v>
      </c>
      <c r="D320" s="184" t="s">
        <v>1065</v>
      </c>
      <c r="E320" s="184">
        <v>42572</v>
      </c>
      <c r="F320" s="192" t="s">
        <v>1333</v>
      </c>
      <c r="G320" s="483" t="s">
        <v>1335</v>
      </c>
      <c r="H320" s="193" t="s">
        <v>1075</v>
      </c>
      <c r="I320" s="256"/>
      <c r="J320" s="256"/>
      <c r="K320" s="599">
        <v>32810000</v>
      </c>
      <c r="L320" s="194" t="s">
        <v>24</v>
      </c>
      <c r="M320" s="600" t="s">
        <v>47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938"/>
      <c r="AC320" s="591"/>
      <c r="AD320" s="591"/>
      <c r="AE320" s="591"/>
      <c r="AF320" s="591"/>
      <c r="AG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6"/>
        <v>7</v>
      </c>
      <c r="C321" s="184">
        <f t="shared" si="17"/>
        <v>42572</v>
      </c>
      <c r="D321" s="184" t="s">
        <v>1069</v>
      </c>
      <c r="E321" s="184">
        <v>42572</v>
      </c>
      <c r="F321" s="189" t="s">
        <v>1349</v>
      </c>
      <c r="G321" s="480" t="s">
        <v>1335</v>
      </c>
      <c r="H321" s="193" t="s">
        <v>1347</v>
      </c>
      <c r="I321" s="256"/>
      <c r="J321" s="256"/>
      <c r="K321" s="599">
        <v>751688</v>
      </c>
      <c r="L321" s="600" t="s">
        <v>81</v>
      </c>
      <c r="M321" s="600" t="s">
        <v>24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6"/>
        <v>7</v>
      </c>
      <c r="C322" s="184">
        <f t="shared" si="17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1346</v>
      </c>
      <c r="I322" s="256"/>
      <c r="J322" s="256"/>
      <c r="K322" s="599">
        <v>1336000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6"/>
        <v>7</v>
      </c>
      <c r="C323" s="184">
        <f t="shared" si="17"/>
        <v>42572</v>
      </c>
      <c r="D323" s="184" t="s">
        <v>1069</v>
      </c>
      <c r="E323" s="184">
        <v>42572</v>
      </c>
      <c r="F323" s="189" t="s">
        <v>1348</v>
      </c>
      <c r="G323" s="480" t="s">
        <v>1335</v>
      </c>
      <c r="H323" s="193" t="s">
        <v>1342</v>
      </c>
      <c r="I323" s="256"/>
      <c r="J323" s="256"/>
      <c r="K323" s="38">
        <v>16500000</v>
      </c>
      <c r="L323" s="600" t="s">
        <v>1334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6"/>
        <v>7</v>
      </c>
      <c r="C324" s="184">
        <f t="shared" si="17"/>
        <v>42572</v>
      </c>
      <c r="D324" s="184" t="s">
        <v>1069</v>
      </c>
      <c r="E324" s="184">
        <v>42572</v>
      </c>
      <c r="F324" s="189" t="s">
        <v>1349</v>
      </c>
      <c r="G324" s="480" t="s">
        <v>1335</v>
      </c>
      <c r="H324" s="193" t="s">
        <v>1342</v>
      </c>
      <c r="I324" s="256"/>
      <c r="J324" s="256"/>
      <c r="K324" s="599">
        <v>2437381</v>
      </c>
      <c r="L324" s="600" t="s">
        <v>81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6"/>
        <v>7</v>
      </c>
      <c r="C325" s="184">
        <f t="shared" si="17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1336</v>
      </c>
      <c r="I325" s="256"/>
      <c r="J325" s="256"/>
      <c r="K325" s="599">
        <v>11875175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6"/>
        <v>8</v>
      </c>
      <c r="C326" s="184">
        <f t="shared" si="17"/>
        <v>42597</v>
      </c>
      <c r="D326" s="184" t="s">
        <v>1065</v>
      </c>
      <c r="E326" s="184">
        <v>42597</v>
      </c>
      <c r="F326" s="192" t="s">
        <v>1333</v>
      </c>
      <c r="G326" s="483" t="s">
        <v>1335</v>
      </c>
      <c r="H326" s="193" t="s">
        <v>1873</v>
      </c>
      <c r="I326" s="256"/>
      <c r="J326" s="256"/>
      <c r="K326" s="599">
        <v>2020000000</v>
      </c>
      <c r="L326" s="194" t="s">
        <v>24</v>
      </c>
      <c r="M326" s="600" t="s">
        <v>47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6"/>
        <v>8</v>
      </c>
      <c r="C327" s="184">
        <f t="shared" si="17"/>
        <v>42597</v>
      </c>
      <c r="D327" s="184" t="s">
        <v>1069</v>
      </c>
      <c r="E327" s="184">
        <v>42597</v>
      </c>
      <c r="F327" s="189" t="s">
        <v>1874</v>
      </c>
      <c r="G327" s="480" t="s">
        <v>1335</v>
      </c>
      <c r="H327" s="193" t="s">
        <v>1346</v>
      </c>
      <c r="I327" s="256"/>
      <c r="J327" s="256"/>
      <c r="K327" s="599">
        <v>200000000</v>
      </c>
      <c r="L327" s="600" t="s">
        <v>1334</v>
      </c>
      <c r="M327" s="600" t="s">
        <v>24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6"/>
        <v>8</v>
      </c>
      <c r="C328" s="184">
        <f t="shared" si="17"/>
        <v>42597</v>
      </c>
      <c r="D328" s="184" t="s">
        <v>1069</v>
      </c>
      <c r="E328" s="184">
        <v>42597</v>
      </c>
      <c r="F328" s="189" t="s">
        <v>1349</v>
      </c>
      <c r="G328" s="480" t="s">
        <v>1335</v>
      </c>
      <c r="H328" s="193" t="s">
        <v>1346</v>
      </c>
      <c r="I328" s="256"/>
      <c r="J328" s="256"/>
      <c r="K328" s="599">
        <v>1377778</v>
      </c>
      <c r="L328" s="600" t="s">
        <v>81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6"/>
        <v>8</v>
      </c>
      <c r="C329" s="184">
        <f t="shared" si="17"/>
        <v>42597</v>
      </c>
      <c r="D329" s="184" t="s">
        <v>1069</v>
      </c>
      <c r="E329" s="184">
        <v>42597</v>
      </c>
      <c r="F329" s="189" t="s">
        <v>1874</v>
      </c>
      <c r="G329" s="480" t="s">
        <v>1335</v>
      </c>
      <c r="H329" s="193" t="s">
        <v>1347</v>
      </c>
      <c r="I329" s="256"/>
      <c r="J329" s="256"/>
      <c r="K329" s="599">
        <v>100000000</v>
      </c>
      <c r="L329" s="600" t="s">
        <v>1334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6"/>
        <v>8</v>
      </c>
      <c r="C330" s="184">
        <f t="shared" si="17"/>
        <v>42597</v>
      </c>
      <c r="D330" s="184" t="s">
        <v>1069</v>
      </c>
      <c r="E330" s="184">
        <v>42597</v>
      </c>
      <c r="F330" s="189" t="s">
        <v>1349</v>
      </c>
      <c r="G330" s="480" t="s">
        <v>1335</v>
      </c>
      <c r="H330" s="193" t="s">
        <v>1347</v>
      </c>
      <c r="I330" s="256"/>
      <c r="J330" s="256"/>
      <c r="K330" s="599">
        <v>775000</v>
      </c>
      <c r="L330" s="600" t="s">
        <v>81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6"/>
        <v>8</v>
      </c>
      <c r="C331" s="184">
        <f t="shared" si="17"/>
        <v>42597</v>
      </c>
      <c r="D331" s="184" t="s">
        <v>1069</v>
      </c>
      <c r="E331" s="184">
        <v>42597</v>
      </c>
      <c r="F331" s="189" t="s">
        <v>1874</v>
      </c>
      <c r="G331" s="480" t="s">
        <v>1335</v>
      </c>
      <c r="H331" s="193" t="s">
        <v>1872</v>
      </c>
      <c r="I331" s="256"/>
      <c r="J331" s="256"/>
      <c r="K331" s="599">
        <v>99149000</v>
      </c>
      <c r="L331" s="600" t="s">
        <v>1334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6"/>
        <v>8</v>
      </c>
      <c r="C332" s="184">
        <f t="shared" si="17"/>
        <v>42597</v>
      </c>
      <c r="D332" s="184" t="s">
        <v>1069</v>
      </c>
      <c r="E332" s="184">
        <v>42597</v>
      </c>
      <c r="F332" s="189" t="s">
        <v>1349</v>
      </c>
      <c r="G332" s="480" t="s">
        <v>1335</v>
      </c>
      <c r="H332" s="193" t="s">
        <v>1872</v>
      </c>
      <c r="I332" s="256"/>
      <c r="J332" s="256"/>
      <c r="K332" s="599">
        <v>1211821</v>
      </c>
      <c r="L332" s="600" t="s">
        <v>81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6"/>
        <v>8</v>
      </c>
      <c r="C333" s="184">
        <f t="shared" si="17"/>
        <v>42597</v>
      </c>
      <c r="D333" s="184" t="s">
        <v>1069</v>
      </c>
      <c r="E333" s="184">
        <v>42597</v>
      </c>
      <c r="F333" s="189" t="s">
        <v>1874</v>
      </c>
      <c r="G333" s="480" t="s">
        <v>1335</v>
      </c>
      <c r="H333" s="193" t="s">
        <v>1336</v>
      </c>
      <c r="I333" s="256"/>
      <c r="J333" s="256"/>
      <c r="K333" s="599">
        <v>1334153000</v>
      </c>
      <c r="L333" s="600" t="s">
        <v>1334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6"/>
        <v>8</v>
      </c>
      <c r="C334" s="184">
        <f t="shared" si="17"/>
        <v>42597</v>
      </c>
      <c r="D334" s="184" t="s">
        <v>1069</v>
      </c>
      <c r="E334" s="184">
        <v>42597</v>
      </c>
      <c r="F334" s="189" t="s">
        <v>1349</v>
      </c>
      <c r="G334" s="480" t="s">
        <v>1335</v>
      </c>
      <c r="H334" s="193" t="s">
        <v>1336</v>
      </c>
      <c r="I334" s="256"/>
      <c r="J334" s="256"/>
      <c r="K334" s="599">
        <v>12062967</v>
      </c>
      <c r="L334" s="600" t="s">
        <v>81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6"/>
        <v>8</v>
      </c>
      <c r="C335" s="184">
        <f t="shared" si="17"/>
        <v>42597</v>
      </c>
      <c r="D335" s="184" t="s">
        <v>1069</v>
      </c>
      <c r="E335" s="184">
        <v>42597</v>
      </c>
      <c r="F335" s="189" t="s">
        <v>1874</v>
      </c>
      <c r="G335" s="480" t="s">
        <v>1335</v>
      </c>
      <c r="H335" s="193" t="s">
        <v>1342</v>
      </c>
      <c r="I335" s="256"/>
      <c r="J335" s="256"/>
      <c r="K335" s="599">
        <v>264000000</v>
      </c>
      <c r="L335" s="600" t="s">
        <v>1334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6"/>
        <v>8</v>
      </c>
      <c r="C336" s="184">
        <f t="shared" si="17"/>
        <v>42597</v>
      </c>
      <c r="D336" s="184" t="s">
        <v>1069</v>
      </c>
      <c r="E336" s="184">
        <v>42597</v>
      </c>
      <c r="F336" s="189" t="s">
        <v>1349</v>
      </c>
      <c r="G336" s="480" t="s">
        <v>1335</v>
      </c>
      <c r="H336" s="193" t="s">
        <v>1342</v>
      </c>
      <c r="I336" s="256"/>
      <c r="J336" s="256"/>
      <c r="K336" s="599">
        <v>2427906</v>
      </c>
      <c r="L336" s="600" t="s">
        <v>81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6"/>
        <v>8</v>
      </c>
      <c r="C337" s="184">
        <f t="shared" si="17"/>
        <v>42601</v>
      </c>
      <c r="D337" s="184" t="s">
        <v>1069</v>
      </c>
      <c r="E337" s="184">
        <v>42601</v>
      </c>
      <c r="F337" s="189" t="s">
        <v>1355</v>
      </c>
      <c r="G337" s="480" t="s">
        <v>1335</v>
      </c>
      <c r="H337" s="193" t="s">
        <v>1075</v>
      </c>
      <c r="I337" s="256"/>
      <c r="J337" s="256"/>
      <c r="K337" s="599">
        <v>4500000</v>
      </c>
      <c r="L337" s="600" t="s">
        <v>47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6"/>
        <v>8</v>
      </c>
      <c r="C338" s="184">
        <f t="shared" si="17"/>
        <v>42608</v>
      </c>
      <c r="D338" s="184" t="s">
        <v>1069</v>
      </c>
      <c r="E338" s="184">
        <v>42608</v>
      </c>
      <c r="F338" s="189" t="s">
        <v>1350</v>
      </c>
      <c r="G338" s="480" t="s">
        <v>1335</v>
      </c>
      <c r="H338" s="193"/>
      <c r="I338" s="256"/>
      <c r="J338" s="256"/>
      <c r="K338" s="599">
        <v>50000</v>
      </c>
      <c r="L338" s="600" t="s">
        <v>83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>
        <v>3</v>
      </c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6"/>
        <v>8</v>
      </c>
      <c r="C339" s="184">
        <f t="shared" si="17"/>
        <v>42608</v>
      </c>
      <c r="D339" s="184" t="s">
        <v>1069</v>
      </c>
      <c r="E339" s="184">
        <v>42608</v>
      </c>
      <c r="F339" s="189" t="s">
        <v>1351</v>
      </c>
      <c r="G339" s="480" t="s">
        <v>1335</v>
      </c>
      <c r="H339" s="193"/>
      <c r="I339" s="256"/>
      <c r="J339" s="256"/>
      <c r="K339" s="599">
        <v>5000</v>
      </c>
      <c r="L339" s="600" t="s">
        <v>9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6"/>
        <v>8</v>
      </c>
      <c r="C340" s="184">
        <f t="shared" si="17"/>
        <v>42608</v>
      </c>
      <c r="D340" s="184" t="s">
        <v>1069</v>
      </c>
      <c r="E340" s="184">
        <v>42608</v>
      </c>
      <c r="F340" s="189" t="s">
        <v>1355</v>
      </c>
      <c r="G340" s="480" t="s">
        <v>1335</v>
      </c>
      <c r="H340" s="193" t="s">
        <v>1075</v>
      </c>
      <c r="I340" s="256"/>
      <c r="J340" s="256"/>
      <c r="K340" s="599">
        <v>525207</v>
      </c>
      <c r="L340" s="600" t="s">
        <v>47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>x</v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/>
      <c r="AC340" s="591"/>
      <c r="AD340" s="591"/>
      <c r="AE340" s="591"/>
      <c r="AF340" s="591"/>
      <c r="AG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6"/>
        <v>7</v>
      </c>
      <c r="C341" s="184">
        <f t="shared" si="17"/>
        <v>42552</v>
      </c>
      <c r="D341" s="184" t="s">
        <v>1065</v>
      </c>
      <c r="E341" s="191">
        <v>42552</v>
      </c>
      <c r="F341" s="192" t="s">
        <v>1066</v>
      </c>
      <c r="G341" s="192" t="s">
        <v>332</v>
      </c>
      <c r="H341" s="7" t="s">
        <v>904</v>
      </c>
      <c r="I341" s="256"/>
      <c r="J341" s="256"/>
      <c r="K341" s="599">
        <v>6820000</v>
      </c>
      <c r="L341" s="194" t="s">
        <v>24</v>
      </c>
      <c r="M341" s="194" t="s">
        <v>259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9"/>
      <c r="AC341" s="591" t="str">
        <f>IF(VLOOKUP(H341,DS_131,1,0)=H341,"","x")</f>
        <v/>
      </c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6"/>
        <v>7</v>
      </c>
      <c r="C342" s="184">
        <f t="shared" si="17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426</v>
      </c>
      <c r="I342" s="256"/>
      <c r="J342" s="256"/>
      <c r="K342" s="599">
        <v>12535644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  <c r="AD342" s="591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6"/>
        <v>7</v>
      </c>
      <c r="C343" s="184">
        <f t="shared" si="17"/>
        <v>42555</v>
      </c>
      <c r="D343" s="184" t="s">
        <v>1065</v>
      </c>
      <c r="E343" s="191">
        <v>42555</v>
      </c>
      <c r="F343" s="192" t="s">
        <v>1333</v>
      </c>
      <c r="G343" s="192" t="s">
        <v>332</v>
      </c>
      <c r="H343" s="193" t="s">
        <v>1075</v>
      </c>
      <c r="I343" s="256"/>
      <c r="J343" s="256"/>
      <c r="K343" s="599">
        <v>8500000</v>
      </c>
      <c r="L343" s="194" t="s">
        <v>24</v>
      </c>
      <c r="M343" s="194" t="s">
        <v>47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>x</v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18">IF(C344&lt;&gt;"",MONTH(C344),"")</f>
        <v>7</v>
      </c>
      <c r="C344" s="184">
        <f t="shared" ref="C344:C407" si="19">E344</f>
        <v>42556</v>
      </c>
      <c r="D344" s="184" t="s">
        <v>1065</v>
      </c>
      <c r="E344" s="191">
        <v>42556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10000000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  <c r="AD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8"/>
        <v>7</v>
      </c>
      <c r="C345" s="184">
        <f t="shared" si="19"/>
        <v>42556</v>
      </c>
      <c r="D345" s="184" t="s">
        <v>1065</v>
      </c>
      <c r="E345" s="191">
        <v>42556</v>
      </c>
      <c r="F345" s="192" t="s">
        <v>1066</v>
      </c>
      <c r="G345" s="192" t="s">
        <v>332</v>
      </c>
      <c r="H345" s="7" t="s">
        <v>897</v>
      </c>
      <c r="I345" s="256"/>
      <c r="J345" s="256"/>
      <c r="K345" s="599">
        <v>24116015</v>
      </c>
      <c r="L345" s="194" t="s">
        <v>24</v>
      </c>
      <c r="M345" s="194" t="s">
        <v>259</v>
      </c>
      <c r="N345" s="52" t="str">
        <f>IF(AND('331-CT'!$E$7=TH!H345,OR(L345="331",M345="331")),"331",IF(AND(OR(L345="131",M345="131"),H345='131-CT'!$E$7),"131",""))</f>
        <v>131</v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 t="str">
        <f>IF(VLOOKUP(H345,DS_131,1,0)=H345,"","x")</f>
        <v/>
      </c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8"/>
        <v>7</v>
      </c>
      <c r="C346" s="184">
        <f t="shared" si="19"/>
        <v>42557</v>
      </c>
      <c r="D346" s="184" t="s">
        <v>1065</v>
      </c>
      <c r="E346" s="191">
        <v>42557</v>
      </c>
      <c r="F346" s="192" t="s">
        <v>1066</v>
      </c>
      <c r="G346" s="192" t="s">
        <v>332</v>
      </c>
      <c r="H346" s="7" t="s">
        <v>636</v>
      </c>
      <c r="I346" s="256"/>
      <c r="J346" s="256"/>
      <c r="K346" s="599">
        <v>13380000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  <c r="AD346" s="591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8"/>
        <v>7</v>
      </c>
      <c r="C347" s="184">
        <f t="shared" si="19"/>
        <v>42558</v>
      </c>
      <c r="D347" s="184" t="s">
        <v>1065</v>
      </c>
      <c r="E347" s="191">
        <v>42558</v>
      </c>
      <c r="F347" s="192" t="s">
        <v>1066</v>
      </c>
      <c r="G347" s="192" t="s">
        <v>332</v>
      </c>
      <c r="H347" s="7" t="s">
        <v>489</v>
      </c>
      <c r="I347" s="256"/>
      <c r="J347" s="256"/>
      <c r="K347" s="599">
        <v>20348900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8"/>
        <v>7</v>
      </c>
      <c r="C348" s="184">
        <f t="shared" si="19"/>
        <v>42563</v>
      </c>
      <c r="D348" s="184" t="s">
        <v>1065</v>
      </c>
      <c r="E348" s="191">
        <v>42563</v>
      </c>
      <c r="F348" s="192" t="s">
        <v>1066</v>
      </c>
      <c r="G348" s="192" t="s">
        <v>332</v>
      </c>
      <c r="H348" s="7" t="s">
        <v>1364</v>
      </c>
      <c r="I348" s="256"/>
      <c r="J348" s="256"/>
      <c r="K348" s="599">
        <v>4171860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  <c r="AD348" s="591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8"/>
        <v>7</v>
      </c>
      <c r="C349" s="184">
        <f t="shared" si="19"/>
        <v>42563</v>
      </c>
      <c r="D349" s="184" t="s">
        <v>1065</v>
      </c>
      <c r="E349" s="191">
        <v>42563</v>
      </c>
      <c r="F349" s="192" t="s">
        <v>1333</v>
      </c>
      <c r="G349" s="192" t="s">
        <v>332</v>
      </c>
      <c r="H349" s="193" t="s">
        <v>1075</v>
      </c>
      <c r="I349" s="256"/>
      <c r="J349" s="256"/>
      <c r="K349" s="599">
        <v>26000000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8"/>
        <v>7</v>
      </c>
      <c r="C350" s="184">
        <f t="shared" si="19"/>
        <v>42564</v>
      </c>
      <c r="D350" s="184" t="s">
        <v>1065</v>
      </c>
      <c r="E350" s="191">
        <v>42564</v>
      </c>
      <c r="F350" s="192" t="s">
        <v>1066</v>
      </c>
      <c r="G350" s="192" t="s">
        <v>332</v>
      </c>
      <c r="H350" s="7" t="s">
        <v>1364</v>
      </c>
      <c r="I350" s="256"/>
      <c r="J350" s="256"/>
      <c r="K350" s="599">
        <v>3000000</v>
      </c>
      <c r="L350" s="194" t="s">
        <v>24</v>
      </c>
      <c r="M350" s="194" t="s">
        <v>259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 t="str">
        <f>IF(VLOOKUP(H350,DS_131,1,0)=H350,"","x")</f>
        <v/>
      </c>
      <c r="AD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8"/>
        <v>7</v>
      </c>
      <c r="C351" s="184">
        <f t="shared" si="19"/>
        <v>42555</v>
      </c>
      <c r="D351" s="184" t="s">
        <v>1069</v>
      </c>
      <c r="E351" s="191">
        <v>42555</v>
      </c>
      <c r="F351" s="192" t="s">
        <v>1071</v>
      </c>
      <c r="G351" s="192" t="s">
        <v>332</v>
      </c>
      <c r="H351" s="7"/>
      <c r="I351" s="256"/>
      <c r="J351" s="256"/>
      <c r="K351" s="599">
        <v>28000000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8"/>
        <v>7</v>
      </c>
      <c r="C352" s="184">
        <f t="shared" si="19"/>
        <v>42555</v>
      </c>
      <c r="D352" s="184" t="s">
        <v>1069</v>
      </c>
      <c r="E352" s="191">
        <v>42555</v>
      </c>
      <c r="F352" s="192" t="s">
        <v>1074</v>
      </c>
      <c r="G352" s="192" t="s">
        <v>332</v>
      </c>
      <c r="H352" s="7"/>
      <c r="I352" s="256"/>
      <c r="J352" s="256"/>
      <c r="K352" s="599">
        <v>13637</v>
      </c>
      <c r="L352" s="600" t="s">
        <v>83</v>
      </c>
      <c r="M352" s="600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>x</v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8">
        <v>3</v>
      </c>
      <c r="AC352" s="591"/>
      <c r="AD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8"/>
        <v>7</v>
      </c>
      <c r="C353" s="184">
        <f t="shared" si="19"/>
        <v>42555</v>
      </c>
      <c r="D353" s="184" t="s">
        <v>1069</v>
      </c>
      <c r="E353" s="191">
        <v>42555</v>
      </c>
      <c r="F353" s="192" t="s">
        <v>1373</v>
      </c>
      <c r="G353" s="192" t="s">
        <v>332</v>
      </c>
      <c r="H353" s="7"/>
      <c r="I353" s="256"/>
      <c r="J353" s="256"/>
      <c r="K353" s="599">
        <v>1363</v>
      </c>
      <c r="L353" s="600" t="s">
        <v>9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8"/>
        <v>7</v>
      </c>
      <c r="C354" s="184">
        <f t="shared" si="19"/>
        <v>42556</v>
      </c>
      <c r="D354" s="184" t="s">
        <v>1069</v>
      </c>
      <c r="E354" s="191">
        <v>42556</v>
      </c>
      <c r="F354" s="192" t="s">
        <v>1071</v>
      </c>
      <c r="G354" s="192" t="s">
        <v>332</v>
      </c>
      <c r="H354" s="7"/>
      <c r="I354" s="256"/>
      <c r="J354" s="256"/>
      <c r="K354" s="599">
        <v>10000000</v>
      </c>
      <c r="L354" s="194" t="s">
        <v>8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/>
      <c r="AC354" s="591"/>
      <c r="AD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8"/>
        <v>7</v>
      </c>
      <c r="C355" s="184">
        <f t="shared" si="19"/>
        <v>42556</v>
      </c>
      <c r="D355" s="184" t="s">
        <v>1069</v>
      </c>
      <c r="E355" s="191">
        <v>42556</v>
      </c>
      <c r="F355" s="192" t="s">
        <v>1074</v>
      </c>
      <c r="G355" s="192" t="s">
        <v>332</v>
      </c>
      <c r="H355" s="7"/>
      <c r="I355" s="256"/>
      <c r="J355" s="256"/>
      <c r="K355" s="599">
        <v>13637</v>
      </c>
      <c r="L355" s="600" t="s">
        <v>83</v>
      </c>
      <c r="M355" s="600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>
        <v>3</v>
      </c>
      <c r="AC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8"/>
        <v>7</v>
      </c>
      <c r="C356" s="184">
        <f t="shared" si="19"/>
        <v>42556</v>
      </c>
      <c r="D356" s="184" t="s">
        <v>1069</v>
      </c>
      <c r="E356" s="191">
        <v>42556</v>
      </c>
      <c r="F356" s="192" t="s">
        <v>1373</v>
      </c>
      <c r="G356" s="192" t="s">
        <v>332</v>
      </c>
      <c r="H356" s="7"/>
      <c r="I356" s="256"/>
      <c r="J356" s="256"/>
      <c r="K356" s="599">
        <v>1363</v>
      </c>
      <c r="L356" s="600" t="s">
        <v>9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  <c r="AD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8"/>
        <v>7</v>
      </c>
      <c r="C357" s="184">
        <f t="shared" si="19"/>
        <v>42556</v>
      </c>
      <c r="D357" s="184" t="s">
        <v>1069</v>
      </c>
      <c r="E357" s="191">
        <v>42556</v>
      </c>
      <c r="F357" s="192" t="s">
        <v>1072</v>
      </c>
      <c r="G357" s="192" t="s">
        <v>332</v>
      </c>
      <c r="H357" s="7"/>
      <c r="I357" s="256"/>
      <c r="J357" s="256"/>
      <c r="K357" s="599">
        <v>13637</v>
      </c>
      <c r="L357" s="600" t="s">
        <v>83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>x</v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8"/>
        <v>7</v>
      </c>
      <c r="C358" s="184">
        <f t="shared" si="19"/>
        <v>42556</v>
      </c>
      <c r="D358" s="184" t="s">
        <v>1069</v>
      </c>
      <c r="E358" s="191">
        <v>42556</v>
      </c>
      <c r="F358" s="192" t="s">
        <v>1341</v>
      </c>
      <c r="G358" s="192" t="s">
        <v>332</v>
      </c>
      <c r="H358" s="7"/>
      <c r="I358" s="256"/>
      <c r="J358" s="256"/>
      <c r="K358" s="599">
        <v>1363</v>
      </c>
      <c r="L358" s="600" t="s">
        <v>9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  <c r="AD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8"/>
        <v>7</v>
      </c>
      <c r="C359" s="184">
        <f t="shared" si="19"/>
        <v>42558</v>
      </c>
      <c r="D359" s="184" t="s">
        <v>1069</v>
      </c>
      <c r="E359" s="191">
        <v>42558</v>
      </c>
      <c r="F359" s="192" t="s">
        <v>1071</v>
      </c>
      <c r="G359" s="192" t="s">
        <v>332</v>
      </c>
      <c r="H359" s="7"/>
      <c r="I359" s="256"/>
      <c r="J359" s="256"/>
      <c r="K359" s="599">
        <v>34625550</v>
      </c>
      <c r="L359" s="194" t="s">
        <v>8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9"/>
      <c r="AC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8"/>
        <v>7</v>
      </c>
      <c r="C360" s="184">
        <f t="shared" si="19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23200000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  <c r="AD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8"/>
        <v>7</v>
      </c>
      <c r="C361" s="184">
        <f t="shared" si="19"/>
        <v>42558</v>
      </c>
      <c r="D361" s="184" t="s">
        <v>1069</v>
      </c>
      <c r="E361" s="191">
        <v>42558</v>
      </c>
      <c r="F361" s="192" t="s">
        <v>1072</v>
      </c>
      <c r="G361" s="192" t="s">
        <v>332</v>
      </c>
      <c r="H361" s="7"/>
      <c r="I361" s="256"/>
      <c r="J361" s="256"/>
      <c r="K361" s="599">
        <v>13637</v>
      </c>
      <c r="L361" s="600" t="s">
        <v>83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>x</v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8">
        <v>3</v>
      </c>
      <c r="AC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8"/>
        <v>7</v>
      </c>
      <c r="C362" s="184">
        <f t="shared" si="19"/>
        <v>42558</v>
      </c>
      <c r="D362" s="184" t="s">
        <v>1069</v>
      </c>
      <c r="E362" s="191">
        <v>42558</v>
      </c>
      <c r="F362" s="192" t="s">
        <v>1341</v>
      </c>
      <c r="G362" s="192" t="s">
        <v>332</v>
      </c>
      <c r="H362" s="7"/>
      <c r="I362" s="256"/>
      <c r="J362" s="256"/>
      <c r="K362" s="599">
        <v>1363</v>
      </c>
      <c r="L362" s="600" t="s">
        <v>9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  <c r="AD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8"/>
        <v>7</v>
      </c>
      <c r="C363" s="184">
        <f t="shared" si="19"/>
        <v>42563</v>
      </c>
      <c r="D363" s="184" t="s">
        <v>1069</v>
      </c>
      <c r="E363" s="191">
        <v>42563</v>
      </c>
      <c r="F363" s="192" t="s">
        <v>1071</v>
      </c>
      <c r="G363" s="192" t="s">
        <v>332</v>
      </c>
      <c r="H363" s="7"/>
      <c r="I363" s="256"/>
      <c r="J363" s="256"/>
      <c r="K363" s="599">
        <v>30000000</v>
      </c>
      <c r="L363" s="194" t="s">
        <v>8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9"/>
      <c r="AC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8"/>
        <v>7</v>
      </c>
      <c r="C364" s="184">
        <f t="shared" si="19"/>
        <v>42563</v>
      </c>
      <c r="D364" s="184" t="s">
        <v>1069</v>
      </c>
      <c r="E364" s="191">
        <v>42563</v>
      </c>
      <c r="F364" s="192" t="s">
        <v>1074</v>
      </c>
      <c r="G364" s="192" t="s">
        <v>332</v>
      </c>
      <c r="H364" s="7"/>
      <c r="I364" s="256"/>
      <c r="J364" s="256"/>
      <c r="K364" s="599">
        <v>13637</v>
      </c>
      <c r="L364" s="600" t="s">
        <v>83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>x</v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8">
        <v>3</v>
      </c>
      <c r="AC364" s="591"/>
      <c r="AD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8"/>
        <v>7</v>
      </c>
      <c r="C365" s="184">
        <f t="shared" si="19"/>
        <v>42563</v>
      </c>
      <c r="D365" s="184" t="s">
        <v>1069</v>
      </c>
      <c r="E365" s="191">
        <v>42563</v>
      </c>
      <c r="F365" s="192" t="s">
        <v>1373</v>
      </c>
      <c r="G365" s="192" t="s">
        <v>332</v>
      </c>
      <c r="H365" s="7"/>
      <c r="I365" s="256"/>
      <c r="J365" s="256"/>
      <c r="K365" s="599">
        <v>1363</v>
      </c>
      <c r="L365" s="600" t="s">
        <v>9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8"/>
        <v>7</v>
      </c>
      <c r="C366" s="184">
        <f t="shared" si="19"/>
        <v>42563</v>
      </c>
      <c r="D366" s="184" t="s">
        <v>1069</v>
      </c>
      <c r="E366" s="191">
        <v>42563</v>
      </c>
      <c r="F366" s="192" t="s">
        <v>1072</v>
      </c>
      <c r="G366" s="192" t="s">
        <v>332</v>
      </c>
      <c r="H366" s="7"/>
      <c r="I366" s="256"/>
      <c r="J366" s="256"/>
      <c r="K366" s="599">
        <v>13637</v>
      </c>
      <c r="L366" s="600" t="s">
        <v>83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>x</v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  <c r="AD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8"/>
        <v>7</v>
      </c>
      <c r="C367" s="184">
        <f t="shared" si="19"/>
        <v>42563</v>
      </c>
      <c r="D367" s="184" t="s">
        <v>1069</v>
      </c>
      <c r="E367" s="191">
        <v>42563</v>
      </c>
      <c r="F367" s="192" t="s">
        <v>1341</v>
      </c>
      <c r="G367" s="192" t="s">
        <v>332</v>
      </c>
      <c r="H367" s="7"/>
      <c r="I367" s="256"/>
      <c r="J367" s="256"/>
      <c r="K367" s="599">
        <v>1363</v>
      </c>
      <c r="L367" s="600" t="s">
        <v>9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8"/>
        <v>7</v>
      </c>
      <c r="C368" s="184">
        <f t="shared" si="19"/>
        <v>42564</v>
      </c>
      <c r="D368" s="184" t="s">
        <v>1065</v>
      </c>
      <c r="E368" s="191">
        <v>42564</v>
      </c>
      <c r="F368" s="192" t="s">
        <v>1066</v>
      </c>
      <c r="G368" s="192" t="s">
        <v>332</v>
      </c>
      <c r="H368" s="7" t="s">
        <v>426</v>
      </c>
      <c r="I368" s="256"/>
      <c r="J368" s="256"/>
      <c r="K368" s="599">
        <v>13077350</v>
      </c>
      <c r="L368" s="194" t="s">
        <v>24</v>
      </c>
      <c r="M368" s="194" t="s">
        <v>259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9"/>
      <c r="AC368" s="591" t="str">
        <f>IF(VLOOKUP(H368,DS_131,1,0)=H368,"","x")</f>
        <v/>
      </c>
      <c r="AD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8"/>
        <v>7</v>
      </c>
      <c r="C369" s="184">
        <f t="shared" si="19"/>
        <v>42576</v>
      </c>
      <c r="D369" s="184" t="s">
        <v>1065</v>
      </c>
      <c r="E369" s="191">
        <v>42576</v>
      </c>
      <c r="F369" s="192" t="s">
        <v>1067</v>
      </c>
      <c r="G369" s="192" t="s">
        <v>332</v>
      </c>
      <c r="H369" s="7"/>
      <c r="I369" s="256"/>
      <c r="J369" s="256"/>
      <c r="K369" s="599">
        <v>1903</v>
      </c>
      <c r="L369" s="194" t="s">
        <v>24</v>
      </c>
      <c r="M369" s="194" t="s">
        <v>40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8"/>
        <v>7</v>
      </c>
      <c r="C370" s="184">
        <f t="shared" si="19"/>
        <v>42579</v>
      </c>
      <c r="D370" s="184" t="s">
        <v>1065</v>
      </c>
      <c r="E370" s="191">
        <v>42579</v>
      </c>
      <c r="F370" s="192" t="s">
        <v>1066</v>
      </c>
      <c r="G370" s="192" t="s">
        <v>332</v>
      </c>
      <c r="H370" s="7" t="s">
        <v>897</v>
      </c>
      <c r="I370" s="256"/>
      <c r="J370" s="256"/>
      <c r="K370" s="599">
        <v>28028836</v>
      </c>
      <c r="L370" s="194" t="s">
        <v>24</v>
      </c>
      <c r="M370" s="194" t="s">
        <v>259</v>
      </c>
      <c r="N370" s="52" t="str">
        <f>IF(AND('331-CT'!$E$7=TH!H370,OR(L370="331",M370="331")),"331",IF(AND(OR(L370="131",M370="131"),H370='131-CT'!$E$7),"131",""))</f>
        <v>131</v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 t="str">
        <f>IF(VLOOKUP(H370,DS_131,1,0)=H370,"","x")</f>
        <v/>
      </c>
      <c r="AD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8"/>
        <v>7</v>
      </c>
      <c r="C371" s="184">
        <f t="shared" si="19"/>
        <v>42565</v>
      </c>
      <c r="D371" s="184" t="s">
        <v>1069</v>
      </c>
      <c r="E371" s="191">
        <v>42565</v>
      </c>
      <c r="F371" s="189" t="s">
        <v>1355</v>
      </c>
      <c r="G371" s="192" t="s">
        <v>332</v>
      </c>
      <c r="H371" s="193" t="s">
        <v>1075</v>
      </c>
      <c r="I371" s="256"/>
      <c r="J371" s="256"/>
      <c r="K371" s="599">
        <v>16000000</v>
      </c>
      <c r="L371" s="600" t="s">
        <v>47</v>
      </c>
      <c r="M371" s="600" t="s">
        <v>24</v>
      </c>
      <c r="N371" s="52" t="str">
        <f>IF(AND('331-CT'!$E$7=TH!H371,OR(L371="331",M371="331")),"331",IF(AND(OR(L371="131",M371="131"),H371='131-CT'!$E$7),"131",""))</f>
        <v/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>x</v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8"/>
        <v>7</v>
      </c>
      <c r="C372" s="184">
        <f t="shared" si="19"/>
        <v>42580</v>
      </c>
      <c r="D372" s="184" t="s">
        <v>1069</v>
      </c>
      <c r="E372" s="191">
        <v>42580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23000000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  <c r="AD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8"/>
        <v>7</v>
      </c>
      <c r="C373" s="184">
        <f t="shared" si="19"/>
        <v>42580</v>
      </c>
      <c r="D373" s="184" t="s">
        <v>1069</v>
      </c>
      <c r="E373" s="191">
        <v>42580</v>
      </c>
      <c r="F373" s="192" t="s">
        <v>1071</v>
      </c>
      <c r="G373" s="192" t="s">
        <v>332</v>
      </c>
      <c r="H373" s="7"/>
      <c r="I373" s="256"/>
      <c r="J373" s="256"/>
      <c r="K373" s="599">
        <v>5000000</v>
      </c>
      <c r="L373" s="194" t="s">
        <v>8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8"/>
        <v>7</v>
      </c>
      <c r="C374" s="184">
        <f t="shared" si="19"/>
        <v>42580</v>
      </c>
      <c r="D374" s="184" t="s">
        <v>1069</v>
      </c>
      <c r="E374" s="191">
        <v>42580</v>
      </c>
      <c r="F374" s="192" t="s">
        <v>1072</v>
      </c>
      <c r="G374" s="192" t="s">
        <v>332</v>
      </c>
      <c r="H374" s="7"/>
      <c r="I374" s="256"/>
      <c r="J374" s="256"/>
      <c r="K374" s="599">
        <v>13637</v>
      </c>
      <c r="L374" s="600" t="s">
        <v>83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>x</v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8">
        <v>3</v>
      </c>
      <c r="AC374" s="591"/>
      <c r="AD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8"/>
        <v>7</v>
      </c>
      <c r="C375" s="184">
        <f t="shared" si="19"/>
        <v>42580</v>
      </c>
      <c r="D375" s="184" t="s">
        <v>1069</v>
      </c>
      <c r="E375" s="191">
        <v>42580</v>
      </c>
      <c r="F375" s="192" t="s">
        <v>1341</v>
      </c>
      <c r="G375" s="192" t="s">
        <v>332</v>
      </c>
      <c r="H375" s="7"/>
      <c r="I375" s="256"/>
      <c r="J375" s="256"/>
      <c r="K375" s="599">
        <v>1363</v>
      </c>
      <c r="L375" s="600" t="s">
        <v>9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8"/>
        <v>8</v>
      </c>
      <c r="C376" s="184">
        <f t="shared" si="19"/>
        <v>42583</v>
      </c>
      <c r="D376" s="184" t="s">
        <v>1065</v>
      </c>
      <c r="E376" s="191">
        <v>42583</v>
      </c>
      <c r="F376" s="192" t="s">
        <v>1066</v>
      </c>
      <c r="G376" s="192" t="s">
        <v>332</v>
      </c>
      <c r="H376" s="785" t="s">
        <v>1356</v>
      </c>
      <c r="I376" s="256"/>
      <c r="J376" s="256"/>
      <c r="K376" s="599">
        <v>2877820</v>
      </c>
      <c r="L376" s="194" t="s">
        <v>24</v>
      </c>
      <c r="M376" s="194" t="s">
        <v>259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9"/>
      <c r="AC376" s="591" t="str">
        <f>IF(VLOOKUP(H376,DS_131,1,0)=H376,"","x")</f>
        <v/>
      </c>
      <c r="AD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8"/>
        <v>8</v>
      </c>
      <c r="C377" s="184">
        <f t="shared" si="19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" t="s">
        <v>996</v>
      </c>
      <c r="I377" s="256"/>
      <c r="J377" s="256"/>
      <c r="K377" s="599">
        <v>9671200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/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8"/>
        <v>8</v>
      </c>
      <c r="C378" s="184">
        <f t="shared" si="19"/>
        <v>42583</v>
      </c>
      <c r="D378" s="184" t="s">
        <v>1065</v>
      </c>
      <c r="E378" s="191">
        <v>42583</v>
      </c>
      <c r="F378" s="192" t="s">
        <v>1333</v>
      </c>
      <c r="G378" s="192" t="s">
        <v>332</v>
      </c>
      <c r="H378" s="193" t="s">
        <v>1075</v>
      </c>
      <c r="I378" s="256"/>
      <c r="J378" s="256"/>
      <c r="K378" s="599">
        <v>7500000</v>
      </c>
      <c r="L378" s="194" t="s">
        <v>24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/>
      <c r="AD378" s="591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8"/>
        <v>8</v>
      </c>
      <c r="C379" s="184">
        <f t="shared" si="19"/>
        <v>42587</v>
      </c>
      <c r="D379" s="184" t="s">
        <v>1065</v>
      </c>
      <c r="E379" s="191">
        <v>42587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10000000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8"/>
        <v>8</v>
      </c>
      <c r="C380" s="184">
        <f t="shared" si="19"/>
        <v>42588</v>
      </c>
      <c r="D380" s="184" t="s">
        <v>1065</v>
      </c>
      <c r="E380" s="191">
        <v>42588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13225000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  <c r="AD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8"/>
        <v>8</v>
      </c>
      <c r="C381" s="184">
        <f t="shared" si="19"/>
        <v>42593</v>
      </c>
      <c r="D381" s="184" t="s">
        <v>1065</v>
      </c>
      <c r="E381" s="191">
        <v>42593</v>
      </c>
      <c r="F381" s="192" t="s">
        <v>1066</v>
      </c>
      <c r="G381" s="192" t="s">
        <v>332</v>
      </c>
      <c r="H381" s="7" t="s">
        <v>1362</v>
      </c>
      <c r="I381" s="256"/>
      <c r="J381" s="256"/>
      <c r="K381" s="599">
        <v>5127760</v>
      </c>
      <c r="L381" s="194" t="s">
        <v>24</v>
      </c>
      <c r="M381" s="194" t="s">
        <v>259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 t="str">
        <f>IF(VLOOKUP(H381,DS_131,1,0)=H381,"","x")</f>
        <v/>
      </c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8"/>
        <v>8</v>
      </c>
      <c r="C382" s="184">
        <f t="shared" si="19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897</v>
      </c>
      <c r="I382" s="256"/>
      <c r="J382" s="256"/>
      <c r="K382" s="599">
        <v>45974390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>131</v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  <c r="AD382" s="591"/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8"/>
        <v>8</v>
      </c>
      <c r="C383" s="184">
        <f t="shared" si="19"/>
        <v>42583</v>
      </c>
      <c r="D383" s="184" t="s">
        <v>1069</v>
      </c>
      <c r="E383" s="191">
        <v>42583</v>
      </c>
      <c r="F383" s="192" t="s">
        <v>1071</v>
      </c>
      <c r="G383" s="192" t="s">
        <v>332</v>
      </c>
      <c r="H383" s="7"/>
      <c r="I383" s="256"/>
      <c r="J383" s="256"/>
      <c r="K383" s="599">
        <v>20000000</v>
      </c>
      <c r="L383" s="194" t="s">
        <v>8</v>
      </c>
      <c r="M383" s="600" t="s">
        <v>24</v>
      </c>
      <c r="N383" s="52" t="str">
        <f>IF(AND('331-CT'!$E$7=TH!H383,OR(L383="331",M383="331")),"331",IF(AND(OR(L383="131",M383="131"),H383='131-CT'!$E$7),"131",""))</f>
        <v/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8"/>
        <v>8</v>
      </c>
      <c r="C384" s="184">
        <f t="shared" si="19"/>
        <v>42583</v>
      </c>
      <c r="D384" s="184" t="s">
        <v>1069</v>
      </c>
      <c r="E384" s="191">
        <v>42583</v>
      </c>
      <c r="F384" s="192" t="s">
        <v>1072</v>
      </c>
      <c r="G384" s="192" t="s">
        <v>332</v>
      </c>
      <c r="H384" s="7"/>
      <c r="I384" s="256"/>
      <c r="J384" s="256"/>
      <c r="K384" s="599">
        <v>13637</v>
      </c>
      <c r="L384" s="600" t="s">
        <v>83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>x</v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8">
        <v>3</v>
      </c>
      <c r="AC384" s="591"/>
      <c r="AD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8"/>
        <v>8</v>
      </c>
      <c r="C385" s="184">
        <f t="shared" si="19"/>
        <v>42583</v>
      </c>
      <c r="D385" s="184" t="s">
        <v>1069</v>
      </c>
      <c r="E385" s="191">
        <v>42583</v>
      </c>
      <c r="F385" s="192" t="s">
        <v>1341</v>
      </c>
      <c r="G385" s="192" t="s">
        <v>332</v>
      </c>
      <c r="H385" s="7"/>
      <c r="I385" s="256"/>
      <c r="J385" s="256"/>
      <c r="K385" s="599">
        <v>1363</v>
      </c>
      <c r="L385" s="600" t="s">
        <v>9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8"/>
        <v>8</v>
      </c>
      <c r="C386" s="184">
        <f t="shared" si="19"/>
        <v>42583</v>
      </c>
      <c r="D386" s="184" t="s">
        <v>1069</v>
      </c>
      <c r="E386" s="191">
        <v>42583</v>
      </c>
      <c r="F386" s="192" t="s">
        <v>1074</v>
      </c>
      <c r="G386" s="192" t="s">
        <v>332</v>
      </c>
      <c r="H386" s="7"/>
      <c r="I386" s="256"/>
      <c r="J386" s="256"/>
      <c r="K386" s="599">
        <v>13637</v>
      </c>
      <c r="L386" s="600" t="s">
        <v>83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>x</v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  <c r="AD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8"/>
        <v>8</v>
      </c>
      <c r="C387" s="184">
        <f t="shared" si="19"/>
        <v>42583</v>
      </c>
      <c r="D387" s="184" t="s">
        <v>1069</v>
      </c>
      <c r="E387" s="191">
        <v>42583</v>
      </c>
      <c r="F387" s="192" t="s">
        <v>1373</v>
      </c>
      <c r="G387" s="192" t="s">
        <v>332</v>
      </c>
      <c r="H387" s="7"/>
      <c r="I387" s="256"/>
      <c r="J387" s="256"/>
      <c r="K387" s="599">
        <v>1363</v>
      </c>
      <c r="L387" s="600" t="s">
        <v>9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8"/>
        <v>8</v>
      </c>
      <c r="C388" s="184">
        <f t="shared" si="19"/>
        <v>42587</v>
      </c>
      <c r="D388" s="184" t="s">
        <v>1069</v>
      </c>
      <c r="E388" s="191">
        <v>42587</v>
      </c>
      <c r="F388" s="192" t="s">
        <v>1071</v>
      </c>
      <c r="G388" s="192" t="s">
        <v>332</v>
      </c>
      <c r="H388" s="7"/>
      <c r="I388" s="256"/>
      <c r="J388" s="256"/>
      <c r="K388" s="599">
        <v>10000000</v>
      </c>
      <c r="L388" s="194" t="s">
        <v>8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9"/>
      <c r="AC388" s="591"/>
      <c r="AD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8"/>
        <v>8</v>
      </c>
      <c r="C389" s="184">
        <f t="shared" si="19"/>
        <v>42587</v>
      </c>
      <c r="D389" s="184" t="s">
        <v>1069</v>
      </c>
      <c r="E389" s="191">
        <v>42587</v>
      </c>
      <c r="F389" s="192" t="s">
        <v>1072</v>
      </c>
      <c r="G389" s="192" t="s">
        <v>332</v>
      </c>
      <c r="H389" s="7"/>
      <c r="I389" s="256"/>
      <c r="J389" s="256"/>
      <c r="K389" s="599">
        <v>13637</v>
      </c>
      <c r="L389" s="600" t="s">
        <v>83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>x</v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8">
        <v>3</v>
      </c>
      <c r="AC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8"/>
        <v>8</v>
      </c>
      <c r="C390" s="184">
        <f t="shared" si="19"/>
        <v>42587</v>
      </c>
      <c r="D390" s="184" t="s">
        <v>1069</v>
      </c>
      <c r="E390" s="191">
        <v>42587</v>
      </c>
      <c r="F390" s="192" t="s">
        <v>1341</v>
      </c>
      <c r="G390" s="192" t="s">
        <v>332</v>
      </c>
      <c r="H390" s="7"/>
      <c r="I390" s="256"/>
      <c r="J390" s="256"/>
      <c r="K390" s="599">
        <v>1363</v>
      </c>
      <c r="L390" s="600" t="s">
        <v>9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  <c r="AD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8"/>
        <v>8</v>
      </c>
      <c r="C391" s="184">
        <f t="shared" si="19"/>
        <v>42587</v>
      </c>
      <c r="D391" s="184" t="s">
        <v>1069</v>
      </c>
      <c r="E391" s="191">
        <v>42587</v>
      </c>
      <c r="F391" s="192" t="s">
        <v>1074</v>
      </c>
      <c r="G391" s="192" t="s">
        <v>332</v>
      </c>
      <c r="H391" s="7"/>
      <c r="I391" s="256"/>
      <c r="J391" s="256"/>
      <c r="K391" s="599">
        <v>13637</v>
      </c>
      <c r="L391" s="600" t="s">
        <v>83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>x</v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8"/>
        <v>8</v>
      </c>
      <c r="C392" s="184">
        <f t="shared" si="19"/>
        <v>42587</v>
      </c>
      <c r="D392" s="184" t="s">
        <v>1069</v>
      </c>
      <c r="E392" s="191">
        <v>42587</v>
      </c>
      <c r="F392" s="192" t="s">
        <v>1373</v>
      </c>
      <c r="G392" s="192" t="s">
        <v>332</v>
      </c>
      <c r="H392" s="7"/>
      <c r="I392" s="256"/>
      <c r="J392" s="256"/>
      <c r="K392" s="599">
        <v>1363</v>
      </c>
      <c r="L392" s="600" t="s">
        <v>9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  <c r="AD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8"/>
        <v>8</v>
      </c>
      <c r="C393" s="184">
        <f t="shared" si="19"/>
        <v>42588</v>
      </c>
      <c r="D393" s="184" t="s">
        <v>1069</v>
      </c>
      <c r="E393" s="191">
        <v>42588</v>
      </c>
      <c r="F393" s="192" t="s">
        <v>1071</v>
      </c>
      <c r="G393" s="192" t="s">
        <v>332</v>
      </c>
      <c r="H393" s="7"/>
      <c r="I393" s="256"/>
      <c r="J393" s="256"/>
      <c r="K393" s="599">
        <v>13224860</v>
      </c>
      <c r="L393" s="194" t="s">
        <v>8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9"/>
      <c r="AC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8"/>
        <v>8</v>
      </c>
      <c r="C394" s="184">
        <f t="shared" si="19"/>
        <v>42588</v>
      </c>
      <c r="D394" s="184" t="s">
        <v>1069</v>
      </c>
      <c r="E394" s="191">
        <v>42588</v>
      </c>
      <c r="F394" s="192" t="s">
        <v>1072</v>
      </c>
      <c r="G394" s="192" t="s">
        <v>332</v>
      </c>
      <c r="H394" s="7"/>
      <c r="I394" s="256"/>
      <c r="J394" s="256"/>
      <c r="K394" s="599">
        <v>9091</v>
      </c>
      <c r="L394" s="600" t="s">
        <v>83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8">
        <v>3</v>
      </c>
      <c r="AC394" s="591"/>
      <c r="AD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8"/>
        <v>8</v>
      </c>
      <c r="C395" s="184">
        <f t="shared" si="19"/>
        <v>42588</v>
      </c>
      <c r="D395" s="184" t="s">
        <v>1069</v>
      </c>
      <c r="E395" s="191">
        <v>42588</v>
      </c>
      <c r="F395" s="192" t="s">
        <v>1341</v>
      </c>
      <c r="G395" s="192" t="s">
        <v>332</v>
      </c>
      <c r="H395" s="7"/>
      <c r="I395" s="256"/>
      <c r="J395" s="256"/>
      <c r="K395" s="599">
        <v>909</v>
      </c>
      <c r="L395" s="600" t="s">
        <v>9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8"/>
        <v>8</v>
      </c>
      <c r="C396" s="184">
        <f t="shared" si="19"/>
        <v>42588</v>
      </c>
      <c r="D396" s="184" t="s">
        <v>1069</v>
      </c>
      <c r="E396" s="191">
        <v>42588</v>
      </c>
      <c r="F396" s="192" t="s">
        <v>1074</v>
      </c>
      <c r="G396" s="192" t="s">
        <v>332</v>
      </c>
      <c r="H396" s="7"/>
      <c r="I396" s="256"/>
      <c r="J396" s="256"/>
      <c r="K396" s="599">
        <v>13637</v>
      </c>
      <c r="L396" s="600" t="s">
        <v>83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  <c r="AD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8"/>
        <v>8</v>
      </c>
      <c r="C397" s="184">
        <f t="shared" si="19"/>
        <v>42588</v>
      </c>
      <c r="D397" s="184" t="s">
        <v>1069</v>
      </c>
      <c r="E397" s="191">
        <v>42588</v>
      </c>
      <c r="F397" s="192" t="s">
        <v>1373</v>
      </c>
      <c r="G397" s="192" t="s">
        <v>332</v>
      </c>
      <c r="H397" s="7"/>
      <c r="I397" s="256"/>
      <c r="J397" s="256"/>
      <c r="K397" s="599">
        <v>1363</v>
      </c>
      <c r="L397" s="600" t="s">
        <v>9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8"/>
        <v>8</v>
      </c>
      <c r="C398" s="184">
        <f t="shared" si="19"/>
        <v>42594</v>
      </c>
      <c r="D398" s="184" t="s">
        <v>1069</v>
      </c>
      <c r="E398" s="191">
        <v>42594</v>
      </c>
      <c r="F398" s="189" t="s">
        <v>1355</v>
      </c>
      <c r="G398" s="192" t="s">
        <v>332</v>
      </c>
      <c r="H398" s="193" t="s">
        <v>1075</v>
      </c>
      <c r="I398" s="256"/>
      <c r="J398" s="256"/>
      <c r="K398" s="599">
        <v>46300000</v>
      </c>
      <c r="L398" s="600" t="s">
        <v>47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>x</v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9"/>
      <c r="AC398" s="591"/>
      <c r="AD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8"/>
        <v>8</v>
      </c>
      <c r="C399" s="184">
        <f t="shared" si="19"/>
        <v>42594</v>
      </c>
      <c r="D399" s="184" t="s">
        <v>1069</v>
      </c>
      <c r="E399" s="191">
        <v>42594</v>
      </c>
      <c r="F399" s="192" t="s">
        <v>1071</v>
      </c>
      <c r="G399" s="192" t="s">
        <v>332</v>
      </c>
      <c r="H399" s="7"/>
      <c r="I399" s="256"/>
      <c r="J399" s="256"/>
      <c r="K399" s="599">
        <v>5000000</v>
      </c>
      <c r="L399" s="194" t="s">
        <v>8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8"/>
        <v>8</v>
      </c>
      <c r="C400" s="184">
        <f t="shared" si="19"/>
        <v>42594</v>
      </c>
      <c r="D400" s="184" t="s">
        <v>1069</v>
      </c>
      <c r="E400" s="191">
        <v>42594</v>
      </c>
      <c r="F400" s="192" t="s">
        <v>1072</v>
      </c>
      <c r="G400" s="192" t="s">
        <v>332</v>
      </c>
      <c r="H400" s="7"/>
      <c r="I400" s="256"/>
      <c r="J400" s="256"/>
      <c r="K400" s="599">
        <v>13637</v>
      </c>
      <c r="L400" s="600" t="s">
        <v>83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>x</v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8">
        <v>3</v>
      </c>
      <c r="AC400" s="591"/>
      <c r="AD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8"/>
        <v>8</v>
      </c>
      <c r="C401" s="184">
        <f t="shared" si="19"/>
        <v>42594</v>
      </c>
      <c r="D401" s="184" t="s">
        <v>1069</v>
      </c>
      <c r="E401" s="191">
        <v>42594</v>
      </c>
      <c r="F401" s="192" t="s">
        <v>1341</v>
      </c>
      <c r="G401" s="192" t="s">
        <v>332</v>
      </c>
      <c r="H401" s="7"/>
      <c r="I401" s="256"/>
      <c r="J401" s="256"/>
      <c r="K401" s="599">
        <v>1363</v>
      </c>
      <c r="L401" s="600" t="s">
        <v>9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8"/>
        <v>8</v>
      </c>
      <c r="C402" s="184">
        <f t="shared" si="19"/>
        <v>42595</v>
      </c>
      <c r="D402" s="184" t="s">
        <v>1065</v>
      </c>
      <c r="E402" s="191">
        <v>42595</v>
      </c>
      <c r="F402" s="192" t="s">
        <v>1066</v>
      </c>
      <c r="G402" s="192" t="s">
        <v>332</v>
      </c>
      <c r="H402" s="7" t="s">
        <v>426</v>
      </c>
      <c r="I402" s="256"/>
      <c r="J402" s="256"/>
      <c r="K402" s="599">
        <v>13518120</v>
      </c>
      <c r="L402" s="194" t="s">
        <v>24</v>
      </c>
      <c r="M402" s="194" t="s">
        <v>259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9"/>
      <c r="AC402" s="591" t="str">
        <f>IF(VLOOKUP(H402,DS_131,1,0)=H402,"","x")</f>
        <v/>
      </c>
      <c r="AD402" s="591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8"/>
        <v>8</v>
      </c>
      <c r="C403" s="184">
        <f t="shared" si="19"/>
        <v>42605</v>
      </c>
      <c r="D403" s="184" t="s">
        <v>1065</v>
      </c>
      <c r="E403" s="191">
        <v>42605</v>
      </c>
      <c r="F403" s="192" t="s">
        <v>1066</v>
      </c>
      <c r="G403" s="192" t="s">
        <v>332</v>
      </c>
      <c r="H403" s="7" t="s">
        <v>1359</v>
      </c>
      <c r="I403" s="256"/>
      <c r="J403" s="256"/>
      <c r="K403" s="599">
        <v>1695000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8"/>
        <v>8</v>
      </c>
      <c r="C404" s="184">
        <f t="shared" si="19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16193430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8"/>
        <v>8</v>
      </c>
      <c r="C405" s="184">
        <f t="shared" si="19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20986900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  <c r="AD405" s="591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8"/>
        <v>8</v>
      </c>
      <c r="C406" s="184">
        <f t="shared" si="19"/>
        <v>42607</v>
      </c>
      <c r="D406" s="184" t="s">
        <v>1065</v>
      </c>
      <c r="E406" s="191">
        <v>42607</v>
      </c>
      <c r="F406" s="192" t="s">
        <v>1067</v>
      </c>
      <c r="G406" s="192" t="s">
        <v>332</v>
      </c>
      <c r="H406" s="7"/>
      <c r="I406" s="256"/>
      <c r="J406" s="256"/>
      <c r="K406" s="599">
        <v>2027</v>
      </c>
      <c r="L406" s="194" t="s">
        <v>24</v>
      </c>
      <c r="M406" s="194" t="s">
        <v>40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8"/>
        <v>8</v>
      </c>
      <c r="C407" s="184">
        <f t="shared" si="19"/>
        <v>42612</v>
      </c>
      <c r="D407" s="184" t="s">
        <v>1065</v>
      </c>
      <c r="E407" s="191">
        <v>42612</v>
      </c>
      <c r="F407" s="192" t="s">
        <v>1066</v>
      </c>
      <c r="G407" s="192" t="s">
        <v>332</v>
      </c>
      <c r="H407" s="785" t="s">
        <v>1356</v>
      </c>
      <c r="I407" s="256"/>
      <c r="J407" s="256"/>
      <c r="K407" s="599">
        <v>2333100</v>
      </c>
      <c r="L407" s="194" t="s">
        <v>24</v>
      </c>
      <c r="M407" s="194" t="s">
        <v>259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 t="str">
        <f>IF(VLOOKUP(H407,DS_131,1,0)=H407,"","x")</f>
        <v/>
      </c>
      <c r="AD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64" si="20">IF(C408&lt;&gt;"",MONTH(C408),"")</f>
        <v>8</v>
      </c>
      <c r="C408" s="184">
        <f t="shared" ref="C408:C464" si="21">E408</f>
        <v>42597</v>
      </c>
      <c r="D408" s="184" t="s">
        <v>1069</v>
      </c>
      <c r="E408" s="191">
        <v>42597</v>
      </c>
      <c r="F408" s="189" t="s">
        <v>1355</v>
      </c>
      <c r="G408" s="192" t="s">
        <v>332</v>
      </c>
      <c r="H408" s="193" t="s">
        <v>1075</v>
      </c>
      <c r="I408" s="256"/>
      <c r="J408" s="256"/>
      <c r="K408" s="599">
        <v>13500000</v>
      </c>
      <c r="L408" s="600" t="s">
        <v>47</v>
      </c>
      <c r="M408" s="600" t="s">
        <v>24</v>
      </c>
      <c r="N408" s="52" t="str">
        <f>IF(AND('331-CT'!$E$7=TH!H408,OR(L408="331",M408="331")),"331",IF(AND(OR(L408="131",M408="131"),H408='131-CT'!$E$7),"131",""))</f>
        <v/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20"/>
        <v>8</v>
      </c>
      <c r="C409" s="184">
        <f t="shared" si="21"/>
        <v>42606</v>
      </c>
      <c r="D409" s="184" t="s">
        <v>1069</v>
      </c>
      <c r="E409" s="191">
        <v>42606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8800000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  <c r="AD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0"/>
        <v>8</v>
      </c>
      <c r="C410" s="184">
        <f t="shared" si="21"/>
        <v>42606</v>
      </c>
      <c r="D410" s="184" t="s">
        <v>1069</v>
      </c>
      <c r="E410" s="191">
        <v>42606</v>
      </c>
      <c r="F410" s="192" t="s">
        <v>1071</v>
      </c>
      <c r="G410" s="192" t="s">
        <v>332</v>
      </c>
      <c r="H410" s="7"/>
      <c r="I410" s="256"/>
      <c r="J410" s="256"/>
      <c r="K410" s="599">
        <v>30000000</v>
      </c>
      <c r="L410" s="194" t="s">
        <v>8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0"/>
        <v>8</v>
      </c>
      <c r="C411" s="184">
        <f t="shared" si="21"/>
        <v>42606</v>
      </c>
      <c r="D411" s="184" t="s">
        <v>1069</v>
      </c>
      <c r="E411" s="191">
        <v>42606</v>
      </c>
      <c r="F411" s="192" t="s">
        <v>1072</v>
      </c>
      <c r="G411" s="192" t="s">
        <v>332</v>
      </c>
      <c r="H411" s="7"/>
      <c r="I411" s="256"/>
      <c r="J411" s="256"/>
      <c r="K411" s="599">
        <v>13637</v>
      </c>
      <c r="L411" s="600" t="s">
        <v>83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>x</v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8">
        <v>3</v>
      </c>
      <c r="AC411" s="591"/>
      <c r="AD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20"/>
        <v>8</v>
      </c>
      <c r="C412" s="184">
        <f t="shared" si="21"/>
        <v>42606</v>
      </c>
      <c r="D412" s="184" t="s">
        <v>1069</v>
      </c>
      <c r="E412" s="191">
        <v>42606</v>
      </c>
      <c r="F412" s="192" t="s">
        <v>1341</v>
      </c>
      <c r="G412" s="192" t="s">
        <v>332</v>
      </c>
      <c r="H412" s="7"/>
      <c r="I412" s="256"/>
      <c r="J412" s="256"/>
      <c r="K412" s="599">
        <v>1363</v>
      </c>
      <c r="L412" s="600" t="s">
        <v>9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20"/>
        <v>9</v>
      </c>
      <c r="C413" s="184">
        <f t="shared" si="21"/>
        <v>42625</v>
      </c>
      <c r="D413" s="184" t="s">
        <v>1065</v>
      </c>
      <c r="E413" s="191">
        <v>42625</v>
      </c>
      <c r="F413" s="192" t="s">
        <v>1333</v>
      </c>
      <c r="G413" s="192" t="s">
        <v>332</v>
      </c>
      <c r="H413" s="7" t="s">
        <v>1073</v>
      </c>
      <c r="I413" s="256"/>
      <c r="J413" s="256"/>
      <c r="K413" s="599">
        <v>14000000</v>
      </c>
      <c r="L413" s="194" t="s">
        <v>24</v>
      </c>
      <c r="M413" s="194" t="s">
        <v>47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9"/>
      <c r="AC413" s="591"/>
      <c r="AD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20"/>
        <v>9</v>
      </c>
      <c r="C414" s="184">
        <f t="shared" si="21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193" t="s">
        <v>1075</v>
      </c>
      <c r="I414" s="256"/>
      <c r="J414" s="256"/>
      <c r="K414" s="599">
        <v>6000000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20"/>
        <v>9</v>
      </c>
      <c r="C415" s="184">
        <f t="shared" si="21"/>
        <v>42629</v>
      </c>
      <c r="D415" s="184" t="s">
        <v>1065</v>
      </c>
      <c r="E415" s="191">
        <v>42629</v>
      </c>
      <c r="F415" s="192" t="s">
        <v>1066</v>
      </c>
      <c r="G415" s="192" t="s">
        <v>332</v>
      </c>
      <c r="H415" s="7" t="s">
        <v>426</v>
      </c>
      <c r="I415" s="256"/>
      <c r="J415" s="256"/>
      <c r="K415" s="599">
        <v>17956325</v>
      </c>
      <c r="L415" s="194" t="s">
        <v>24</v>
      </c>
      <c r="M415" s="194" t="s">
        <v>259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 t="str">
        <f>IF(VLOOKUP(H415,DS_131,1,0)=H415,"","x")</f>
        <v/>
      </c>
      <c r="AD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20"/>
        <v>9</v>
      </c>
      <c r="C416" s="184">
        <f t="shared" si="21"/>
        <v>42632</v>
      </c>
      <c r="D416" s="184" t="s">
        <v>1065</v>
      </c>
      <c r="E416" s="191">
        <v>42632</v>
      </c>
      <c r="F416" s="192" t="s">
        <v>1066</v>
      </c>
      <c r="G416" s="192" t="s">
        <v>332</v>
      </c>
      <c r="H416" s="193" t="s">
        <v>1860</v>
      </c>
      <c r="I416" s="256"/>
      <c r="J416" s="256"/>
      <c r="K416" s="599">
        <v>2976600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0"/>
        <v>9</v>
      </c>
      <c r="C417" s="184">
        <f t="shared" si="21"/>
        <v>42633</v>
      </c>
      <c r="D417" s="184" t="s">
        <v>1065</v>
      </c>
      <c r="E417" s="191">
        <v>42633</v>
      </c>
      <c r="F417" s="192" t="s">
        <v>1066</v>
      </c>
      <c r="G417" s="192" t="s">
        <v>332</v>
      </c>
      <c r="H417" s="7" t="s">
        <v>996</v>
      </c>
      <c r="I417" s="256"/>
      <c r="J417" s="256"/>
      <c r="K417" s="599">
        <v>7530600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  <c r="AD417" s="59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0"/>
        <v>9</v>
      </c>
      <c r="C418" s="184">
        <f t="shared" si="21"/>
        <v>42634</v>
      </c>
      <c r="D418" s="184" t="s">
        <v>1065</v>
      </c>
      <c r="E418" s="191">
        <v>42634</v>
      </c>
      <c r="F418" s="192" t="s">
        <v>1333</v>
      </c>
      <c r="G418" s="192" t="s">
        <v>332</v>
      </c>
      <c r="H418" s="193" t="s">
        <v>1075</v>
      </c>
      <c r="I418" s="256"/>
      <c r="J418" s="256"/>
      <c r="K418" s="599">
        <v>2500000</v>
      </c>
      <c r="L418" s="194" t="s">
        <v>24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>x</v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0"/>
        <v>9</v>
      </c>
      <c r="C419" s="184">
        <f t="shared" si="21"/>
        <v>42635</v>
      </c>
      <c r="D419" s="184" t="s">
        <v>1065</v>
      </c>
      <c r="E419" s="191">
        <v>42635</v>
      </c>
      <c r="F419" s="192" t="s">
        <v>1333</v>
      </c>
      <c r="G419" s="192" t="s">
        <v>332</v>
      </c>
      <c r="H419" s="7" t="s">
        <v>1875</v>
      </c>
      <c r="I419" s="256"/>
      <c r="J419" s="256"/>
      <c r="K419" s="599">
        <v>10000000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  <c r="AD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0"/>
        <v>9</v>
      </c>
      <c r="C420" s="184">
        <f t="shared" si="21"/>
        <v>42620</v>
      </c>
      <c r="D420" s="184" t="s">
        <v>1069</v>
      </c>
      <c r="E420" s="191">
        <v>42620</v>
      </c>
      <c r="F420" s="189" t="s">
        <v>1355</v>
      </c>
      <c r="G420" s="192" t="s">
        <v>332</v>
      </c>
      <c r="H420" s="193" t="s">
        <v>1075</v>
      </c>
      <c r="I420" s="256"/>
      <c r="J420" s="256"/>
      <c r="K420" s="599">
        <v>2300000</v>
      </c>
      <c r="L420" s="600" t="s">
        <v>47</v>
      </c>
      <c r="M420" s="600" t="s">
        <v>24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20"/>
        <v>9</v>
      </c>
      <c r="C421" s="184">
        <f t="shared" si="21"/>
        <v>42625</v>
      </c>
      <c r="D421" s="184" t="s">
        <v>1069</v>
      </c>
      <c r="E421" s="191">
        <v>42625</v>
      </c>
      <c r="F421" s="192" t="s">
        <v>1071</v>
      </c>
      <c r="G421" s="192" t="s">
        <v>332</v>
      </c>
      <c r="H421" s="7"/>
      <c r="I421" s="256"/>
      <c r="J421" s="256"/>
      <c r="K421" s="599">
        <v>10000000</v>
      </c>
      <c r="L421" s="194" t="s">
        <v>8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  <c r="AD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20"/>
        <v>9</v>
      </c>
      <c r="C422" s="184">
        <f t="shared" si="21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20"/>
        <v>9</v>
      </c>
      <c r="C423" s="184">
        <f t="shared" si="21"/>
        <v>42625</v>
      </c>
      <c r="D423" s="184" t="s">
        <v>1069</v>
      </c>
      <c r="E423" s="191">
        <v>42625</v>
      </c>
      <c r="F423" s="192" t="s">
        <v>1072</v>
      </c>
      <c r="G423" s="192" t="s">
        <v>332</v>
      </c>
      <c r="H423" s="7"/>
      <c r="I423" s="256"/>
      <c r="J423" s="256"/>
      <c r="K423" s="599">
        <v>13637</v>
      </c>
      <c r="L423" s="600" t="s">
        <v>83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>x</v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8">
        <v>3</v>
      </c>
      <c r="AC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20"/>
        <v>9</v>
      </c>
      <c r="C424" s="184">
        <f t="shared" si="21"/>
        <v>42625</v>
      </c>
      <c r="D424" s="184" t="s">
        <v>1069</v>
      </c>
      <c r="E424" s="191">
        <v>42625</v>
      </c>
      <c r="F424" s="192" t="s">
        <v>1341</v>
      </c>
      <c r="G424" s="192" t="s">
        <v>332</v>
      </c>
      <c r="H424" s="7"/>
      <c r="I424" s="256"/>
      <c r="J424" s="256"/>
      <c r="K424" s="599">
        <v>1363</v>
      </c>
      <c r="L424" s="600" t="s">
        <v>9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  <c r="AD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20"/>
        <v>9</v>
      </c>
      <c r="C425" s="184">
        <f t="shared" si="21"/>
        <v>42625</v>
      </c>
      <c r="D425" s="184" t="s">
        <v>1069</v>
      </c>
      <c r="E425" s="191">
        <v>42625</v>
      </c>
      <c r="F425" s="192" t="s">
        <v>1074</v>
      </c>
      <c r="G425" s="192" t="s">
        <v>332</v>
      </c>
      <c r="H425" s="7"/>
      <c r="I425" s="256"/>
      <c r="J425" s="256"/>
      <c r="K425" s="599">
        <v>13637</v>
      </c>
      <c r="L425" s="600" t="s">
        <v>83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20"/>
        <v>9</v>
      </c>
      <c r="C426" s="184">
        <f t="shared" si="21"/>
        <v>42625</v>
      </c>
      <c r="D426" s="184" t="s">
        <v>1069</v>
      </c>
      <c r="E426" s="191">
        <v>42625</v>
      </c>
      <c r="F426" s="192" t="s">
        <v>1373</v>
      </c>
      <c r="G426" s="192" t="s">
        <v>332</v>
      </c>
      <c r="H426" s="7"/>
      <c r="I426" s="256"/>
      <c r="J426" s="256"/>
      <c r="K426" s="599">
        <v>1363</v>
      </c>
      <c r="L426" s="600" t="s">
        <v>9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  <c r="AD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20"/>
        <v>9</v>
      </c>
      <c r="C427" s="184">
        <f t="shared" si="21"/>
        <v>42630</v>
      </c>
      <c r="D427" s="184" t="s">
        <v>1069</v>
      </c>
      <c r="E427" s="191">
        <v>42630</v>
      </c>
      <c r="F427" s="189" t="s">
        <v>1355</v>
      </c>
      <c r="G427" s="192" t="s">
        <v>332</v>
      </c>
      <c r="H427" s="193" t="s">
        <v>1075</v>
      </c>
      <c r="I427" s="256"/>
      <c r="J427" s="256"/>
      <c r="K427" s="599">
        <v>18000000</v>
      </c>
      <c r="L427" s="600" t="s">
        <v>47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>x</v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9"/>
      <c r="AC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20"/>
        <v>9</v>
      </c>
      <c r="C428" s="184">
        <f t="shared" si="21"/>
        <v>42633</v>
      </c>
      <c r="D428" s="184" t="s">
        <v>1069</v>
      </c>
      <c r="E428" s="191">
        <v>42633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3000000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  <c r="AD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20"/>
        <v>9</v>
      </c>
      <c r="C429" s="184">
        <f t="shared" si="21"/>
        <v>42634</v>
      </c>
      <c r="D429" s="184" t="s">
        <v>1069</v>
      </c>
      <c r="E429" s="191">
        <v>42634</v>
      </c>
      <c r="F429" s="192" t="s">
        <v>1071</v>
      </c>
      <c r="G429" s="192" t="s">
        <v>332</v>
      </c>
      <c r="H429" s="7"/>
      <c r="I429" s="256"/>
      <c r="J429" s="256"/>
      <c r="K429" s="599">
        <v>10000000</v>
      </c>
      <c r="L429" s="194" t="s">
        <v>8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20"/>
        <v>9</v>
      </c>
      <c r="C430" s="184">
        <f t="shared" si="21"/>
        <v>42634</v>
      </c>
      <c r="D430" s="184" t="s">
        <v>1069</v>
      </c>
      <c r="E430" s="191">
        <v>42634</v>
      </c>
      <c r="F430" s="192" t="s">
        <v>1072</v>
      </c>
      <c r="G430" s="192" t="s">
        <v>332</v>
      </c>
      <c r="H430" s="7"/>
      <c r="I430" s="256"/>
      <c r="J430" s="256"/>
      <c r="K430" s="599">
        <v>13637</v>
      </c>
      <c r="L430" s="600" t="s">
        <v>83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8">
        <v>3</v>
      </c>
      <c r="AC430" s="591"/>
      <c r="AD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20"/>
        <v>9</v>
      </c>
      <c r="C431" s="184">
        <f t="shared" si="21"/>
        <v>42634</v>
      </c>
      <c r="D431" s="184" t="s">
        <v>1069</v>
      </c>
      <c r="E431" s="191">
        <v>42634</v>
      </c>
      <c r="F431" s="192" t="s">
        <v>1341</v>
      </c>
      <c r="G431" s="192" t="s">
        <v>332</v>
      </c>
      <c r="H431" s="7"/>
      <c r="I431" s="256"/>
      <c r="J431" s="256"/>
      <c r="K431" s="599">
        <v>1363</v>
      </c>
      <c r="L431" s="600" t="s">
        <v>9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20"/>
        <v>9</v>
      </c>
      <c r="C432" s="184">
        <f t="shared" si="21"/>
        <v>42634</v>
      </c>
      <c r="D432" s="184" t="s">
        <v>1069</v>
      </c>
      <c r="E432" s="191">
        <v>42634</v>
      </c>
      <c r="F432" s="192" t="s">
        <v>1074</v>
      </c>
      <c r="G432" s="192" t="s">
        <v>332</v>
      </c>
      <c r="H432" s="7"/>
      <c r="I432" s="256"/>
      <c r="J432" s="256"/>
      <c r="K432" s="599">
        <v>13637</v>
      </c>
      <c r="L432" s="600" t="s">
        <v>83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  <c r="AD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20"/>
        <v>9</v>
      </c>
      <c r="C433" s="184">
        <f t="shared" si="21"/>
        <v>42634</v>
      </c>
      <c r="D433" s="184" t="s">
        <v>1069</v>
      </c>
      <c r="E433" s="191">
        <v>42634</v>
      </c>
      <c r="F433" s="192" t="s">
        <v>1373</v>
      </c>
      <c r="G433" s="192" t="s">
        <v>332</v>
      </c>
      <c r="H433" s="7"/>
      <c r="I433" s="256"/>
      <c r="J433" s="256"/>
      <c r="K433" s="599">
        <v>1363</v>
      </c>
      <c r="L433" s="600" t="s">
        <v>9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20"/>
        <v>9</v>
      </c>
      <c r="C434" s="184">
        <f t="shared" si="21"/>
        <v>42635</v>
      </c>
      <c r="D434" s="184" t="s">
        <v>1069</v>
      </c>
      <c r="E434" s="191">
        <v>42635</v>
      </c>
      <c r="F434" s="192" t="s">
        <v>1071</v>
      </c>
      <c r="G434" s="192" t="s">
        <v>332</v>
      </c>
      <c r="H434" s="7"/>
      <c r="I434" s="256"/>
      <c r="J434" s="256"/>
      <c r="K434" s="599">
        <v>10000000</v>
      </c>
      <c r="L434" s="194" t="s">
        <v>8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9"/>
      <c r="AC434" s="591"/>
      <c r="AD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20"/>
        <v>9</v>
      </c>
      <c r="C435" s="184">
        <f t="shared" si="21"/>
        <v>42635</v>
      </c>
      <c r="D435" s="184" t="s">
        <v>1069</v>
      </c>
      <c r="E435" s="191">
        <v>42635</v>
      </c>
      <c r="F435" s="192" t="s">
        <v>1072</v>
      </c>
      <c r="G435" s="192" t="s">
        <v>332</v>
      </c>
      <c r="H435" s="7"/>
      <c r="I435" s="256"/>
      <c r="J435" s="256"/>
      <c r="K435" s="599">
        <v>9091</v>
      </c>
      <c r="L435" s="600" t="s">
        <v>83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8">
        <v>3</v>
      </c>
      <c r="AC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20"/>
        <v>9</v>
      </c>
      <c r="C436" s="184">
        <f t="shared" si="21"/>
        <v>42635</v>
      </c>
      <c r="D436" s="184" t="s">
        <v>1069</v>
      </c>
      <c r="E436" s="191">
        <v>42635</v>
      </c>
      <c r="F436" s="192" t="s">
        <v>1341</v>
      </c>
      <c r="G436" s="192" t="s">
        <v>332</v>
      </c>
      <c r="H436" s="7"/>
      <c r="I436" s="256"/>
      <c r="J436" s="256"/>
      <c r="K436" s="599">
        <v>909</v>
      </c>
      <c r="L436" s="600" t="s">
        <v>9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  <c r="AD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20"/>
        <v>9</v>
      </c>
      <c r="C437" s="184">
        <f t="shared" si="21"/>
        <v>42635</v>
      </c>
      <c r="D437" s="184" t="s">
        <v>1069</v>
      </c>
      <c r="E437" s="191">
        <v>42635</v>
      </c>
      <c r="F437" s="192" t="s">
        <v>1074</v>
      </c>
      <c r="G437" s="192" t="s">
        <v>332</v>
      </c>
      <c r="H437" s="7"/>
      <c r="I437" s="256"/>
      <c r="J437" s="256"/>
      <c r="K437" s="599">
        <v>13637</v>
      </c>
      <c r="L437" s="600" t="s">
        <v>83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20"/>
        <v>9</v>
      </c>
      <c r="C438" s="184">
        <f t="shared" si="21"/>
        <v>42635</v>
      </c>
      <c r="D438" s="184" t="s">
        <v>1069</v>
      </c>
      <c r="E438" s="191">
        <v>42635</v>
      </c>
      <c r="F438" s="192" t="s">
        <v>1373</v>
      </c>
      <c r="G438" s="192" t="s">
        <v>332</v>
      </c>
      <c r="H438" s="7"/>
      <c r="I438" s="256"/>
      <c r="J438" s="256"/>
      <c r="K438" s="599">
        <v>1363</v>
      </c>
      <c r="L438" s="600" t="s">
        <v>9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  <c r="AD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20"/>
        <v>9</v>
      </c>
      <c r="C439" s="184">
        <f t="shared" si="21"/>
        <v>42637</v>
      </c>
      <c r="D439" s="184" t="s">
        <v>1065</v>
      </c>
      <c r="E439" s="191">
        <v>42637</v>
      </c>
      <c r="F439" s="192" t="s">
        <v>1067</v>
      </c>
      <c r="G439" s="192" t="s">
        <v>332</v>
      </c>
      <c r="H439" s="7"/>
      <c r="I439" s="256"/>
      <c r="J439" s="256"/>
      <c r="K439" s="599">
        <v>358</v>
      </c>
      <c r="L439" s="194" t="s">
        <v>24</v>
      </c>
      <c r="M439" s="194" t="s">
        <v>40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9"/>
      <c r="AC439" s="591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20"/>
        <v>9</v>
      </c>
      <c r="C440" s="184">
        <f t="shared" si="21"/>
        <v>42642</v>
      </c>
      <c r="D440" s="184" t="s">
        <v>1065</v>
      </c>
      <c r="E440" s="191">
        <v>42642</v>
      </c>
      <c r="F440" s="192" t="s">
        <v>1066</v>
      </c>
      <c r="G440" s="192" t="s">
        <v>332</v>
      </c>
      <c r="H440" s="7" t="s">
        <v>904</v>
      </c>
      <c r="I440" s="256"/>
      <c r="J440" s="256"/>
      <c r="K440" s="599">
        <v>2013000</v>
      </c>
      <c r="L440" s="194" t="s">
        <v>24</v>
      </c>
      <c r="M440" s="194" t="s">
        <v>259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 t="str">
        <f>IF(VLOOKUP(H440,DS_131,1,0)=H440,"","x")</f>
        <v/>
      </c>
      <c r="AD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20"/>
        <v>9</v>
      </c>
      <c r="C441" s="184">
        <f t="shared" si="21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1359</v>
      </c>
      <c r="I441" s="256"/>
      <c r="J441" s="256"/>
      <c r="K441" s="599">
        <v>15298800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20"/>
        <v>9</v>
      </c>
      <c r="C442" s="184">
        <f t="shared" si="21"/>
        <v>42642</v>
      </c>
      <c r="D442" s="184" t="s">
        <v>1069</v>
      </c>
      <c r="E442" s="191">
        <v>42642</v>
      </c>
      <c r="F442" s="189" t="s">
        <v>1355</v>
      </c>
      <c r="G442" s="192" t="s">
        <v>332</v>
      </c>
      <c r="H442" s="193" t="s">
        <v>1075</v>
      </c>
      <c r="I442" s="256"/>
      <c r="J442" s="256"/>
      <c r="K442" s="599">
        <v>17000000</v>
      </c>
      <c r="L442" s="600" t="s">
        <v>47</v>
      </c>
      <c r="M442" s="600" t="s">
        <v>24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>x</v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/>
      <c r="AD442" s="591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20"/>
        <v>8</v>
      </c>
      <c r="C443" s="184">
        <f t="shared" si="21"/>
        <v>42593</v>
      </c>
      <c r="D443" s="184" t="s">
        <v>1069</v>
      </c>
      <c r="E443" s="191">
        <v>42593</v>
      </c>
      <c r="F443" s="192" t="s">
        <v>1333</v>
      </c>
      <c r="G443" s="192" t="s">
        <v>1880</v>
      </c>
      <c r="H443" s="193" t="s">
        <v>1075</v>
      </c>
      <c r="I443" s="256"/>
      <c r="J443" s="256"/>
      <c r="K443" s="599">
        <v>1000000</v>
      </c>
      <c r="L443" s="194" t="s">
        <v>24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>x</v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20"/>
        <v>8</v>
      </c>
      <c r="C444" s="184">
        <f t="shared" si="21"/>
        <v>42600</v>
      </c>
      <c r="D444" s="184" t="s">
        <v>1069</v>
      </c>
      <c r="E444" s="191">
        <v>42600</v>
      </c>
      <c r="F444" s="189" t="s">
        <v>1881</v>
      </c>
      <c r="G444" s="192" t="s">
        <v>1880</v>
      </c>
      <c r="H444" s="193"/>
      <c r="I444" s="256"/>
      <c r="J444" s="256"/>
      <c r="K444" s="599">
        <v>9546</v>
      </c>
      <c r="L444" s="600" t="s">
        <v>83</v>
      </c>
      <c r="M444" s="600" t="s">
        <v>24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>x</v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>
        <v>3</v>
      </c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20"/>
        <v>8</v>
      </c>
      <c r="C445" s="184">
        <f t="shared" si="21"/>
        <v>42600</v>
      </c>
      <c r="D445" s="184" t="s">
        <v>1069</v>
      </c>
      <c r="E445" s="191">
        <v>42600</v>
      </c>
      <c r="F445" s="189" t="s">
        <v>1882</v>
      </c>
      <c r="G445" s="192" t="s">
        <v>1880</v>
      </c>
      <c r="H445" s="193"/>
      <c r="I445" s="256"/>
      <c r="J445" s="256"/>
      <c r="K445" s="599">
        <v>954</v>
      </c>
      <c r="L445" s="600" t="s">
        <v>9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20"/>
        <v>8</v>
      </c>
      <c r="C446" s="184">
        <f t="shared" si="21"/>
        <v>42600</v>
      </c>
      <c r="D446" s="184" t="s">
        <v>1069</v>
      </c>
      <c r="E446" s="191">
        <v>42600</v>
      </c>
      <c r="F446" s="189" t="s">
        <v>1883</v>
      </c>
      <c r="G446" s="192" t="s">
        <v>1880</v>
      </c>
      <c r="H446" s="193" t="s">
        <v>1884</v>
      </c>
      <c r="I446" s="256"/>
      <c r="J446" s="256"/>
      <c r="K446" s="599">
        <v>2400000000</v>
      </c>
      <c r="L446" s="600" t="s">
        <v>24</v>
      </c>
      <c r="M446" s="600" t="s">
        <v>1334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/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20"/>
        <v>8</v>
      </c>
      <c r="C447" s="184">
        <f t="shared" si="21"/>
        <v>42600</v>
      </c>
      <c r="D447" s="184" t="s">
        <v>1069</v>
      </c>
      <c r="E447" s="191">
        <v>42600</v>
      </c>
      <c r="F447" s="189" t="s">
        <v>1355</v>
      </c>
      <c r="G447" s="192" t="s">
        <v>1880</v>
      </c>
      <c r="H447" s="193" t="s">
        <v>1073</v>
      </c>
      <c r="I447" s="256"/>
      <c r="J447" s="256"/>
      <c r="K447" s="599">
        <v>2400000000</v>
      </c>
      <c r="L447" s="600" t="s">
        <v>47</v>
      </c>
      <c r="M447" s="600" t="s">
        <v>24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20"/>
        <v>8</v>
      </c>
      <c r="C448" s="184">
        <f t="shared" si="21"/>
        <v>42600</v>
      </c>
      <c r="D448" s="184" t="s">
        <v>1069</v>
      </c>
      <c r="E448" s="191">
        <v>42600</v>
      </c>
      <c r="F448" s="189" t="s">
        <v>1885</v>
      </c>
      <c r="G448" s="192" t="s">
        <v>1880</v>
      </c>
      <c r="H448" s="193"/>
      <c r="I448" s="256"/>
      <c r="J448" s="256"/>
      <c r="K448" s="599">
        <v>218182</v>
      </c>
      <c r="L448" s="600" t="s">
        <v>83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>x</v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>
        <v>3</v>
      </c>
      <c r="AC448" s="591"/>
      <c r="AD448" s="591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20"/>
        <v>8</v>
      </c>
      <c r="C449" s="184">
        <f t="shared" si="21"/>
        <v>42600</v>
      </c>
      <c r="D449" s="184" t="s">
        <v>1069</v>
      </c>
      <c r="E449" s="191">
        <v>42600</v>
      </c>
      <c r="F449" s="189" t="s">
        <v>1886</v>
      </c>
      <c r="G449" s="192" t="s">
        <v>1880</v>
      </c>
      <c r="H449" s="193"/>
      <c r="I449" s="256"/>
      <c r="J449" s="256"/>
      <c r="K449" s="599">
        <v>21818</v>
      </c>
      <c r="L449" s="600" t="s">
        <v>9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20"/>
        <v>8</v>
      </c>
      <c r="C450" s="184">
        <f t="shared" si="21"/>
        <v>42606</v>
      </c>
      <c r="D450" s="184" t="s">
        <v>1069</v>
      </c>
      <c r="E450" s="191">
        <v>42606</v>
      </c>
      <c r="F450" s="189" t="s">
        <v>1883</v>
      </c>
      <c r="G450" s="192" t="s">
        <v>1880</v>
      </c>
      <c r="H450" s="193" t="s">
        <v>1887</v>
      </c>
      <c r="I450" s="256"/>
      <c r="J450" s="256"/>
      <c r="K450" s="599">
        <v>100000000</v>
      </c>
      <c r="L450" s="600" t="s">
        <v>24</v>
      </c>
      <c r="M450" s="600" t="s">
        <v>1334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/>
      <c r="AC450" s="591"/>
      <c r="AD450" s="591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20"/>
        <v>8</v>
      </c>
      <c r="C451" s="184">
        <f t="shared" si="21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8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0"/>
        <v>8</v>
      </c>
      <c r="C452" s="184">
        <f t="shared" si="21"/>
        <v>42606</v>
      </c>
      <c r="D452" s="184" t="s">
        <v>1069</v>
      </c>
      <c r="E452" s="191">
        <v>42606</v>
      </c>
      <c r="F452" s="189" t="s">
        <v>1072</v>
      </c>
      <c r="G452" s="192" t="s">
        <v>1880</v>
      </c>
      <c r="H452" s="193"/>
      <c r="I452" s="256"/>
      <c r="J452" s="256"/>
      <c r="K452" s="599">
        <v>63637</v>
      </c>
      <c r="L452" s="600" t="s">
        <v>83</v>
      </c>
      <c r="M452" s="600" t="s">
        <v>24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>x</v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>
        <v>3</v>
      </c>
      <c r="AC452" s="591"/>
      <c r="AD452" s="591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0"/>
        <v>8</v>
      </c>
      <c r="C453" s="184">
        <f t="shared" si="21"/>
        <v>42606</v>
      </c>
      <c r="D453" s="184" t="s">
        <v>1069</v>
      </c>
      <c r="E453" s="191">
        <v>42606</v>
      </c>
      <c r="F453" s="192" t="s">
        <v>1341</v>
      </c>
      <c r="G453" s="192" t="s">
        <v>1880</v>
      </c>
      <c r="H453" s="193"/>
      <c r="I453" s="256"/>
      <c r="J453" s="256"/>
      <c r="K453" s="599">
        <v>6363</v>
      </c>
      <c r="L453" s="600" t="s">
        <v>9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0"/>
        <v>8</v>
      </c>
      <c r="C454" s="184">
        <f t="shared" si="21"/>
        <v>42606</v>
      </c>
      <c r="D454" s="184" t="s">
        <v>1069</v>
      </c>
      <c r="E454" s="191">
        <v>42606</v>
      </c>
      <c r="F454" s="189" t="s">
        <v>1355</v>
      </c>
      <c r="G454" s="192" t="s">
        <v>1880</v>
      </c>
      <c r="H454" s="193" t="s">
        <v>1075</v>
      </c>
      <c r="I454" s="256"/>
      <c r="J454" s="256"/>
      <c r="K454" s="599">
        <v>100000000</v>
      </c>
      <c r="L454" s="600" t="s">
        <v>47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/>
      <c r="AC454" s="591"/>
      <c r="AD454" s="59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0"/>
        <v>8</v>
      </c>
      <c r="C455" s="184">
        <f t="shared" si="21"/>
        <v>42606</v>
      </c>
      <c r="D455" s="184" t="s">
        <v>1069</v>
      </c>
      <c r="E455" s="191">
        <v>42606</v>
      </c>
      <c r="F455" s="189" t="s">
        <v>1885</v>
      </c>
      <c r="G455" s="192" t="s">
        <v>1880</v>
      </c>
      <c r="H455" s="193"/>
      <c r="I455" s="256"/>
      <c r="J455" s="256"/>
      <c r="K455" s="599">
        <v>9091</v>
      </c>
      <c r="L455" s="600" t="s">
        <v>83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>x</v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>
        <v>3</v>
      </c>
      <c r="AC455" s="591"/>
      <c r="AD455" s="591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0"/>
        <v>8</v>
      </c>
      <c r="C456" s="184">
        <f t="shared" si="21"/>
        <v>42606</v>
      </c>
      <c r="D456" s="184" t="s">
        <v>1069</v>
      </c>
      <c r="E456" s="191">
        <v>42606</v>
      </c>
      <c r="F456" s="189" t="s">
        <v>1886</v>
      </c>
      <c r="G456" s="192" t="s">
        <v>1880</v>
      </c>
      <c r="H456" s="193"/>
      <c r="I456" s="256"/>
      <c r="J456" s="256"/>
      <c r="K456" s="599">
        <v>909</v>
      </c>
      <c r="L456" s="600" t="s">
        <v>9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0"/>
        <v>8</v>
      </c>
      <c r="C457" s="184">
        <f t="shared" si="21"/>
        <v>42613</v>
      </c>
      <c r="D457" s="184" t="s">
        <v>1069</v>
      </c>
      <c r="E457" s="191">
        <v>42613</v>
      </c>
      <c r="F457" s="189" t="s">
        <v>1067</v>
      </c>
      <c r="G457" s="192" t="s">
        <v>1880</v>
      </c>
      <c r="H457" s="193"/>
      <c r="I457" s="256"/>
      <c r="J457" s="256"/>
      <c r="K457" s="599">
        <v>500</v>
      </c>
      <c r="L457" s="600" t="s">
        <v>24</v>
      </c>
      <c r="M457" s="600" t="s">
        <v>40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/>
      <c r="AC457" s="591"/>
      <c r="AD457" s="591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0"/>
        <v>9</v>
      </c>
      <c r="C458" s="184">
        <f t="shared" si="21"/>
        <v>42626</v>
      </c>
      <c r="D458" s="184" t="s">
        <v>1069</v>
      </c>
      <c r="E458" s="191">
        <v>42626</v>
      </c>
      <c r="F458" s="189" t="s">
        <v>1883</v>
      </c>
      <c r="G458" s="192" t="s">
        <v>1880</v>
      </c>
      <c r="H458" s="193" t="s">
        <v>1888</v>
      </c>
      <c r="I458" s="256"/>
      <c r="J458" s="256"/>
      <c r="K458" s="599">
        <v>100000000</v>
      </c>
      <c r="L458" s="600" t="s">
        <v>8</v>
      </c>
      <c r="M458" s="600" t="s">
        <v>1334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0"/>
        <v>9</v>
      </c>
      <c r="C459" s="184">
        <f t="shared" si="21"/>
        <v>42626</v>
      </c>
      <c r="D459" s="184" t="s">
        <v>1069</v>
      </c>
      <c r="E459" s="191">
        <v>42626</v>
      </c>
      <c r="F459" s="189" t="s">
        <v>1072</v>
      </c>
      <c r="G459" s="192" t="s">
        <v>1880</v>
      </c>
      <c r="H459" s="193"/>
      <c r="I459" s="256"/>
      <c r="J459" s="256"/>
      <c r="K459" s="599">
        <v>68860</v>
      </c>
      <c r="L459" s="600" t="s">
        <v>83</v>
      </c>
      <c r="M459" s="600" t="s">
        <v>24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>x</v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>x</v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>
        <v>3</v>
      </c>
      <c r="AC459" s="591"/>
      <c r="AD459" s="591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0"/>
        <v>9</v>
      </c>
      <c r="C460" s="184">
        <f t="shared" si="21"/>
        <v>42626</v>
      </c>
      <c r="D460" s="184" t="s">
        <v>1069</v>
      </c>
      <c r="E460" s="191">
        <v>42626</v>
      </c>
      <c r="F460" s="192" t="s">
        <v>1341</v>
      </c>
      <c r="G460" s="192" t="s">
        <v>1880</v>
      </c>
      <c r="H460" s="193"/>
      <c r="I460" s="256"/>
      <c r="J460" s="256"/>
      <c r="K460" s="599">
        <v>6886</v>
      </c>
      <c r="L460" s="600" t="s">
        <v>9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0"/>
        <v>9</v>
      </c>
      <c r="C461" s="184">
        <f t="shared" si="21"/>
        <v>42633</v>
      </c>
      <c r="D461" s="184" t="s">
        <v>1069</v>
      </c>
      <c r="E461" s="191">
        <v>42633</v>
      </c>
      <c r="F461" s="189" t="s">
        <v>1333</v>
      </c>
      <c r="G461" s="192" t="s">
        <v>1880</v>
      </c>
      <c r="H461" s="193"/>
      <c r="I461" s="256"/>
      <c r="J461" s="256"/>
      <c r="K461" s="599">
        <v>15500000</v>
      </c>
      <c r="L461" s="600" t="s">
        <v>24</v>
      </c>
      <c r="M461" s="600" t="s">
        <v>47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/>
      <c r="AC461" s="591"/>
      <c r="AD461" s="59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0"/>
        <v>9</v>
      </c>
      <c r="C462" s="184">
        <f t="shared" si="21"/>
        <v>42633</v>
      </c>
      <c r="D462" s="184" t="s">
        <v>1069</v>
      </c>
      <c r="E462" s="191">
        <v>42633</v>
      </c>
      <c r="F462" s="189" t="s">
        <v>1889</v>
      </c>
      <c r="G462" s="192" t="s">
        <v>1880</v>
      </c>
      <c r="H462" s="193" t="s">
        <v>1884</v>
      </c>
      <c r="I462" s="256"/>
      <c r="J462" s="256"/>
      <c r="K462" s="599">
        <v>14300000</v>
      </c>
      <c r="L462" s="600" t="s">
        <v>81</v>
      </c>
      <c r="M462" s="600" t="s">
        <v>24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0"/>
        <v>9</v>
      </c>
      <c r="C463" s="184">
        <f t="shared" si="21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1887</v>
      </c>
      <c r="I463" s="256"/>
      <c r="J463" s="256"/>
      <c r="K463" s="599">
        <v>975000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0"/>
        <v>9</v>
      </c>
      <c r="C464" s="184">
        <f t="shared" si="21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1888</v>
      </c>
      <c r="I464" s="256"/>
      <c r="J464" s="256"/>
      <c r="K464" s="599">
        <v>136764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ref="B465:B528" si="22">IF(C465&lt;&gt;"",MONTH(C465),"")</f>
        <v>1</v>
      </c>
      <c r="C465" s="184">
        <f t="shared" ref="C465:C528" si="23">E465</f>
        <v>42373</v>
      </c>
      <c r="D465" s="191"/>
      <c r="E465" s="191">
        <v>42373</v>
      </c>
      <c r="F465" s="192" t="s">
        <v>1385</v>
      </c>
      <c r="G465" s="483" t="s">
        <v>1386</v>
      </c>
      <c r="H465" s="193" t="s">
        <v>1387</v>
      </c>
      <c r="I465" s="256"/>
      <c r="J465" s="258"/>
      <c r="K465" s="38">
        <f>254545+50000</f>
        <v>304545</v>
      </c>
      <c r="L465" s="194" t="s">
        <v>83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>x</v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938">
        <v>1</v>
      </c>
      <c r="AC465" s="591"/>
      <c r="AD465" s="591"/>
      <c r="AF465" s="591"/>
      <c r="AG465" s="591"/>
    </row>
    <row r="466" spans="1:33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22"/>
        <v>1</v>
      </c>
      <c r="C466" s="184">
        <f t="shared" si="23"/>
        <v>42373</v>
      </c>
      <c r="D466" s="191"/>
      <c r="E466" s="191">
        <v>42373</v>
      </c>
      <c r="F466" s="192" t="s">
        <v>1388</v>
      </c>
      <c r="G466" s="483" t="s">
        <v>1386</v>
      </c>
      <c r="H466" s="193" t="s">
        <v>1387</v>
      </c>
      <c r="I466" s="256"/>
      <c r="J466" s="258"/>
      <c r="K466" s="38">
        <v>25455</v>
      </c>
      <c r="L466" s="194" t="s">
        <v>9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F466" s="591"/>
      <c r="AG466" s="591"/>
    </row>
    <row r="467" spans="1:33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22"/>
        <v>1</v>
      </c>
      <c r="C467" s="184">
        <f t="shared" si="23"/>
        <v>42373</v>
      </c>
      <c r="D467" s="191" t="s">
        <v>1667</v>
      </c>
      <c r="E467" s="191">
        <v>42373</v>
      </c>
      <c r="F467" s="192" t="s">
        <v>601</v>
      </c>
      <c r="G467" s="483" t="s">
        <v>1409</v>
      </c>
      <c r="H467" s="193" t="s">
        <v>897</v>
      </c>
      <c r="I467" s="257">
        <v>695</v>
      </c>
      <c r="J467" s="258">
        <v>8500</v>
      </c>
      <c r="K467" s="38">
        <f>ROUND(I467*J467,0)</f>
        <v>5907500</v>
      </c>
      <c r="L467" s="194" t="s">
        <v>259</v>
      </c>
      <c r="M467" s="194" t="s">
        <v>174</v>
      </c>
      <c r="N467" s="52" t="str">
        <f>IF(AND('331-CT'!$E$7=TH!H467,OR(L467="331",M467="331")),"331",IF(AND(OR(L467="131",M467="131"),H467='131-CT'!$E$7),"131",""))</f>
        <v>131</v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/>
      <c r="AC467" s="591" t="str">
        <f t="shared" ref="AC467:AC498" si="24">IF(VLOOKUP(H467,DS_131,1,0)=H467,"","x")</f>
        <v/>
      </c>
      <c r="AD467" s="591"/>
      <c r="AF467" s="591"/>
      <c r="AG467" s="591"/>
    </row>
    <row r="468" spans="1:33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22"/>
        <v>1</v>
      </c>
      <c r="C468" s="184">
        <f t="shared" si="23"/>
        <v>42373</v>
      </c>
      <c r="D468" s="191" t="s">
        <v>1667</v>
      </c>
      <c r="E468" s="191">
        <v>42373</v>
      </c>
      <c r="F468" s="192" t="s">
        <v>447</v>
      </c>
      <c r="G468" s="483" t="s">
        <v>1409</v>
      </c>
      <c r="H468" s="193" t="s">
        <v>897</v>
      </c>
      <c r="I468" s="257">
        <v>2840</v>
      </c>
      <c r="J468" s="258">
        <v>6900</v>
      </c>
      <c r="K468" s="38">
        <f>ROUND(I468*J468,0)</f>
        <v>19596000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>131</v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si="24"/>
        <v/>
      </c>
      <c r="AE468" s="211"/>
    </row>
    <row r="469" spans="1:33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22"/>
        <v>1</v>
      </c>
      <c r="C469" s="184">
        <f t="shared" si="23"/>
        <v>42373</v>
      </c>
      <c r="D469" s="191" t="s">
        <v>1667</v>
      </c>
      <c r="E469" s="191">
        <v>42373</v>
      </c>
      <c r="F469" s="192" t="s">
        <v>428</v>
      </c>
      <c r="G469" s="192" t="s">
        <v>1409</v>
      </c>
      <c r="H469" s="193" t="s">
        <v>897</v>
      </c>
      <c r="I469" s="257"/>
      <c r="J469" s="257"/>
      <c r="K469" s="38">
        <v>2550350</v>
      </c>
      <c r="L469" s="194" t="s">
        <v>259</v>
      </c>
      <c r="M469" s="194" t="s">
        <v>372</v>
      </c>
      <c r="N469" s="52" t="str">
        <f>IF(AND('331-CT'!$E$7=TH!H469,OR(L469="331",M469="331")),"331",IF(AND(OR(L469="131",M469="131"),H469='131-CT'!$E$7),"131",""))</f>
        <v>131</v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4"/>
        <v/>
      </c>
      <c r="AE469" s="211"/>
    </row>
    <row r="470" spans="1:33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22"/>
        <v>1</v>
      </c>
      <c r="C470" s="184">
        <f t="shared" si="23"/>
        <v>42373</v>
      </c>
      <c r="D470" s="191" t="s">
        <v>1668</v>
      </c>
      <c r="E470" s="191">
        <v>42373</v>
      </c>
      <c r="F470" s="192" t="s">
        <v>1446</v>
      </c>
      <c r="G470" s="483" t="s">
        <v>1447</v>
      </c>
      <c r="H470" s="7" t="s">
        <v>1357</v>
      </c>
      <c r="I470" s="256">
        <v>500</v>
      </c>
      <c r="J470" s="258">
        <v>11000</v>
      </c>
      <c r="K470" s="38">
        <f>ROUND(I470*J470,0)</f>
        <v>5500000</v>
      </c>
      <c r="L470" s="194" t="s">
        <v>259</v>
      </c>
      <c r="M470" s="194" t="s">
        <v>174</v>
      </c>
      <c r="N470" s="52" t="str">
        <f>IF(AND('331-CT'!$E$7=TH!H470,OR(L470="331",M470="331")),"331",IF(AND(OR(L470="131",M470="131"),H470='131-CT'!$E$7),"131",""))</f>
        <v/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4"/>
        <v/>
      </c>
      <c r="AE470" s="211"/>
    </row>
    <row r="471" spans="1:33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22"/>
        <v>1</v>
      </c>
      <c r="C471" s="184">
        <f t="shared" si="23"/>
        <v>42373</v>
      </c>
      <c r="D471" s="191" t="s">
        <v>1668</v>
      </c>
      <c r="E471" s="191">
        <v>42373</v>
      </c>
      <c r="F471" s="192" t="s">
        <v>428</v>
      </c>
      <c r="G471" s="192" t="s">
        <v>1447</v>
      </c>
      <c r="H471" s="7" t="s">
        <v>1357</v>
      </c>
      <c r="I471" s="256"/>
      <c r="J471" s="256"/>
      <c r="K471" s="38">
        <v>550000</v>
      </c>
      <c r="L471" s="194" t="s">
        <v>259</v>
      </c>
      <c r="M471" s="194" t="s">
        <v>372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4"/>
        <v/>
      </c>
      <c r="AE471" s="211"/>
    </row>
    <row r="472" spans="1:33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22"/>
        <v>1</v>
      </c>
      <c r="C472" s="184">
        <f t="shared" si="23"/>
        <v>42374</v>
      </c>
      <c r="D472" s="191" t="s">
        <v>1669</v>
      </c>
      <c r="E472" s="191">
        <v>42374</v>
      </c>
      <c r="F472" s="192" t="s">
        <v>438</v>
      </c>
      <c r="G472" s="483" t="s">
        <v>1448</v>
      </c>
      <c r="H472" s="193" t="s">
        <v>437</v>
      </c>
      <c r="I472" s="256">
        <v>716</v>
      </c>
      <c r="J472" s="256">
        <v>10500</v>
      </c>
      <c r="K472" s="38">
        <f>ROUND(I472*J472,0)</f>
        <v>7518000</v>
      </c>
      <c r="L472" s="194" t="s">
        <v>259</v>
      </c>
      <c r="M472" s="194" t="s">
        <v>174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4"/>
        <v/>
      </c>
      <c r="AE472" s="21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22"/>
        <v>1</v>
      </c>
      <c r="C473" s="184">
        <f t="shared" si="23"/>
        <v>42374</v>
      </c>
      <c r="D473" s="191" t="s">
        <v>1669</v>
      </c>
      <c r="E473" s="191">
        <v>42374</v>
      </c>
      <c r="F473" s="192" t="s">
        <v>1449</v>
      </c>
      <c r="G473" s="483" t="s">
        <v>1448</v>
      </c>
      <c r="H473" s="193" t="s">
        <v>437</v>
      </c>
      <c r="I473" s="256">
        <v>732</v>
      </c>
      <c r="J473" s="256">
        <v>10500</v>
      </c>
      <c r="K473" s="38">
        <f>ROUND(I473*J473,0)</f>
        <v>7686000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4"/>
        <v/>
      </c>
      <c r="AE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2"/>
        <v>1</v>
      </c>
      <c r="C474" s="184">
        <f t="shared" si="23"/>
        <v>42374</v>
      </c>
      <c r="D474" s="191" t="s">
        <v>1669</v>
      </c>
      <c r="E474" s="191">
        <v>42374</v>
      </c>
      <c r="F474" s="192" t="s">
        <v>428</v>
      </c>
      <c r="G474" s="192" t="s">
        <v>1448</v>
      </c>
      <c r="H474" s="193" t="s">
        <v>437</v>
      </c>
      <c r="I474" s="256"/>
      <c r="J474" s="256"/>
      <c r="K474" s="38">
        <v>1520400</v>
      </c>
      <c r="L474" s="194" t="s">
        <v>259</v>
      </c>
      <c r="M474" s="194" t="s">
        <v>372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4"/>
        <v/>
      </c>
      <c r="AE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2"/>
        <v>1</v>
      </c>
      <c r="C475" s="184">
        <f t="shared" si="23"/>
        <v>42374</v>
      </c>
      <c r="D475" s="191" t="s">
        <v>1670</v>
      </c>
      <c r="E475" s="191">
        <v>42374</v>
      </c>
      <c r="F475" s="192" t="s">
        <v>424</v>
      </c>
      <c r="G475" s="483" t="s">
        <v>1450</v>
      </c>
      <c r="H475" s="193" t="s">
        <v>426</v>
      </c>
      <c r="I475" s="256">
        <v>626</v>
      </c>
      <c r="J475" s="256">
        <v>5000</v>
      </c>
      <c r="K475" s="38">
        <f>ROUND(I475*J475,0)</f>
        <v>3130000</v>
      </c>
      <c r="L475" s="194" t="s">
        <v>259</v>
      </c>
      <c r="M475" s="194" t="s">
        <v>174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4"/>
        <v/>
      </c>
      <c r="AD475" s="211"/>
      <c r="AE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2"/>
        <v>1</v>
      </c>
      <c r="C476" s="184">
        <f t="shared" si="23"/>
        <v>42374</v>
      </c>
      <c r="D476" s="191" t="s">
        <v>1670</v>
      </c>
      <c r="E476" s="191">
        <v>42374</v>
      </c>
      <c r="F476" s="192" t="s">
        <v>427</v>
      </c>
      <c r="G476" s="483" t="s">
        <v>1450</v>
      </c>
      <c r="H476" s="193" t="s">
        <v>426</v>
      </c>
      <c r="I476" s="256">
        <v>613</v>
      </c>
      <c r="J476" s="256">
        <v>5800</v>
      </c>
      <c r="K476" s="38">
        <f>ROUND(I476*J476,0)</f>
        <v>3555400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4"/>
        <v/>
      </c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2"/>
        <v>1</v>
      </c>
      <c r="C477" s="184">
        <f t="shared" si="23"/>
        <v>42374</v>
      </c>
      <c r="D477" s="191" t="s">
        <v>1670</v>
      </c>
      <c r="E477" s="191">
        <v>42374</v>
      </c>
      <c r="F477" s="192" t="s">
        <v>872</v>
      </c>
      <c r="G477" s="483" t="s">
        <v>1450</v>
      </c>
      <c r="H477" s="193" t="s">
        <v>426</v>
      </c>
      <c r="I477" s="256">
        <v>612</v>
      </c>
      <c r="J477" s="256">
        <v>5600</v>
      </c>
      <c r="K477" s="38">
        <f>ROUND(I477*J477,0)</f>
        <v>3427200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4"/>
        <v/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2"/>
        <v>1</v>
      </c>
      <c r="C478" s="184">
        <f t="shared" si="23"/>
        <v>42374</v>
      </c>
      <c r="D478" s="191" t="s">
        <v>1670</v>
      </c>
      <c r="E478" s="191">
        <v>42374</v>
      </c>
      <c r="F478" s="192" t="s">
        <v>424</v>
      </c>
      <c r="G478" s="483" t="s">
        <v>1450</v>
      </c>
      <c r="H478" s="193" t="s">
        <v>426</v>
      </c>
      <c r="I478" s="256">
        <v>905</v>
      </c>
      <c r="J478" s="256">
        <v>5000</v>
      </c>
      <c r="K478" s="38">
        <f>ROUND(I478*J478,0)</f>
        <v>4525000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4"/>
        <v/>
      </c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2"/>
        <v>1</v>
      </c>
      <c r="C479" s="184">
        <f t="shared" si="23"/>
        <v>42374</v>
      </c>
      <c r="D479" s="191" t="s">
        <v>1670</v>
      </c>
      <c r="E479" s="191">
        <v>42374</v>
      </c>
      <c r="F479" s="192" t="s">
        <v>465</v>
      </c>
      <c r="G479" s="192" t="s">
        <v>1450</v>
      </c>
      <c r="H479" s="193" t="s">
        <v>426</v>
      </c>
      <c r="I479" s="257">
        <v>642</v>
      </c>
      <c r="J479" s="257">
        <v>5550</v>
      </c>
      <c r="K479" s="38">
        <f>ROUND(I479*J479,0)</f>
        <v>3563100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4"/>
        <v/>
      </c>
      <c r="AE479" s="211"/>
    </row>
    <row r="480" spans="1:33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2"/>
        <v>1</v>
      </c>
      <c r="C480" s="184">
        <f t="shared" si="23"/>
        <v>42374</v>
      </c>
      <c r="D480" s="191" t="s">
        <v>1670</v>
      </c>
      <c r="E480" s="191">
        <v>42374</v>
      </c>
      <c r="F480" s="192" t="s">
        <v>428</v>
      </c>
      <c r="G480" s="483" t="s">
        <v>1450</v>
      </c>
      <c r="H480" s="210" t="s">
        <v>426</v>
      </c>
      <c r="I480" s="257"/>
      <c r="J480" s="257"/>
      <c r="K480" s="38">
        <v>1820070</v>
      </c>
      <c r="L480" s="194" t="s">
        <v>259</v>
      </c>
      <c r="M480" s="194" t="s">
        <v>372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4"/>
        <v/>
      </c>
      <c r="AD480" s="211"/>
      <c r="AE480" s="211"/>
    </row>
    <row r="481" spans="1:33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2"/>
        <v>1</v>
      </c>
      <c r="C481" s="184">
        <f t="shared" si="23"/>
        <v>42375</v>
      </c>
      <c r="D481" s="191" t="s">
        <v>1671</v>
      </c>
      <c r="E481" s="191">
        <v>42375</v>
      </c>
      <c r="F481" s="192" t="s">
        <v>506</v>
      </c>
      <c r="G481" s="192" t="s">
        <v>1451</v>
      </c>
      <c r="H481" s="912" t="s">
        <v>805</v>
      </c>
      <c r="I481" s="256">
        <v>1580</v>
      </c>
      <c r="J481" s="256">
        <v>5900</v>
      </c>
      <c r="K481" s="38">
        <f>ROUND(I481*J481,0)</f>
        <v>9322000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4"/>
        <v/>
      </c>
      <c r="AE481" s="211"/>
    </row>
    <row r="482" spans="1:33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2"/>
        <v>1</v>
      </c>
      <c r="C482" s="184">
        <f t="shared" si="23"/>
        <v>42375</v>
      </c>
      <c r="D482" s="191" t="s">
        <v>1671</v>
      </c>
      <c r="E482" s="191">
        <v>42375</v>
      </c>
      <c r="F482" s="192" t="s">
        <v>428</v>
      </c>
      <c r="G482" s="483" t="s">
        <v>1451</v>
      </c>
      <c r="H482" s="912" t="s">
        <v>805</v>
      </c>
      <c r="I482" s="256"/>
      <c r="J482" s="256"/>
      <c r="K482" s="38">
        <v>932200</v>
      </c>
      <c r="L482" s="194" t="s">
        <v>259</v>
      </c>
      <c r="M482" s="194" t="s">
        <v>372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4"/>
        <v/>
      </c>
      <c r="AD482" s="591"/>
      <c r="AF482" s="591"/>
      <c r="AG482" s="591"/>
    </row>
    <row r="483" spans="1:33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2"/>
        <v>1</v>
      </c>
      <c r="C483" s="184">
        <f t="shared" si="23"/>
        <v>42376</v>
      </c>
      <c r="D483" s="191" t="s">
        <v>1672</v>
      </c>
      <c r="E483" s="191">
        <v>42376</v>
      </c>
      <c r="F483" s="192" t="s">
        <v>671</v>
      </c>
      <c r="G483" s="192" t="s">
        <v>1452</v>
      </c>
      <c r="H483" s="912" t="s">
        <v>805</v>
      </c>
      <c r="I483" s="256">
        <v>358</v>
      </c>
      <c r="J483" s="256">
        <v>4900</v>
      </c>
      <c r="K483" s="38">
        <f>ROUND(I483*J483,0)</f>
        <v>1754200</v>
      </c>
      <c r="L483" s="194" t="s">
        <v>259</v>
      </c>
      <c r="M483" s="194" t="s">
        <v>174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4"/>
        <v/>
      </c>
      <c r="AD483" s="591"/>
      <c r="AF483" s="591"/>
      <c r="AG483" s="591"/>
    </row>
    <row r="484" spans="1:33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2"/>
        <v>1</v>
      </c>
      <c r="C484" s="184">
        <f t="shared" si="23"/>
        <v>42376</v>
      </c>
      <c r="D484" s="191" t="s">
        <v>1672</v>
      </c>
      <c r="E484" s="191">
        <v>42376</v>
      </c>
      <c r="F484" s="192" t="s">
        <v>428</v>
      </c>
      <c r="G484" s="483" t="s">
        <v>1452</v>
      </c>
      <c r="H484" s="912" t="s">
        <v>805</v>
      </c>
      <c r="I484" s="256"/>
      <c r="J484" s="256"/>
      <c r="K484" s="38">
        <v>175420</v>
      </c>
      <c r="L484" s="194" t="s">
        <v>259</v>
      </c>
      <c r="M484" s="194" t="s">
        <v>372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4"/>
        <v/>
      </c>
      <c r="AE484" s="21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2"/>
        <v>1</v>
      </c>
      <c r="C485" s="184">
        <f t="shared" si="23"/>
        <v>42376</v>
      </c>
      <c r="D485" s="191" t="s">
        <v>1673</v>
      </c>
      <c r="E485" s="191">
        <v>42376</v>
      </c>
      <c r="F485" s="192" t="s">
        <v>997</v>
      </c>
      <c r="G485" s="483" t="s">
        <v>1453</v>
      </c>
      <c r="H485" s="785" t="s">
        <v>1356</v>
      </c>
      <c r="I485" s="256">
        <v>203</v>
      </c>
      <c r="J485" s="256">
        <v>8900</v>
      </c>
      <c r="K485" s="38">
        <f t="shared" ref="K485:K494" si="25">ROUND(I485*J485,0)</f>
        <v>1806700</v>
      </c>
      <c r="L485" s="194" t="s">
        <v>259</v>
      </c>
      <c r="M485" s="194" t="s">
        <v>174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4"/>
        <v/>
      </c>
      <c r="AE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2"/>
        <v>1</v>
      </c>
      <c r="C486" s="184">
        <f t="shared" si="23"/>
        <v>42376</v>
      </c>
      <c r="D486" s="191" t="s">
        <v>1673</v>
      </c>
      <c r="E486" s="191">
        <v>42376</v>
      </c>
      <c r="F486" s="192" t="s">
        <v>998</v>
      </c>
      <c r="G486" s="483" t="s">
        <v>1453</v>
      </c>
      <c r="H486" s="785" t="s">
        <v>1356</v>
      </c>
      <c r="I486" s="256">
        <v>104</v>
      </c>
      <c r="J486" s="256">
        <v>11500</v>
      </c>
      <c r="K486" s="38">
        <f t="shared" si="25"/>
        <v>1196000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4"/>
        <v/>
      </c>
      <c r="AD486" s="211"/>
      <c r="AE486" s="211"/>
    </row>
    <row r="487" spans="1:33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2"/>
        <v>1</v>
      </c>
      <c r="C487" s="184">
        <f t="shared" si="23"/>
        <v>42376</v>
      </c>
      <c r="D487" s="191" t="s">
        <v>1673</v>
      </c>
      <c r="E487" s="191">
        <v>42376</v>
      </c>
      <c r="F487" s="192" t="s">
        <v>1454</v>
      </c>
      <c r="G487" s="483" t="s">
        <v>1453</v>
      </c>
      <c r="H487" s="785" t="s">
        <v>1356</v>
      </c>
      <c r="I487" s="256">
        <v>20</v>
      </c>
      <c r="J487" s="256">
        <v>15000</v>
      </c>
      <c r="K487" s="38">
        <f t="shared" si="25"/>
        <v>300000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4"/>
        <v/>
      </c>
      <c r="AE487" s="211"/>
      <c r="AF487" s="211"/>
      <c r="AG487" s="211"/>
    </row>
    <row r="488" spans="1:33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2"/>
        <v>1</v>
      </c>
      <c r="C488" s="184">
        <f t="shared" si="23"/>
        <v>42376</v>
      </c>
      <c r="D488" s="191" t="s">
        <v>1673</v>
      </c>
      <c r="E488" s="191">
        <v>42376</v>
      </c>
      <c r="F488" s="192" t="s">
        <v>1455</v>
      </c>
      <c r="G488" s="483" t="s">
        <v>1453</v>
      </c>
      <c r="H488" s="785" t="s">
        <v>1356</v>
      </c>
      <c r="I488" s="256">
        <v>23</v>
      </c>
      <c r="J488" s="256">
        <v>17000</v>
      </c>
      <c r="K488" s="38">
        <f t="shared" si="25"/>
        <v>391000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4"/>
        <v/>
      </c>
      <c r="AD488" s="211"/>
      <c r="AE488" s="211"/>
      <c r="AF488" s="211"/>
      <c r="AG488" s="211"/>
    </row>
    <row r="489" spans="1:33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2"/>
        <v>1</v>
      </c>
      <c r="C489" s="184">
        <f t="shared" si="23"/>
        <v>42376</v>
      </c>
      <c r="D489" s="191" t="s">
        <v>1673</v>
      </c>
      <c r="E489" s="191">
        <v>42376</v>
      </c>
      <c r="F489" s="192" t="s">
        <v>1456</v>
      </c>
      <c r="G489" s="483" t="s">
        <v>1453</v>
      </c>
      <c r="H489" s="785" t="s">
        <v>1356</v>
      </c>
      <c r="I489" s="256">
        <v>22</v>
      </c>
      <c r="J489" s="256">
        <v>20000</v>
      </c>
      <c r="K489" s="38">
        <f t="shared" si="25"/>
        <v>440000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4"/>
        <v/>
      </c>
      <c r="AD489" s="591"/>
      <c r="AF489" s="591"/>
      <c r="AG489" s="591"/>
    </row>
    <row r="490" spans="1:33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2"/>
        <v>1</v>
      </c>
      <c r="C490" s="184">
        <f t="shared" si="23"/>
        <v>42376</v>
      </c>
      <c r="D490" s="191" t="s">
        <v>1673</v>
      </c>
      <c r="E490" s="191">
        <v>42376</v>
      </c>
      <c r="F490" s="192" t="s">
        <v>1457</v>
      </c>
      <c r="G490" s="483" t="s">
        <v>1453</v>
      </c>
      <c r="H490" s="785" t="s">
        <v>1356</v>
      </c>
      <c r="I490" s="256">
        <v>22</v>
      </c>
      <c r="J490" s="256">
        <v>22000</v>
      </c>
      <c r="K490" s="38">
        <f t="shared" si="25"/>
        <v>484000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4"/>
        <v/>
      </c>
      <c r="AF490" s="591"/>
      <c r="AG490" s="591"/>
    </row>
    <row r="491" spans="1:33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2"/>
        <v>1</v>
      </c>
      <c r="C491" s="184">
        <f t="shared" si="23"/>
        <v>42376</v>
      </c>
      <c r="D491" s="191" t="s">
        <v>1673</v>
      </c>
      <c r="E491" s="191">
        <v>42376</v>
      </c>
      <c r="F491" s="192" t="s">
        <v>1458</v>
      </c>
      <c r="G491" s="483" t="s">
        <v>1453</v>
      </c>
      <c r="H491" s="785" t="s">
        <v>1356</v>
      </c>
      <c r="I491" s="256">
        <v>21</v>
      </c>
      <c r="J491" s="256">
        <v>24300</v>
      </c>
      <c r="K491" s="38">
        <f t="shared" si="25"/>
        <v>510300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4"/>
        <v/>
      </c>
      <c r="AD491" s="591"/>
      <c r="AF491" s="591"/>
      <c r="AG491" s="591"/>
    </row>
    <row r="492" spans="1:33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2"/>
        <v>1</v>
      </c>
      <c r="C492" s="184">
        <f t="shared" si="23"/>
        <v>42376</v>
      </c>
      <c r="D492" s="191" t="s">
        <v>1673</v>
      </c>
      <c r="E492" s="191">
        <v>42376</v>
      </c>
      <c r="F492" s="192" t="s">
        <v>1459</v>
      </c>
      <c r="G492" s="483" t="s">
        <v>1453</v>
      </c>
      <c r="H492" s="785" t="s">
        <v>1356</v>
      </c>
      <c r="I492" s="256">
        <v>22</v>
      </c>
      <c r="J492" s="256">
        <v>26000</v>
      </c>
      <c r="K492" s="38">
        <f t="shared" si="25"/>
        <v>572000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4"/>
        <v/>
      </c>
      <c r="AF492" s="591"/>
      <c r="AG492" s="591"/>
    </row>
    <row r="493" spans="1:33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2"/>
        <v>1</v>
      </c>
      <c r="C493" s="184">
        <f t="shared" si="23"/>
        <v>42376</v>
      </c>
      <c r="D493" s="191" t="s">
        <v>1673</v>
      </c>
      <c r="E493" s="191">
        <v>42376</v>
      </c>
      <c r="F493" s="192" t="s">
        <v>1460</v>
      </c>
      <c r="G493" s="483" t="s">
        <v>1453</v>
      </c>
      <c r="H493" s="785" t="s">
        <v>1356</v>
      </c>
      <c r="I493" s="256">
        <v>21</v>
      </c>
      <c r="J493" s="256">
        <v>27800</v>
      </c>
      <c r="K493" s="38">
        <f t="shared" si="25"/>
        <v>583800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/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4"/>
        <v/>
      </c>
      <c r="AE493" s="21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2"/>
        <v>1</v>
      </c>
      <c r="C494" s="184">
        <f t="shared" si="23"/>
        <v>42376</v>
      </c>
      <c r="D494" s="191" t="s">
        <v>1673</v>
      </c>
      <c r="E494" s="191">
        <v>42376</v>
      </c>
      <c r="F494" s="192" t="s">
        <v>1461</v>
      </c>
      <c r="G494" s="192" t="s">
        <v>1453</v>
      </c>
      <c r="H494" s="785" t="s">
        <v>1356</v>
      </c>
      <c r="I494" s="257">
        <v>24</v>
      </c>
      <c r="J494" s="256">
        <v>31000</v>
      </c>
      <c r="K494" s="38">
        <f t="shared" si="25"/>
        <v>744000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4"/>
        <v/>
      </c>
      <c r="AE494" s="211"/>
      <c r="AF494" s="211"/>
      <c r="AG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2"/>
        <v>1</v>
      </c>
      <c r="C495" s="184">
        <f t="shared" si="23"/>
        <v>42376</v>
      </c>
      <c r="D495" s="191" t="s">
        <v>1673</v>
      </c>
      <c r="E495" s="191">
        <v>42376</v>
      </c>
      <c r="F495" s="192" t="s">
        <v>428</v>
      </c>
      <c r="G495" s="483" t="s">
        <v>1453</v>
      </c>
      <c r="H495" s="785" t="s">
        <v>1356</v>
      </c>
      <c r="I495" s="257"/>
      <c r="J495" s="257"/>
      <c r="K495" s="38">
        <v>702780</v>
      </c>
      <c r="L495" s="194" t="s">
        <v>259</v>
      </c>
      <c r="M495" s="194" t="s">
        <v>372</v>
      </c>
      <c r="N495" s="52" t="str">
        <f>IF(AND('331-CT'!$E$7=TH!H495,OR(L495="331",M495="331")),"331",IF(AND(OR(L495="131",M495="131"),H495='131-CT'!$E$7),"131",""))</f>
        <v/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4"/>
        <v/>
      </c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2"/>
        <v>1</v>
      </c>
      <c r="C496" s="184">
        <f t="shared" si="23"/>
        <v>42376</v>
      </c>
      <c r="D496" s="191" t="s">
        <v>1674</v>
      </c>
      <c r="E496" s="191">
        <v>42376</v>
      </c>
      <c r="F496" s="192" t="s">
        <v>1796</v>
      </c>
      <c r="G496" s="483" t="s">
        <v>1462</v>
      </c>
      <c r="H496" s="210" t="s">
        <v>1795</v>
      </c>
      <c r="I496" s="257">
        <v>320</v>
      </c>
      <c r="J496" s="257">
        <v>14264</v>
      </c>
      <c r="K496" s="38">
        <f t="shared" ref="K496:K505" si="26">ROUND(I496*J496,0)</f>
        <v>4564480</v>
      </c>
      <c r="L496" s="194" t="s">
        <v>259</v>
      </c>
      <c r="M496" s="194" t="s">
        <v>174</v>
      </c>
      <c r="N496" s="52" t="str">
        <f>IF(AND('331-CT'!$E$7=TH!H496,OR(L496="331",M496="331")),"331",IF(AND(OR(L496="131",M496="131"),H496='131-CT'!$E$7),"131",""))</f>
        <v/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4"/>
        <v/>
      </c>
      <c r="AE496" s="211"/>
      <c r="AF496" s="211"/>
      <c r="AG496" s="211"/>
    </row>
    <row r="497" spans="1:33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2"/>
        <v>1</v>
      </c>
      <c r="C497" s="184">
        <f t="shared" si="23"/>
        <v>42376</v>
      </c>
      <c r="D497" s="191" t="s">
        <v>1674</v>
      </c>
      <c r="E497" s="191">
        <v>42376</v>
      </c>
      <c r="F497" s="192" t="s">
        <v>1797</v>
      </c>
      <c r="G497" s="483" t="s">
        <v>1462</v>
      </c>
      <c r="H497" s="210" t="s">
        <v>1795</v>
      </c>
      <c r="I497" s="257">
        <v>280</v>
      </c>
      <c r="J497" s="257">
        <v>5191</v>
      </c>
      <c r="K497" s="38">
        <f t="shared" si="26"/>
        <v>1453480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4"/>
        <v/>
      </c>
      <c r="AE497" s="211"/>
      <c r="AF497" s="211"/>
      <c r="AG497" s="211"/>
    </row>
    <row r="498" spans="1:33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2"/>
        <v>1</v>
      </c>
      <c r="C498" s="184">
        <f t="shared" si="23"/>
        <v>42376</v>
      </c>
      <c r="D498" s="191" t="s">
        <v>1674</v>
      </c>
      <c r="E498" s="191">
        <v>42376</v>
      </c>
      <c r="F498" s="192" t="s">
        <v>1798</v>
      </c>
      <c r="G498" s="483" t="s">
        <v>1462</v>
      </c>
      <c r="H498" s="210" t="s">
        <v>1795</v>
      </c>
      <c r="I498" s="257">
        <v>211</v>
      </c>
      <c r="J498" s="257">
        <v>5752</v>
      </c>
      <c r="K498" s="38">
        <f t="shared" si="26"/>
        <v>1213672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4"/>
        <v/>
      </c>
      <c r="AE498" s="211"/>
    </row>
    <row r="499" spans="1:33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2"/>
        <v>1</v>
      </c>
      <c r="C499" s="184">
        <f t="shared" si="23"/>
        <v>42376</v>
      </c>
      <c r="D499" s="191" t="s">
        <v>1674</v>
      </c>
      <c r="E499" s="191">
        <v>42376</v>
      </c>
      <c r="F499" s="192" t="s">
        <v>1799</v>
      </c>
      <c r="G499" s="483" t="s">
        <v>1462</v>
      </c>
      <c r="H499" s="210" t="s">
        <v>1795</v>
      </c>
      <c r="I499" s="257">
        <v>75</v>
      </c>
      <c r="J499" s="257">
        <v>5544</v>
      </c>
      <c r="K499" s="38">
        <f t="shared" si="26"/>
        <v>415800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ref="AC499:AC530" si="27">IF(VLOOKUP(H499,DS_131,1,0)=H499,"","x")</f>
        <v/>
      </c>
      <c r="AE499" s="211"/>
    </row>
    <row r="500" spans="1:33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2"/>
        <v>1</v>
      </c>
      <c r="C500" s="184">
        <f t="shared" si="23"/>
        <v>42376</v>
      </c>
      <c r="D500" s="191" t="s">
        <v>1674</v>
      </c>
      <c r="E500" s="191">
        <v>42376</v>
      </c>
      <c r="F500" s="192" t="s">
        <v>1800</v>
      </c>
      <c r="G500" s="483" t="s">
        <v>1462</v>
      </c>
      <c r="H500" s="210" t="s">
        <v>1795</v>
      </c>
      <c r="I500" s="257">
        <v>70</v>
      </c>
      <c r="J500" s="257">
        <v>3931</v>
      </c>
      <c r="K500" s="38">
        <f t="shared" si="26"/>
        <v>275170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si="27"/>
        <v/>
      </c>
      <c r="AE500" s="211"/>
    </row>
    <row r="501" spans="1:33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2"/>
        <v>1</v>
      </c>
      <c r="C501" s="184">
        <f t="shared" si="23"/>
        <v>42376</v>
      </c>
      <c r="D501" s="191" t="s">
        <v>1674</v>
      </c>
      <c r="E501" s="191">
        <v>42376</v>
      </c>
      <c r="F501" s="192" t="s">
        <v>1801</v>
      </c>
      <c r="G501" s="483" t="s">
        <v>1462</v>
      </c>
      <c r="H501" s="210" t="s">
        <v>1795</v>
      </c>
      <c r="I501" s="257">
        <v>120</v>
      </c>
      <c r="J501" s="257">
        <v>9855</v>
      </c>
      <c r="K501" s="38">
        <f t="shared" si="26"/>
        <v>1182600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7"/>
        <v/>
      </c>
      <c r="AE501" s="211"/>
    </row>
    <row r="502" spans="1:33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2"/>
        <v>1</v>
      </c>
      <c r="C502" s="184">
        <f t="shared" si="23"/>
        <v>42376</v>
      </c>
      <c r="D502" s="191" t="s">
        <v>1674</v>
      </c>
      <c r="E502" s="191">
        <v>42376</v>
      </c>
      <c r="F502" s="192" t="s">
        <v>1802</v>
      </c>
      <c r="G502" s="483" t="s">
        <v>1462</v>
      </c>
      <c r="H502" s="210" t="s">
        <v>1795</v>
      </c>
      <c r="I502" s="257">
        <v>110</v>
      </c>
      <c r="J502" s="257">
        <v>16577</v>
      </c>
      <c r="K502" s="38">
        <f t="shared" si="26"/>
        <v>1823470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7"/>
        <v/>
      </c>
      <c r="AE502" s="211"/>
    </row>
    <row r="503" spans="1:33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2"/>
        <v>1</v>
      </c>
      <c r="C503" s="184">
        <f t="shared" si="23"/>
        <v>42376</v>
      </c>
      <c r="D503" s="191" t="s">
        <v>1674</v>
      </c>
      <c r="E503" s="191">
        <v>42376</v>
      </c>
      <c r="F503" s="192" t="s">
        <v>1803</v>
      </c>
      <c r="G503" s="483" t="s">
        <v>1462</v>
      </c>
      <c r="H503" s="210" t="s">
        <v>1795</v>
      </c>
      <c r="I503" s="257">
        <v>96</v>
      </c>
      <c r="J503" s="257">
        <v>16433</v>
      </c>
      <c r="K503" s="38">
        <f t="shared" si="26"/>
        <v>1577568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7"/>
        <v/>
      </c>
      <c r="AD503" s="211"/>
      <c r="AE503" s="211"/>
    </row>
    <row r="504" spans="1:33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2"/>
        <v>1</v>
      </c>
      <c r="C504" s="184">
        <f t="shared" si="23"/>
        <v>42376</v>
      </c>
      <c r="D504" s="191" t="s">
        <v>1674</v>
      </c>
      <c r="E504" s="191">
        <v>42376</v>
      </c>
      <c r="F504" s="192" t="s">
        <v>1804</v>
      </c>
      <c r="G504" s="483" t="s">
        <v>1462</v>
      </c>
      <c r="H504" s="210" t="s">
        <v>1795</v>
      </c>
      <c r="I504" s="257">
        <v>500</v>
      </c>
      <c r="J504" s="257">
        <v>8915</v>
      </c>
      <c r="K504" s="38">
        <f t="shared" si="26"/>
        <v>4457500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7"/>
        <v/>
      </c>
      <c r="AE504" s="211"/>
    </row>
    <row r="505" spans="1:33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22"/>
        <v>1</v>
      </c>
      <c r="C505" s="184">
        <f t="shared" si="23"/>
        <v>42376</v>
      </c>
      <c r="D505" s="191" t="s">
        <v>1674</v>
      </c>
      <c r="E505" s="191">
        <v>42376</v>
      </c>
      <c r="F505" s="192" t="s">
        <v>1805</v>
      </c>
      <c r="G505" s="192" t="s">
        <v>1462</v>
      </c>
      <c r="H505" s="210" t="s">
        <v>1795</v>
      </c>
      <c r="I505" s="256">
        <v>86</v>
      </c>
      <c r="J505" s="256">
        <v>6334</v>
      </c>
      <c r="K505" s="38">
        <f t="shared" si="26"/>
        <v>544724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7"/>
        <v/>
      </c>
      <c r="AD505" s="211"/>
      <c r="AE505" s="211"/>
    </row>
    <row r="506" spans="1:33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2"/>
        <v>1</v>
      </c>
      <c r="C506" s="184">
        <f t="shared" si="23"/>
        <v>42376</v>
      </c>
      <c r="D506" s="191" t="s">
        <v>1674</v>
      </c>
      <c r="E506" s="191">
        <v>42376</v>
      </c>
      <c r="F506" s="192" t="s">
        <v>715</v>
      </c>
      <c r="G506" s="483" t="s">
        <v>1462</v>
      </c>
      <c r="H506" s="210" t="s">
        <v>1795</v>
      </c>
      <c r="I506" s="256"/>
      <c r="J506" s="256"/>
      <c r="K506" s="38">
        <v>1750846</v>
      </c>
      <c r="L506" s="194" t="s">
        <v>259</v>
      </c>
      <c r="M506" s="194" t="s">
        <v>372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7"/>
        <v/>
      </c>
      <c r="AE506" s="211"/>
    </row>
    <row r="507" spans="1:33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2"/>
        <v>1</v>
      </c>
      <c r="C507" s="184">
        <f t="shared" si="23"/>
        <v>42376</v>
      </c>
      <c r="D507" s="191" t="s">
        <v>1675</v>
      </c>
      <c r="E507" s="191">
        <v>42376</v>
      </c>
      <c r="F507" s="192" t="s">
        <v>1463</v>
      </c>
      <c r="G507" s="483" t="s">
        <v>1464</v>
      </c>
      <c r="H507" s="785" t="s">
        <v>1356</v>
      </c>
      <c r="I507" s="256">
        <v>22</v>
      </c>
      <c r="J507" s="256">
        <v>33000</v>
      </c>
      <c r="K507" s="38">
        <f>ROUND(I507*J507,0)</f>
        <v>726000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7"/>
        <v/>
      </c>
      <c r="AE507" s="211"/>
    </row>
    <row r="508" spans="1:33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2"/>
        <v>1</v>
      </c>
      <c r="C508" s="184">
        <f t="shared" si="23"/>
        <v>42376</v>
      </c>
      <c r="D508" s="191" t="s">
        <v>1675</v>
      </c>
      <c r="E508" s="191">
        <v>42376</v>
      </c>
      <c r="F508" s="192" t="s">
        <v>1465</v>
      </c>
      <c r="G508" s="483" t="s">
        <v>1464</v>
      </c>
      <c r="H508" s="785" t="s">
        <v>1356</v>
      </c>
      <c r="I508" s="256">
        <v>10</v>
      </c>
      <c r="J508" s="256">
        <v>35000</v>
      </c>
      <c r="K508" s="38">
        <f>ROUND(I508*J508,0)</f>
        <v>350000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7"/>
        <v/>
      </c>
      <c r="AE508" s="211"/>
    </row>
    <row r="509" spans="1:33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2"/>
        <v>1</v>
      </c>
      <c r="C509" s="184">
        <f t="shared" si="23"/>
        <v>42376</v>
      </c>
      <c r="D509" s="191" t="s">
        <v>1675</v>
      </c>
      <c r="E509" s="191">
        <v>42376</v>
      </c>
      <c r="F509" s="192" t="s">
        <v>1466</v>
      </c>
      <c r="G509" s="483" t="s">
        <v>1464</v>
      </c>
      <c r="H509" s="785" t="s">
        <v>1356</v>
      </c>
      <c r="I509" s="256">
        <v>10</v>
      </c>
      <c r="J509" s="256">
        <v>60000</v>
      </c>
      <c r="K509" s="38">
        <f>ROUND(I509*J509,0)</f>
        <v>600000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7"/>
        <v/>
      </c>
      <c r="AE509" s="211"/>
    </row>
    <row r="510" spans="1:33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2"/>
        <v>1</v>
      </c>
      <c r="C510" s="184">
        <f t="shared" si="23"/>
        <v>42376</v>
      </c>
      <c r="D510" s="191" t="s">
        <v>1675</v>
      </c>
      <c r="E510" s="191">
        <v>42376</v>
      </c>
      <c r="F510" s="931" t="s">
        <v>1577</v>
      </c>
      <c r="G510" s="192" t="s">
        <v>1464</v>
      </c>
      <c r="H510" s="785" t="s">
        <v>1356</v>
      </c>
      <c r="I510" s="256">
        <v>300</v>
      </c>
      <c r="J510" s="256">
        <v>9300</v>
      </c>
      <c r="K510" s="38">
        <f>ROUND(I510*J510,0)</f>
        <v>2790000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7"/>
        <v/>
      </c>
      <c r="AE510" s="211"/>
    </row>
    <row r="511" spans="1:33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2"/>
        <v>1</v>
      </c>
      <c r="C511" s="184">
        <f t="shared" si="23"/>
        <v>42376</v>
      </c>
      <c r="D511" s="191" t="s">
        <v>1675</v>
      </c>
      <c r="E511" s="191">
        <v>42376</v>
      </c>
      <c r="F511" s="192" t="s">
        <v>428</v>
      </c>
      <c r="G511" s="483" t="s">
        <v>1464</v>
      </c>
      <c r="H511" s="785" t="s">
        <v>1356</v>
      </c>
      <c r="I511" s="256"/>
      <c r="J511" s="256"/>
      <c r="K511" s="38">
        <v>446600</v>
      </c>
      <c r="L511" s="194" t="s">
        <v>259</v>
      </c>
      <c r="M511" s="194" t="s">
        <v>372</v>
      </c>
      <c r="N511" s="52" t="str">
        <f>IF(AND('331-CT'!$E$7=TH!H511,OR(L511="331",M511="331")),"331",IF(AND(OR(L511="131",M511="131"),H511='131-CT'!$E$7),"131",""))</f>
        <v/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7"/>
        <v/>
      </c>
      <c r="AD511" s="211"/>
      <c r="AE511" s="211"/>
    </row>
    <row r="512" spans="1:33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2"/>
        <v>1</v>
      </c>
      <c r="C512" s="184">
        <f t="shared" si="23"/>
        <v>42376</v>
      </c>
      <c r="D512" s="191" t="s">
        <v>1676</v>
      </c>
      <c r="E512" s="191">
        <v>42376</v>
      </c>
      <c r="F512" s="931" t="s">
        <v>1577</v>
      </c>
      <c r="G512" s="192" t="s">
        <v>1467</v>
      </c>
      <c r="H512" s="785" t="s">
        <v>1356</v>
      </c>
      <c r="I512" s="256">
        <v>53</v>
      </c>
      <c r="J512" s="256">
        <v>9300</v>
      </c>
      <c r="K512" s="38">
        <f>ROUND(I512*J512,0)</f>
        <v>492900</v>
      </c>
      <c r="L512" s="194" t="s">
        <v>259</v>
      </c>
      <c r="M512" s="194" t="s">
        <v>174</v>
      </c>
      <c r="N512" s="52" t="str">
        <f>IF(AND('331-CT'!$E$7=TH!H512,OR(L512="331",M512="331")),"331",IF(AND(OR(L512="131",M512="131"),H512='131-CT'!$E$7),"131",""))</f>
        <v/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7"/>
        <v/>
      </c>
      <c r="AE512" s="211"/>
    </row>
    <row r="513" spans="1:33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2"/>
        <v>1</v>
      </c>
      <c r="C513" s="184">
        <f t="shared" si="23"/>
        <v>42376</v>
      </c>
      <c r="D513" s="191" t="s">
        <v>1676</v>
      </c>
      <c r="E513" s="191">
        <v>42376</v>
      </c>
      <c r="F513" s="192" t="s">
        <v>428</v>
      </c>
      <c r="G513" s="483" t="s">
        <v>1467</v>
      </c>
      <c r="H513" s="785" t="s">
        <v>1356</v>
      </c>
      <c r="I513" s="256"/>
      <c r="J513" s="256"/>
      <c r="K513" s="38">
        <v>49290</v>
      </c>
      <c r="L513" s="194" t="s">
        <v>259</v>
      </c>
      <c r="M513" s="194" t="s">
        <v>372</v>
      </c>
      <c r="N513" s="52" t="str">
        <f>IF(AND('331-CT'!$E$7=TH!H513,OR(L513="331",M513="331")),"331",IF(AND(OR(L513="131",M513="131"),H513='131-CT'!$E$7),"131",""))</f>
        <v/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7"/>
        <v/>
      </c>
      <c r="AE513" s="211"/>
    </row>
    <row r="514" spans="1:33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2"/>
        <v>1</v>
      </c>
      <c r="C514" s="184">
        <f t="shared" si="23"/>
        <v>42377</v>
      </c>
      <c r="D514" s="191" t="s">
        <v>1677</v>
      </c>
      <c r="E514" s="191">
        <v>42377</v>
      </c>
      <c r="F514" s="192" t="s">
        <v>899</v>
      </c>
      <c r="G514" s="192" t="s">
        <v>1468</v>
      </c>
      <c r="H514" s="193" t="s">
        <v>901</v>
      </c>
      <c r="I514" s="256">
        <v>153</v>
      </c>
      <c r="J514" s="256">
        <v>22750</v>
      </c>
      <c r="K514" s="38">
        <f>ROUND(I514*J514,0)</f>
        <v>3480750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7"/>
        <v/>
      </c>
      <c r="AE514" s="211"/>
    </row>
    <row r="515" spans="1:33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22"/>
        <v>1</v>
      </c>
      <c r="C515" s="184">
        <f t="shared" si="23"/>
        <v>42377</v>
      </c>
      <c r="D515" s="191" t="s">
        <v>1677</v>
      </c>
      <c r="E515" s="191">
        <v>42377</v>
      </c>
      <c r="F515" s="192" t="s">
        <v>428</v>
      </c>
      <c r="G515" s="483" t="s">
        <v>1468</v>
      </c>
      <c r="H515" s="193" t="s">
        <v>901</v>
      </c>
      <c r="I515" s="256"/>
      <c r="J515" s="256"/>
      <c r="K515" s="38">
        <v>348075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7"/>
        <v/>
      </c>
      <c r="AE515" s="211"/>
    </row>
    <row r="516" spans="1:33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2"/>
        <v>1</v>
      </c>
      <c r="C516" s="184">
        <f t="shared" si="23"/>
        <v>42381</v>
      </c>
      <c r="D516" s="191" t="s">
        <v>1678</v>
      </c>
      <c r="E516" s="191">
        <v>42381</v>
      </c>
      <c r="F516" s="192" t="s">
        <v>544</v>
      </c>
      <c r="G516" s="192" t="s">
        <v>1469</v>
      </c>
      <c r="H516" s="193" t="s">
        <v>426</v>
      </c>
      <c r="I516" s="256">
        <v>287</v>
      </c>
      <c r="J516" s="256">
        <v>10670</v>
      </c>
      <c r="K516" s="38">
        <f>ROUND(I516*J516,0)</f>
        <v>3062290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7"/>
        <v/>
      </c>
      <c r="AD516" s="211"/>
      <c r="AE516" s="211"/>
    </row>
    <row r="517" spans="1:33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2"/>
        <v>1</v>
      </c>
      <c r="C517" s="184">
        <f t="shared" si="23"/>
        <v>42381</v>
      </c>
      <c r="D517" s="191" t="s">
        <v>1678</v>
      </c>
      <c r="E517" s="191">
        <v>42381</v>
      </c>
      <c r="F517" s="192" t="s">
        <v>428</v>
      </c>
      <c r="G517" s="483" t="s">
        <v>1469</v>
      </c>
      <c r="H517" s="193" t="s">
        <v>426</v>
      </c>
      <c r="I517" s="256"/>
      <c r="J517" s="256"/>
      <c r="K517" s="38">
        <v>306229</v>
      </c>
      <c r="L517" s="194" t="s">
        <v>259</v>
      </c>
      <c r="M517" s="194" t="s">
        <v>372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7"/>
        <v/>
      </c>
      <c r="AE517" s="211"/>
    </row>
    <row r="518" spans="1:33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2"/>
        <v>1</v>
      </c>
      <c r="C518" s="184">
        <f t="shared" si="23"/>
        <v>42382</v>
      </c>
      <c r="D518" s="191" t="s">
        <v>1679</v>
      </c>
      <c r="E518" s="191">
        <v>42382</v>
      </c>
      <c r="F518" s="192" t="s">
        <v>743</v>
      </c>
      <c r="G518" s="192" t="s">
        <v>1470</v>
      </c>
      <c r="H518" s="7" t="s">
        <v>1362</v>
      </c>
      <c r="I518" s="256">
        <v>504</v>
      </c>
      <c r="J518" s="256">
        <v>6400</v>
      </c>
      <c r="K518" s="38">
        <f>ROUND(I518*J518,0)</f>
        <v>3225600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7"/>
        <v/>
      </c>
      <c r="AE518" s="211"/>
    </row>
    <row r="519" spans="1:33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2"/>
        <v>1</v>
      </c>
      <c r="C519" s="184">
        <f t="shared" si="23"/>
        <v>42382</v>
      </c>
      <c r="D519" s="191" t="s">
        <v>1679</v>
      </c>
      <c r="E519" s="191">
        <v>42382</v>
      </c>
      <c r="F519" s="192" t="s">
        <v>428</v>
      </c>
      <c r="G519" s="192" t="s">
        <v>1470</v>
      </c>
      <c r="H519" s="7" t="s">
        <v>1362</v>
      </c>
      <c r="I519" s="256"/>
      <c r="J519" s="256"/>
      <c r="K519" s="38">
        <v>322560</v>
      </c>
      <c r="L519" s="194" t="s">
        <v>259</v>
      </c>
      <c r="M519" s="194" t="s">
        <v>372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7"/>
        <v/>
      </c>
      <c r="AD519" s="211"/>
      <c r="AE519" s="211"/>
    </row>
    <row r="520" spans="1:33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2"/>
        <v>1</v>
      </c>
      <c r="C520" s="184">
        <f t="shared" si="23"/>
        <v>42382</v>
      </c>
      <c r="D520" s="191" t="s">
        <v>1680</v>
      </c>
      <c r="E520" s="191">
        <v>42382</v>
      </c>
      <c r="F520" s="192" t="s">
        <v>469</v>
      </c>
      <c r="G520" s="192" t="s">
        <v>1471</v>
      </c>
      <c r="H520" s="193" t="s">
        <v>471</v>
      </c>
      <c r="I520" s="256">
        <v>132</v>
      </c>
      <c r="J520" s="256">
        <v>12900</v>
      </c>
      <c r="K520" s="38">
        <f>ROUND(I520*J520,0)</f>
        <v>1702800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7"/>
        <v/>
      </c>
      <c r="AE520" s="211"/>
    </row>
    <row r="521" spans="1:33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2"/>
        <v>1</v>
      </c>
      <c r="C521" s="184">
        <f t="shared" si="23"/>
        <v>42382</v>
      </c>
      <c r="D521" s="191" t="s">
        <v>1680</v>
      </c>
      <c r="E521" s="191">
        <v>42382</v>
      </c>
      <c r="F521" s="192" t="s">
        <v>594</v>
      </c>
      <c r="G521" s="192" t="s">
        <v>1471</v>
      </c>
      <c r="H521" s="786" t="s">
        <v>471</v>
      </c>
      <c r="I521" s="256">
        <v>222</v>
      </c>
      <c r="J521" s="256">
        <v>6400</v>
      </c>
      <c r="K521" s="38">
        <f>ROUND(I521*J521,0)</f>
        <v>1420800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7"/>
        <v/>
      </c>
      <c r="AD521" s="211"/>
      <c r="AE521" s="211"/>
    </row>
    <row r="522" spans="1:33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2"/>
        <v>1</v>
      </c>
      <c r="C522" s="184">
        <f t="shared" si="23"/>
        <v>42382</v>
      </c>
      <c r="D522" s="191" t="s">
        <v>1680</v>
      </c>
      <c r="E522" s="191">
        <v>42382</v>
      </c>
      <c r="F522" s="192" t="s">
        <v>428</v>
      </c>
      <c r="G522" s="192" t="s">
        <v>1471</v>
      </c>
      <c r="H522" s="786" t="s">
        <v>471</v>
      </c>
      <c r="I522" s="258"/>
      <c r="J522" s="256"/>
      <c r="K522" s="38">
        <v>312360</v>
      </c>
      <c r="L522" s="194" t="s">
        <v>259</v>
      </c>
      <c r="M522" s="194" t="s">
        <v>372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7"/>
        <v/>
      </c>
      <c r="AE522" s="211"/>
    </row>
    <row r="523" spans="1:33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2"/>
        <v>1</v>
      </c>
      <c r="C523" s="184">
        <f t="shared" si="23"/>
        <v>42383</v>
      </c>
      <c r="D523" s="191" t="s">
        <v>1681</v>
      </c>
      <c r="E523" s="191">
        <v>42383</v>
      </c>
      <c r="F523" s="192" t="s">
        <v>469</v>
      </c>
      <c r="G523" s="483" t="s">
        <v>1414</v>
      </c>
      <c r="H523" s="193" t="s">
        <v>471</v>
      </c>
      <c r="I523" s="256">
        <v>273</v>
      </c>
      <c r="J523" s="256">
        <v>12900</v>
      </c>
      <c r="K523" s="38">
        <f>ROUND(I523*J523,0)</f>
        <v>3521700</v>
      </c>
      <c r="L523" s="194" t="s">
        <v>259</v>
      </c>
      <c r="M523" s="194" t="s">
        <v>174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7"/>
        <v/>
      </c>
      <c r="AD523" s="211"/>
      <c r="AE523" s="211"/>
    </row>
    <row r="524" spans="1:33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2"/>
        <v>1</v>
      </c>
      <c r="C524" s="184">
        <f t="shared" si="23"/>
        <v>42383</v>
      </c>
      <c r="D524" s="191" t="s">
        <v>1681</v>
      </c>
      <c r="E524" s="191">
        <v>42383</v>
      </c>
      <c r="F524" s="192" t="s">
        <v>1547</v>
      </c>
      <c r="G524" s="192" t="s">
        <v>1414</v>
      </c>
      <c r="H524" s="912" t="s">
        <v>471</v>
      </c>
      <c r="I524" s="256">
        <v>500</v>
      </c>
      <c r="J524" s="256">
        <v>8900</v>
      </c>
      <c r="K524" s="38">
        <f>ROUND(I524*J524,0)</f>
        <v>4450000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7"/>
        <v/>
      </c>
      <c r="AE524" s="211"/>
    </row>
    <row r="525" spans="1:33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2"/>
        <v>1</v>
      </c>
      <c r="C525" s="184">
        <f t="shared" si="23"/>
        <v>42383</v>
      </c>
      <c r="D525" s="191" t="s">
        <v>1681</v>
      </c>
      <c r="E525" s="191">
        <v>42383</v>
      </c>
      <c r="F525" s="192" t="s">
        <v>428</v>
      </c>
      <c r="G525" s="919" t="s">
        <v>1414</v>
      </c>
      <c r="H525" s="210" t="s">
        <v>471</v>
      </c>
      <c r="I525" s="257"/>
      <c r="J525" s="257"/>
      <c r="K525" s="38">
        <v>747170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7"/>
        <v/>
      </c>
      <c r="AE525" s="211"/>
    </row>
    <row r="526" spans="1:33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2"/>
        <v>1</v>
      </c>
      <c r="C526" s="184">
        <f t="shared" si="23"/>
        <v>42383</v>
      </c>
      <c r="D526" s="191" t="s">
        <v>1682</v>
      </c>
      <c r="E526" s="191">
        <v>42383</v>
      </c>
      <c r="F526" s="192" t="s">
        <v>986</v>
      </c>
      <c r="G526" s="192" t="s">
        <v>1415</v>
      </c>
      <c r="H526" s="210" t="s">
        <v>636</v>
      </c>
      <c r="I526" s="256">
        <v>1000</v>
      </c>
      <c r="J526" s="256">
        <v>6950</v>
      </c>
      <c r="K526" s="38">
        <f>ROUND(I526*J526,0)</f>
        <v>6950000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7"/>
        <v/>
      </c>
      <c r="AD526" s="591"/>
      <c r="AF526" s="591"/>
      <c r="AG526" s="591"/>
    </row>
    <row r="527" spans="1:33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2"/>
        <v>1</v>
      </c>
      <c r="C527" s="184">
        <f t="shared" si="23"/>
        <v>42383</v>
      </c>
      <c r="D527" s="191" t="s">
        <v>1682</v>
      </c>
      <c r="E527" s="191">
        <v>42383</v>
      </c>
      <c r="F527" s="192" t="s">
        <v>428</v>
      </c>
      <c r="G527" s="919" t="s">
        <v>1415</v>
      </c>
      <c r="H527" s="210" t="s">
        <v>636</v>
      </c>
      <c r="I527" s="257"/>
      <c r="J527" s="257"/>
      <c r="K527" s="38">
        <v>695000</v>
      </c>
      <c r="L527" s="194" t="s">
        <v>259</v>
      </c>
      <c r="M527" s="194" t="s">
        <v>372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7"/>
        <v/>
      </c>
      <c r="AD527" s="591"/>
      <c r="AF527" s="591"/>
      <c r="AG527" s="591"/>
    </row>
    <row r="528" spans="1:33" s="59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2"/>
        <v>1</v>
      </c>
      <c r="C528" s="184">
        <f t="shared" si="23"/>
        <v>42383</v>
      </c>
      <c r="D528" s="191" t="s">
        <v>1683</v>
      </c>
      <c r="E528" s="191">
        <v>42383</v>
      </c>
      <c r="F528" s="192" t="s">
        <v>946</v>
      </c>
      <c r="G528" s="192" t="s">
        <v>1472</v>
      </c>
      <c r="H528" s="193" t="s">
        <v>904</v>
      </c>
      <c r="I528" s="257">
        <v>100</v>
      </c>
      <c r="J528" s="257">
        <v>10900</v>
      </c>
      <c r="K528" s="38">
        <f>ROUND(I528*J528,0)</f>
        <v>1090000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7"/>
        <v/>
      </c>
      <c r="AE528" s="211"/>
    </row>
    <row r="529" spans="1:33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ref="B529:B584" si="28">IF(C529&lt;&gt;"",MONTH(C529),"")</f>
        <v>1</v>
      </c>
      <c r="C529" s="184">
        <f t="shared" ref="C529:C584" si="29">E529</f>
        <v>42383</v>
      </c>
      <c r="D529" s="191" t="s">
        <v>1683</v>
      </c>
      <c r="E529" s="191">
        <v>42383</v>
      </c>
      <c r="F529" s="192" t="s">
        <v>920</v>
      </c>
      <c r="G529" s="192" t="s">
        <v>1472</v>
      </c>
      <c r="H529" s="193" t="s">
        <v>904</v>
      </c>
      <c r="I529" s="256">
        <v>20</v>
      </c>
      <c r="J529" s="256">
        <v>11700</v>
      </c>
      <c r="K529" s="38">
        <f>ROUND(I529*J529,0)</f>
        <v>234000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7"/>
        <v/>
      </c>
      <c r="AD529" s="211"/>
      <c r="AE529" s="211"/>
    </row>
    <row r="530" spans="1:33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8"/>
        <v>1</v>
      </c>
      <c r="C530" s="184">
        <f t="shared" si="29"/>
        <v>42383</v>
      </c>
      <c r="D530" s="191" t="s">
        <v>1683</v>
      </c>
      <c r="E530" s="191">
        <v>42383</v>
      </c>
      <c r="F530" s="192" t="s">
        <v>921</v>
      </c>
      <c r="G530" s="192" t="s">
        <v>1472</v>
      </c>
      <c r="H530" s="193" t="s">
        <v>904</v>
      </c>
      <c r="I530" s="256">
        <v>20</v>
      </c>
      <c r="J530" s="256">
        <v>12400</v>
      </c>
      <c r="K530" s="38">
        <f>ROUND(I530*J530,0)</f>
        <v>248000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7"/>
        <v/>
      </c>
      <c r="AE530" s="211"/>
    </row>
    <row r="531" spans="1:33" s="59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8"/>
        <v>1</v>
      </c>
      <c r="C531" s="184">
        <f t="shared" si="29"/>
        <v>42383</v>
      </c>
      <c r="D531" s="191" t="s">
        <v>1683</v>
      </c>
      <c r="E531" s="191">
        <v>42383</v>
      </c>
      <c r="F531" s="192" t="s">
        <v>923</v>
      </c>
      <c r="G531" s="483" t="s">
        <v>1472</v>
      </c>
      <c r="H531" s="193" t="s">
        <v>904</v>
      </c>
      <c r="I531" s="256">
        <v>20</v>
      </c>
      <c r="J531" s="256">
        <v>15300</v>
      </c>
      <c r="K531" s="38">
        <f>ROUND(I531*J531,0)</f>
        <v>306000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ref="AC531:AC562" si="30">IF(VLOOKUP(H531,DS_131,1,0)=H531,"","x")</f>
        <v/>
      </c>
      <c r="AD531" s="211"/>
      <c r="AE531" s="211"/>
      <c r="AF531" s="211"/>
      <c r="AG531" s="211"/>
    </row>
    <row r="532" spans="1:33" s="59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8"/>
        <v>1</v>
      </c>
      <c r="C532" s="184">
        <f t="shared" si="29"/>
        <v>42383</v>
      </c>
      <c r="D532" s="191" t="s">
        <v>1683</v>
      </c>
      <c r="E532" s="191">
        <v>42383</v>
      </c>
      <c r="F532" s="192" t="s">
        <v>428</v>
      </c>
      <c r="G532" s="192" t="s">
        <v>1472</v>
      </c>
      <c r="H532" s="193" t="s">
        <v>904</v>
      </c>
      <c r="I532" s="256"/>
      <c r="J532" s="256"/>
      <c r="K532" s="38">
        <v>187800</v>
      </c>
      <c r="L532" s="194" t="s">
        <v>259</v>
      </c>
      <c r="M532" s="194" t="s">
        <v>372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si="30"/>
        <v/>
      </c>
      <c r="AE532" s="211"/>
      <c r="AF532" s="211"/>
      <c r="AG532" s="211"/>
    </row>
    <row r="533" spans="1:33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8"/>
        <v>1</v>
      </c>
      <c r="C533" s="184">
        <f t="shared" si="29"/>
        <v>42383</v>
      </c>
      <c r="D533" s="191" t="s">
        <v>1684</v>
      </c>
      <c r="E533" s="191">
        <v>42383</v>
      </c>
      <c r="F533" s="192" t="s">
        <v>438</v>
      </c>
      <c r="G533" s="483" t="s">
        <v>1473</v>
      </c>
      <c r="H533" s="193" t="s">
        <v>437</v>
      </c>
      <c r="I533" s="256">
        <v>314</v>
      </c>
      <c r="J533" s="256">
        <v>10500</v>
      </c>
      <c r="K533" s="38">
        <f>ROUND(I533*J533,0)</f>
        <v>3297000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0"/>
        <v/>
      </c>
      <c r="AD533" s="591"/>
    </row>
    <row r="534" spans="1:33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8"/>
        <v>1</v>
      </c>
      <c r="C534" s="184">
        <f t="shared" si="29"/>
        <v>42383</v>
      </c>
      <c r="D534" s="191" t="s">
        <v>1684</v>
      </c>
      <c r="E534" s="191">
        <v>42383</v>
      </c>
      <c r="F534" s="192" t="s">
        <v>428</v>
      </c>
      <c r="G534" s="192" t="s">
        <v>1473</v>
      </c>
      <c r="H534" s="193" t="s">
        <v>437</v>
      </c>
      <c r="I534" s="256"/>
      <c r="J534" s="256"/>
      <c r="K534" s="38">
        <v>329700</v>
      </c>
      <c r="L534" s="194" t="s">
        <v>259</v>
      </c>
      <c r="M534" s="194" t="s">
        <v>372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0"/>
        <v/>
      </c>
      <c r="AD534" s="591"/>
    </row>
    <row r="535" spans="1:33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8"/>
        <v>1</v>
      </c>
      <c r="C535" s="184">
        <f t="shared" si="29"/>
        <v>42383</v>
      </c>
      <c r="D535" s="191" t="s">
        <v>1685</v>
      </c>
      <c r="E535" s="191">
        <v>42383</v>
      </c>
      <c r="F535" s="192" t="s">
        <v>1017</v>
      </c>
      <c r="G535" s="483" t="s">
        <v>1474</v>
      </c>
      <c r="H535" s="7" t="s">
        <v>1364</v>
      </c>
      <c r="I535" s="256">
        <v>214</v>
      </c>
      <c r="J535" s="256">
        <v>10920</v>
      </c>
      <c r="K535" s="38">
        <f>ROUND(I535*J535,0)</f>
        <v>2336880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0"/>
        <v/>
      </c>
      <c r="AD535" s="591"/>
    </row>
    <row r="536" spans="1:33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8"/>
        <v>1</v>
      </c>
      <c r="C536" s="184">
        <f t="shared" si="29"/>
        <v>42383</v>
      </c>
      <c r="D536" s="191" t="s">
        <v>1685</v>
      </c>
      <c r="E536" s="191">
        <v>42383</v>
      </c>
      <c r="F536" s="192" t="s">
        <v>1016</v>
      </c>
      <c r="G536" s="192" t="s">
        <v>1474</v>
      </c>
      <c r="H536" s="7" t="s">
        <v>1364</v>
      </c>
      <c r="I536" s="256">
        <v>621</v>
      </c>
      <c r="J536" s="256">
        <v>6450</v>
      </c>
      <c r="K536" s="38">
        <f>ROUND(I536*J536,0)</f>
        <v>4005450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0"/>
        <v/>
      </c>
      <c r="AD536" s="591"/>
    </row>
    <row r="537" spans="1:33" s="59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8"/>
        <v>1</v>
      </c>
      <c r="C537" s="184">
        <f t="shared" si="29"/>
        <v>42383</v>
      </c>
      <c r="D537" s="191" t="s">
        <v>1685</v>
      </c>
      <c r="E537" s="191">
        <v>42383</v>
      </c>
      <c r="F537" s="192" t="s">
        <v>428</v>
      </c>
      <c r="G537" s="483" t="s">
        <v>1474</v>
      </c>
      <c r="H537" s="7" t="s">
        <v>1364</v>
      </c>
      <c r="I537" s="256"/>
      <c r="J537" s="256"/>
      <c r="K537" s="38">
        <v>634233</v>
      </c>
      <c r="L537" s="194" t="s">
        <v>259</v>
      </c>
      <c r="M537" s="194" t="s">
        <v>372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0"/>
        <v/>
      </c>
      <c r="AF537" s="211"/>
      <c r="AG537" s="211"/>
    </row>
    <row r="538" spans="1:33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8"/>
        <v>1</v>
      </c>
      <c r="C538" s="184">
        <f t="shared" si="29"/>
        <v>42383</v>
      </c>
      <c r="D538" s="191" t="s">
        <v>1686</v>
      </c>
      <c r="E538" s="191">
        <v>42383</v>
      </c>
      <c r="F538" s="192" t="s">
        <v>1180</v>
      </c>
      <c r="G538" s="192" t="s">
        <v>1475</v>
      </c>
      <c r="H538" s="210" t="s">
        <v>1795</v>
      </c>
      <c r="I538" s="257">
        <v>170</v>
      </c>
      <c r="J538" s="257">
        <v>12039</v>
      </c>
      <c r="K538" s="38">
        <f t="shared" ref="K538:K545" si="31">ROUND(I538*J538,0)</f>
        <v>2046630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0"/>
        <v/>
      </c>
      <c r="AF538" s="211"/>
      <c r="AG538" s="211"/>
    </row>
    <row r="539" spans="1:33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8"/>
        <v>1</v>
      </c>
      <c r="C539" s="184">
        <f t="shared" si="29"/>
        <v>42383</v>
      </c>
      <c r="D539" s="191" t="s">
        <v>1686</v>
      </c>
      <c r="E539" s="191">
        <v>42383</v>
      </c>
      <c r="F539" s="192" t="s">
        <v>1199</v>
      </c>
      <c r="G539" s="192" t="s">
        <v>1475</v>
      </c>
      <c r="H539" s="210" t="s">
        <v>1795</v>
      </c>
      <c r="I539" s="256">
        <v>40</v>
      </c>
      <c r="J539" s="256">
        <v>8818</v>
      </c>
      <c r="K539" s="38">
        <f t="shared" si="31"/>
        <v>352720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0"/>
        <v/>
      </c>
      <c r="AF539" s="211"/>
      <c r="AG539" s="211"/>
    </row>
    <row r="540" spans="1:33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8"/>
        <v>1</v>
      </c>
      <c r="C540" s="184">
        <f t="shared" si="29"/>
        <v>42383</v>
      </c>
      <c r="D540" s="191" t="s">
        <v>1686</v>
      </c>
      <c r="E540" s="191">
        <v>42383</v>
      </c>
      <c r="F540" s="192" t="s">
        <v>1806</v>
      </c>
      <c r="G540" s="192" t="s">
        <v>1475</v>
      </c>
      <c r="H540" s="210" t="s">
        <v>1795</v>
      </c>
      <c r="I540" s="256">
        <v>25</v>
      </c>
      <c r="J540" s="256">
        <v>7862</v>
      </c>
      <c r="K540" s="38">
        <f t="shared" si="31"/>
        <v>196550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0"/>
        <v/>
      </c>
      <c r="AE540" s="211"/>
      <c r="AF540" s="211"/>
      <c r="AG540" s="211"/>
    </row>
    <row r="541" spans="1:33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8"/>
        <v>1</v>
      </c>
      <c r="C541" s="184">
        <f t="shared" si="29"/>
        <v>42383</v>
      </c>
      <c r="D541" s="191" t="s">
        <v>1686</v>
      </c>
      <c r="E541" s="191">
        <v>42383</v>
      </c>
      <c r="F541" s="192" t="s">
        <v>1807</v>
      </c>
      <c r="G541" s="192" t="s">
        <v>1475</v>
      </c>
      <c r="H541" s="210" t="s">
        <v>1795</v>
      </c>
      <c r="I541" s="257">
        <v>10</v>
      </c>
      <c r="J541" s="257">
        <v>10156</v>
      </c>
      <c r="K541" s="38">
        <f t="shared" si="31"/>
        <v>101560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0"/>
        <v/>
      </c>
      <c r="AE541" s="211"/>
      <c r="AF541" s="211"/>
      <c r="AG541" s="211"/>
    </row>
    <row r="542" spans="1:33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8"/>
        <v>1</v>
      </c>
      <c r="C542" s="184">
        <f t="shared" si="29"/>
        <v>42383</v>
      </c>
      <c r="D542" s="191" t="s">
        <v>1686</v>
      </c>
      <c r="E542" s="191">
        <v>42383</v>
      </c>
      <c r="F542" s="192" t="s">
        <v>1808</v>
      </c>
      <c r="G542" s="192" t="s">
        <v>1475</v>
      </c>
      <c r="H542" s="210" t="s">
        <v>1795</v>
      </c>
      <c r="I542" s="256">
        <v>580</v>
      </c>
      <c r="J542" s="256">
        <v>8938</v>
      </c>
      <c r="K542" s="38">
        <f t="shared" si="31"/>
        <v>5184040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0"/>
        <v/>
      </c>
      <c r="AD542" s="211"/>
      <c r="AE542" s="211"/>
      <c r="AF542" s="211"/>
      <c r="AG542" s="211"/>
    </row>
    <row r="543" spans="1:33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8"/>
        <v>1</v>
      </c>
      <c r="C543" s="184">
        <f t="shared" si="29"/>
        <v>42383</v>
      </c>
      <c r="D543" s="191" t="s">
        <v>1686</v>
      </c>
      <c r="E543" s="191">
        <v>42383</v>
      </c>
      <c r="F543" s="192" t="s">
        <v>1809</v>
      </c>
      <c r="G543" s="192" t="s">
        <v>1475</v>
      </c>
      <c r="H543" s="210" t="s">
        <v>1795</v>
      </c>
      <c r="I543" s="256">
        <v>900</v>
      </c>
      <c r="J543" s="256">
        <v>8287</v>
      </c>
      <c r="K543" s="38">
        <f t="shared" si="31"/>
        <v>7458300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0"/>
        <v/>
      </c>
      <c r="AE543" s="211"/>
      <c r="AF543" s="211"/>
      <c r="AG543" s="211"/>
    </row>
    <row r="544" spans="1:33" s="59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8"/>
        <v>1</v>
      </c>
      <c r="C544" s="184">
        <f t="shared" si="29"/>
        <v>42383</v>
      </c>
      <c r="D544" s="191" t="s">
        <v>1686</v>
      </c>
      <c r="E544" s="191">
        <v>42383</v>
      </c>
      <c r="F544" s="192" t="s">
        <v>1810</v>
      </c>
      <c r="G544" s="192" t="s">
        <v>1475</v>
      </c>
      <c r="H544" s="210" t="s">
        <v>1795</v>
      </c>
      <c r="I544" s="256">
        <v>12</v>
      </c>
      <c r="J544" s="256">
        <v>13653</v>
      </c>
      <c r="K544" s="38">
        <f t="shared" si="31"/>
        <v>163836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0"/>
        <v/>
      </c>
      <c r="AD544" s="211"/>
      <c r="AE544" s="211"/>
      <c r="AF544" s="211"/>
      <c r="AG544" s="211"/>
    </row>
    <row r="545" spans="1:33" s="59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8"/>
        <v>1</v>
      </c>
      <c r="C545" s="184">
        <f t="shared" si="29"/>
        <v>42383</v>
      </c>
      <c r="D545" s="191" t="s">
        <v>1686</v>
      </c>
      <c r="E545" s="191">
        <v>42383</v>
      </c>
      <c r="F545" s="192" t="s">
        <v>1811</v>
      </c>
      <c r="G545" s="192" t="s">
        <v>1475</v>
      </c>
      <c r="H545" s="210" t="s">
        <v>1795</v>
      </c>
      <c r="I545" s="256">
        <v>13</v>
      </c>
      <c r="J545" s="256">
        <v>8832</v>
      </c>
      <c r="K545" s="38">
        <f t="shared" si="31"/>
        <v>114816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0"/>
        <v/>
      </c>
      <c r="AE545" s="211"/>
      <c r="AF545" s="211"/>
      <c r="AG545" s="211"/>
    </row>
    <row r="546" spans="1:33" s="59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8"/>
        <v>1</v>
      </c>
      <c r="C546" s="184">
        <f t="shared" si="29"/>
        <v>42383</v>
      </c>
      <c r="D546" s="191" t="s">
        <v>1686</v>
      </c>
      <c r="E546" s="191">
        <v>42383</v>
      </c>
      <c r="F546" s="192" t="s">
        <v>715</v>
      </c>
      <c r="G546" s="192" t="s">
        <v>1475</v>
      </c>
      <c r="H546" s="210" t="s">
        <v>1795</v>
      </c>
      <c r="I546" s="256"/>
      <c r="J546" s="256"/>
      <c r="K546" s="38">
        <v>1561845</v>
      </c>
      <c r="L546" s="194" t="s">
        <v>259</v>
      </c>
      <c r="M546" s="194" t="s">
        <v>372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0"/>
        <v/>
      </c>
      <c r="AE546" s="211"/>
      <c r="AF546" s="211"/>
      <c r="AG546" s="211"/>
    </row>
    <row r="547" spans="1:33" s="59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8"/>
        <v>1</v>
      </c>
      <c r="C547" s="184">
        <f t="shared" si="29"/>
        <v>42385</v>
      </c>
      <c r="D547" s="191" t="s">
        <v>1687</v>
      </c>
      <c r="E547" s="191">
        <v>42385</v>
      </c>
      <c r="F547" s="192" t="s">
        <v>513</v>
      </c>
      <c r="G547" s="192" t="s">
        <v>1476</v>
      </c>
      <c r="H547" s="193" t="s">
        <v>426</v>
      </c>
      <c r="I547" s="256">
        <v>619</v>
      </c>
      <c r="J547" s="256">
        <v>9700</v>
      </c>
      <c r="K547" s="38">
        <f>ROUND(I547*J547,0)</f>
        <v>6004300</v>
      </c>
      <c r="L547" s="194" t="s">
        <v>259</v>
      </c>
      <c r="M547" s="194" t="s">
        <v>174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0"/>
        <v/>
      </c>
      <c r="AE547" s="211"/>
      <c r="AF547" s="211"/>
      <c r="AG547" s="211"/>
    </row>
    <row r="548" spans="1:33" s="870" customFormat="1" ht="15.75" customHeight="1">
      <c r="A548" s="204" t="str">
        <f>IF(B548&lt;&gt;"",IF(AND(B548&gt;=_TM1,B548&lt;=_TM2,OR(TH!L548="1111",TH!M548="1111")),TH!D548,""),"")</f>
        <v/>
      </c>
      <c r="B548" s="36">
        <f t="shared" si="28"/>
        <v>1</v>
      </c>
      <c r="C548" s="184">
        <f t="shared" si="29"/>
        <v>42385</v>
      </c>
      <c r="D548" s="191" t="s">
        <v>1687</v>
      </c>
      <c r="E548" s="191">
        <v>42385</v>
      </c>
      <c r="F548" s="192" t="s">
        <v>428</v>
      </c>
      <c r="G548" s="192" t="s">
        <v>1476</v>
      </c>
      <c r="H548" s="193" t="s">
        <v>426</v>
      </c>
      <c r="I548" s="256"/>
      <c r="J548" s="256"/>
      <c r="K548" s="38">
        <v>600430</v>
      </c>
      <c r="L548" s="194" t="s">
        <v>259</v>
      </c>
      <c r="M548" s="194" t="s">
        <v>372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0"/>
        <v/>
      </c>
      <c r="AD548" s="591"/>
      <c r="AE548" s="211"/>
      <c r="AF548" s="211"/>
      <c r="AG548" s="211"/>
    </row>
    <row r="549" spans="1:33" s="59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8"/>
        <v>1</v>
      </c>
      <c r="C549" s="184">
        <f t="shared" si="29"/>
        <v>42385</v>
      </c>
      <c r="D549" s="191" t="s">
        <v>1688</v>
      </c>
      <c r="E549" s="191">
        <v>42385</v>
      </c>
      <c r="F549" s="192" t="s">
        <v>1477</v>
      </c>
      <c r="G549" s="192" t="s">
        <v>1478</v>
      </c>
      <c r="H549" s="210" t="s">
        <v>636</v>
      </c>
      <c r="I549" s="256">
        <v>200</v>
      </c>
      <c r="J549" s="256">
        <v>6000</v>
      </c>
      <c r="K549" s="38">
        <f>ROUND(I549*J549,0)</f>
        <v>1200000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0"/>
        <v/>
      </c>
      <c r="AD549" s="211"/>
      <c r="AE549" s="211"/>
      <c r="AF549" s="211"/>
      <c r="AG549" s="211"/>
    </row>
    <row r="550" spans="1:33" s="59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8"/>
        <v>1</v>
      </c>
      <c r="C550" s="184">
        <f t="shared" si="29"/>
        <v>42385</v>
      </c>
      <c r="D550" s="191" t="s">
        <v>1688</v>
      </c>
      <c r="E550" s="191">
        <v>42385</v>
      </c>
      <c r="F550" s="192" t="s">
        <v>1479</v>
      </c>
      <c r="G550" s="192" t="s">
        <v>1478</v>
      </c>
      <c r="H550" s="210" t="s">
        <v>636</v>
      </c>
      <c r="I550" s="256">
        <v>200</v>
      </c>
      <c r="J550" s="256">
        <v>5900</v>
      </c>
      <c r="K550" s="38">
        <f>ROUND(I550*J550,0)</f>
        <v>1180000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0"/>
        <v/>
      </c>
      <c r="AE550" s="211"/>
      <c r="AF550" s="211"/>
      <c r="AG550" s="211"/>
    </row>
    <row r="551" spans="1:33" s="59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8"/>
        <v>1</v>
      </c>
      <c r="C551" s="184">
        <f t="shared" si="29"/>
        <v>42385</v>
      </c>
      <c r="D551" s="191" t="s">
        <v>1688</v>
      </c>
      <c r="E551" s="191">
        <v>42385</v>
      </c>
      <c r="F551" s="192" t="s">
        <v>1480</v>
      </c>
      <c r="G551" s="192" t="s">
        <v>1478</v>
      </c>
      <c r="H551" s="210" t="s">
        <v>636</v>
      </c>
      <c r="I551" s="256">
        <v>200</v>
      </c>
      <c r="J551" s="256">
        <v>6000</v>
      </c>
      <c r="K551" s="38">
        <f>ROUND(I551*J551,0)</f>
        <v>1200000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0"/>
        <v/>
      </c>
      <c r="AE551" s="211"/>
      <c r="AF551" s="211"/>
      <c r="AG551" s="211"/>
    </row>
    <row r="552" spans="1:33" s="59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8"/>
        <v>1</v>
      </c>
      <c r="C552" s="184">
        <f t="shared" si="29"/>
        <v>42385</v>
      </c>
      <c r="D552" s="191" t="s">
        <v>1688</v>
      </c>
      <c r="E552" s="191">
        <v>42385</v>
      </c>
      <c r="F552" s="192" t="s">
        <v>428</v>
      </c>
      <c r="G552" s="192" t="s">
        <v>1478</v>
      </c>
      <c r="H552" s="210" t="s">
        <v>636</v>
      </c>
      <c r="I552" s="256"/>
      <c r="J552" s="256"/>
      <c r="K552" s="38">
        <v>358000</v>
      </c>
      <c r="L552" s="194" t="s">
        <v>259</v>
      </c>
      <c r="M552" s="194" t="s">
        <v>372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0"/>
        <v/>
      </c>
      <c r="AE552" s="211"/>
      <c r="AF552" s="211"/>
      <c r="AG552" s="211"/>
    </row>
    <row r="553" spans="1:33" s="59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8"/>
        <v>1</v>
      </c>
      <c r="C553" s="184">
        <f t="shared" si="29"/>
        <v>42388</v>
      </c>
      <c r="D553" s="191" t="s">
        <v>1689</v>
      </c>
      <c r="E553" s="191">
        <v>42388</v>
      </c>
      <c r="F553" s="192" t="s">
        <v>1481</v>
      </c>
      <c r="G553" s="192" t="s">
        <v>1482</v>
      </c>
      <c r="H553" s="193" t="s">
        <v>897</v>
      </c>
      <c r="I553" s="256">
        <v>35</v>
      </c>
      <c r="J553" s="256">
        <v>14600</v>
      </c>
      <c r="K553" s="38">
        <f t="shared" ref="K553:K560" si="32">ROUND(I553*J553,0)</f>
        <v>511000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0"/>
        <v/>
      </c>
      <c r="AE553" s="211"/>
      <c r="AF553" s="211"/>
      <c r="AG553" s="211"/>
    </row>
    <row r="554" spans="1:33" s="59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8"/>
        <v>1</v>
      </c>
      <c r="C554" s="184">
        <f t="shared" si="29"/>
        <v>42388</v>
      </c>
      <c r="D554" s="191" t="s">
        <v>1689</v>
      </c>
      <c r="E554" s="191">
        <v>42388</v>
      </c>
      <c r="F554" s="192" t="s">
        <v>1483</v>
      </c>
      <c r="G554" s="192" t="s">
        <v>1482</v>
      </c>
      <c r="H554" s="193" t="s">
        <v>897</v>
      </c>
      <c r="I554" s="256">
        <v>55</v>
      </c>
      <c r="J554" s="256">
        <v>9000</v>
      </c>
      <c r="K554" s="38">
        <f t="shared" si="32"/>
        <v>495000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0"/>
        <v/>
      </c>
      <c r="AE554" s="211"/>
      <c r="AF554" s="211"/>
      <c r="AG554" s="211"/>
    </row>
    <row r="555" spans="1:33" s="59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8"/>
        <v>1</v>
      </c>
      <c r="C555" s="184">
        <f t="shared" si="29"/>
        <v>42388</v>
      </c>
      <c r="D555" s="191" t="s">
        <v>1689</v>
      </c>
      <c r="E555" s="191">
        <v>42388</v>
      </c>
      <c r="F555" s="192" t="s">
        <v>1484</v>
      </c>
      <c r="G555" s="192" t="s">
        <v>1482</v>
      </c>
      <c r="H555" s="193" t="s">
        <v>897</v>
      </c>
      <c r="I555" s="256">
        <v>50</v>
      </c>
      <c r="J555" s="256">
        <v>13900</v>
      </c>
      <c r="K555" s="38">
        <f t="shared" si="32"/>
        <v>695000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0"/>
        <v/>
      </c>
      <c r="AE555" s="211"/>
      <c r="AF555" s="211"/>
      <c r="AG555" s="211"/>
    </row>
    <row r="556" spans="1:33" s="59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8"/>
        <v>1</v>
      </c>
      <c r="C556" s="184">
        <f t="shared" si="29"/>
        <v>42388</v>
      </c>
      <c r="D556" s="191" t="s">
        <v>1689</v>
      </c>
      <c r="E556" s="191">
        <v>42388</v>
      </c>
      <c r="F556" s="192" t="s">
        <v>599</v>
      </c>
      <c r="G556" s="192" t="s">
        <v>1482</v>
      </c>
      <c r="H556" s="193" t="s">
        <v>897</v>
      </c>
      <c r="I556" s="258">
        <v>510</v>
      </c>
      <c r="J556" s="258">
        <v>8950</v>
      </c>
      <c r="K556" s="38">
        <f t="shared" si="32"/>
        <v>4564500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0"/>
        <v/>
      </c>
      <c r="AE556" s="211"/>
      <c r="AF556" s="211"/>
      <c r="AG556" s="211"/>
    </row>
    <row r="557" spans="1:33" s="59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8"/>
        <v>1</v>
      </c>
      <c r="C557" s="184">
        <f t="shared" si="29"/>
        <v>42388</v>
      </c>
      <c r="D557" s="191" t="s">
        <v>1689</v>
      </c>
      <c r="E557" s="191">
        <v>42388</v>
      </c>
      <c r="F557" s="192" t="s">
        <v>1485</v>
      </c>
      <c r="G557" s="192" t="s">
        <v>1482</v>
      </c>
      <c r="H557" s="193" t="s">
        <v>897</v>
      </c>
      <c r="I557" s="258">
        <v>235</v>
      </c>
      <c r="J557" s="258">
        <v>8800</v>
      </c>
      <c r="K557" s="38">
        <f t="shared" si="32"/>
        <v>2068000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0"/>
        <v/>
      </c>
      <c r="AE557" s="211"/>
      <c r="AF557" s="211"/>
      <c r="AG557" s="211"/>
    </row>
    <row r="558" spans="1:33" s="59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8"/>
        <v>1</v>
      </c>
      <c r="C558" s="184">
        <f t="shared" si="29"/>
        <v>42388</v>
      </c>
      <c r="D558" s="191" t="s">
        <v>1689</v>
      </c>
      <c r="E558" s="191">
        <v>42388</v>
      </c>
      <c r="F558" s="192" t="s">
        <v>600</v>
      </c>
      <c r="G558" s="192" t="s">
        <v>1482</v>
      </c>
      <c r="H558" s="193" t="s">
        <v>897</v>
      </c>
      <c r="I558" s="256">
        <v>110</v>
      </c>
      <c r="J558" s="256">
        <v>6300</v>
      </c>
      <c r="K558" s="38">
        <f t="shared" si="32"/>
        <v>693000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0"/>
        <v/>
      </c>
      <c r="AE558" s="211"/>
      <c r="AF558" s="211"/>
      <c r="AG558" s="211"/>
    </row>
    <row r="559" spans="1:33" s="59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8"/>
        <v>1</v>
      </c>
      <c r="C559" s="184">
        <f t="shared" si="29"/>
        <v>42388</v>
      </c>
      <c r="D559" s="191" t="s">
        <v>1689</v>
      </c>
      <c r="E559" s="191">
        <v>42388</v>
      </c>
      <c r="F559" s="192" t="s">
        <v>1486</v>
      </c>
      <c r="G559" s="192" t="s">
        <v>1482</v>
      </c>
      <c r="H559" s="193" t="s">
        <v>897</v>
      </c>
      <c r="I559" s="256">
        <v>24</v>
      </c>
      <c r="J559" s="256">
        <v>11100</v>
      </c>
      <c r="K559" s="38">
        <f t="shared" si="32"/>
        <v>266400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>131</v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0"/>
        <v/>
      </c>
      <c r="AE559" s="211"/>
      <c r="AF559" s="211"/>
      <c r="AG559" s="211"/>
    </row>
    <row r="560" spans="1:33" s="59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8"/>
        <v>1</v>
      </c>
      <c r="C560" s="184">
        <f t="shared" si="29"/>
        <v>42388</v>
      </c>
      <c r="D560" s="191" t="s">
        <v>1689</v>
      </c>
      <c r="E560" s="191">
        <v>42388</v>
      </c>
      <c r="F560" s="192" t="s">
        <v>589</v>
      </c>
      <c r="G560" s="192" t="s">
        <v>1482</v>
      </c>
      <c r="H560" s="193" t="s">
        <v>897</v>
      </c>
      <c r="I560" s="256">
        <v>55</v>
      </c>
      <c r="J560" s="256">
        <v>7300</v>
      </c>
      <c r="K560" s="38">
        <f t="shared" si="32"/>
        <v>401500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>131</v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0"/>
        <v/>
      </c>
      <c r="AD560" s="211"/>
      <c r="AE560" s="211"/>
      <c r="AF560" s="211"/>
      <c r="AG560" s="211"/>
    </row>
    <row r="561" spans="1:33" s="59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8"/>
        <v>1</v>
      </c>
      <c r="C561" s="184">
        <f t="shared" si="29"/>
        <v>42388</v>
      </c>
      <c r="D561" s="191" t="s">
        <v>1689</v>
      </c>
      <c r="E561" s="191">
        <v>42388</v>
      </c>
      <c r="F561" s="192" t="s">
        <v>428</v>
      </c>
      <c r="G561" s="192" t="s">
        <v>1482</v>
      </c>
      <c r="H561" s="193" t="s">
        <v>897</v>
      </c>
      <c r="I561" s="256"/>
      <c r="J561" s="256"/>
      <c r="K561" s="38">
        <v>969440</v>
      </c>
      <c r="L561" s="194" t="s">
        <v>259</v>
      </c>
      <c r="M561" s="194" t="s">
        <v>372</v>
      </c>
      <c r="N561" s="52" t="str">
        <f>IF(AND('331-CT'!$E$7=TH!H561,OR(L561="331",M561="331")),"331",IF(AND(OR(L561="131",M561="131"),H561='131-CT'!$E$7),"131",""))</f>
        <v>131</v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0"/>
        <v/>
      </c>
      <c r="AF561" s="211"/>
      <c r="AG561" s="211"/>
    </row>
    <row r="562" spans="1:33" s="59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8"/>
        <v>1</v>
      </c>
      <c r="C562" s="184">
        <f t="shared" si="29"/>
        <v>42388</v>
      </c>
      <c r="D562" s="191" t="s">
        <v>1690</v>
      </c>
      <c r="E562" s="191">
        <v>42388</v>
      </c>
      <c r="F562" s="192" t="s">
        <v>920</v>
      </c>
      <c r="G562" s="192" t="s">
        <v>1487</v>
      </c>
      <c r="H562" s="193" t="s">
        <v>904</v>
      </c>
      <c r="I562" s="257">
        <v>2000</v>
      </c>
      <c r="J562" s="257">
        <v>11300</v>
      </c>
      <c r="K562" s="38">
        <f>ROUND(I562*J562,0)</f>
        <v>22600000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0"/>
        <v/>
      </c>
      <c r="AF562" s="211"/>
      <c r="AG562" s="211"/>
    </row>
    <row r="563" spans="1:33" s="59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8"/>
        <v>1</v>
      </c>
      <c r="C563" s="184">
        <f t="shared" si="29"/>
        <v>42388</v>
      </c>
      <c r="D563" s="191" t="s">
        <v>1690</v>
      </c>
      <c r="E563" s="191">
        <v>42388</v>
      </c>
      <c r="F563" s="192" t="s">
        <v>428</v>
      </c>
      <c r="G563" s="192" t="s">
        <v>1487</v>
      </c>
      <c r="H563" s="193" t="s">
        <v>904</v>
      </c>
      <c r="I563" s="256"/>
      <c r="J563" s="256"/>
      <c r="K563" s="38">
        <v>2260000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ref="AC563:AC574" si="33">IF(VLOOKUP(H563,DS_131,1,0)=H563,"","x")</f>
        <v/>
      </c>
      <c r="AD563" s="211"/>
      <c r="AE563" s="211"/>
      <c r="AF563" s="211"/>
      <c r="AG563" s="211"/>
    </row>
    <row r="564" spans="1:33" s="59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8"/>
        <v>1</v>
      </c>
      <c r="C564" s="184">
        <f t="shared" si="29"/>
        <v>42388</v>
      </c>
      <c r="D564" s="191" t="s">
        <v>1691</v>
      </c>
      <c r="E564" s="191">
        <v>42388</v>
      </c>
      <c r="F564" s="192" t="s">
        <v>1454</v>
      </c>
      <c r="G564" s="192" t="s">
        <v>1488</v>
      </c>
      <c r="H564" s="193" t="s">
        <v>1876</v>
      </c>
      <c r="I564" s="256">
        <v>2539</v>
      </c>
      <c r="J564" s="256">
        <v>15000</v>
      </c>
      <c r="K564" s="38">
        <f>ROUND(I564*J564,0)</f>
        <v>38085000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si="33"/>
        <v/>
      </c>
      <c r="AE564" s="211"/>
      <c r="AF564" s="211"/>
      <c r="AG564" s="211"/>
    </row>
    <row r="565" spans="1:33" s="59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8"/>
        <v>1</v>
      </c>
      <c r="C565" s="184">
        <f t="shared" si="29"/>
        <v>42388</v>
      </c>
      <c r="D565" s="191" t="s">
        <v>1691</v>
      </c>
      <c r="E565" s="191">
        <v>42388</v>
      </c>
      <c r="F565" s="192" t="s">
        <v>428</v>
      </c>
      <c r="G565" s="192" t="s">
        <v>1488</v>
      </c>
      <c r="H565" s="192" t="s">
        <v>1489</v>
      </c>
      <c r="I565" s="256"/>
      <c r="J565" s="256"/>
      <c r="K565" s="38">
        <v>3808500</v>
      </c>
      <c r="L565" s="194" t="s">
        <v>259</v>
      </c>
      <c r="M565" s="194" t="s">
        <v>372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3"/>
        <v/>
      </c>
      <c r="AE565" s="211"/>
      <c r="AF565" s="211"/>
      <c r="AG565" s="211"/>
    </row>
    <row r="566" spans="1:33" s="59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8"/>
        <v>1</v>
      </c>
      <c r="C566" s="184">
        <f t="shared" si="29"/>
        <v>42389</v>
      </c>
      <c r="D566" s="191" t="s">
        <v>1692</v>
      </c>
      <c r="E566" s="191">
        <v>42389</v>
      </c>
      <c r="F566" s="192" t="s">
        <v>930</v>
      </c>
      <c r="G566" s="192" t="s">
        <v>1490</v>
      </c>
      <c r="H566" s="786" t="s">
        <v>437</v>
      </c>
      <c r="I566" s="258">
        <v>313</v>
      </c>
      <c r="J566" s="258">
        <v>6400</v>
      </c>
      <c r="K566" s="38">
        <f>ROUND(I566*J566,0)</f>
        <v>2003200</v>
      </c>
      <c r="L566" s="194" t="s">
        <v>259</v>
      </c>
      <c r="M566" s="194" t="s">
        <v>174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3"/>
        <v/>
      </c>
      <c r="AE566" s="211"/>
      <c r="AF566" s="211"/>
      <c r="AG566" s="211"/>
    </row>
    <row r="567" spans="1:33" s="59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8"/>
        <v>1</v>
      </c>
      <c r="C567" s="184">
        <f t="shared" si="29"/>
        <v>42389</v>
      </c>
      <c r="D567" s="191" t="s">
        <v>1692</v>
      </c>
      <c r="E567" s="191">
        <v>42389</v>
      </c>
      <c r="F567" s="192" t="s">
        <v>438</v>
      </c>
      <c r="G567" s="483" t="s">
        <v>1490</v>
      </c>
      <c r="H567" s="193" t="s">
        <v>437</v>
      </c>
      <c r="I567" s="256">
        <v>321</v>
      </c>
      <c r="J567" s="256">
        <v>10500</v>
      </c>
      <c r="K567" s="38">
        <f>ROUND(I567*J567,0)</f>
        <v>3370500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3"/>
        <v/>
      </c>
      <c r="AE567" s="211"/>
      <c r="AF567" s="211"/>
      <c r="AG567" s="211"/>
    </row>
    <row r="568" spans="1:33" s="59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8"/>
        <v>1</v>
      </c>
      <c r="C568" s="184">
        <f t="shared" si="29"/>
        <v>42389</v>
      </c>
      <c r="D568" s="191" t="s">
        <v>1692</v>
      </c>
      <c r="E568" s="191">
        <v>42389</v>
      </c>
      <c r="F568" s="192" t="s">
        <v>438</v>
      </c>
      <c r="G568" s="192" t="s">
        <v>1490</v>
      </c>
      <c r="H568" s="193" t="s">
        <v>437</v>
      </c>
      <c r="I568" s="256">
        <v>105</v>
      </c>
      <c r="J568" s="256">
        <v>10500</v>
      </c>
      <c r="K568" s="38">
        <f>ROUND(I568*J568,0)</f>
        <v>1102500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3"/>
        <v/>
      </c>
      <c r="AD568" s="211"/>
      <c r="AE568" s="211"/>
      <c r="AF568" s="211"/>
      <c r="AG568" s="211"/>
    </row>
    <row r="569" spans="1:33" s="59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8"/>
        <v>1</v>
      </c>
      <c r="C569" s="184">
        <f t="shared" si="29"/>
        <v>42389</v>
      </c>
      <c r="D569" s="191" t="s">
        <v>1692</v>
      </c>
      <c r="E569" s="191">
        <v>42389</v>
      </c>
      <c r="F569" s="192" t="s">
        <v>1449</v>
      </c>
      <c r="G569" s="483" t="s">
        <v>1490</v>
      </c>
      <c r="H569" s="193" t="s">
        <v>437</v>
      </c>
      <c r="I569" s="256">
        <v>203</v>
      </c>
      <c r="J569" s="256">
        <v>10500</v>
      </c>
      <c r="K569" s="38">
        <f>ROUND(I569*J569,0)</f>
        <v>2131500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3"/>
        <v/>
      </c>
      <c r="AE569" s="211"/>
      <c r="AF569" s="211"/>
      <c r="AG569" s="211"/>
    </row>
    <row r="570" spans="1:33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28"/>
        <v>1</v>
      </c>
      <c r="C570" s="184">
        <f t="shared" si="29"/>
        <v>42389</v>
      </c>
      <c r="D570" s="191" t="s">
        <v>1692</v>
      </c>
      <c r="E570" s="191">
        <v>42389</v>
      </c>
      <c r="F570" s="192" t="s">
        <v>428</v>
      </c>
      <c r="G570" s="192" t="s">
        <v>1490</v>
      </c>
      <c r="H570" s="193" t="s">
        <v>437</v>
      </c>
      <c r="I570" s="256"/>
      <c r="J570" s="256"/>
      <c r="K570" s="38">
        <v>860770</v>
      </c>
      <c r="L570" s="194" t="s">
        <v>259</v>
      </c>
      <c r="M570" s="194" t="s">
        <v>372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3"/>
        <v/>
      </c>
      <c r="AD570" s="591"/>
    </row>
    <row r="571" spans="1:33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28"/>
        <v>1</v>
      </c>
      <c r="C571" s="184">
        <f t="shared" si="29"/>
        <v>42389</v>
      </c>
      <c r="D571" s="191" t="s">
        <v>1693</v>
      </c>
      <c r="E571" s="191">
        <v>42389</v>
      </c>
      <c r="F571" s="192" t="s">
        <v>925</v>
      </c>
      <c r="G571" s="192" t="s">
        <v>425</v>
      </c>
      <c r="H571" s="193" t="s">
        <v>904</v>
      </c>
      <c r="I571" s="256">
        <v>100</v>
      </c>
      <c r="J571" s="256">
        <v>19940</v>
      </c>
      <c r="K571" s="38">
        <f>ROUND(I571*J571,0)</f>
        <v>1994000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3"/>
        <v/>
      </c>
      <c r="AD571" s="591"/>
    </row>
    <row r="572" spans="1:33" s="591" customFormat="1" ht="15.75" customHeight="1">
      <c r="A572" s="204" t="str">
        <f>IF(B572&lt;&gt;"",IF(AND(B572&gt;=_TM1,B572&lt;=_TM2,OR(TH!L572="1111",TH!M572="1111")),TH!D572,""),"")</f>
        <v/>
      </c>
      <c r="B572" s="36">
        <f t="shared" si="28"/>
        <v>1</v>
      </c>
      <c r="C572" s="184">
        <f t="shared" si="29"/>
        <v>42389</v>
      </c>
      <c r="D572" s="191" t="s">
        <v>1693</v>
      </c>
      <c r="E572" s="191">
        <v>42389</v>
      </c>
      <c r="F572" s="192" t="s">
        <v>428</v>
      </c>
      <c r="G572" s="192" t="s">
        <v>425</v>
      </c>
      <c r="H572" s="193" t="s">
        <v>904</v>
      </c>
      <c r="I572" s="257"/>
      <c r="J572" s="257"/>
      <c r="K572" s="38">
        <v>199400</v>
      </c>
      <c r="L572" s="194" t="s">
        <v>259</v>
      </c>
      <c r="M572" s="194" t="s">
        <v>372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3"/>
        <v/>
      </c>
      <c r="AF572" s="211"/>
      <c r="AG572" s="211"/>
    </row>
    <row r="573" spans="1:33" s="591" customFormat="1" ht="15.75" customHeight="1">
      <c r="A573" s="204" t="str">
        <f>IF(B573&lt;&gt;"",IF(AND(B573&gt;=_TM1,B573&lt;=_TM2,OR(TH!L573="1111",TH!M573="1111")),TH!D573,""),"")</f>
        <v/>
      </c>
      <c r="B573" s="36">
        <f t="shared" si="28"/>
        <v>1</v>
      </c>
      <c r="C573" s="184">
        <f t="shared" si="29"/>
        <v>42390</v>
      </c>
      <c r="D573" s="191" t="s">
        <v>1694</v>
      </c>
      <c r="E573" s="191">
        <v>42390</v>
      </c>
      <c r="F573" s="192" t="s">
        <v>424</v>
      </c>
      <c r="G573" s="192" t="s">
        <v>430</v>
      </c>
      <c r="H573" s="193" t="s">
        <v>904</v>
      </c>
      <c r="I573" s="256">
        <v>951</v>
      </c>
      <c r="J573" s="256">
        <v>5000</v>
      </c>
      <c r="K573" s="38">
        <f>ROUND(I573*J573,0)</f>
        <v>4755000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3"/>
        <v/>
      </c>
      <c r="AF573" s="211"/>
      <c r="AG573" s="211"/>
    </row>
    <row r="574" spans="1:33" s="591" customFormat="1" ht="15.75" customHeight="1">
      <c r="A574" s="204" t="str">
        <f>IF(B574&lt;&gt;"",IF(AND(B574&gt;=_TM1,B574&lt;=_TM2,OR(TH!L574="1111",TH!M574="1111")),TH!D574,""),"")</f>
        <v/>
      </c>
      <c r="B574" s="36">
        <f t="shared" si="28"/>
        <v>1</v>
      </c>
      <c r="C574" s="184">
        <f t="shared" si="29"/>
        <v>42390</v>
      </c>
      <c r="D574" s="191" t="s">
        <v>1694</v>
      </c>
      <c r="E574" s="191">
        <v>42390</v>
      </c>
      <c r="F574" s="192" t="s">
        <v>428</v>
      </c>
      <c r="G574" s="192" t="s">
        <v>430</v>
      </c>
      <c r="H574" s="45" t="s">
        <v>426</v>
      </c>
      <c r="I574" s="257"/>
      <c r="J574" s="257"/>
      <c r="K574" s="38">
        <v>475500</v>
      </c>
      <c r="L574" s="194" t="s">
        <v>259</v>
      </c>
      <c r="M574" s="194" t="s">
        <v>372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3"/>
        <v/>
      </c>
      <c r="AF574" s="211"/>
      <c r="AG574" s="211"/>
    </row>
    <row r="575" spans="1:33" s="591" customFormat="1" ht="15.75" customHeight="1">
      <c r="A575" s="204" t="str">
        <f>IF(B575&lt;&gt;"",IF(AND(B575&gt;=_TM1,B575&lt;=_TM2,OR(TH!L575="1111",TH!M575="1111")),TH!D575,""),"")</f>
        <v/>
      </c>
      <c r="B575" s="36">
        <f t="shared" si="28"/>
        <v>1</v>
      </c>
      <c r="C575" s="184">
        <f t="shared" si="29"/>
        <v>42391</v>
      </c>
      <c r="D575" s="191"/>
      <c r="E575" s="191">
        <v>42391</v>
      </c>
      <c r="F575" s="192" t="s">
        <v>376</v>
      </c>
      <c r="G575" s="483" t="s">
        <v>1389</v>
      </c>
      <c r="H575" s="193" t="s">
        <v>1390</v>
      </c>
      <c r="I575" s="256"/>
      <c r="J575" s="258"/>
      <c r="K575" s="38">
        <v>10460000</v>
      </c>
      <c r="L575" s="194" t="s">
        <v>165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>
        <v>1</v>
      </c>
      <c r="AE575" s="211"/>
    </row>
    <row r="576" spans="1:33" s="591" customFormat="1" ht="15.75" customHeight="1">
      <c r="A576" s="204" t="str">
        <f>IF(B576&lt;&gt;"",IF(AND(B576&gt;=_TM1,B576&lt;=_TM2,OR(TH!L576="1111",TH!M576="1111")),TH!D576,""),"")</f>
        <v/>
      </c>
      <c r="B576" s="36">
        <f t="shared" si="28"/>
        <v>1</v>
      </c>
      <c r="C576" s="184">
        <f t="shared" si="29"/>
        <v>42391</v>
      </c>
      <c r="D576" s="191"/>
      <c r="E576" s="191">
        <v>42391</v>
      </c>
      <c r="F576" s="192" t="s">
        <v>1077</v>
      </c>
      <c r="G576" s="483" t="s">
        <v>1389</v>
      </c>
      <c r="H576" s="193" t="s">
        <v>1390</v>
      </c>
      <c r="I576" s="257"/>
      <c r="J576" s="258"/>
      <c r="K576" s="38">
        <v>1046000</v>
      </c>
      <c r="L576" s="194" t="s">
        <v>9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8"/>
        <v>1</v>
      </c>
      <c r="C577" s="184">
        <f t="shared" si="29"/>
        <v>42391</v>
      </c>
      <c r="D577" s="191" t="s">
        <v>1695</v>
      </c>
      <c r="E577" s="191">
        <v>42391</v>
      </c>
      <c r="F577" s="192" t="s">
        <v>1030</v>
      </c>
      <c r="G577" s="192" t="s">
        <v>432</v>
      </c>
      <c r="H577" s="7" t="s">
        <v>1359</v>
      </c>
      <c r="I577" s="256">
        <v>312</v>
      </c>
      <c r="J577" s="256">
        <v>6400</v>
      </c>
      <c r="K577" s="38">
        <f>ROUND(I577*J577,0)</f>
        <v>1996800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/>
      <c r="AC577" s="591" t="str">
        <f t="shared" ref="AC577:AC619" si="34">IF(VLOOKUP(H577,DS_131,1,0)=H577,"","x")</f>
        <v/>
      </c>
      <c r="AF577" s="211"/>
      <c r="AG577" s="211"/>
    </row>
    <row r="578" spans="1:33" s="59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8"/>
        <v>1</v>
      </c>
      <c r="C578" s="184">
        <f t="shared" si="29"/>
        <v>42391</v>
      </c>
      <c r="D578" s="191" t="s">
        <v>1695</v>
      </c>
      <c r="E578" s="191">
        <v>42391</v>
      </c>
      <c r="F578" s="192" t="s">
        <v>1491</v>
      </c>
      <c r="G578" s="192" t="s">
        <v>432</v>
      </c>
      <c r="H578" s="7" t="s">
        <v>1359</v>
      </c>
      <c r="I578" s="257">
        <v>500</v>
      </c>
      <c r="J578" s="257">
        <v>7700</v>
      </c>
      <c r="K578" s="38">
        <f>ROUND(I578*J578,0)</f>
        <v>3850000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si="34"/>
        <v/>
      </c>
      <c r="AF578" s="211"/>
      <c r="AG578" s="211"/>
    </row>
    <row r="579" spans="1:33" s="59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8"/>
        <v>1</v>
      </c>
      <c r="C579" s="184">
        <f t="shared" si="29"/>
        <v>42391</v>
      </c>
      <c r="D579" s="191" t="s">
        <v>1695</v>
      </c>
      <c r="E579" s="191">
        <v>42391</v>
      </c>
      <c r="F579" s="192" t="s">
        <v>1492</v>
      </c>
      <c r="G579" s="192" t="s">
        <v>432</v>
      </c>
      <c r="H579" s="7" t="s">
        <v>1359</v>
      </c>
      <c r="I579" s="256">
        <v>348</v>
      </c>
      <c r="J579" s="256">
        <v>5000</v>
      </c>
      <c r="K579" s="38">
        <f>ROUND(I579*J579,0)</f>
        <v>1740000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4"/>
        <v/>
      </c>
      <c r="AF579" s="211"/>
      <c r="AG579" s="211"/>
    </row>
    <row r="580" spans="1:33" s="59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8"/>
        <v>1</v>
      </c>
      <c r="C580" s="184">
        <f t="shared" si="29"/>
        <v>42391</v>
      </c>
      <c r="D580" s="191" t="s">
        <v>1695</v>
      </c>
      <c r="E580" s="191">
        <v>42391</v>
      </c>
      <c r="F580" s="192" t="s">
        <v>428</v>
      </c>
      <c r="G580" s="192" t="s">
        <v>432</v>
      </c>
      <c r="H580" s="7" t="s">
        <v>1359</v>
      </c>
      <c r="I580" s="257"/>
      <c r="J580" s="257"/>
      <c r="K580" s="38">
        <v>758680</v>
      </c>
      <c r="L580" s="194" t="s">
        <v>259</v>
      </c>
      <c r="M580" s="194" t="s">
        <v>372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4"/>
        <v/>
      </c>
      <c r="AF580" s="211"/>
      <c r="AG580" s="211"/>
    </row>
    <row r="581" spans="1:33" s="59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8"/>
        <v>1</v>
      </c>
      <c r="C581" s="184">
        <f t="shared" si="29"/>
        <v>42391</v>
      </c>
      <c r="D581" s="191" t="s">
        <v>1696</v>
      </c>
      <c r="E581" s="191">
        <v>42391</v>
      </c>
      <c r="F581" s="192" t="s">
        <v>1812</v>
      </c>
      <c r="G581" s="192" t="s">
        <v>435</v>
      </c>
      <c r="H581" s="210" t="s">
        <v>1795</v>
      </c>
      <c r="I581" s="256">
        <v>22</v>
      </c>
      <c r="J581" s="256">
        <v>11799</v>
      </c>
      <c r="K581" s="38">
        <f t="shared" ref="K581:K590" si="35">ROUND(I581*J581,0)</f>
        <v>259578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4"/>
        <v/>
      </c>
      <c r="AF581" s="211"/>
      <c r="AG581" s="211"/>
    </row>
    <row r="582" spans="1:33" s="59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8"/>
        <v>1</v>
      </c>
      <c r="C582" s="184">
        <f t="shared" si="29"/>
        <v>42391</v>
      </c>
      <c r="D582" s="191" t="s">
        <v>1696</v>
      </c>
      <c r="E582" s="191">
        <v>42391</v>
      </c>
      <c r="F582" s="192" t="s">
        <v>1813</v>
      </c>
      <c r="G582" s="192" t="s">
        <v>435</v>
      </c>
      <c r="H582" s="210" t="s">
        <v>1795</v>
      </c>
      <c r="I582" s="257">
        <v>50</v>
      </c>
      <c r="J582" s="257">
        <v>8272</v>
      </c>
      <c r="K582" s="38">
        <f t="shared" si="35"/>
        <v>413600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4"/>
        <v/>
      </c>
      <c r="AF582" s="211"/>
      <c r="AG582" s="211"/>
    </row>
    <row r="583" spans="1:33" s="591" customFormat="1" ht="15.75" customHeight="1">
      <c r="A583" s="204" t="str">
        <f>IF(B583&lt;&gt;"",IF(AND(B583&gt;=_TM1,B583&lt;=_TM2,OR(TH!L583="1111",TH!M583="1111")),TH!D583,""),"")</f>
        <v/>
      </c>
      <c r="B583" s="36">
        <f t="shared" si="28"/>
        <v>1</v>
      </c>
      <c r="C583" s="184">
        <f t="shared" si="29"/>
        <v>42391</v>
      </c>
      <c r="D583" s="191" t="s">
        <v>1696</v>
      </c>
      <c r="E583" s="191">
        <v>42391</v>
      </c>
      <c r="F583" s="192" t="s">
        <v>1798</v>
      </c>
      <c r="G583" s="192" t="s">
        <v>435</v>
      </c>
      <c r="H583" s="210" t="s">
        <v>1795</v>
      </c>
      <c r="I583" s="257">
        <v>70</v>
      </c>
      <c r="J583" s="257">
        <v>5752</v>
      </c>
      <c r="K583" s="38">
        <f t="shared" si="35"/>
        <v>402640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4"/>
        <v/>
      </c>
      <c r="AF583" s="211"/>
      <c r="AG583" s="211"/>
    </row>
    <row r="584" spans="1:33" s="591" customFormat="1" ht="15.75" customHeight="1">
      <c r="A584" s="204" t="str">
        <f>IF(B584&lt;&gt;"",IF(AND(B584&gt;=_TM1,B584&lt;=_TM2,OR(TH!L584="1111",TH!M584="1111")),TH!D584,""),"")</f>
        <v/>
      </c>
      <c r="B584" s="36">
        <f t="shared" si="28"/>
        <v>1</v>
      </c>
      <c r="C584" s="184">
        <f t="shared" si="29"/>
        <v>42391</v>
      </c>
      <c r="D584" s="191" t="s">
        <v>1696</v>
      </c>
      <c r="E584" s="191">
        <v>42391</v>
      </c>
      <c r="F584" s="192" t="s">
        <v>1252</v>
      </c>
      <c r="G584" s="192" t="s">
        <v>435</v>
      </c>
      <c r="H584" s="210" t="s">
        <v>1795</v>
      </c>
      <c r="I584" s="257">
        <v>297</v>
      </c>
      <c r="J584" s="257">
        <v>4682</v>
      </c>
      <c r="K584" s="38">
        <f t="shared" si="35"/>
        <v>1390554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4"/>
        <v/>
      </c>
      <c r="AF584" s="211"/>
      <c r="AG584" s="211"/>
    </row>
    <row r="585" spans="1:33" s="591" customFormat="1" ht="15.75" customHeight="1">
      <c r="A585" s="204" t="str">
        <f>IF(B585&lt;&gt;"",IF(AND(B585&gt;=_TM1,B585&lt;=_TM2,OR(TH!L585="1111",TH!M585="1111")),TH!D585,""),"")</f>
        <v/>
      </c>
      <c r="B585" s="36">
        <f t="shared" ref="B585:B648" si="36">IF(C585&lt;&gt;"",MONTH(C585),"")</f>
        <v>1</v>
      </c>
      <c r="C585" s="184">
        <f t="shared" ref="C585:C648" si="37">E585</f>
        <v>42391</v>
      </c>
      <c r="D585" s="191" t="s">
        <v>1696</v>
      </c>
      <c r="E585" s="191">
        <v>42391</v>
      </c>
      <c r="F585" s="192" t="s">
        <v>1814</v>
      </c>
      <c r="G585" s="192" t="s">
        <v>435</v>
      </c>
      <c r="H585" s="210" t="s">
        <v>1795</v>
      </c>
      <c r="I585" s="256">
        <v>900</v>
      </c>
      <c r="J585" s="256">
        <v>8352</v>
      </c>
      <c r="K585" s="38">
        <f t="shared" si="35"/>
        <v>7516800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4"/>
        <v/>
      </c>
      <c r="AF585" s="211"/>
      <c r="AG585" s="211"/>
    </row>
    <row r="586" spans="1:33" s="591" customFormat="1" ht="15.75" customHeight="1">
      <c r="A586" s="204" t="str">
        <f>IF(B586&lt;&gt;"",IF(AND(B586&gt;=_TM1,B586&lt;=_TM2,OR(TH!L586="1111",TH!M586="1111")),TH!D586,""),"")</f>
        <v/>
      </c>
      <c r="B586" s="36">
        <f t="shared" si="36"/>
        <v>1</v>
      </c>
      <c r="C586" s="184">
        <f t="shared" si="37"/>
        <v>42391</v>
      </c>
      <c r="D586" s="191" t="s">
        <v>1696</v>
      </c>
      <c r="E586" s="191">
        <v>42391</v>
      </c>
      <c r="F586" s="192" t="s">
        <v>1219</v>
      </c>
      <c r="G586" s="192" t="s">
        <v>435</v>
      </c>
      <c r="H586" s="210" t="s">
        <v>1795</v>
      </c>
      <c r="I586" s="256">
        <v>300</v>
      </c>
      <c r="J586" s="256">
        <v>133913</v>
      </c>
      <c r="K586" s="38">
        <f t="shared" si="35"/>
        <v>40173900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4"/>
        <v/>
      </c>
      <c r="AF586" s="211"/>
      <c r="AG586" s="211"/>
    </row>
    <row r="587" spans="1:33" s="591" customFormat="1" ht="15.75" customHeight="1">
      <c r="A587" s="204" t="str">
        <f>IF(B587&lt;&gt;"",IF(AND(B587&gt;=_TM1,B587&lt;=_TM2,OR(TH!L587="1111",TH!M587="1111")),TH!D587,""),"")</f>
        <v/>
      </c>
      <c r="B587" s="36">
        <f t="shared" si="36"/>
        <v>1</v>
      </c>
      <c r="C587" s="184">
        <f t="shared" si="37"/>
        <v>42391</v>
      </c>
      <c r="D587" s="191" t="s">
        <v>1696</v>
      </c>
      <c r="E587" s="191">
        <v>42391</v>
      </c>
      <c r="F587" s="192" t="s">
        <v>1276</v>
      </c>
      <c r="G587" s="192" t="s">
        <v>435</v>
      </c>
      <c r="H587" s="210" t="s">
        <v>1795</v>
      </c>
      <c r="I587" s="256">
        <v>10</v>
      </c>
      <c r="J587" s="256">
        <v>18200</v>
      </c>
      <c r="K587" s="38">
        <f t="shared" si="35"/>
        <v>182000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4"/>
        <v/>
      </c>
      <c r="AF587" s="211"/>
      <c r="AG587" s="211"/>
    </row>
    <row r="588" spans="1:33" s="591" customFormat="1" ht="15.75" customHeight="1">
      <c r="A588" s="204" t="str">
        <f>IF(B588&lt;&gt;"",IF(AND(B588&gt;=_TM1,B588&lt;=_TM2,OR(TH!L588="1111",TH!M588="1111")),TH!D588,""),"")</f>
        <v/>
      </c>
      <c r="B588" s="36">
        <f t="shared" si="36"/>
        <v>1</v>
      </c>
      <c r="C588" s="184">
        <f t="shared" si="37"/>
        <v>42391</v>
      </c>
      <c r="D588" s="191" t="s">
        <v>1696</v>
      </c>
      <c r="E588" s="191">
        <v>42391</v>
      </c>
      <c r="F588" s="192" t="s">
        <v>1815</v>
      </c>
      <c r="G588" s="483" t="s">
        <v>435</v>
      </c>
      <c r="H588" s="210" t="s">
        <v>1795</v>
      </c>
      <c r="I588" s="256">
        <v>10</v>
      </c>
      <c r="J588" s="256">
        <v>15907</v>
      </c>
      <c r="K588" s="38">
        <f t="shared" si="35"/>
        <v>159070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4"/>
        <v/>
      </c>
      <c r="AF588" s="211"/>
      <c r="AG588" s="211"/>
    </row>
    <row r="589" spans="1:33" s="591" customFormat="1" ht="15.75" customHeight="1">
      <c r="A589" s="204" t="str">
        <f>IF(B589&lt;&gt;"",IF(AND(B589&gt;=_TM1,B589&lt;=_TM2,OR(TH!L589="1111",TH!M589="1111")),TH!D589,""),"")</f>
        <v/>
      </c>
      <c r="B589" s="36">
        <f t="shared" si="36"/>
        <v>1</v>
      </c>
      <c r="C589" s="184">
        <f t="shared" si="37"/>
        <v>42391</v>
      </c>
      <c r="D589" s="191" t="s">
        <v>1696</v>
      </c>
      <c r="E589" s="191">
        <v>42391</v>
      </c>
      <c r="F589" s="192" t="s">
        <v>1275</v>
      </c>
      <c r="G589" s="192" t="s">
        <v>435</v>
      </c>
      <c r="H589" s="210" t="s">
        <v>1795</v>
      </c>
      <c r="I589" s="257">
        <v>10</v>
      </c>
      <c r="J589" s="257">
        <v>8918</v>
      </c>
      <c r="K589" s="38">
        <f t="shared" si="35"/>
        <v>89180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4"/>
        <v/>
      </c>
      <c r="AF589" s="211"/>
      <c r="AG589" s="211"/>
    </row>
    <row r="590" spans="1:33" s="591" customFormat="1" ht="15.75" customHeight="1">
      <c r="A590" s="204" t="str">
        <f>IF(B590&lt;&gt;"",IF(AND(B590&gt;=_TM1,B590&lt;=_TM2,OR(TH!L590="1111",TH!M590="1111")),TH!D590,""),"")</f>
        <v/>
      </c>
      <c r="B590" s="36">
        <f t="shared" si="36"/>
        <v>1</v>
      </c>
      <c r="C590" s="184">
        <f t="shared" si="37"/>
        <v>42391</v>
      </c>
      <c r="D590" s="191" t="s">
        <v>1696</v>
      </c>
      <c r="E590" s="191">
        <v>42391</v>
      </c>
      <c r="F590" s="192" t="s">
        <v>1801</v>
      </c>
      <c r="G590" s="192" t="s">
        <v>435</v>
      </c>
      <c r="H590" s="210" t="s">
        <v>1795</v>
      </c>
      <c r="I590" s="256">
        <v>10</v>
      </c>
      <c r="J590" s="256">
        <v>9855</v>
      </c>
      <c r="K590" s="38">
        <f t="shared" si="35"/>
        <v>98550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4"/>
        <v/>
      </c>
      <c r="AF590" s="211"/>
      <c r="AG590" s="211"/>
    </row>
    <row r="591" spans="1:33" s="591" customFormat="1" ht="15.75" customHeight="1">
      <c r="A591" s="204" t="str">
        <f>IF(B591&lt;&gt;"",IF(AND(B591&gt;=_TM1,B591&lt;=_TM2,OR(TH!L591="1111",TH!M591="1111")),TH!D591,""),"")</f>
        <v/>
      </c>
      <c r="B591" s="36">
        <f t="shared" si="36"/>
        <v>1</v>
      </c>
      <c r="C591" s="184">
        <f t="shared" si="37"/>
        <v>42391</v>
      </c>
      <c r="D591" s="191" t="s">
        <v>1696</v>
      </c>
      <c r="E591" s="191">
        <v>42391</v>
      </c>
      <c r="F591" s="192" t="s">
        <v>715</v>
      </c>
      <c r="G591" s="192" t="s">
        <v>435</v>
      </c>
      <c r="H591" s="210" t="s">
        <v>1795</v>
      </c>
      <c r="I591" s="256"/>
      <c r="J591" s="256"/>
      <c r="K591" s="38">
        <v>1468587</v>
      </c>
      <c r="L591" s="194" t="s">
        <v>259</v>
      </c>
      <c r="M591" s="194" t="s">
        <v>372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4"/>
        <v/>
      </c>
      <c r="AF591" s="211"/>
      <c r="AG591" s="211"/>
    </row>
    <row r="592" spans="1:33" s="591" customFormat="1" ht="15.75" customHeight="1">
      <c r="A592" s="204" t="str">
        <f>IF(B592&lt;&gt;"",IF(AND(B592&gt;=_TM1,B592&lt;=_TM2,OR(TH!L592="1111",TH!M592="1111")),TH!D592,""),"")</f>
        <v/>
      </c>
      <c r="B592" s="36">
        <f t="shared" si="36"/>
        <v>1</v>
      </c>
      <c r="C592" s="184">
        <f t="shared" si="37"/>
        <v>42394</v>
      </c>
      <c r="D592" s="191" t="s">
        <v>1697</v>
      </c>
      <c r="E592" s="191">
        <v>42394</v>
      </c>
      <c r="F592" s="192" t="s">
        <v>925</v>
      </c>
      <c r="G592" s="192" t="s">
        <v>436</v>
      </c>
      <c r="H592" s="193" t="s">
        <v>904</v>
      </c>
      <c r="I592" s="256">
        <v>100</v>
      </c>
      <c r="J592" s="256">
        <v>19940</v>
      </c>
      <c r="K592" s="38">
        <f>ROUND(I592*J592,0)</f>
        <v>1994000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4"/>
        <v/>
      </c>
      <c r="AF592" s="211"/>
      <c r="AG592" s="211"/>
    </row>
    <row r="593" spans="1:33" s="591" customFormat="1" ht="15.75" customHeight="1">
      <c r="A593" s="204" t="str">
        <f>IF(B593&lt;&gt;"",IF(AND(B593&gt;=_TM1,B593&lt;=_TM2,OR(TH!L593="1111",TH!M593="1111")),TH!D593,""),"")</f>
        <v/>
      </c>
      <c r="B593" s="36">
        <f t="shared" si="36"/>
        <v>1</v>
      </c>
      <c r="C593" s="184">
        <f t="shared" si="37"/>
        <v>42394</v>
      </c>
      <c r="D593" s="191" t="s">
        <v>1697</v>
      </c>
      <c r="E593" s="191">
        <v>42394</v>
      </c>
      <c r="F593" s="192" t="s">
        <v>428</v>
      </c>
      <c r="G593" s="192" t="s">
        <v>436</v>
      </c>
      <c r="H593" s="193" t="s">
        <v>904</v>
      </c>
      <c r="I593" s="256"/>
      <c r="J593" s="256"/>
      <c r="K593" s="38">
        <v>199400</v>
      </c>
      <c r="L593" s="194" t="s">
        <v>259</v>
      </c>
      <c r="M593" s="194" t="s">
        <v>372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4"/>
        <v/>
      </c>
      <c r="AF593" s="211"/>
      <c r="AG593" s="211"/>
    </row>
    <row r="594" spans="1:33" s="591" customFormat="1" ht="15.75" customHeight="1">
      <c r="A594" s="204" t="str">
        <f>IF(B594&lt;&gt;"",IF(AND(B594&gt;=_TM1,B594&lt;=_TM2,OR(TH!L594="1111",TH!M594="1111")),TH!D594,""),"")</f>
        <v/>
      </c>
      <c r="B594" s="36">
        <f t="shared" si="36"/>
        <v>1</v>
      </c>
      <c r="C594" s="184">
        <f t="shared" si="37"/>
        <v>42395</v>
      </c>
      <c r="D594" s="191" t="s">
        <v>1698</v>
      </c>
      <c r="E594" s="191">
        <v>42395</v>
      </c>
      <c r="F594" s="192" t="s">
        <v>920</v>
      </c>
      <c r="G594" s="192" t="s">
        <v>1493</v>
      </c>
      <c r="H594" s="193" t="s">
        <v>904</v>
      </c>
      <c r="I594" s="256">
        <v>1500</v>
      </c>
      <c r="J594" s="256">
        <v>11300</v>
      </c>
      <c r="K594" s="38">
        <f>ROUND(I594*J594,0)</f>
        <v>16950000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4"/>
        <v/>
      </c>
      <c r="AF594" s="211"/>
      <c r="AG594" s="211"/>
    </row>
    <row r="595" spans="1:33" s="591" customFormat="1" ht="15.75" customHeight="1">
      <c r="A595" s="204" t="str">
        <f>IF(B595&lt;&gt;"",IF(AND(B595&gt;=_TM1,B595&lt;=_TM2,OR(TH!L595="1111",TH!M595="1111")),TH!D595,""),"")</f>
        <v/>
      </c>
      <c r="B595" s="36">
        <f t="shared" si="36"/>
        <v>1</v>
      </c>
      <c r="C595" s="184">
        <f t="shared" si="37"/>
        <v>42395</v>
      </c>
      <c r="D595" s="191" t="s">
        <v>1698</v>
      </c>
      <c r="E595" s="191">
        <v>42395</v>
      </c>
      <c r="F595" s="192" t="s">
        <v>921</v>
      </c>
      <c r="G595" s="192" t="s">
        <v>1493</v>
      </c>
      <c r="H595" s="193" t="s">
        <v>904</v>
      </c>
      <c r="I595" s="256">
        <v>1300</v>
      </c>
      <c r="J595" s="256">
        <v>11800</v>
      </c>
      <c r="K595" s="38">
        <f>ROUND(I595*J595,0)</f>
        <v>15340000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4"/>
        <v/>
      </c>
      <c r="AF595" s="211"/>
      <c r="AG595" s="211"/>
    </row>
    <row r="596" spans="1:33" s="591" customFormat="1" ht="15.75" customHeight="1">
      <c r="A596" s="204" t="str">
        <f>IF(B596&lt;&gt;"",IF(AND(B596&gt;=_TM1,B596&lt;=_TM2,OR(TH!L596="1111",TH!M596="1111")),TH!D596,""),"")</f>
        <v/>
      </c>
      <c r="B596" s="36">
        <f t="shared" si="36"/>
        <v>1</v>
      </c>
      <c r="C596" s="184">
        <f t="shared" si="37"/>
        <v>42395</v>
      </c>
      <c r="D596" s="191" t="s">
        <v>1698</v>
      </c>
      <c r="E596" s="191">
        <v>42395</v>
      </c>
      <c r="F596" s="192" t="s">
        <v>428</v>
      </c>
      <c r="G596" s="192" t="s">
        <v>1493</v>
      </c>
      <c r="H596" s="193" t="s">
        <v>904</v>
      </c>
      <c r="I596" s="256"/>
      <c r="J596" s="256"/>
      <c r="K596" s="38">
        <v>3229000</v>
      </c>
      <c r="L596" s="194" t="s">
        <v>259</v>
      </c>
      <c r="M596" s="194" t="s">
        <v>372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4"/>
        <v/>
      </c>
      <c r="AF596" s="211"/>
      <c r="AG596" s="211"/>
    </row>
    <row r="597" spans="1:33" s="591" customFormat="1" ht="15.75" customHeight="1">
      <c r="A597" s="204" t="str">
        <f>IF(B597&lt;&gt;"",IF(AND(B597&gt;=_TM1,B597&lt;=_TM2,OR(TH!L597="1111",TH!M597="1111")),TH!D597,""),"")</f>
        <v/>
      </c>
      <c r="B597" s="36">
        <f t="shared" si="36"/>
        <v>1</v>
      </c>
      <c r="C597" s="184">
        <f t="shared" si="37"/>
        <v>42395</v>
      </c>
      <c r="D597" s="191" t="s">
        <v>1699</v>
      </c>
      <c r="E597" s="191">
        <v>42395</v>
      </c>
      <c r="F597" s="192" t="s">
        <v>1010</v>
      </c>
      <c r="G597" s="483" t="s">
        <v>440</v>
      </c>
      <c r="H597" s="193" t="s">
        <v>1011</v>
      </c>
      <c r="I597" s="256">
        <v>50</v>
      </c>
      <c r="J597" s="256">
        <v>36036</v>
      </c>
      <c r="K597" s="38">
        <f>ROUND(I597*J597,0)</f>
        <v>1801800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4"/>
        <v/>
      </c>
      <c r="AE597" s="211"/>
      <c r="AF597" s="211"/>
      <c r="AG597" s="211"/>
    </row>
    <row r="598" spans="1:33" s="591" customFormat="1" ht="15.75" customHeight="1">
      <c r="A598" s="204" t="str">
        <f>IF(B598&lt;&gt;"",IF(AND(B598&gt;=_TM1,B598&lt;=_TM2,OR(TH!L598="1111",TH!M598="1111")),TH!D598,""),"")</f>
        <v/>
      </c>
      <c r="B598" s="36">
        <f t="shared" si="36"/>
        <v>1</v>
      </c>
      <c r="C598" s="184">
        <f t="shared" si="37"/>
        <v>42395</v>
      </c>
      <c r="D598" s="191" t="s">
        <v>1699</v>
      </c>
      <c r="E598" s="191">
        <v>42395</v>
      </c>
      <c r="F598" s="192" t="s">
        <v>1013</v>
      </c>
      <c r="G598" s="192" t="s">
        <v>440</v>
      </c>
      <c r="H598" s="193" t="s">
        <v>1011</v>
      </c>
      <c r="I598" s="256">
        <v>98</v>
      </c>
      <c r="J598" s="256">
        <v>29388</v>
      </c>
      <c r="K598" s="38">
        <f>ROUND(I598*J598,0)</f>
        <v>2880024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4"/>
        <v/>
      </c>
      <c r="AE598" s="211"/>
      <c r="AF598" s="211"/>
      <c r="AG598" s="211"/>
    </row>
    <row r="599" spans="1:33" s="591" customFormat="1" ht="15.75" customHeight="1">
      <c r="A599" s="204" t="str">
        <f>IF(B599&lt;&gt;"",IF(AND(B599&gt;=_TM1,B599&lt;=_TM2,OR(TH!L599="1111",TH!M599="1111")),TH!D599,""),"")</f>
        <v/>
      </c>
      <c r="B599" s="36">
        <f t="shared" si="36"/>
        <v>1</v>
      </c>
      <c r="C599" s="184">
        <f t="shared" si="37"/>
        <v>42395</v>
      </c>
      <c r="D599" s="191" t="s">
        <v>1699</v>
      </c>
      <c r="E599" s="191">
        <v>42395</v>
      </c>
      <c r="F599" s="192" t="s">
        <v>1012</v>
      </c>
      <c r="G599" s="192" t="s">
        <v>440</v>
      </c>
      <c r="H599" s="193" t="s">
        <v>1011</v>
      </c>
      <c r="I599" s="256">
        <v>55</v>
      </c>
      <c r="J599" s="256">
        <v>36192</v>
      </c>
      <c r="K599" s="38">
        <f>ROUND(I599*J599,0)</f>
        <v>1990560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4"/>
        <v/>
      </c>
      <c r="AD599" s="211"/>
      <c r="AE599" s="211"/>
      <c r="AF599" s="211"/>
      <c r="AG599" s="211"/>
    </row>
    <row r="600" spans="1:33" s="591" customFormat="1" ht="15.75" customHeight="1">
      <c r="A600" s="204" t="str">
        <f>IF(B600&lt;&gt;"",IF(AND(B600&gt;=_TM1,B600&lt;=_TM2,OR(TH!L600="1111",TH!M600="1111")),TH!D600,""),"")</f>
        <v/>
      </c>
      <c r="B600" s="36">
        <f t="shared" si="36"/>
        <v>1</v>
      </c>
      <c r="C600" s="184">
        <f t="shared" si="37"/>
        <v>42395</v>
      </c>
      <c r="D600" s="191" t="s">
        <v>1699</v>
      </c>
      <c r="E600" s="191">
        <v>42395</v>
      </c>
      <c r="F600" s="192" t="s">
        <v>428</v>
      </c>
      <c r="G600" s="192" t="s">
        <v>440</v>
      </c>
      <c r="H600" s="193" t="s">
        <v>1011</v>
      </c>
      <c r="I600" s="256"/>
      <c r="J600" s="256"/>
      <c r="K600" s="38">
        <v>667236</v>
      </c>
      <c r="L600" s="194" t="s">
        <v>259</v>
      </c>
      <c r="M600" s="194" t="s">
        <v>372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4"/>
        <v/>
      </c>
      <c r="AE600" s="211"/>
      <c r="AF600" s="211"/>
      <c r="AG600" s="211"/>
    </row>
    <row r="601" spans="1:33" s="591" customFormat="1" ht="15.75" customHeight="1">
      <c r="A601" s="204" t="str">
        <f>IF(B601&lt;&gt;"",IF(AND(B601&gt;=_TM1,B601&lt;=_TM2,OR(TH!L601="1111",TH!M601="1111")),TH!D601,""),"")</f>
        <v/>
      </c>
      <c r="B601" s="36">
        <f t="shared" si="36"/>
        <v>1</v>
      </c>
      <c r="C601" s="184">
        <f t="shared" si="37"/>
        <v>42395</v>
      </c>
      <c r="D601" s="191" t="s">
        <v>1700</v>
      </c>
      <c r="E601" s="191">
        <v>42395</v>
      </c>
      <c r="F601" s="192" t="s">
        <v>1824</v>
      </c>
      <c r="G601" s="483" t="s">
        <v>445</v>
      </c>
      <c r="H601" s="193" t="s">
        <v>1011</v>
      </c>
      <c r="I601" s="256">
        <v>196</v>
      </c>
      <c r="J601" s="256">
        <v>2205</v>
      </c>
      <c r="K601" s="38">
        <f t="shared" ref="K601:K608" si="38">ROUND(I601*J601,0)</f>
        <v>432180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4"/>
        <v/>
      </c>
      <c r="AD601" s="211"/>
      <c r="AE601" s="211"/>
      <c r="AF601" s="211"/>
      <c r="AG601" s="211"/>
    </row>
    <row r="602" spans="1:33" s="591" customFormat="1" ht="15.75" customHeight="1">
      <c r="A602" s="204" t="str">
        <f>IF(B602&lt;&gt;"",IF(AND(B602&gt;=_TM1,B602&lt;=_TM2,OR(TH!L602="1111",TH!M602="1111")),TH!D602,""),"")</f>
        <v/>
      </c>
      <c r="B602" s="36">
        <f t="shared" si="36"/>
        <v>1</v>
      </c>
      <c r="C602" s="184">
        <f t="shared" si="37"/>
        <v>42395</v>
      </c>
      <c r="D602" s="191" t="s">
        <v>1700</v>
      </c>
      <c r="E602" s="191">
        <v>42395</v>
      </c>
      <c r="F602" s="192" t="s">
        <v>1825</v>
      </c>
      <c r="G602" s="192" t="s">
        <v>445</v>
      </c>
      <c r="H602" s="193" t="s">
        <v>1011</v>
      </c>
      <c r="I602" s="256">
        <v>500</v>
      </c>
      <c r="J602" s="256">
        <v>1147</v>
      </c>
      <c r="K602" s="38">
        <f t="shared" si="38"/>
        <v>573500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4"/>
        <v/>
      </c>
      <c r="AE602" s="211"/>
      <c r="AF602" s="211"/>
      <c r="AG602" s="211"/>
    </row>
    <row r="603" spans="1:33" s="591" customFormat="1" ht="15.75" customHeight="1">
      <c r="A603" s="204" t="str">
        <f>IF(B603&lt;&gt;"",IF(AND(B603&gt;=_TM1,B603&lt;=_TM2,OR(TH!L603="1111",TH!M603="1111")),TH!D603,""),"")</f>
        <v/>
      </c>
      <c r="B603" s="36">
        <f t="shared" si="36"/>
        <v>1</v>
      </c>
      <c r="C603" s="184">
        <f t="shared" si="37"/>
        <v>42395</v>
      </c>
      <c r="D603" s="191" t="s">
        <v>1700</v>
      </c>
      <c r="E603" s="191">
        <v>42395</v>
      </c>
      <c r="F603" s="192" t="s">
        <v>1826</v>
      </c>
      <c r="G603" s="483" t="s">
        <v>445</v>
      </c>
      <c r="H603" s="193" t="s">
        <v>1011</v>
      </c>
      <c r="I603" s="256">
        <v>100</v>
      </c>
      <c r="J603" s="256">
        <v>2958</v>
      </c>
      <c r="K603" s="38">
        <f t="shared" si="38"/>
        <v>295800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4"/>
        <v/>
      </c>
      <c r="AD603" s="211"/>
      <c r="AE603" s="211"/>
      <c r="AF603" s="211"/>
      <c r="AG603" s="211"/>
    </row>
    <row r="604" spans="1:33" s="591" customFormat="1" ht="15.75" customHeight="1">
      <c r="A604" s="204" t="str">
        <f>IF(B604&lt;&gt;"",IF(AND(B604&gt;=_TM1,B604&lt;=_TM2,OR(TH!L604="1111",TH!M604="1111")),TH!D604,""),"")</f>
        <v/>
      </c>
      <c r="B604" s="36">
        <f t="shared" si="36"/>
        <v>1</v>
      </c>
      <c r="C604" s="184">
        <f t="shared" si="37"/>
        <v>42395</v>
      </c>
      <c r="D604" s="191" t="s">
        <v>1700</v>
      </c>
      <c r="E604" s="191">
        <v>42395</v>
      </c>
      <c r="F604" s="192" t="s">
        <v>1827</v>
      </c>
      <c r="G604" s="192" t="s">
        <v>445</v>
      </c>
      <c r="H604" s="193" t="s">
        <v>1011</v>
      </c>
      <c r="I604" s="256">
        <v>50</v>
      </c>
      <c r="J604" s="256">
        <v>1183</v>
      </c>
      <c r="K604" s="38">
        <f t="shared" si="38"/>
        <v>59150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4"/>
        <v/>
      </c>
      <c r="AE604" s="211"/>
      <c r="AF604" s="211"/>
      <c r="AG604" s="211"/>
    </row>
    <row r="605" spans="1:33" s="591" customFormat="1" ht="15.75" customHeight="1">
      <c r="A605" s="204" t="str">
        <f>IF(B605&lt;&gt;"",IF(AND(B605&gt;=_TM1,B605&lt;=_TM2,OR(TH!L605="1111",TH!M605="1111")),TH!D605,""),"")</f>
        <v/>
      </c>
      <c r="B605" s="36">
        <f t="shared" si="36"/>
        <v>1</v>
      </c>
      <c r="C605" s="184">
        <f t="shared" si="37"/>
        <v>42395</v>
      </c>
      <c r="D605" s="191" t="s">
        <v>1700</v>
      </c>
      <c r="E605" s="191">
        <v>42395</v>
      </c>
      <c r="F605" s="192" t="s">
        <v>1828</v>
      </c>
      <c r="G605" s="483" t="s">
        <v>445</v>
      </c>
      <c r="H605" s="193" t="s">
        <v>1011</v>
      </c>
      <c r="I605" s="256">
        <v>400</v>
      </c>
      <c r="J605" s="256">
        <v>605</v>
      </c>
      <c r="K605" s="38">
        <f t="shared" si="38"/>
        <v>242000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4"/>
        <v/>
      </c>
      <c r="AD605" s="211"/>
      <c r="AF605" s="211"/>
      <c r="AG605" s="211"/>
    </row>
    <row r="606" spans="1:33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36"/>
        <v>1</v>
      </c>
      <c r="C606" s="184">
        <f t="shared" si="37"/>
        <v>42395</v>
      </c>
      <c r="D606" s="191" t="s">
        <v>1700</v>
      </c>
      <c r="E606" s="191">
        <v>42395</v>
      </c>
      <c r="F606" s="192" t="s">
        <v>1829</v>
      </c>
      <c r="G606" s="192" t="s">
        <v>445</v>
      </c>
      <c r="H606" s="193" t="s">
        <v>1011</v>
      </c>
      <c r="I606" s="256">
        <v>110</v>
      </c>
      <c r="J606" s="256">
        <v>3150</v>
      </c>
      <c r="K606" s="38">
        <f t="shared" si="38"/>
        <v>346500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4"/>
        <v/>
      </c>
      <c r="AD606" s="591"/>
      <c r="AE606" s="591"/>
    </row>
    <row r="607" spans="1:33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36"/>
        <v>1</v>
      </c>
      <c r="C607" s="184">
        <f t="shared" si="37"/>
        <v>42395</v>
      </c>
      <c r="D607" s="191" t="s">
        <v>1700</v>
      </c>
      <c r="E607" s="191">
        <v>42395</v>
      </c>
      <c r="F607" s="192" t="s">
        <v>1830</v>
      </c>
      <c r="G607" s="483" t="s">
        <v>445</v>
      </c>
      <c r="H607" s="193" t="s">
        <v>1011</v>
      </c>
      <c r="I607" s="256">
        <v>55</v>
      </c>
      <c r="J607" s="256">
        <v>1176</v>
      </c>
      <c r="K607" s="38">
        <f t="shared" si="38"/>
        <v>64680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4"/>
        <v/>
      </c>
      <c r="AD607" s="591"/>
      <c r="AE607" s="591"/>
    </row>
    <row r="608" spans="1:33" s="591" customFormat="1" ht="15.75" customHeight="1">
      <c r="A608" s="204" t="str">
        <f>IF(B608&lt;&gt;"",IF(AND(B608&gt;=_TM1,B608&lt;=_TM2,OR(TH!L608="1111",TH!M608="1111")),TH!D608,""),"")</f>
        <v/>
      </c>
      <c r="B608" s="36">
        <f t="shared" si="36"/>
        <v>1</v>
      </c>
      <c r="C608" s="184">
        <f t="shared" si="37"/>
        <v>42395</v>
      </c>
      <c r="D608" s="191" t="s">
        <v>1700</v>
      </c>
      <c r="E608" s="191">
        <v>42395</v>
      </c>
      <c r="F608" s="192" t="s">
        <v>1831</v>
      </c>
      <c r="G608" s="192" t="s">
        <v>445</v>
      </c>
      <c r="H608" s="193" t="s">
        <v>1011</v>
      </c>
      <c r="I608" s="256">
        <v>440</v>
      </c>
      <c r="J608" s="256">
        <v>751</v>
      </c>
      <c r="K608" s="38">
        <f t="shared" si="38"/>
        <v>330440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4"/>
        <v/>
      </c>
      <c r="AF608" s="211"/>
      <c r="AG608" s="211"/>
    </row>
    <row r="609" spans="1:33" s="591" customFormat="1" ht="15.75" customHeight="1">
      <c r="A609" s="204" t="str">
        <f>IF(B609&lt;&gt;"",IF(AND(B609&gt;=_TM1,B609&lt;=_TM2,OR(TH!L609="1111",TH!M609="1111")),TH!D609,""),"")</f>
        <v/>
      </c>
      <c r="B609" s="36">
        <f t="shared" si="36"/>
        <v>1</v>
      </c>
      <c r="C609" s="184">
        <f t="shared" si="37"/>
        <v>42395</v>
      </c>
      <c r="D609" s="191" t="s">
        <v>1700</v>
      </c>
      <c r="E609" s="191">
        <v>42395</v>
      </c>
      <c r="F609" s="192" t="s">
        <v>1014</v>
      </c>
      <c r="G609" s="192" t="s">
        <v>445</v>
      </c>
      <c r="H609" s="193" t="s">
        <v>1011</v>
      </c>
      <c r="I609" s="258"/>
      <c r="J609" s="258"/>
      <c r="K609" s="38">
        <v>234425</v>
      </c>
      <c r="L609" s="194" t="s">
        <v>259</v>
      </c>
      <c r="M609" s="194" t="s">
        <v>372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4"/>
        <v/>
      </c>
      <c r="AF609" s="211"/>
      <c r="AG609" s="211"/>
    </row>
    <row r="610" spans="1:33" s="591" customFormat="1" ht="15.75" customHeight="1">
      <c r="A610" s="204" t="str">
        <f>IF(B610&lt;&gt;"",IF(AND(B610&gt;=_TM1,B610&lt;=_TM2,OR(TH!L610="1111",TH!M610="1111")),TH!D610,""),"")</f>
        <v/>
      </c>
      <c r="B610" s="36">
        <f t="shared" si="36"/>
        <v>1</v>
      </c>
      <c r="C610" s="184">
        <f t="shared" si="37"/>
        <v>42395</v>
      </c>
      <c r="D610" s="191" t="s">
        <v>1701</v>
      </c>
      <c r="E610" s="191">
        <v>42395</v>
      </c>
      <c r="F610" s="192" t="s">
        <v>1212</v>
      </c>
      <c r="G610" s="483" t="s">
        <v>446</v>
      </c>
      <c r="H610" s="210" t="s">
        <v>1795</v>
      </c>
      <c r="I610" s="256">
        <v>50</v>
      </c>
      <c r="J610" s="256">
        <v>13250</v>
      </c>
      <c r="K610" s="38">
        <f t="shared" ref="K610:K618" si="39">ROUND(I610*J610,0)</f>
        <v>662500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4"/>
        <v/>
      </c>
      <c r="AF610" s="211"/>
      <c r="AG610" s="211"/>
    </row>
    <row r="611" spans="1:33" s="591" customFormat="1" ht="15.75" customHeight="1">
      <c r="A611" s="204" t="str">
        <f>IF(B611&lt;&gt;"",IF(AND(B611&gt;=_TM1,B611&lt;=_TM2,OR(TH!L611="1111",TH!M611="1111")),TH!D611,""),"")</f>
        <v/>
      </c>
      <c r="B611" s="36">
        <f t="shared" si="36"/>
        <v>1</v>
      </c>
      <c r="C611" s="184">
        <f t="shared" si="37"/>
        <v>42395</v>
      </c>
      <c r="D611" s="191" t="s">
        <v>1701</v>
      </c>
      <c r="E611" s="191">
        <v>42395</v>
      </c>
      <c r="F611" s="192" t="s">
        <v>1816</v>
      </c>
      <c r="G611" s="192" t="s">
        <v>446</v>
      </c>
      <c r="H611" s="210" t="s">
        <v>1795</v>
      </c>
      <c r="I611" s="258">
        <v>100</v>
      </c>
      <c r="J611" s="258">
        <v>4764</v>
      </c>
      <c r="K611" s="38">
        <f t="shared" si="39"/>
        <v>476400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4"/>
        <v/>
      </c>
      <c r="AF611" s="211"/>
      <c r="AG611" s="211"/>
    </row>
    <row r="612" spans="1:33" s="591" customFormat="1" ht="15.75" customHeight="1">
      <c r="A612" s="204" t="str">
        <f>IF(B612&lt;&gt;"",IF(AND(B612&gt;=_TM1,B612&lt;=_TM2,OR(TH!L612="1111",TH!M612="1111")),TH!D612,""),"")</f>
        <v/>
      </c>
      <c r="B612" s="36">
        <f t="shared" si="36"/>
        <v>1</v>
      </c>
      <c r="C612" s="184">
        <f t="shared" si="37"/>
        <v>42395</v>
      </c>
      <c r="D612" s="191" t="s">
        <v>1701</v>
      </c>
      <c r="E612" s="191">
        <v>42395</v>
      </c>
      <c r="F612" s="192" t="s">
        <v>1817</v>
      </c>
      <c r="G612" s="483" t="s">
        <v>446</v>
      </c>
      <c r="H612" s="210" t="s">
        <v>1795</v>
      </c>
      <c r="I612" s="256">
        <v>1000</v>
      </c>
      <c r="J612" s="256">
        <v>1288</v>
      </c>
      <c r="K612" s="38">
        <f t="shared" si="39"/>
        <v>1288000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4"/>
        <v/>
      </c>
      <c r="AF612" s="211"/>
      <c r="AG612" s="211"/>
    </row>
    <row r="613" spans="1:33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36"/>
        <v>1</v>
      </c>
      <c r="C613" s="184">
        <f t="shared" si="37"/>
        <v>42395</v>
      </c>
      <c r="D613" s="191" t="s">
        <v>1701</v>
      </c>
      <c r="E613" s="191">
        <v>42395</v>
      </c>
      <c r="F613" s="192" t="s">
        <v>1185</v>
      </c>
      <c r="G613" s="192" t="s">
        <v>446</v>
      </c>
      <c r="H613" s="210" t="s">
        <v>1795</v>
      </c>
      <c r="I613" s="256">
        <v>190</v>
      </c>
      <c r="J613" s="256">
        <v>7826</v>
      </c>
      <c r="K613" s="38">
        <f t="shared" si="39"/>
        <v>1486940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4"/>
        <v/>
      </c>
      <c r="AD613" s="591"/>
      <c r="AE613" s="59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36"/>
        <v>1</v>
      </c>
      <c r="C614" s="184">
        <f t="shared" si="37"/>
        <v>42395</v>
      </c>
      <c r="D614" s="191" t="s">
        <v>1701</v>
      </c>
      <c r="E614" s="191">
        <v>42395</v>
      </c>
      <c r="F614" s="192" t="s">
        <v>1186</v>
      </c>
      <c r="G614" s="483" t="s">
        <v>446</v>
      </c>
      <c r="H614" s="210" t="s">
        <v>1795</v>
      </c>
      <c r="I614" s="256">
        <v>195</v>
      </c>
      <c r="J614" s="256">
        <v>7175</v>
      </c>
      <c r="K614" s="38">
        <f t="shared" si="39"/>
        <v>1399125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4"/>
        <v/>
      </c>
      <c r="AD614" s="591"/>
      <c r="AE614" s="591"/>
    </row>
    <row r="615" spans="1:33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36"/>
        <v>1</v>
      </c>
      <c r="C615" s="184">
        <f t="shared" si="37"/>
        <v>42395</v>
      </c>
      <c r="D615" s="191" t="s">
        <v>1701</v>
      </c>
      <c r="E615" s="191">
        <v>42395</v>
      </c>
      <c r="F615" s="192" t="s">
        <v>1187</v>
      </c>
      <c r="G615" s="192" t="s">
        <v>446</v>
      </c>
      <c r="H615" s="210" t="s">
        <v>1795</v>
      </c>
      <c r="I615" s="256">
        <v>125</v>
      </c>
      <c r="J615" s="256">
        <v>10556</v>
      </c>
      <c r="K615" s="38">
        <f t="shared" si="39"/>
        <v>1319500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4"/>
        <v/>
      </c>
      <c r="AD615" s="591"/>
    </row>
    <row r="616" spans="1:33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36"/>
        <v>1</v>
      </c>
      <c r="C616" s="184">
        <f t="shared" si="37"/>
        <v>42395</v>
      </c>
      <c r="D616" s="191" t="s">
        <v>1701</v>
      </c>
      <c r="E616" s="191">
        <v>42395</v>
      </c>
      <c r="F616" s="192" t="s">
        <v>1188</v>
      </c>
      <c r="G616" s="483" t="s">
        <v>446</v>
      </c>
      <c r="H616" s="210" t="s">
        <v>1795</v>
      </c>
      <c r="I616" s="256">
        <v>125</v>
      </c>
      <c r="J616" s="256">
        <v>9769</v>
      </c>
      <c r="K616" s="38">
        <f t="shared" si="39"/>
        <v>1221125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4"/>
        <v/>
      </c>
      <c r="AD616" s="591"/>
      <c r="AE616" s="591"/>
    </row>
    <row r="617" spans="1:33" s="591" customFormat="1" ht="15.75" customHeight="1">
      <c r="A617" s="204" t="str">
        <f>IF(B617&lt;&gt;"",IF(AND(B617&gt;=_TM1,B617&lt;=_TM2,OR(TH!L617="1111",TH!M617="1111")),TH!D617,""),"")</f>
        <v/>
      </c>
      <c r="B617" s="36">
        <f t="shared" si="36"/>
        <v>1</v>
      </c>
      <c r="C617" s="184">
        <f t="shared" si="37"/>
        <v>42395</v>
      </c>
      <c r="D617" s="191" t="s">
        <v>1701</v>
      </c>
      <c r="E617" s="191">
        <v>42395</v>
      </c>
      <c r="F617" s="192" t="s">
        <v>1818</v>
      </c>
      <c r="G617" s="192" t="s">
        <v>446</v>
      </c>
      <c r="H617" s="210" t="s">
        <v>1795</v>
      </c>
      <c r="I617" s="257">
        <v>390</v>
      </c>
      <c r="J617" s="257">
        <v>16207</v>
      </c>
      <c r="K617" s="38">
        <f t="shared" si="39"/>
        <v>6320730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4"/>
        <v/>
      </c>
      <c r="AF617" s="211"/>
      <c r="AG617" s="211"/>
    </row>
    <row r="618" spans="1:33" s="591" customFormat="1" ht="15.75" customHeight="1">
      <c r="A618" s="204" t="str">
        <f>IF(B618&lt;&gt;"",IF(AND(B618&gt;=_TM1,B618&lt;=_TM2,OR(TH!L618="1111",TH!M618="1111")),TH!D618,""),"")</f>
        <v/>
      </c>
      <c r="B618" s="36">
        <f t="shared" si="36"/>
        <v>1</v>
      </c>
      <c r="C618" s="184">
        <f t="shared" si="37"/>
        <v>42395</v>
      </c>
      <c r="D618" s="191" t="s">
        <v>1701</v>
      </c>
      <c r="E618" s="191">
        <v>42395</v>
      </c>
      <c r="F618" s="192" t="s">
        <v>1819</v>
      </c>
      <c r="G618" s="192" t="s">
        <v>446</v>
      </c>
      <c r="H618" s="210" t="s">
        <v>1795</v>
      </c>
      <c r="I618" s="256">
        <v>420</v>
      </c>
      <c r="J618" s="256">
        <v>8845</v>
      </c>
      <c r="K618" s="38">
        <f t="shared" si="39"/>
        <v>3714900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4"/>
        <v/>
      </c>
      <c r="AF618" s="211"/>
      <c r="AG618" s="211"/>
    </row>
    <row r="619" spans="1:33" s="591" customFormat="1" ht="15.75" customHeight="1">
      <c r="A619" s="204" t="str">
        <f>IF(B619&lt;&gt;"",IF(AND(B619&gt;=_TM1,B619&lt;=_TM2,OR(TH!L619="1111",TH!M619="1111")),TH!D619,""),"")</f>
        <v/>
      </c>
      <c r="B619" s="36">
        <f t="shared" si="36"/>
        <v>1</v>
      </c>
      <c r="C619" s="184">
        <f t="shared" si="37"/>
        <v>42395</v>
      </c>
      <c r="D619" s="191" t="s">
        <v>1701</v>
      </c>
      <c r="E619" s="191">
        <v>42395</v>
      </c>
      <c r="F619" s="192" t="s">
        <v>715</v>
      </c>
      <c r="G619" s="192" t="s">
        <v>446</v>
      </c>
      <c r="H619" s="210" t="s">
        <v>1795</v>
      </c>
      <c r="I619" s="256"/>
      <c r="J619" s="256"/>
      <c r="K619" s="38">
        <v>1788922</v>
      </c>
      <c r="L619" s="194" t="s">
        <v>259</v>
      </c>
      <c r="M619" s="194" t="s">
        <v>372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4"/>
        <v/>
      </c>
      <c r="AF619" s="211"/>
      <c r="AG619" s="211"/>
    </row>
    <row r="620" spans="1:33" s="591" customFormat="1" ht="15.75" customHeight="1">
      <c r="A620" s="204" t="str">
        <f>IF(B620&lt;&gt;"",IF(AND(B620&gt;=_TM1,B620&lt;=_TM2,OR(TH!L620="1111",TH!M620="1111")),TH!D620,""),"")</f>
        <v/>
      </c>
      <c r="B620" s="36">
        <f t="shared" si="36"/>
        <v>1</v>
      </c>
      <c r="C620" s="184">
        <f t="shared" si="37"/>
        <v>42396</v>
      </c>
      <c r="D620" s="191" t="s">
        <v>1773</v>
      </c>
      <c r="E620" s="191">
        <v>42396</v>
      </c>
      <c r="F620" s="192" t="s">
        <v>337</v>
      </c>
      <c r="G620" s="483" t="s">
        <v>1391</v>
      </c>
      <c r="H620" s="7" t="s">
        <v>1392</v>
      </c>
      <c r="I620" s="257">
        <v>24</v>
      </c>
      <c r="J620" s="258">
        <v>40000</v>
      </c>
      <c r="K620" s="38">
        <f>ROUND(I620*J620,0)</f>
        <v>960000</v>
      </c>
      <c r="L620" s="194" t="s">
        <v>161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>
        <v>1</v>
      </c>
      <c r="AD620" s="211" t="str">
        <f>IF(VLOOKUP(H620,DSKH,1,0)=H620,"","x")</f>
        <v/>
      </c>
      <c r="AE620" s="211"/>
    </row>
    <row r="621" spans="1:33" s="591" customFormat="1" ht="15.75" customHeight="1">
      <c r="A621" s="204" t="str">
        <f>IF(B621&lt;&gt;"",IF(AND(B621&gt;=_TM1,B621&lt;=_TM2,OR(TH!L621="1111",TH!M621="1111")),TH!D621,""),"")</f>
        <v/>
      </c>
      <c r="B621" s="36">
        <f t="shared" si="36"/>
        <v>1</v>
      </c>
      <c r="C621" s="184">
        <f t="shared" si="37"/>
        <v>42396</v>
      </c>
      <c r="D621" s="191" t="s">
        <v>1773</v>
      </c>
      <c r="E621" s="191">
        <v>42396</v>
      </c>
      <c r="F621" s="192" t="s">
        <v>1078</v>
      </c>
      <c r="G621" s="483" t="s">
        <v>1391</v>
      </c>
      <c r="H621" s="7" t="s">
        <v>1392</v>
      </c>
      <c r="I621" s="256"/>
      <c r="J621" s="258"/>
      <c r="K621" s="38">
        <v>96000</v>
      </c>
      <c r="L621" s="194" t="s">
        <v>9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customHeight="1">
      <c r="A622" s="204" t="str">
        <f>IF(B622&lt;&gt;"",IF(AND(B622&gt;=_TM1,B622&lt;=_TM2,OR(TH!L622="1111",TH!M622="1111")),TH!D622,""),"")</f>
        <v/>
      </c>
      <c r="B622" s="36">
        <f t="shared" si="36"/>
        <v>1</v>
      </c>
      <c r="C622" s="184">
        <f t="shared" si="37"/>
        <v>42396</v>
      </c>
      <c r="D622" s="191" t="s">
        <v>1773</v>
      </c>
      <c r="E622" s="191">
        <v>42396</v>
      </c>
      <c r="F622" s="192" t="s">
        <v>1393</v>
      </c>
      <c r="G622" s="483" t="s">
        <v>1391</v>
      </c>
      <c r="H622" s="7" t="s">
        <v>1392</v>
      </c>
      <c r="I622" s="256"/>
      <c r="J622" s="256"/>
      <c r="K622" s="599">
        <v>1056000</v>
      </c>
      <c r="L622" s="194" t="s">
        <v>8</v>
      </c>
      <c r="M622" s="194" t="s">
        <v>47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/>
      <c r="AE622" s="211"/>
    </row>
    <row r="623" spans="1:33" s="591" customFormat="1" ht="15.75" customHeight="1">
      <c r="A623" s="204" t="str">
        <f>IF(B623&lt;&gt;"",IF(AND(B623&gt;=_TM1,B623&lt;=_TM2,OR(TH!L623="1111",TH!M623="1111")),TH!D623,""),"")</f>
        <v/>
      </c>
      <c r="B623" s="36">
        <f t="shared" si="36"/>
        <v>1</v>
      </c>
      <c r="C623" s="184">
        <f t="shared" si="37"/>
        <v>42397</v>
      </c>
      <c r="D623" s="191" t="s">
        <v>1702</v>
      </c>
      <c r="E623" s="191">
        <v>42397</v>
      </c>
      <c r="F623" s="192" t="s">
        <v>1223</v>
      </c>
      <c r="G623" s="192" t="s">
        <v>448</v>
      </c>
      <c r="H623" s="210" t="s">
        <v>1795</v>
      </c>
      <c r="I623" s="256">
        <v>500</v>
      </c>
      <c r="J623" s="256">
        <v>11968</v>
      </c>
      <c r="K623" s="38">
        <f>ROUND(I623*J623,0)</f>
        <v>5984000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C623" s="591" t="str">
        <f t="shared" ref="AC623:AC647" si="40">IF(VLOOKUP(H623,DS_131,1,0)=H623,"","x")</f>
        <v/>
      </c>
      <c r="AE623" s="211"/>
      <c r="AF623" s="211"/>
      <c r="AG623" s="211"/>
    </row>
    <row r="624" spans="1:33" s="591" customFormat="1" ht="15.75" customHeight="1">
      <c r="A624" s="204" t="str">
        <f>IF(B624&lt;&gt;"",IF(AND(B624&gt;=_TM1,B624&lt;=_TM2,OR(TH!L624="1111",TH!M624="1111")),TH!D624,""),"")</f>
        <v/>
      </c>
      <c r="B624" s="36">
        <f t="shared" si="36"/>
        <v>1</v>
      </c>
      <c r="C624" s="184">
        <f t="shared" si="37"/>
        <v>42397</v>
      </c>
      <c r="D624" s="191" t="s">
        <v>1702</v>
      </c>
      <c r="E624" s="191">
        <v>42397</v>
      </c>
      <c r="F624" s="192" t="s">
        <v>731</v>
      </c>
      <c r="G624" s="192" t="s">
        <v>448</v>
      </c>
      <c r="H624" s="210" t="s">
        <v>1795</v>
      </c>
      <c r="I624" s="256">
        <v>2000</v>
      </c>
      <c r="J624" s="256">
        <v>4050</v>
      </c>
      <c r="K624" s="38">
        <f>ROUND(I624*J624,0)</f>
        <v>8100000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si="40"/>
        <v/>
      </c>
      <c r="AE624" s="211"/>
      <c r="AF624" s="211"/>
      <c r="AG624" s="211"/>
    </row>
    <row r="625" spans="1:33" s="591" customFormat="1" ht="15.75" customHeight="1">
      <c r="A625" s="204" t="str">
        <f>IF(B625&lt;&gt;"",IF(AND(B625&gt;=_TM1,B625&lt;=_TM2,OR(TH!L625="1111",TH!M625="1111")),TH!D625,""),"")</f>
        <v/>
      </c>
      <c r="B625" s="36">
        <f t="shared" si="36"/>
        <v>1</v>
      </c>
      <c r="C625" s="184">
        <f t="shared" si="37"/>
        <v>42397</v>
      </c>
      <c r="D625" s="191" t="s">
        <v>1702</v>
      </c>
      <c r="E625" s="775">
        <v>42397</v>
      </c>
      <c r="F625" s="192" t="s">
        <v>729</v>
      </c>
      <c r="G625" s="192" t="s">
        <v>448</v>
      </c>
      <c r="H625" s="210" t="s">
        <v>1795</v>
      </c>
      <c r="I625" s="259">
        <v>300</v>
      </c>
      <c r="J625" s="259">
        <v>9350</v>
      </c>
      <c r="K625" s="38">
        <f>ROUND(I625*J625,0)</f>
        <v>2805000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0"/>
        <v/>
      </c>
      <c r="AE625" s="211"/>
      <c r="AF625" s="211"/>
      <c r="AG625" s="211"/>
    </row>
    <row r="626" spans="1:33" s="591" customFormat="1" ht="15.75" customHeight="1">
      <c r="A626" s="204" t="str">
        <f>IF(B626&lt;&gt;"",IF(AND(B626&gt;=_TM1,B626&lt;=_TM2,OR(TH!L626="1111",TH!M626="1111")),TH!D626,""),"")</f>
        <v/>
      </c>
      <c r="B626" s="36">
        <f t="shared" si="36"/>
        <v>1</v>
      </c>
      <c r="C626" s="184">
        <f t="shared" si="37"/>
        <v>42397</v>
      </c>
      <c r="D626" s="191" t="s">
        <v>1702</v>
      </c>
      <c r="E626" s="191">
        <v>42397</v>
      </c>
      <c r="F626" s="192" t="s">
        <v>715</v>
      </c>
      <c r="G626" s="483" t="s">
        <v>448</v>
      </c>
      <c r="H626" s="210" t="s">
        <v>1795</v>
      </c>
      <c r="I626" s="256"/>
      <c r="J626" s="256"/>
      <c r="K626" s="38">
        <v>1688900</v>
      </c>
      <c r="L626" s="194" t="s">
        <v>259</v>
      </c>
      <c r="M626" s="194" t="s">
        <v>372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0"/>
        <v/>
      </c>
      <c r="AF626" s="211"/>
      <c r="AG626" s="211"/>
    </row>
    <row r="627" spans="1:33" s="591" customFormat="1" ht="15.75" customHeight="1">
      <c r="A627" s="204" t="str">
        <f>IF(B627&lt;&gt;"",IF(AND(B627&gt;=_TM1,B627&lt;=_TM2,OR(TH!L627="1111",TH!M627="1111")),TH!D627,""),"")</f>
        <v/>
      </c>
      <c r="B627" s="36">
        <f t="shared" si="36"/>
        <v>1</v>
      </c>
      <c r="C627" s="184">
        <f t="shared" si="37"/>
        <v>42397</v>
      </c>
      <c r="D627" s="191" t="s">
        <v>1703</v>
      </c>
      <c r="E627" s="191">
        <v>42397</v>
      </c>
      <c r="F627" s="192" t="s">
        <v>528</v>
      </c>
      <c r="G627" s="192" t="s">
        <v>450</v>
      </c>
      <c r="H627" s="193" t="s">
        <v>768</v>
      </c>
      <c r="I627" s="256">
        <v>1004</v>
      </c>
      <c r="J627" s="256">
        <v>8500</v>
      </c>
      <c r="K627" s="38">
        <f>ROUND(I627*J627,0)</f>
        <v>8534000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0"/>
        <v/>
      </c>
      <c r="AF627" s="211"/>
      <c r="AG627" s="211"/>
    </row>
    <row r="628" spans="1:33" s="591" customFormat="1" ht="15.75" customHeight="1">
      <c r="A628" s="204" t="str">
        <f>IF(B628&lt;&gt;"",IF(AND(B628&gt;=_TM1,B628&lt;=_TM2,OR(TH!L628="1111",TH!M628="1111")),TH!D628,""),"")</f>
        <v/>
      </c>
      <c r="B628" s="36">
        <f t="shared" si="36"/>
        <v>1</v>
      </c>
      <c r="C628" s="184">
        <f t="shared" si="37"/>
        <v>42397</v>
      </c>
      <c r="D628" s="191" t="s">
        <v>1703</v>
      </c>
      <c r="E628" s="191">
        <v>42397</v>
      </c>
      <c r="F628" s="192" t="s">
        <v>1832</v>
      </c>
      <c r="G628" s="483" t="s">
        <v>450</v>
      </c>
      <c r="H628" s="193" t="s">
        <v>768</v>
      </c>
      <c r="I628" s="256">
        <v>1004</v>
      </c>
      <c r="J628" s="256">
        <v>1020</v>
      </c>
      <c r="K628" s="38">
        <f>ROUND(I628*J628,0)</f>
        <v>1024080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0"/>
        <v/>
      </c>
      <c r="AE628" s="211"/>
      <c r="AF628" s="211"/>
      <c r="AG628" s="211"/>
    </row>
    <row r="629" spans="1:33" s="591" customFormat="1" ht="15.75" customHeight="1">
      <c r="A629" s="204" t="str">
        <f>IF(B629&lt;&gt;"",IF(AND(B629&gt;=_TM1,B629&lt;=_TM2,OR(TH!L629="1111",TH!M629="1111")),TH!D629,""),"")</f>
        <v/>
      </c>
      <c r="B629" s="36">
        <f t="shared" si="36"/>
        <v>1</v>
      </c>
      <c r="C629" s="184">
        <f t="shared" si="37"/>
        <v>42397</v>
      </c>
      <c r="D629" s="191" t="s">
        <v>1703</v>
      </c>
      <c r="E629" s="191">
        <v>42397</v>
      </c>
      <c r="F629" s="192" t="s">
        <v>1494</v>
      </c>
      <c r="G629" s="192" t="s">
        <v>450</v>
      </c>
      <c r="H629" s="193" t="s">
        <v>768</v>
      </c>
      <c r="I629" s="256">
        <v>502</v>
      </c>
      <c r="J629" s="256">
        <v>9700</v>
      </c>
      <c r="K629" s="38">
        <f>ROUND(I629*J629,0)</f>
        <v>4869400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0"/>
        <v/>
      </c>
      <c r="AE629" s="211"/>
      <c r="AF629" s="211"/>
      <c r="AG629" s="211"/>
    </row>
    <row r="630" spans="1:33" s="591" customFormat="1" ht="15.75" customHeight="1">
      <c r="A630" s="204" t="str">
        <f>IF(B630&lt;&gt;"",IF(AND(B630&gt;=_TM1,B630&lt;=_TM2,OR(TH!L630="1111",TH!M630="1111")),TH!D630,""),"")</f>
        <v/>
      </c>
      <c r="B630" s="36">
        <f t="shared" si="36"/>
        <v>1</v>
      </c>
      <c r="C630" s="184">
        <f t="shared" si="37"/>
        <v>42397</v>
      </c>
      <c r="D630" s="191" t="s">
        <v>1703</v>
      </c>
      <c r="E630" s="191">
        <v>42397</v>
      </c>
      <c r="F630" s="192" t="s">
        <v>1828</v>
      </c>
      <c r="G630" s="192" t="s">
        <v>450</v>
      </c>
      <c r="H630" s="193" t="s">
        <v>768</v>
      </c>
      <c r="I630" s="256">
        <v>502</v>
      </c>
      <c r="J630" s="256">
        <v>900</v>
      </c>
      <c r="K630" s="38">
        <f>ROUND(I630*J630,0)</f>
        <v>451800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0"/>
        <v/>
      </c>
      <c r="AD630" s="211"/>
      <c r="AE630" s="211"/>
      <c r="AF630" s="211"/>
      <c r="AG630" s="211"/>
    </row>
    <row r="631" spans="1:33" s="591" customFormat="1" ht="15.75" customHeight="1">
      <c r="A631" s="204" t="str">
        <f>IF(B631&lt;&gt;"",IF(AND(B631&gt;=_TM1,B631&lt;=_TM2,OR(TH!L631="1111",TH!M631="1111")),TH!D631,""),"")</f>
        <v/>
      </c>
      <c r="B631" s="36">
        <f t="shared" si="36"/>
        <v>1</v>
      </c>
      <c r="C631" s="184">
        <f t="shared" si="37"/>
        <v>42397</v>
      </c>
      <c r="D631" s="191" t="s">
        <v>1703</v>
      </c>
      <c r="E631" s="191">
        <v>42397</v>
      </c>
      <c r="F631" s="192" t="s">
        <v>428</v>
      </c>
      <c r="G631" s="192" t="s">
        <v>450</v>
      </c>
      <c r="H631" s="193" t="s">
        <v>768</v>
      </c>
      <c r="I631" s="256"/>
      <c r="J631" s="256"/>
      <c r="K631" s="38">
        <v>1487928</v>
      </c>
      <c r="L631" s="194" t="s">
        <v>259</v>
      </c>
      <c r="M631" s="194" t="s">
        <v>372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0"/>
        <v/>
      </c>
      <c r="AE631" s="211"/>
      <c r="AF631" s="211"/>
      <c r="AG631" s="211"/>
    </row>
    <row r="632" spans="1:33" s="591" customFormat="1" ht="15.75" customHeight="1">
      <c r="A632" s="204" t="str">
        <f>IF(B632&lt;&gt;"",IF(AND(B632&gt;=_TM1,B632&lt;=_TM2,OR(TH!L632="1111",TH!M632="1111")),TH!D632,""),"")</f>
        <v/>
      </c>
      <c r="B632" s="36">
        <f t="shared" si="36"/>
        <v>1</v>
      </c>
      <c r="C632" s="184">
        <f t="shared" si="37"/>
        <v>42397</v>
      </c>
      <c r="D632" s="191" t="s">
        <v>1704</v>
      </c>
      <c r="E632" s="191">
        <v>42397</v>
      </c>
      <c r="F632" s="192" t="s">
        <v>963</v>
      </c>
      <c r="G632" s="192" t="s">
        <v>457</v>
      </c>
      <c r="H632" s="7" t="s">
        <v>1367</v>
      </c>
      <c r="I632" s="257">
        <v>210</v>
      </c>
      <c r="J632" s="257">
        <v>6000</v>
      </c>
      <c r="K632" s="38">
        <f>ROUND(I632*J632,0)</f>
        <v>1260000</v>
      </c>
      <c r="L632" s="194" t="s">
        <v>259</v>
      </c>
      <c r="M632" s="194" t="s">
        <v>174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0"/>
        <v/>
      </c>
      <c r="AE632" s="211"/>
      <c r="AF632" s="211"/>
      <c r="AG632" s="211"/>
    </row>
    <row r="633" spans="1:33" s="591" customFormat="1" ht="15.75" customHeight="1">
      <c r="A633" s="204" t="str">
        <f>IF(B633&lt;&gt;"",IF(AND(B633&gt;=_TM1,B633&lt;=_TM2,OR(TH!L633="1111",TH!M633="1111")),TH!D633,""),"")</f>
        <v/>
      </c>
      <c r="B633" s="36">
        <f t="shared" si="36"/>
        <v>1</v>
      </c>
      <c r="C633" s="184">
        <f t="shared" si="37"/>
        <v>42397</v>
      </c>
      <c r="D633" s="191" t="s">
        <v>1704</v>
      </c>
      <c r="E633" s="191">
        <v>42397</v>
      </c>
      <c r="F633" s="192" t="s">
        <v>964</v>
      </c>
      <c r="G633" s="192" t="s">
        <v>457</v>
      </c>
      <c r="H633" s="7" t="s">
        <v>1367</v>
      </c>
      <c r="I633" s="256">
        <v>309</v>
      </c>
      <c r="J633" s="256">
        <v>6600</v>
      </c>
      <c r="K633" s="38">
        <f>ROUND(I633*J633,0)</f>
        <v>2039400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0"/>
        <v/>
      </c>
      <c r="AE633" s="211"/>
      <c r="AF633" s="211"/>
      <c r="AG633" s="211"/>
    </row>
    <row r="634" spans="1:33" s="591" customFormat="1" ht="15.75" customHeight="1">
      <c r="A634" s="204" t="str">
        <f>IF(B634&lt;&gt;"",IF(AND(B634&gt;=_TM1,B634&lt;=_TM2,OR(TH!L634="1111",TH!M634="1111")),TH!D634,""),"")</f>
        <v/>
      </c>
      <c r="B634" s="36">
        <f t="shared" si="36"/>
        <v>1</v>
      </c>
      <c r="C634" s="184">
        <f t="shared" si="37"/>
        <v>42397</v>
      </c>
      <c r="D634" s="191" t="s">
        <v>1704</v>
      </c>
      <c r="E634" s="191">
        <v>42397</v>
      </c>
      <c r="F634" s="192" t="s">
        <v>428</v>
      </c>
      <c r="G634" s="192" t="s">
        <v>457</v>
      </c>
      <c r="H634" s="7" t="s">
        <v>1367</v>
      </c>
      <c r="I634" s="257"/>
      <c r="J634" s="257"/>
      <c r="K634" s="38">
        <v>329940</v>
      </c>
      <c r="L634" s="194" t="s">
        <v>259</v>
      </c>
      <c r="M634" s="194" t="s">
        <v>372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0"/>
        <v/>
      </c>
      <c r="AE634" s="211"/>
      <c r="AF634" s="211"/>
      <c r="AG634" s="211"/>
    </row>
    <row r="635" spans="1:33" s="591" customFormat="1" ht="15.75" customHeight="1">
      <c r="A635" s="204" t="str">
        <f>IF(B635&lt;&gt;"",IF(AND(B635&gt;=_TM1,B635&lt;=_TM2,OR(TH!L635="1111",TH!M635="1111")),TH!D635,""),"")</f>
        <v/>
      </c>
      <c r="B635" s="36">
        <f t="shared" si="36"/>
        <v>1</v>
      </c>
      <c r="C635" s="184">
        <f t="shared" si="37"/>
        <v>42397</v>
      </c>
      <c r="D635" s="191" t="s">
        <v>1705</v>
      </c>
      <c r="E635" s="191">
        <v>42397</v>
      </c>
      <c r="F635" s="192" t="s">
        <v>1495</v>
      </c>
      <c r="G635" s="192" t="s">
        <v>463</v>
      </c>
      <c r="H635" s="7" t="s">
        <v>1363</v>
      </c>
      <c r="I635" s="256">
        <v>206</v>
      </c>
      <c r="J635" s="256">
        <v>23200</v>
      </c>
      <c r="K635" s="38">
        <f>ROUND(I635*J635,0)</f>
        <v>4779200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0"/>
        <v/>
      </c>
      <c r="AE635" s="211"/>
      <c r="AF635" s="211"/>
      <c r="AG635" s="211"/>
    </row>
    <row r="636" spans="1:33" s="591" customFormat="1" ht="15.75" customHeight="1">
      <c r="A636" s="204" t="str">
        <f>IF(B636&lt;&gt;"",IF(AND(B636&gt;=_TM1,B636&lt;=_TM2,OR(TH!L636="1111",TH!M636="1111")),TH!D636,""),"")</f>
        <v/>
      </c>
      <c r="B636" s="36">
        <f t="shared" si="36"/>
        <v>1</v>
      </c>
      <c r="C636" s="184">
        <f t="shared" si="37"/>
        <v>42397</v>
      </c>
      <c r="D636" s="191" t="s">
        <v>1705</v>
      </c>
      <c r="E636" s="191">
        <v>42397</v>
      </c>
      <c r="F636" s="192" t="s">
        <v>1833</v>
      </c>
      <c r="G636" s="192" t="s">
        <v>463</v>
      </c>
      <c r="H636" s="7" t="s">
        <v>1363</v>
      </c>
      <c r="I636" s="257">
        <v>500</v>
      </c>
      <c r="J636" s="257">
        <v>2200</v>
      </c>
      <c r="K636" s="38">
        <f>ROUND(I636*J636,0)</f>
        <v>1100000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0"/>
        <v/>
      </c>
      <c r="AE636" s="211"/>
      <c r="AF636" s="211"/>
      <c r="AG636" s="211"/>
    </row>
    <row r="637" spans="1:33" s="591" customFormat="1" ht="15.75" customHeight="1">
      <c r="A637" s="204" t="str">
        <f>IF(B637&lt;&gt;"",IF(AND(B637&gt;=_TM1,B637&lt;=_TM2,OR(TH!L637="1111",TH!M637="1111")),TH!D637,""),"")</f>
        <v/>
      </c>
      <c r="B637" s="36">
        <f t="shared" si="36"/>
        <v>1</v>
      </c>
      <c r="C637" s="184">
        <f t="shared" si="37"/>
        <v>42397</v>
      </c>
      <c r="D637" s="191" t="s">
        <v>1705</v>
      </c>
      <c r="E637" s="191">
        <v>42397</v>
      </c>
      <c r="F637" s="192" t="s">
        <v>1834</v>
      </c>
      <c r="G637" s="483" t="s">
        <v>463</v>
      </c>
      <c r="H637" s="7" t="s">
        <v>1363</v>
      </c>
      <c r="I637" s="256">
        <v>1500</v>
      </c>
      <c r="J637" s="256">
        <v>3300</v>
      </c>
      <c r="K637" s="38">
        <f>ROUND(I637*J637,0)</f>
        <v>4950000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0"/>
        <v/>
      </c>
      <c r="AE637" s="211"/>
      <c r="AF637" s="211"/>
      <c r="AG637" s="211"/>
    </row>
    <row r="638" spans="1:33" s="591" customFormat="1" ht="15.75" customHeight="1">
      <c r="A638" s="204" t="str">
        <f>IF(B638&lt;&gt;"",IF(AND(B638&gt;=_TM1,B638&lt;=_TM2,OR(TH!L638="1111",TH!M638="1111")),TH!D638,""),"")</f>
        <v/>
      </c>
      <c r="B638" s="36">
        <f t="shared" si="36"/>
        <v>1</v>
      </c>
      <c r="C638" s="184">
        <f t="shared" si="37"/>
        <v>42397</v>
      </c>
      <c r="D638" s="191" t="s">
        <v>1705</v>
      </c>
      <c r="E638" s="191">
        <v>42397</v>
      </c>
      <c r="F638" s="192" t="s">
        <v>428</v>
      </c>
      <c r="G638" s="192" t="s">
        <v>463</v>
      </c>
      <c r="H638" s="7" t="s">
        <v>1363</v>
      </c>
      <c r="I638" s="256"/>
      <c r="J638" s="256"/>
      <c r="K638" s="38">
        <v>1082920</v>
      </c>
      <c r="L638" s="194" t="s">
        <v>259</v>
      </c>
      <c r="M638" s="194" t="s">
        <v>372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0"/>
        <v/>
      </c>
      <c r="AE638" s="211"/>
      <c r="AF638" s="211"/>
      <c r="AG638" s="211"/>
    </row>
    <row r="639" spans="1:33" s="59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6"/>
        <v>1</v>
      </c>
      <c r="C639" s="184">
        <f t="shared" si="37"/>
        <v>42397</v>
      </c>
      <c r="D639" s="191" t="s">
        <v>1706</v>
      </c>
      <c r="E639" s="191">
        <v>42397</v>
      </c>
      <c r="F639" s="192" t="s">
        <v>1828</v>
      </c>
      <c r="G639" s="483" t="s">
        <v>464</v>
      </c>
      <c r="H639" s="193" t="s">
        <v>768</v>
      </c>
      <c r="I639" s="256">
        <v>502</v>
      </c>
      <c r="J639" s="256">
        <v>900</v>
      </c>
      <c r="K639" s="38">
        <f>ROUND(I639*J639,0)</f>
        <v>451800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0"/>
        <v/>
      </c>
      <c r="AE639" s="211"/>
      <c r="AF639" s="211"/>
      <c r="AG639" s="211"/>
    </row>
    <row r="640" spans="1:33" s="59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6"/>
        <v>1</v>
      </c>
      <c r="C640" s="184">
        <f t="shared" si="37"/>
        <v>42397</v>
      </c>
      <c r="D640" s="191" t="s">
        <v>1706</v>
      </c>
      <c r="E640" s="191">
        <v>42397</v>
      </c>
      <c r="F640" s="192" t="s">
        <v>1014</v>
      </c>
      <c r="G640" s="192" t="s">
        <v>464</v>
      </c>
      <c r="H640" s="193" t="s">
        <v>768</v>
      </c>
      <c r="I640" s="256"/>
      <c r="J640" s="256"/>
      <c r="K640" s="38">
        <v>45180</v>
      </c>
      <c r="L640" s="194" t="s">
        <v>259</v>
      </c>
      <c r="M640" s="194" t="s">
        <v>372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0"/>
        <v/>
      </c>
      <c r="AE640" s="211"/>
      <c r="AF640" s="211"/>
      <c r="AG640" s="211"/>
    </row>
    <row r="641" spans="1:33" s="59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6"/>
        <v>1</v>
      </c>
      <c r="C641" s="184">
        <f t="shared" si="37"/>
        <v>42397</v>
      </c>
      <c r="D641" s="191" t="s">
        <v>1707</v>
      </c>
      <c r="E641" s="191">
        <v>42397</v>
      </c>
      <c r="F641" s="192" t="s">
        <v>924</v>
      </c>
      <c r="G641" s="483" t="s">
        <v>470</v>
      </c>
      <c r="H641" s="193" t="s">
        <v>904</v>
      </c>
      <c r="I641" s="256">
        <v>50</v>
      </c>
      <c r="J641" s="256">
        <v>16500</v>
      </c>
      <c r="K641" s="38">
        <f>ROUND(I641*J641,0)</f>
        <v>825000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0"/>
        <v/>
      </c>
      <c r="AD641" s="211"/>
      <c r="AE641" s="211"/>
      <c r="AF641" s="211"/>
      <c r="AG641" s="211"/>
    </row>
    <row r="642" spans="1:33" s="59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6"/>
        <v>1</v>
      </c>
      <c r="C642" s="184">
        <f t="shared" si="37"/>
        <v>42397</v>
      </c>
      <c r="D642" s="191" t="s">
        <v>1707</v>
      </c>
      <c r="E642" s="191">
        <v>42397</v>
      </c>
      <c r="F642" s="192" t="s">
        <v>428</v>
      </c>
      <c r="G642" s="192" t="s">
        <v>470</v>
      </c>
      <c r="H642" s="193" t="s">
        <v>904</v>
      </c>
      <c r="I642" s="257"/>
      <c r="J642" s="257"/>
      <c r="K642" s="38">
        <v>82500</v>
      </c>
      <c r="L642" s="194" t="s">
        <v>259</v>
      </c>
      <c r="M642" s="194" t="s">
        <v>372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0"/>
        <v/>
      </c>
      <c r="AF642" s="211"/>
      <c r="AG642" s="211"/>
    </row>
    <row r="643" spans="1:33" s="59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6"/>
        <v>1</v>
      </c>
      <c r="C643" s="184">
        <f t="shared" si="37"/>
        <v>42397</v>
      </c>
      <c r="D643" s="191" t="s">
        <v>1708</v>
      </c>
      <c r="E643" s="191">
        <v>42397</v>
      </c>
      <c r="F643" s="192" t="s">
        <v>1496</v>
      </c>
      <c r="G643" s="483" t="s">
        <v>1089</v>
      </c>
      <c r="H643" s="193" t="s">
        <v>717</v>
      </c>
      <c r="I643" s="256">
        <v>59</v>
      </c>
      <c r="J643" s="256">
        <v>73100</v>
      </c>
      <c r="K643" s="38">
        <f>ROUND(I643*J643,0)</f>
        <v>4312900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0"/>
        <v/>
      </c>
      <c r="AF643" s="211"/>
      <c r="AG643" s="211"/>
    </row>
    <row r="644" spans="1:33" s="59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6"/>
        <v>1</v>
      </c>
      <c r="C644" s="184">
        <f t="shared" si="37"/>
        <v>42397</v>
      </c>
      <c r="D644" s="191" t="s">
        <v>1708</v>
      </c>
      <c r="E644" s="191">
        <v>42397</v>
      </c>
      <c r="F644" s="192" t="s">
        <v>1050</v>
      </c>
      <c r="G644" s="192" t="s">
        <v>1089</v>
      </c>
      <c r="H644" s="210" t="s">
        <v>717</v>
      </c>
      <c r="I644" s="257">
        <v>100</v>
      </c>
      <c r="J644" s="257">
        <v>11534</v>
      </c>
      <c r="K644" s="38">
        <f>ROUND(I644*J644,0)</f>
        <v>1153400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0"/>
        <v/>
      </c>
      <c r="AF644" s="211"/>
      <c r="AG644" s="211"/>
    </row>
    <row r="645" spans="1:33" s="59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6"/>
        <v>1</v>
      </c>
      <c r="C645" s="184">
        <f t="shared" si="37"/>
        <v>42397</v>
      </c>
      <c r="D645" s="191" t="s">
        <v>1708</v>
      </c>
      <c r="E645" s="191">
        <v>42397</v>
      </c>
      <c r="F645" s="192" t="s">
        <v>1497</v>
      </c>
      <c r="G645" s="192" t="s">
        <v>1089</v>
      </c>
      <c r="H645" s="193" t="s">
        <v>717</v>
      </c>
      <c r="I645" s="256">
        <v>37</v>
      </c>
      <c r="J645" s="256">
        <v>22367</v>
      </c>
      <c r="K645" s="38">
        <f>ROUND(I645*J645,0)</f>
        <v>827579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0"/>
        <v/>
      </c>
      <c r="AF645" s="211"/>
      <c r="AG645" s="211"/>
    </row>
    <row r="646" spans="1:33" s="59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6"/>
        <v>1</v>
      </c>
      <c r="C646" s="184">
        <f t="shared" si="37"/>
        <v>42397</v>
      </c>
      <c r="D646" s="191" t="s">
        <v>1708</v>
      </c>
      <c r="E646" s="191">
        <v>42397</v>
      </c>
      <c r="F646" s="192" t="s">
        <v>472</v>
      </c>
      <c r="G646" s="192" t="s">
        <v>1089</v>
      </c>
      <c r="H646" s="210" t="s">
        <v>717</v>
      </c>
      <c r="I646" s="257">
        <v>131</v>
      </c>
      <c r="J646" s="257">
        <v>47449</v>
      </c>
      <c r="K646" s="38">
        <f>ROUND(I646*J646,0)</f>
        <v>6215819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0"/>
        <v/>
      </c>
      <c r="AF646" s="211"/>
      <c r="AG646" s="211"/>
    </row>
    <row r="647" spans="1:33" s="59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6"/>
        <v>1</v>
      </c>
      <c r="C647" s="184">
        <f t="shared" si="37"/>
        <v>42397</v>
      </c>
      <c r="D647" s="191" t="s">
        <v>1708</v>
      </c>
      <c r="E647" s="191">
        <v>42397</v>
      </c>
      <c r="F647" s="192" t="s">
        <v>428</v>
      </c>
      <c r="G647" s="192" t="s">
        <v>1089</v>
      </c>
      <c r="H647" s="193" t="s">
        <v>717</v>
      </c>
      <c r="I647" s="256"/>
      <c r="J647" s="256"/>
      <c r="K647" s="38">
        <v>1250970</v>
      </c>
      <c r="L647" s="194" t="s">
        <v>259</v>
      </c>
      <c r="M647" s="194" t="s">
        <v>372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0"/>
        <v/>
      </c>
      <c r="AF647" s="211"/>
      <c r="AG647" s="211"/>
    </row>
    <row r="648" spans="1:33" s="59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6"/>
        <v>1</v>
      </c>
      <c r="C648" s="184">
        <f t="shared" si="37"/>
        <v>42399</v>
      </c>
      <c r="D648" s="191" t="s">
        <v>1774</v>
      </c>
      <c r="E648" s="191">
        <v>42399</v>
      </c>
      <c r="F648" s="192" t="s">
        <v>1394</v>
      </c>
      <c r="G648" s="483" t="s">
        <v>940</v>
      </c>
      <c r="H648" s="786" t="s">
        <v>1086</v>
      </c>
      <c r="I648" s="258">
        <v>700</v>
      </c>
      <c r="J648" s="258">
        <v>18181</v>
      </c>
      <c r="K648" s="38">
        <f>ROUND(I648*J648,0)</f>
        <v>12726700</v>
      </c>
      <c r="L648" s="194" t="s">
        <v>161</v>
      </c>
      <c r="M648" s="194" t="s">
        <v>8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>
        <v>1</v>
      </c>
      <c r="AD648" s="211" t="str">
        <f>IF(VLOOKUP(H648,DSKH,1,0)=H648,"","x")</f>
        <v/>
      </c>
      <c r="AE648" s="211"/>
    </row>
    <row r="649" spans="1:33" s="591" customFormat="1" ht="15.75" customHeight="1">
      <c r="A649" s="204" t="str">
        <f>IF(B649&lt;&gt;"",IF(AND(B649&gt;=_TM1,B649&lt;=_TM2,OR(TH!L649="1111",TH!M649="1111")),TH!D649,""),"")</f>
        <v/>
      </c>
      <c r="B649" s="36">
        <f t="shared" ref="B649:B712" si="41">IF(C649&lt;&gt;"",MONTH(C649),"")</f>
        <v>1</v>
      </c>
      <c r="C649" s="184">
        <f t="shared" ref="C649:C712" si="42">E649</f>
        <v>42399</v>
      </c>
      <c r="D649" s="191" t="s">
        <v>1774</v>
      </c>
      <c r="E649" s="191">
        <v>42399</v>
      </c>
      <c r="F649" s="192" t="s">
        <v>1395</v>
      </c>
      <c r="G649" s="483" t="s">
        <v>940</v>
      </c>
      <c r="H649" s="786" t="s">
        <v>1086</v>
      </c>
      <c r="I649" s="256"/>
      <c r="J649" s="258"/>
      <c r="K649" s="38">
        <v>1272670</v>
      </c>
      <c r="L649" s="194" t="s">
        <v>9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1"/>
        <v>1</v>
      </c>
      <c r="C650" s="184">
        <f t="shared" si="42"/>
        <v>42399</v>
      </c>
      <c r="D650" s="191" t="s">
        <v>1774</v>
      </c>
      <c r="E650" s="191">
        <v>42399</v>
      </c>
      <c r="F650" s="192" t="s">
        <v>1396</v>
      </c>
      <c r="G650" s="483" t="s">
        <v>940</v>
      </c>
      <c r="H650" s="786" t="s">
        <v>1086</v>
      </c>
      <c r="I650" s="256"/>
      <c r="J650" s="256"/>
      <c r="K650" s="599">
        <v>13999370</v>
      </c>
      <c r="L650" s="194" t="s">
        <v>8</v>
      </c>
      <c r="M650" s="194" t="s">
        <v>47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>x</v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/>
      <c r="AC650" s="591"/>
      <c r="AD650" s="591"/>
      <c r="AF650" s="591"/>
      <c r="AG650" s="59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1"/>
        <v>1</v>
      </c>
      <c r="C651" s="184">
        <f t="shared" si="42"/>
        <v>42399</v>
      </c>
      <c r="D651" s="191" t="s">
        <v>1709</v>
      </c>
      <c r="E651" s="191">
        <v>42399</v>
      </c>
      <c r="F651" s="192" t="s">
        <v>1498</v>
      </c>
      <c r="G651" s="192" t="s">
        <v>474</v>
      </c>
      <c r="H651" s="193" t="s">
        <v>897</v>
      </c>
      <c r="I651" s="256">
        <v>51</v>
      </c>
      <c r="J651" s="256">
        <v>6400</v>
      </c>
      <c r="K651" s="38">
        <f>ROUND(I651*J651,0)</f>
        <v>326400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>131</v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 t="str">
        <f t="shared" ref="AC651:AC688" si="43">IF(VLOOKUP(H651,DS_131,1,0)=H651,"","x")</f>
        <v/>
      </c>
      <c r="AD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1"/>
        <v>1</v>
      </c>
      <c r="C652" s="184">
        <f t="shared" si="42"/>
        <v>42399</v>
      </c>
      <c r="D652" s="191" t="s">
        <v>1709</v>
      </c>
      <c r="E652" s="191">
        <v>42399</v>
      </c>
      <c r="F652" s="192" t="s">
        <v>599</v>
      </c>
      <c r="G652" s="192" t="s">
        <v>474</v>
      </c>
      <c r="H652" s="193" t="s">
        <v>897</v>
      </c>
      <c r="I652" s="256">
        <v>978</v>
      </c>
      <c r="J652" s="256">
        <v>8950</v>
      </c>
      <c r="K652" s="38">
        <f>ROUND(I652*J652,0)</f>
        <v>8753100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si="43"/>
        <v/>
      </c>
      <c r="AD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1"/>
        <v>1</v>
      </c>
      <c r="C653" s="184">
        <f t="shared" si="42"/>
        <v>42399</v>
      </c>
      <c r="D653" s="191" t="s">
        <v>1709</v>
      </c>
      <c r="E653" s="191">
        <v>42399</v>
      </c>
      <c r="F653" s="192" t="s">
        <v>455</v>
      </c>
      <c r="G653" s="192" t="s">
        <v>474</v>
      </c>
      <c r="H653" s="193" t="s">
        <v>897</v>
      </c>
      <c r="I653" s="256">
        <v>53</v>
      </c>
      <c r="J653" s="256">
        <v>10000</v>
      </c>
      <c r="K653" s="38">
        <f>ROUND(I653*J653,0)</f>
        <v>530000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>131</v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3"/>
        <v/>
      </c>
      <c r="AD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1"/>
        <v>1</v>
      </c>
      <c r="C654" s="184">
        <f t="shared" si="42"/>
        <v>42399</v>
      </c>
      <c r="D654" s="191" t="s">
        <v>1709</v>
      </c>
      <c r="E654" s="191">
        <v>42399</v>
      </c>
      <c r="F654" s="192" t="s">
        <v>1481</v>
      </c>
      <c r="G654" s="192" t="s">
        <v>474</v>
      </c>
      <c r="H654" s="193" t="s">
        <v>897</v>
      </c>
      <c r="I654" s="256">
        <v>1570</v>
      </c>
      <c r="J654" s="256">
        <v>14600</v>
      </c>
      <c r="K654" s="38">
        <f>ROUND(I654*J654,0)</f>
        <v>22922000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3"/>
        <v/>
      </c>
      <c r="AD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1"/>
        <v>1</v>
      </c>
      <c r="C655" s="184">
        <f t="shared" si="42"/>
        <v>42399</v>
      </c>
      <c r="D655" s="191" t="s">
        <v>1709</v>
      </c>
      <c r="E655" s="191">
        <v>42399</v>
      </c>
      <c r="F655" s="192" t="s">
        <v>428</v>
      </c>
      <c r="G655" s="192" t="s">
        <v>474</v>
      </c>
      <c r="H655" s="193" t="s">
        <v>897</v>
      </c>
      <c r="I655" s="257"/>
      <c r="J655" s="257"/>
      <c r="K655" s="38">
        <v>3253150</v>
      </c>
      <c r="L655" s="194" t="s">
        <v>259</v>
      </c>
      <c r="M655" s="194" t="s">
        <v>372</v>
      </c>
      <c r="N655" s="52" t="str">
        <f>IF(AND('331-CT'!$E$7=TH!H655,OR(L655="331",M655="331")),"331",IF(AND(OR(L655="131",M655="131"),H655='131-CT'!$E$7),"131",""))</f>
        <v>131</v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3"/>
        <v/>
      </c>
      <c r="AD655" s="591"/>
      <c r="AE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1"/>
        <v>1</v>
      </c>
      <c r="C656" s="184">
        <f t="shared" si="42"/>
        <v>42399</v>
      </c>
      <c r="D656" s="191" t="s">
        <v>1710</v>
      </c>
      <c r="E656" s="191">
        <v>42399</v>
      </c>
      <c r="F656" s="192" t="s">
        <v>599</v>
      </c>
      <c r="G656" s="192" t="s">
        <v>1499</v>
      </c>
      <c r="H656" s="193" t="s">
        <v>897</v>
      </c>
      <c r="I656" s="256">
        <v>834</v>
      </c>
      <c r="J656" s="256">
        <v>9300</v>
      </c>
      <c r="K656" s="38">
        <f>ROUND(I656*J656,0)</f>
        <v>7756200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>131</v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3"/>
        <v/>
      </c>
      <c r="AD656" s="591"/>
      <c r="AE656" s="591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1"/>
        <v>1</v>
      </c>
      <c r="C657" s="184">
        <f t="shared" si="42"/>
        <v>42399</v>
      </c>
      <c r="D657" s="191" t="s">
        <v>1710</v>
      </c>
      <c r="E657" s="191">
        <v>42399</v>
      </c>
      <c r="F657" s="192" t="s">
        <v>1500</v>
      </c>
      <c r="G657" s="192" t="s">
        <v>1499</v>
      </c>
      <c r="H657" s="193" t="s">
        <v>897</v>
      </c>
      <c r="I657" s="257">
        <v>106</v>
      </c>
      <c r="J657" s="257">
        <v>9600</v>
      </c>
      <c r="K657" s="38">
        <f>ROUND(I657*J657,0)</f>
        <v>1017600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3"/>
        <v/>
      </c>
      <c r="AD657" s="591"/>
      <c r="AE657" s="591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1"/>
        <v>1</v>
      </c>
      <c r="C658" s="184">
        <f t="shared" si="42"/>
        <v>42399</v>
      </c>
      <c r="D658" s="191" t="s">
        <v>1710</v>
      </c>
      <c r="E658" s="191">
        <v>42399</v>
      </c>
      <c r="F658" s="192" t="s">
        <v>1501</v>
      </c>
      <c r="G658" s="192" t="s">
        <v>1499</v>
      </c>
      <c r="H658" s="193" t="s">
        <v>897</v>
      </c>
      <c r="I658" s="256">
        <v>70</v>
      </c>
      <c r="J658" s="256">
        <v>9700</v>
      </c>
      <c r="K658" s="38">
        <f>ROUND(I658*J658,0)</f>
        <v>679000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3"/>
        <v/>
      </c>
      <c r="AE658" s="591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1"/>
        <v>1</v>
      </c>
      <c r="C659" s="184">
        <f t="shared" si="42"/>
        <v>42399</v>
      </c>
      <c r="D659" s="191" t="s">
        <v>1710</v>
      </c>
      <c r="E659" s="191">
        <v>42399</v>
      </c>
      <c r="F659" s="192" t="s">
        <v>1502</v>
      </c>
      <c r="G659" s="192" t="s">
        <v>1499</v>
      </c>
      <c r="H659" s="193" t="s">
        <v>897</v>
      </c>
      <c r="I659" s="256">
        <v>23</v>
      </c>
      <c r="J659" s="256">
        <v>9000</v>
      </c>
      <c r="K659" s="38">
        <f>ROUND(I659*J659,0)</f>
        <v>207000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>131</v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3"/>
        <v/>
      </c>
      <c r="AD659" s="591"/>
      <c r="AE659" s="591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1"/>
        <v>1</v>
      </c>
      <c r="C660" s="184">
        <f t="shared" si="42"/>
        <v>42399</v>
      </c>
      <c r="D660" s="191" t="s">
        <v>1710</v>
      </c>
      <c r="E660" s="191">
        <v>42399</v>
      </c>
      <c r="F660" s="192" t="s">
        <v>1503</v>
      </c>
      <c r="G660" s="192" t="s">
        <v>1499</v>
      </c>
      <c r="H660" s="193" t="s">
        <v>897</v>
      </c>
      <c r="I660" s="256">
        <v>55</v>
      </c>
      <c r="J660" s="256">
        <v>13000</v>
      </c>
      <c r="K660" s="38">
        <f>ROUND(I660*J660,0)</f>
        <v>715000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>131</v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3"/>
        <v/>
      </c>
      <c r="AD660" s="591"/>
      <c r="AE660" s="591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1"/>
        <v>1</v>
      </c>
      <c r="C661" s="184">
        <f t="shared" si="42"/>
        <v>42399</v>
      </c>
      <c r="D661" s="191" t="s">
        <v>1710</v>
      </c>
      <c r="E661" s="191">
        <v>42399</v>
      </c>
      <c r="F661" s="192" t="s">
        <v>428</v>
      </c>
      <c r="G661" s="192" t="s">
        <v>1499</v>
      </c>
      <c r="H661" s="193" t="s">
        <v>897</v>
      </c>
      <c r="I661" s="256"/>
      <c r="J661" s="256"/>
      <c r="K661" s="38">
        <v>1037480</v>
      </c>
      <c r="L661" s="194" t="s">
        <v>259</v>
      </c>
      <c r="M661" s="194" t="s">
        <v>372</v>
      </c>
      <c r="N661" s="52" t="str">
        <f>IF(AND('331-CT'!$E$7=TH!H661,OR(L661="331",M661="331")),"331",IF(AND(OR(L661="131",M661="131"),H661='131-CT'!$E$7),"131",""))</f>
        <v>131</v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3"/>
        <v/>
      </c>
      <c r="AD661" s="591"/>
      <c r="AE661" s="591"/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1"/>
        <v>1</v>
      </c>
      <c r="C662" s="184">
        <f t="shared" si="42"/>
        <v>42399</v>
      </c>
      <c r="D662" s="191" t="s">
        <v>1711</v>
      </c>
      <c r="E662" s="191">
        <v>42399</v>
      </c>
      <c r="F662" s="192" t="s">
        <v>1504</v>
      </c>
      <c r="G662" s="192" t="s">
        <v>476</v>
      </c>
      <c r="H662" s="7" t="s">
        <v>1359</v>
      </c>
      <c r="I662" s="256">
        <v>209</v>
      </c>
      <c r="J662" s="256">
        <v>7500</v>
      </c>
      <c r="K662" s="38">
        <f>ROUND(I662*J662,0)</f>
        <v>1567500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3"/>
        <v/>
      </c>
      <c r="AD662" s="591"/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1"/>
        <v>1</v>
      </c>
      <c r="C663" s="184">
        <f t="shared" si="42"/>
        <v>42399</v>
      </c>
      <c r="D663" s="191" t="s">
        <v>1711</v>
      </c>
      <c r="E663" s="191">
        <v>42399</v>
      </c>
      <c r="F663" s="192" t="s">
        <v>1505</v>
      </c>
      <c r="G663" s="192" t="s">
        <v>476</v>
      </c>
      <c r="H663" s="7" t="s">
        <v>1359</v>
      </c>
      <c r="I663" s="256">
        <v>10</v>
      </c>
      <c r="J663" s="256">
        <v>7400</v>
      </c>
      <c r="K663" s="38">
        <f>ROUND(I663*J663,0)</f>
        <v>74000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3"/>
        <v/>
      </c>
      <c r="AD663" s="591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1"/>
        <v>1</v>
      </c>
      <c r="C664" s="184">
        <f t="shared" si="42"/>
        <v>42399</v>
      </c>
      <c r="D664" s="191" t="s">
        <v>1711</v>
      </c>
      <c r="E664" s="191">
        <v>42399</v>
      </c>
      <c r="F664" s="192" t="s">
        <v>428</v>
      </c>
      <c r="G664" s="192" t="s">
        <v>476</v>
      </c>
      <c r="H664" s="7" t="s">
        <v>1359</v>
      </c>
      <c r="I664" s="256"/>
      <c r="J664" s="256"/>
      <c r="K664" s="38">
        <v>164150</v>
      </c>
      <c r="L664" s="194" t="s">
        <v>259</v>
      </c>
      <c r="M664" s="194" t="s">
        <v>372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3"/>
        <v/>
      </c>
      <c r="AD664" s="591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1"/>
        <v>1</v>
      </c>
      <c r="C665" s="184">
        <f t="shared" si="42"/>
        <v>42399</v>
      </c>
      <c r="D665" s="191" t="s">
        <v>1712</v>
      </c>
      <c r="E665" s="191">
        <v>42399</v>
      </c>
      <c r="F665" s="192" t="s">
        <v>1506</v>
      </c>
      <c r="G665" s="192" t="s">
        <v>478</v>
      </c>
      <c r="H665" s="193" t="s">
        <v>897</v>
      </c>
      <c r="I665" s="257">
        <v>50</v>
      </c>
      <c r="J665" s="257">
        <v>30500</v>
      </c>
      <c r="K665" s="38">
        <f>ROUND(I665*J665,0)</f>
        <v>1525000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>131</v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3"/>
        <v/>
      </c>
      <c r="AD665" s="591"/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1"/>
        <v>1</v>
      </c>
      <c r="C666" s="184">
        <f t="shared" si="42"/>
        <v>42399</v>
      </c>
      <c r="D666" s="191" t="s">
        <v>1712</v>
      </c>
      <c r="E666" s="191">
        <v>42399</v>
      </c>
      <c r="F666" s="192" t="s">
        <v>428</v>
      </c>
      <c r="G666" s="192" t="s">
        <v>478</v>
      </c>
      <c r="H666" s="193" t="s">
        <v>897</v>
      </c>
      <c r="I666" s="256"/>
      <c r="J666" s="256"/>
      <c r="K666" s="38">
        <v>152500</v>
      </c>
      <c r="L666" s="194" t="s">
        <v>259</v>
      </c>
      <c r="M666" s="194" t="s">
        <v>372</v>
      </c>
      <c r="N666" s="52" t="str">
        <f>IF(AND('331-CT'!$E$7=TH!H666,OR(L666="331",M666="331")),"331",IF(AND(OR(L666="131",M666="131"),H666='131-CT'!$E$7),"131",""))</f>
        <v>131</v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3"/>
        <v/>
      </c>
      <c r="AD666" s="591"/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1"/>
        <v>2</v>
      </c>
      <c r="C667" s="184">
        <f t="shared" si="42"/>
        <v>42401</v>
      </c>
      <c r="D667" s="191" t="s">
        <v>1713</v>
      </c>
      <c r="E667" s="191">
        <v>42401</v>
      </c>
      <c r="F667" s="192" t="s">
        <v>1507</v>
      </c>
      <c r="G667" s="192" t="s">
        <v>479</v>
      </c>
      <c r="H667" s="193" t="s">
        <v>1860</v>
      </c>
      <c r="I667" s="256">
        <v>103</v>
      </c>
      <c r="J667" s="256">
        <v>19700</v>
      </c>
      <c r="K667" s="38">
        <f>ROUND(I667*J667,0)</f>
        <v>2029100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/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3"/>
        <v/>
      </c>
      <c r="AD667" s="591"/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1"/>
        <v>2</v>
      </c>
      <c r="C668" s="184">
        <f t="shared" si="42"/>
        <v>42401</v>
      </c>
      <c r="D668" s="191" t="s">
        <v>1713</v>
      </c>
      <c r="E668" s="191">
        <v>42401</v>
      </c>
      <c r="F668" s="192" t="s">
        <v>428</v>
      </c>
      <c r="G668" s="192" t="s">
        <v>479</v>
      </c>
      <c r="H668" s="193" t="s">
        <v>1860</v>
      </c>
      <c r="I668" s="256"/>
      <c r="J668" s="256"/>
      <c r="K668" s="38">
        <v>202910</v>
      </c>
      <c r="L668" s="194" t="s">
        <v>259</v>
      </c>
      <c r="M668" s="194" t="s">
        <v>372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3"/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1"/>
        <v>2</v>
      </c>
      <c r="C669" s="184">
        <f t="shared" si="42"/>
        <v>42401</v>
      </c>
      <c r="D669" s="191" t="s">
        <v>1714</v>
      </c>
      <c r="E669" s="191">
        <v>42401</v>
      </c>
      <c r="F669" s="192" t="s">
        <v>1547</v>
      </c>
      <c r="G669" s="192" t="s">
        <v>480</v>
      </c>
      <c r="H669" s="193" t="s">
        <v>471</v>
      </c>
      <c r="I669" s="256">
        <v>141</v>
      </c>
      <c r="J669" s="256">
        <v>7900</v>
      </c>
      <c r="K669" s="38">
        <f>ROUND(I669*J669,0)</f>
        <v>1113900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3"/>
        <v/>
      </c>
      <c r="AD669" s="591"/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1"/>
        <v>2</v>
      </c>
      <c r="C670" s="184">
        <f t="shared" si="42"/>
        <v>42401</v>
      </c>
      <c r="D670" s="191" t="s">
        <v>1714</v>
      </c>
      <c r="E670" s="191">
        <v>42401</v>
      </c>
      <c r="F670" s="192" t="s">
        <v>428</v>
      </c>
      <c r="G670" s="192" t="s">
        <v>480</v>
      </c>
      <c r="H670" s="210" t="s">
        <v>471</v>
      </c>
      <c r="I670" s="257"/>
      <c r="J670" s="257"/>
      <c r="K670" s="38">
        <v>111390</v>
      </c>
      <c r="L670" s="194" t="s">
        <v>259</v>
      </c>
      <c r="M670" s="194" t="s">
        <v>372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3"/>
        <v/>
      </c>
      <c r="AD670" s="591"/>
      <c r="AE670" s="591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1"/>
        <v>2</v>
      </c>
      <c r="C671" s="184">
        <f t="shared" si="42"/>
        <v>42401</v>
      </c>
      <c r="D671" s="191" t="s">
        <v>1715</v>
      </c>
      <c r="E671" s="191">
        <v>42401</v>
      </c>
      <c r="F671" s="192" t="s">
        <v>959</v>
      </c>
      <c r="G671" s="192" t="s">
        <v>1508</v>
      </c>
      <c r="H671" s="193" t="s">
        <v>960</v>
      </c>
      <c r="I671" s="256">
        <v>250</v>
      </c>
      <c r="J671" s="256">
        <v>8300</v>
      </c>
      <c r="K671" s="38">
        <f>ROUND(I671*J671,0)</f>
        <v>2075000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3"/>
        <v/>
      </c>
      <c r="AD671" s="591"/>
      <c r="AE671" s="591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1"/>
        <v>2</v>
      </c>
      <c r="C672" s="184">
        <f t="shared" si="42"/>
        <v>42401</v>
      </c>
      <c r="D672" s="191" t="s">
        <v>1715</v>
      </c>
      <c r="E672" s="191">
        <v>42401</v>
      </c>
      <c r="F672" s="192" t="s">
        <v>428</v>
      </c>
      <c r="G672" s="192" t="s">
        <v>1508</v>
      </c>
      <c r="H672" s="193" t="s">
        <v>960</v>
      </c>
      <c r="I672" s="256"/>
      <c r="J672" s="256"/>
      <c r="K672" s="38">
        <v>207500</v>
      </c>
      <c r="L672" s="194" t="s">
        <v>259</v>
      </c>
      <c r="M672" s="194" t="s">
        <v>372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3"/>
        <v/>
      </c>
      <c r="AD672" s="591"/>
      <c r="AE672" s="591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1"/>
        <v>2</v>
      </c>
      <c r="C673" s="184">
        <f t="shared" si="42"/>
        <v>42402</v>
      </c>
      <c r="D673" s="191" t="s">
        <v>1716</v>
      </c>
      <c r="E673" s="775">
        <v>42402</v>
      </c>
      <c r="F673" s="192" t="s">
        <v>1017</v>
      </c>
      <c r="G673" s="192" t="s">
        <v>1509</v>
      </c>
      <c r="H673" s="7" t="s">
        <v>1364</v>
      </c>
      <c r="I673" s="259">
        <v>100</v>
      </c>
      <c r="J673" s="259">
        <v>10920</v>
      </c>
      <c r="K673" s="38">
        <f>ROUND(I673*J673,0)</f>
        <v>1092000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3"/>
        <v/>
      </c>
      <c r="AD673" s="591"/>
      <c r="AE673" s="591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1"/>
        <v>2</v>
      </c>
      <c r="C674" s="184">
        <f t="shared" si="42"/>
        <v>42402</v>
      </c>
      <c r="D674" s="191" t="s">
        <v>1716</v>
      </c>
      <c r="E674" s="191">
        <v>42402</v>
      </c>
      <c r="F674" s="192" t="s">
        <v>1016</v>
      </c>
      <c r="G674" s="192" t="s">
        <v>1509</v>
      </c>
      <c r="H674" s="7" t="s">
        <v>1364</v>
      </c>
      <c r="I674" s="256">
        <v>505</v>
      </c>
      <c r="J674" s="256">
        <v>6450</v>
      </c>
      <c r="K674" s="38">
        <f>ROUND(I674*J674,0)</f>
        <v>3257250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3"/>
        <v/>
      </c>
      <c r="AD674" s="591"/>
      <c r="AE674" s="591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1"/>
        <v>2</v>
      </c>
      <c r="C675" s="184">
        <f t="shared" si="42"/>
        <v>42402</v>
      </c>
      <c r="D675" s="191" t="s">
        <v>1716</v>
      </c>
      <c r="E675" s="191">
        <v>42402</v>
      </c>
      <c r="F675" s="192" t="s">
        <v>428</v>
      </c>
      <c r="G675" s="192" t="s">
        <v>1509</v>
      </c>
      <c r="H675" s="7" t="s">
        <v>1364</v>
      </c>
      <c r="I675" s="256"/>
      <c r="J675" s="256"/>
      <c r="K675" s="38">
        <v>434925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3"/>
        <v/>
      </c>
      <c r="AD675" s="591"/>
      <c r="AE675" s="591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1"/>
        <v>2</v>
      </c>
      <c r="C676" s="184">
        <f t="shared" si="42"/>
        <v>42402</v>
      </c>
      <c r="D676" s="191" t="s">
        <v>1717</v>
      </c>
      <c r="E676" s="191">
        <v>42402</v>
      </c>
      <c r="F676" s="192" t="s">
        <v>424</v>
      </c>
      <c r="G676" s="192" t="s">
        <v>483</v>
      </c>
      <c r="H676" s="192" t="s">
        <v>426</v>
      </c>
      <c r="I676" s="257">
        <v>494</v>
      </c>
      <c r="J676" s="257">
        <v>5000</v>
      </c>
      <c r="K676" s="38">
        <f>ROUND(I676*J676,0)</f>
        <v>2470000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3"/>
        <v/>
      </c>
      <c r="AD676" s="591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1"/>
        <v>2</v>
      </c>
      <c r="C677" s="184">
        <f t="shared" si="42"/>
        <v>42402</v>
      </c>
      <c r="D677" s="191" t="s">
        <v>1717</v>
      </c>
      <c r="E677" s="191">
        <v>42402</v>
      </c>
      <c r="F677" s="192" t="s">
        <v>428</v>
      </c>
      <c r="G677" s="192" t="s">
        <v>483</v>
      </c>
      <c r="H677" s="210" t="s">
        <v>426</v>
      </c>
      <c r="I677" s="257"/>
      <c r="J677" s="257"/>
      <c r="K677" s="38">
        <v>247000</v>
      </c>
      <c r="L677" s="194" t="s">
        <v>259</v>
      </c>
      <c r="M677" s="194" t="s">
        <v>372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3"/>
        <v/>
      </c>
      <c r="AD677" s="591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41"/>
        <v>2</v>
      </c>
      <c r="C678" s="184">
        <f t="shared" si="42"/>
        <v>42403</v>
      </c>
      <c r="D678" s="191" t="s">
        <v>1718</v>
      </c>
      <c r="E678" s="191">
        <v>42403</v>
      </c>
      <c r="F678" s="192" t="s">
        <v>946</v>
      </c>
      <c r="G678" s="192" t="s">
        <v>1510</v>
      </c>
      <c r="H678" s="193" t="s">
        <v>904</v>
      </c>
      <c r="I678" s="256">
        <v>235</v>
      </c>
      <c r="J678" s="256">
        <v>10900</v>
      </c>
      <c r="K678" s="38">
        <f t="shared" ref="K678:K683" si="44">ROUND(I678*J678,0)</f>
        <v>2561500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3"/>
        <v/>
      </c>
      <c r="AD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1"/>
        <v>2</v>
      </c>
      <c r="C679" s="184">
        <f t="shared" si="42"/>
        <v>42403</v>
      </c>
      <c r="D679" s="191" t="s">
        <v>1718</v>
      </c>
      <c r="E679" s="191">
        <v>42403</v>
      </c>
      <c r="F679" s="192" t="s">
        <v>922</v>
      </c>
      <c r="G679" s="192" t="s">
        <v>1510</v>
      </c>
      <c r="H679" s="193" t="s">
        <v>904</v>
      </c>
      <c r="I679" s="256">
        <v>600</v>
      </c>
      <c r="J679" s="256">
        <v>14200</v>
      </c>
      <c r="K679" s="38">
        <f t="shared" si="44"/>
        <v>8520000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3"/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1"/>
        <v>2</v>
      </c>
      <c r="C680" s="184">
        <f t="shared" si="42"/>
        <v>42403</v>
      </c>
      <c r="D680" s="191" t="s">
        <v>1718</v>
      </c>
      <c r="E680" s="191">
        <v>42403</v>
      </c>
      <c r="F680" s="192" t="s">
        <v>923</v>
      </c>
      <c r="G680" s="192" t="s">
        <v>1510</v>
      </c>
      <c r="H680" s="193" t="s">
        <v>904</v>
      </c>
      <c r="I680" s="256">
        <v>600</v>
      </c>
      <c r="J680" s="256">
        <v>15300</v>
      </c>
      <c r="K680" s="38">
        <f t="shared" si="44"/>
        <v>9180000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3"/>
        <v/>
      </c>
      <c r="AD680" s="591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1"/>
        <v>2</v>
      </c>
      <c r="C681" s="184">
        <f t="shared" si="42"/>
        <v>42403</v>
      </c>
      <c r="D681" s="191" t="s">
        <v>1718</v>
      </c>
      <c r="E681" s="775">
        <v>42403</v>
      </c>
      <c r="F681" s="192" t="s">
        <v>924</v>
      </c>
      <c r="G681" s="192" t="s">
        <v>1510</v>
      </c>
      <c r="H681" s="193" t="s">
        <v>904</v>
      </c>
      <c r="I681" s="259">
        <v>350</v>
      </c>
      <c r="J681" s="259">
        <v>16500</v>
      </c>
      <c r="K681" s="38">
        <f t="shared" si="44"/>
        <v>5775000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3"/>
        <v/>
      </c>
      <c r="AD681" s="591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1"/>
        <v>2</v>
      </c>
      <c r="C682" s="184">
        <f t="shared" si="42"/>
        <v>42403</v>
      </c>
      <c r="D682" s="191" t="s">
        <v>1718</v>
      </c>
      <c r="E682" s="191">
        <v>42403</v>
      </c>
      <c r="F682" s="192" t="s">
        <v>925</v>
      </c>
      <c r="G682" s="192" t="s">
        <v>1510</v>
      </c>
      <c r="H682" s="193" t="s">
        <v>904</v>
      </c>
      <c r="I682" s="256">
        <v>500</v>
      </c>
      <c r="J682" s="256">
        <v>19700</v>
      </c>
      <c r="K682" s="38">
        <f t="shared" si="44"/>
        <v>9850000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3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1"/>
        <v>2</v>
      </c>
      <c r="C683" s="184">
        <f t="shared" si="42"/>
        <v>42403</v>
      </c>
      <c r="D683" s="191" t="s">
        <v>1718</v>
      </c>
      <c r="E683" s="191">
        <v>42403</v>
      </c>
      <c r="F683" s="192" t="s">
        <v>926</v>
      </c>
      <c r="G683" s="192" t="s">
        <v>1510</v>
      </c>
      <c r="H683" s="193" t="s">
        <v>904</v>
      </c>
      <c r="I683" s="256">
        <v>500</v>
      </c>
      <c r="J683" s="256">
        <v>20100</v>
      </c>
      <c r="K683" s="38">
        <f t="shared" si="44"/>
        <v>10050000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3"/>
        <v/>
      </c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1"/>
        <v>2</v>
      </c>
      <c r="C684" s="184">
        <f t="shared" si="42"/>
        <v>42403</v>
      </c>
      <c r="D684" s="191" t="s">
        <v>1718</v>
      </c>
      <c r="E684" s="191">
        <v>42403</v>
      </c>
      <c r="F684" s="192" t="s">
        <v>428</v>
      </c>
      <c r="G684" s="192" t="s">
        <v>1510</v>
      </c>
      <c r="H684" s="193" t="s">
        <v>904</v>
      </c>
      <c r="I684" s="256"/>
      <c r="J684" s="256"/>
      <c r="K684" s="38">
        <v>4593650</v>
      </c>
      <c r="L684" s="194" t="s">
        <v>259</v>
      </c>
      <c r="M684" s="194" t="s">
        <v>372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3"/>
        <v/>
      </c>
      <c r="AD684" s="591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1"/>
        <v>2</v>
      </c>
      <c r="C685" s="184">
        <f t="shared" si="42"/>
        <v>42418</v>
      </c>
      <c r="D685" s="191" t="s">
        <v>1719</v>
      </c>
      <c r="E685" s="191">
        <v>42418</v>
      </c>
      <c r="F685" s="192" t="s">
        <v>424</v>
      </c>
      <c r="G685" s="192" t="s">
        <v>485</v>
      </c>
      <c r="H685" s="193" t="s">
        <v>426</v>
      </c>
      <c r="I685" s="256">
        <v>421</v>
      </c>
      <c r="J685" s="256">
        <v>5000</v>
      </c>
      <c r="K685" s="38">
        <f>ROUND(I685*J685,0)</f>
        <v>2105000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3"/>
        <v/>
      </c>
      <c r="AD685" s="591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1"/>
        <v>2</v>
      </c>
      <c r="C686" s="184">
        <f t="shared" si="42"/>
        <v>42418</v>
      </c>
      <c r="D686" s="191" t="s">
        <v>1719</v>
      </c>
      <c r="E686" s="191">
        <v>42418</v>
      </c>
      <c r="F686" s="192" t="s">
        <v>1511</v>
      </c>
      <c r="G686" s="192" t="s">
        <v>485</v>
      </c>
      <c r="H686" s="193" t="s">
        <v>426</v>
      </c>
      <c r="I686" s="256">
        <v>596</v>
      </c>
      <c r="J686" s="256">
        <v>5550</v>
      </c>
      <c r="K686" s="38">
        <f>ROUND(I686*J686,0)</f>
        <v>3307800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3"/>
        <v/>
      </c>
      <c r="AD686" s="591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1"/>
        <v>2</v>
      </c>
      <c r="C687" s="184">
        <f t="shared" si="42"/>
        <v>42418</v>
      </c>
      <c r="D687" s="191" t="s">
        <v>1719</v>
      </c>
      <c r="E687" s="191">
        <v>42418</v>
      </c>
      <c r="F687" s="192" t="s">
        <v>928</v>
      </c>
      <c r="G687" s="192" t="s">
        <v>485</v>
      </c>
      <c r="H687" s="193" t="s">
        <v>426</v>
      </c>
      <c r="I687" s="256">
        <v>309</v>
      </c>
      <c r="J687" s="256">
        <v>9290</v>
      </c>
      <c r="K687" s="38">
        <f>ROUND(I687*J687,0)</f>
        <v>2870610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3"/>
        <v/>
      </c>
      <c r="AD687" s="591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1"/>
        <v>2</v>
      </c>
      <c r="C688" s="184">
        <f t="shared" si="42"/>
        <v>42418</v>
      </c>
      <c r="D688" s="191" t="s">
        <v>1719</v>
      </c>
      <c r="E688" s="191">
        <v>42418</v>
      </c>
      <c r="F688" s="192" t="s">
        <v>428</v>
      </c>
      <c r="G688" s="192" t="s">
        <v>485</v>
      </c>
      <c r="H688" s="192" t="s">
        <v>426</v>
      </c>
      <c r="I688" s="256"/>
      <c r="J688" s="256"/>
      <c r="K688" s="38">
        <v>828341</v>
      </c>
      <c r="L688" s="194" t="s">
        <v>259</v>
      </c>
      <c r="M688" s="194" t="s">
        <v>372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3"/>
        <v/>
      </c>
      <c r="AD688" s="591"/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1"/>
        <v>2</v>
      </c>
      <c r="C689" s="184">
        <f t="shared" si="42"/>
        <v>42419</v>
      </c>
      <c r="D689" s="191" t="s">
        <v>1776</v>
      </c>
      <c r="E689" s="191">
        <v>42419</v>
      </c>
      <c r="F689" s="192" t="s">
        <v>1076</v>
      </c>
      <c r="G689" s="480" t="s">
        <v>538</v>
      </c>
      <c r="H689" s="45" t="s">
        <v>1384</v>
      </c>
      <c r="I689" s="256">
        <v>1510</v>
      </c>
      <c r="J689" s="256">
        <v>7300</v>
      </c>
      <c r="K689" s="38">
        <f>ROUND(I689*J689,0)</f>
        <v>11023000</v>
      </c>
      <c r="L689" s="194" t="s">
        <v>159</v>
      </c>
      <c r="M689" s="600" t="s">
        <v>8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>
        <v>1</v>
      </c>
      <c r="AC689" s="591"/>
      <c r="AD689" s="211" t="str">
        <f>IF(VLOOKUP(H689,DSKH,1,0)=H689,"","x")</f>
        <v/>
      </c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1"/>
        <v>2</v>
      </c>
      <c r="C690" s="184">
        <f t="shared" si="42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940</v>
      </c>
      <c r="J690" s="256">
        <v>7200</v>
      </c>
      <c r="K690" s="38">
        <f>ROUND(I690*J690,0)</f>
        <v>6768000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1"/>
        <v>2</v>
      </c>
      <c r="C691" s="184">
        <f t="shared" si="42"/>
        <v>42419</v>
      </c>
      <c r="D691" s="191" t="s">
        <v>1776</v>
      </c>
      <c r="E691" s="191">
        <v>42419</v>
      </c>
      <c r="F691" s="192" t="s">
        <v>1084</v>
      </c>
      <c r="G691" s="480" t="s">
        <v>538</v>
      </c>
      <c r="H691" s="45" t="s">
        <v>1384</v>
      </c>
      <c r="I691" s="256"/>
      <c r="J691" s="256"/>
      <c r="K691" s="914">
        <v>1779100</v>
      </c>
      <c r="L691" s="194" t="s">
        <v>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1"/>
        <v>2</v>
      </c>
      <c r="C692" s="184">
        <f t="shared" si="42"/>
        <v>42420</v>
      </c>
      <c r="D692" s="191" t="s">
        <v>1777</v>
      </c>
      <c r="E692" s="191">
        <v>42420</v>
      </c>
      <c r="F692" s="192" t="s">
        <v>1076</v>
      </c>
      <c r="G692" s="480" t="s">
        <v>552</v>
      </c>
      <c r="H692" s="45" t="s">
        <v>1384</v>
      </c>
      <c r="I692" s="256">
        <v>2510</v>
      </c>
      <c r="J692" s="256">
        <v>7200</v>
      </c>
      <c r="K692" s="38">
        <f>ROUND(I692*J692,0)</f>
        <v>18072000</v>
      </c>
      <c r="L692" s="194" t="s">
        <v>159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  <c r="AF692" s="591"/>
      <c r="AG692" s="591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1"/>
        <v>2</v>
      </c>
      <c r="C693" s="184">
        <f t="shared" si="42"/>
        <v>42420</v>
      </c>
      <c r="D693" s="191" t="s">
        <v>1777</v>
      </c>
      <c r="E693" s="191">
        <v>42420</v>
      </c>
      <c r="F693" s="192" t="s">
        <v>1084</v>
      </c>
      <c r="G693" s="480" t="s">
        <v>552</v>
      </c>
      <c r="H693" s="45" t="s">
        <v>1384</v>
      </c>
      <c r="I693" s="256"/>
      <c r="J693" s="256"/>
      <c r="K693" s="38">
        <v>1807200</v>
      </c>
      <c r="L693" s="194" t="s">
        <v>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1"/>
        <v>2</v>
      </c>
      <c r="C694" s="184">
        <f t="shared" si="42"/>
        <v>42420</v>
      </c>
      <c r="D694" s="191" t="s">
        <v>1720</v>
      </c>
      <c r="E694" s="191">
        <v>42420</v>
      </c>
      <c r="F694" s="192" t="s">
        <v>434</v>
      </c>
      <c r="G694" s="192" t="s">
        <v>487</v>
      </c>
      <c r="H694" s="193" t="s">
        <v>1365</v>
      </c>
      <c r="I694" s="256">
        <v>2259</v>
      </c>
      <c r="J694" s="256">
        <v>7400</v>
      </c>
      <c r="K694" s="38">
        <f>ROUND(I694*J694,0)</f>
        <v>16716600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/>
      <c r="AC694" s="591" t="str">
        <f>IF(VLOOKUP(H694,DS_131,1,0)=H694,"","x")</f>
        <v/>
      </c>
      <c r="AD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1"/>
        <v>2</v>
      </c>
      <c r="C695" s="184">
        <f t="shared" si="42"/>
        <v>42420</v>
      </c>
      <c r="D695" s="191" t="s">
        <v>1720</v>
      </c>
      <c r="E695" s="191">
        <v>42420</v>
      </c>
      <c r="F695" s="192" t="s">
        <v>428</v>
      </c>
      <c r="G695" s="192" t="s">
        <v>487</v>
      </c>
      <c r="H695" s="193" t="s">
        <v>1365</v>
      </c>
      <c r="I695" s="256"/>
      <c r="J695" s="256"/>
      <c r="K695" s="38">
        <v>1671660</v>
      </c>
      <c r="L695" s="194" t="s">
        <v>259</v>
      </c>
      <c r="M695" s="194" t="s">
        <v>372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  <c r="AE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1"/>
        <v>2</v>
      </c>
      <c r="C696" s="184">
        <f t="shared" si="42"/>
        <v>42422</v>
      </c>
      <c r="D696" s="191" t="s">
        <v>1778</v>
      </c>
      <c r="E696" s="191">
        <v>42422</v>
      </c>
      <c r="F696" s="192" t="s">
        <v>1076</v>
      </c>
      <c r="G696" s="480" t="s">
        <v>558</v>
      </c>
      <c r="H696" s="45" t="s">
        <v>1384</v>
      </c>
      <c r="I696" s="256">
        <v>2500</v>
      </c>
      <c r="J696" s="256">
        <v>7200</v>
      </c>
      <c r="K696" s="38">
        <f>ROUND(I696*J696,0)</f>
        <v>18000000</v>
      </c>
      <c r="L696" s="194" t="s">
        <v>159</v>
      </c>
      <c r="M696" s="600" t="s">
        <v>8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>
        <v>1</v>
      </c>
      <c r="AC696" s="591"/>
      <c r="AD696" s="211" t="str">
        <f>IF(VLOOKUP(H696,DSKH,1,0)=H696,"","x")</f>
        <v/>
      </c>
      <c r="AF696" s="591"/>
      <c r="AG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1"/>
        <v>2</v>
      </c>
      <c r="C697" s="184">
        <f t="shared" si="42"/>
        <v>42422</v>
      </c>
      <c r="D697" s="191" t="s">
        <v>1778</v>
      </c>
      <c r="E697" s="191">
        <v>42422</v>
      </c>
      <c r="F697" s="192" t="s">
        <v>1084</v>
      </c>
      <c r="G697" s="480" t="s">
        <v>558</v>
      </c>
      <c r="H697" s="45" t="s">
        <v>1384</v>
      </c>
      <c r="I697" s="256"/>
      <c r="J697" s="256"/>
      <c r="K697" s="38">
        <v>1800000</v>
      </c>
      <c r="L697" s="194" t="s">
        <v>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1"/>
        <v>2</v>
      </c>
      <c r="C698" s="184">
        <f t="shared" si="42"/>
        <v>42422</v>
      </c>
      <c r="D698" s="191" t="s">
        <v>1721</v>
      </c>
      <c r="E698" s="191">
        <v>42422</v>
      </c>
      <c r="F698" s="192" t="s">
        <v>1547</v>
      </c>
      <c r="G698" s="192" t="s">
        <v>492</v>
      </c>
      <c r="H698" s="193" t="s">
        <v>471</v>
      </c>
      <c r="I698" s="256">
        <v>349</v>
      </c>
      <c r="J698" s="256">
        <v>7900</v>
      </c>
      <c r="K698" s="38">
        <f>ROUND(I698*J698,0)</f>
        <v>2757100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/>
      <c r="AC698" s="591" t="str">
        <f>IF(VLOOKUP(H698,DS_131,1,0)=H698,"","x")</f>
        <v/>
      </c>
      <c r="AD698" s="591"/>
      <c r="AE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1"/>
        <v>2</v>
      </c>
      <c r="C699" s="184">
        <f t="shared" si="42"/>
        <v>42422</v>
      </c>
      <c r="D699" s="191" t="s">
        <v>1721</v>
      </c>
      <c r="E699" s="191">
        <v>42422</v>
      </c>
      <c r="F699" s="192" t="s">
        <v>882</v>
      </c>
      <c r="G699" s="192" t="s">
        <v>492</v>
      </c>
      <c r="H699" s="193" t="s">
        <v>471</v>
      </c>
      <c r="I699" s="256">
        <v>205</v>
      </c>
      <c r="J699" s="256">
        <v>9800</v>
      </c>
      <c r="K699" s="38">
        <f>ROUND(I699*J699,0)</f>
        <v>2009000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1"/>
        <v>2</v>
      </c>
      <c r="C700" s="184">
        <f t="shared" si="42"/>
        <v>42422</v>
      </c>
      <c r="D700" s="191" t="s">
        <v>1721</v>
      </c>
      <c r="E700" s="191">
        <v>42422</v>
      </c>
      <c r="F700" s="192" t="s">
        <v>547</v>
      </c>
      <c r="G700" s="192" t="s">
        <v>492</v>
      </c>
      <c r="H700" s="193" t="s">
        <v>471</v>
      </c>
      <c r="I700" s="256">
        <v>407</v>
      </c>
      <c r="J700" s="256">
        <v>9400</v>
      </c>
      <c r="K700" s="38">
        <f>ROUND(I700*J700,0)</f>
        <v>3825800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1"/>
        <v>2</v>
      </c>
      <c r="C701" s="184">
        <f t="shared" si="42"/>
        <v>42422</v>
      </c>
      <c r="D701" s="191" t="s">
        <v>1721</v>
      </c>
      <c r="E701" s="191">
        <v>42422</v>
      </c>
      <c r="F701" s="192" t="s">
        <v>594</v>
      </c>
      <c r="G701" s="192" t="s">
        <v>492</v>
      </c>
      <c r="H701" s="210" t="s">
        <v>471</v>
      </c>
      <c r="I701" s="257">
        <v>105</v>
      </c>
      <c r="J701" s="257">
        <v>6400</v>
      </c>
      <c r="K701" s="38">
        <f>ROUND(I701*J701,0)</f>
        <v>672000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1"/>
        <v>2</v>
      </c>
      <c r="C702" s="184">
        <f t="shared" si="42"/>
        <v>42422</v>
      </c>
      <c r="D702" s="191" t="s">
        <v>1721</v>
      </c>
      <c r="E702" s="191">
        <v>42422</v>
      </c>
      <c r="F702" s="192" t="s">
        <v>428</v>
      </c>
      <c r="G702" s="192" t="s">
        <v>492</v>
      </c>
      <c r="H702" s="193" t="s">
        <v>471</v>
      </c>
      <c r="I702" s="256"/>
      <c r="J702" s="256"/>
      <c r="K702" s="38">
        <v>926390</v>
      </c>
      <c r="L702" s="194" t="s">
        <v>259</v>
      </c>
      <c r="M702" s="194" t="s">
        <v>372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1"/>
        <v>2</v>
      </c>
      <c r="C703" s="184">
        <f t="shared" si="42"/>
        <v>42423</v>
      </c>
      <c r="D703" s="191" t="s">
        <v>1779</v>
      </c>
      <c r="E703" s="191">
        <v>42423</v>
      </c>
      <c r="F703" s="192" t="s">
        <v>1076</v>
      </c>
      <c r="G703" s="480" t="s">
        <v>563</v>
      </c>
      <c r="H703" s="45" t="s">
        <v>1384</v>
      </c>
      <c r="I703" s="256">
        <v>2510</v>
      </c>
      <c r="J703" s="256">
        <v>7200</v>
      </c>
      <c r="K703" s="38">
        <f>ROUND(I703*J703,0)</f>
        <v>18072000</v>
      </c>
      <c r="L703" s="194" t="s">
        <v>159</v>
      </c>
      <c r="M703" s="600" t="s">
        <v>8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>
        <v>1</v>
      </c>
      <c r="AC703" s="591"/>
      <c r="AD703" s="211" t="str">
        <f>IF(VLOOKUP(H703,DSKH,1,0)=H703,"","x")</f>
        <v/>
      </c>
      <c r="AF703" s="591"/>
      <c r="AG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1"/>
        <v>2</v>
      </c>
      <c r="C704" s="184">
        <f t="shared" si="42"/>
        <v>42423</v>
      </c>
      <c r="D704" s="191" t="s">
        <v>1779</v>
      </c>
      <c r="E704" s="191">
        <v>42423</v>
      </c>
      <c r="F704" s="192" t="s">
        <v>1084</v>
      </c>
      <c r="G704" s="480" t="s">
        <v>563</v>
      </c>
      <c r="H704" s="45" t="s">
        <v>1384</v>
      </c>
      <c r="I704" s="256"/>
      <c r="J704" s="256"/>
      <c r="K704" s="38">
        <v>1807200</v>
      </c>
      <c r="L704" s="194" t="s">
        <v>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1"/>
        <v>2</v>
      </c>
      <c r="C705" s="184">
        <f t="shared" si="42"/>
        <v>42423</v>
      </c>
      <c r="D705" s="191" t="s">
        <v>1722</v>
      </c>
      <c r="E705" s="191">
        <v>42423</v>
      </c>
      <c r="F705" s="192" t="s">
        <v>1512</v>
      </c>
      <c r="G705" s="192" t="s">
        <v>494</v>
      </c>
      <c r="H705" s="193" t="s">
        <v>1365</v>
      </c>
      <c r="I705" s="256">
        <v>500</v>
      </c>
      <c r="J705" s="256">
        <v>14800</v>
      </c>
      <c r="K705" s="38">
        <f>ROUND(I705*J705,0)</f>
        <v>7400000</v>
      </c>
      <c r="L705" s="194" t="s">
        <v>259</v>
      </c>
      <c r="M705" s="194" t="s">
        <v>174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/>
      <c r="AC705" s="591" t="str">
        <f t="shared" ref="AC705:AC715" si="45">IF(VLOOKUP(H705,DS_131,1,0)=H705,"","x")</f>
        <v/>
      </c>
      <c r="AD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1"/>
        <v>2</v>
      </c>
      <c r="C706" s="184">
        <f t="shared" si="42"/>
        <v>42423</v>
      </c>
      <c r="D706" s="191" t="s">
        <v>1722</v>
      </c>
      <c r="E706" s="191">
        <v>42423</v>
      </c>
      <c r="F706" s="192" t="s">
        <v>428</v>
      </c>
      <c r="G706" s="192" t="s">
        <v>494</v>
      </c>
      <c r="H706" s="193" t="s">
        <v>1365</v>
      </c>
      <c r="I706" s="256"/>
      <c r="J706" s="256"/>
      <c r="K706" s="38">
        <v>740000</v>
      </c>
      <c r="L706" s="194" t="s">
        <v>259</v>
      </c>
      <c r="M706" s="194" t="s">
        <v>372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si="45"/>
        <v/>
      </c>
      <c r="AD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1"/>
        <v>2</v>
      </c>
      <c r="C707" s="184">
        <f t="shared" si="42"/>
        <v>42423</v>
      </c>
      <c r="D707" s="191" t="s">
        <v>1723</v>
      </c>
      <c r="E707" s="191">
        <v>42423</v>
      </c>
      <c r="F707" s="192" t="s">
        <v>469</v>
      </c>
      <c r="G707" s="192" t="s">
        <v>500</v>
      </c>
      <c r="H707" s="193" t="s">
        <v>471</v>
      </c>
      <c r="I707" s="256">
        <v>102</v>
      </c>
      <c r="J707" s="256">
        <v>12900</v>
      </c>
      <c r="K707" s="38">
        <f>ROUND(I707*J707,0)</f>
        <v>1315800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5"/>
        <v/>
      </c>
      <c r="AD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1"/>
        <v>2</v>
      </c>
      <c r="C708" s="184">
        <f t="shared" si="42"/>
        <v>42423</v>
      </c>
      <c r="D708" s="191" t="s">
        <v>1723</v>
      </c>
      <c r="E708" s="191">
        <v>42423</v>
      </c>
      <c r="F708" s="192" t="s">
        <v>428</v>
      </c>
      <c r="G708" s="192" t="s">
        <v>500</v>
      </c>
      <c r="H708" s="193" t="s">
        <v>471</v>
      </c>
      <c r="I708" s="256"/>
      <c r="J708" s="256"/>
      <c r="K708" s="38">
        <v>131580</v>
      </c>
      <c r="L708" s="194" t="s">
        <v>259</v>
      </c>
      <c r="M708" s="194" t="s">
        <v>372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5"/>
        <v/>
      </c>
      <c r="AD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1"/>
        <v>2</v>
      </c>
      <c r="C709" s="184">
        <f t="shared" si="42"/>
        <v>42423</v>
      </c>
      <c r="D709" s="191" t="s">
        <v>1724</v>
      </c>
      <c r="E709" s="191">
        <v>42423</v>
      </c>
      <c r="F709" s="192" t="s">
        <v>920</v>
      </c>
      <c r="G709" s="192" t="s">
        <v>502</v>
      </c>
      <c r="H709" s="193" t="s">
        <v>904</v>
      </c>
      <c r="I709" s="256">
        <v>1509</v>
      </c>
      <c r="J709" s="256">
        <v>11300</v>
      </c>
      <c r="K709" s="38">
        <f>ROUND(I709*J709,0)</f>
        <v>17051700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5"/>
        <v/>
      </c>
      <c r="AD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1"/>
        <v>2</v>
      </c>
      <c r="C710" s="184">
        <f t="shared" si="42"/>
        <v>42423</v>
      </c>
      <c r="D710" s="191" t="s">
        <v>1724</v>
      </c>
      <c r="E710" s="191">
        <v>42423</v>
      </c>
      <c r="F710" s="192" t="s">
        <v>921</v>
      </c>
      <c r="G710" s="192" t="s">
        <v>502</v>
      </c>
      <c r="H710" s="193" t="s">
        <v>904</v>
      </c>
      <c r="I710" s="256">
        <v>783</v>
      </c>
      <c r="J710" s="256">
        <v>11800</v>
      </c>
      <c r="K710" s="38">
        <f>ROUND(I710*J710,0)</f>
        <v>9239400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5"/>
        <v/>
      </c>
      <c r="AD710" s="591"/>
      <c r="AE710" s="591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1"/>
        <v>2</v>
      </c>
      <c r="C711" s="184">
        <f t="shared" si="42"/>
        <v>42423</v>
      </c>
      <c r="D711" s="191" t="s">
        <v>1724</v>
      </c>
      <c r="E711" s="191">
        <v>42423</v>
      </c>
      <c r="F711" s="192" t="s">
        <v>428</v>
      </c>
      <c r="G711" s="192" t="s">
        <v>502</v>
      </c>
      <c r="H711" s="193" t="s">
        <v>904</v>
      </c>
      <c r="I711" s="256"/>
      <c r="J711" s="256"/>
      <c r="K711" s="38">
        <v>2629110</v>
      </c>
      <c r="L711" s="194" t="s">
        <v>259</v>
      </c>
      <c r="M711" s="194" t="s">
        <v>372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5"/>
        <v/>
      </c>
      <c r="AD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1"/>
        <v>2</v>
      </c>
      <c r="C712" s="184">
        <f t="shared" si="42"/>
        <v>42423</v>
      </c>
      <c r="D712" s="191" t="s">
        <v>1725</v>
      </c>
      <c r="E712" s="775">
        <v>42423</v>
      </c>
      <c r="F712" s="189" t="s">
        <v>982</v>
      </c>
      <c r="G712" s="192" t="s">
        <v>504</v>
      </c>
      <c r="H712" s="193" t="s">
        <v>489</v>
      </c>
      <c r="I712" s="256">
        <v>1000</v>
      </c>
      <c r="J712" s="256">
        <v>12420</v>
      </c>
      <c r="K712" s="38">
        <f>ROUND(I712*J712,0)</f>
        <v>12420000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5"/>
        <v/>
      </c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76" si="46">IF(C713&lt;&gt;"",MONTH(C713),"")</f>
        <v>2</v>
      </c>
      <c r="C713" s="184">
        <f t="shared" ref="C713:C776" si="47">E713</f>
        <v>42423</v>
      </c>
      <c r="D713" s="191" t="s">
        <v>1725</v>
      </c>
      <c r="E713" s="191">
        <v>42423</v>
      </c>
      <c r="F713" s="189" t="s">
        <v>982</v>
      </c>
      <c r="G713" s="192" t="s">
        <v>504</v>
      </c>
      <c r="H713" s="210" t="s">
        <v>489</v>
      </c>
      <c r="I713" s="256">
        <v>50</v>
      </c>
      <c r="J713" s="256">
        <v>12060</v>
      </c>
      <c r="K713" s="38">
        <f>ROUND(I713*J713,0)</f>
        <v>603000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5"/>
        <v/>
      </c>
      <c r="AD713" s="591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6"/>
        <v>2</v>
      </c>
      <c r="C714" s="184">
        <f t="shared" si="47"/>
        <v>42423</v>
      </c>
      <c r="D714" s="191" t="s">
        <v>1725</v>
      </c>
      <c r="E714" s="191">
        <v>42423</v>
      </c>
      <c r="F714" s="189" t="s">
        <v>1119</v>
      </c>
      <c r="G714" s="192" t="s">
        <v>504</v>
      </c>
      <c r="H714" s="210" t="s">
        <v>489</v>
      </c>
      <c r="I714" s="257">
        <v>2100</v>
      </c>
      <c r="J714" s="257">
        <v>1182</v>
      </c>
      <c r="K714" s="38">
        <f>ROUND(I714*J714,0)</f>
        <v>2482200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5"/>
        <v/>
      </c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6"/>
        <v>2</v>
      </c>
      <c r="C715" s="184">
        <f t="shared" si="47"/>
        <v>42423</v>
      </c>
      <c r="D715" s="191" t="s">
        <v>1725</v>
      </c>
      <c r="E715" s="191">
        <v>42423</v>
      </c>
      <c r="F715" s="920" t="s">
        <v>428</v>
      </c>
      <c r="G715" s="192" t="s">
        <v>504</v>
      </c>
      <c r="H715" s="210" t="s">
        <v>489</v>
      </c>
      <c r="I715" s="257"/>
      <c r="J715" s="257"/>
      <c r="K715" s="38">
        <v>1550520</v>
      </c>
      <c r="L715" s="194" t="s">
        <v>259</v>
      </c>
      <c r="M715" s="194" t="s">
        <v>372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5"/>
        <v/>
      </c>
      <c r="AD715" s="591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6"/>
        <v>2</v>
      </c>
      <c r="C716" s="184">
        <f t="shared" si="47"/>
        <v>42424</v>
      </c>
      <c r="D716" s="191" t="s">
        <v>1780</v>
      </c>
      <c r="E716" s="191">
        <v>42424</v>
      </c>
      <c r="F716" s="192" t="s">
        <v>1076</v>
      </c>
      <c r="G716" s="480" t="s">
        <v>568</v>
      </c>
      <c r="H716" s="45" t="s">
        <v>1384</v>
      </c>
      <c r="I716" s="256">
        <v>2510</v>
      </c>
      <c r="J716" s="256">
        <v>7200</v>
      </c>
      <c r="K716" s="38">
        <f>ROUND(I716*J716,0)</f>
        <v>18072000</v>
      </c>
      <c r="L716" s="194" t="s">
        <v>159</v>
      </c>
      <c r="M716" s="600" t="s">
        <v>8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>
        <v>1</v>
      </c>
      <c r="AC716" s="591"/>
      <c r="AD716" s="211" t="str">
        <f>IF(VLOOKUP(H716,DSKH,1,0)=H716,"","x")</f>
        <v/>
      </c>
      <c r="AF716" s="591"/>
      <c r="AG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6"/>
        <v>2</v>
      </c>
      <c r="C717" s="184">
        <f t="shared" si="47"/>
        <v>42424</v>
      </c>
      <c r="D717" s="191" t="s">
        <v>1780</v>
      </c>
      <c r="E717" s="191">
        <v>42424</v>
      </c>
      <c r="F717" s="192" t="s">
        <v>1084</v>
      </c>
      <c r="G717" s="480" t="s">
        <v>568</v>
      </c>
      <c r="H717" s="45" t="s">
        <v>1384</v>
      </c>
      <c r="I717" s="256"/>
      <c r="J717" s="256"/>
      <c r="K717" s="38">
        <v>1807200</v>
      </c>
      <c r="L717" s="194" t="s">
        <v>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6"/>
        <v>2</v>
      </c>
      <c r="C718" s="184">
        <f t="shared" si="47"/>
        <v>42424</v>
      </c>
      <c r="D718" s="191" t="s">
        <v>1726</v>
      </c>
      <c r="E718" s="191">
        <v>42424</v>
      </c>
      <c r="F718" s="192" t="s">
        <v>1513</v>
      </c>
      <c r="G718" s="192" t="s">
        <v>505</v>
      </c>
      <c r="H718" s="7" t="s">
        <v>426</v>
      </c>
      <c r="I718" s="257">
        <v>500</v>
      </c>
      <c r="J718" s="257">
        <v>22000</v>
      </c>
      <c r="K718" s="38">
        <f>ROUND(I718*J718,0)</f>
        <v>11000000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/>
      <c r="AC718" s="591" t="str">
        <f t="shared" ref="AC718:AC765" si="48">IF(VLOOKUP(H718,DS_131,1,0)=H718,"","x")</f>
        <v/>
      </c>
      <c r="AD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6"/>
        <v>2</v>
      </c>
      <c r="C719" s="184">
        <f t="shared" si="47"/>
        <v>42424</v>
      </c>
      <c r="D719" s="191" t="s">
        <v>1726</v>
      </c>
      <c r="E719" s="191">
        <v>42424</v>
      </c>
      <c r="F719" s="920" t="s">
        <v>428</v>
      </c>
      <c r="G719" s="192" t="s">
        <v>505</v>
      </c>
      <c r="H719" s="7" t="s">
        <v>426</v>
      </c>
      <c r="I719" s="256"/>
      <c r="J719" s="256"/>
      <c r="K719" s="38">
        <v>1100000</v>
      </c>
      <c r="L719" s="194" t="s">
        <v>259</v>
      </c>
      <c r="M719" s="194" t="s">
        <v>372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si="48"/>
        <v/>
      </c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6"/>
        <v>2</v>
      </c>
      <c r="C720" s="184">
        <f t="shared" si="47"/>
        <v>42424</v>
      </c>
      <c r="D720" s="191" t="s">
        <v>1727</v>
      </c>
      <c r="E720" s="191">
        <v>42424</v>
      </c>
      <c r="F720" s="192" t="s">
        <v>932</v>
      </c>
      <c r="G720" s="192" t="s">
        <v>507</v>
      </c>
      <c r="H720" s="193" t="s">
        <v>717</v>
      </c>
      <c r="I720" s="256">
        <v>61</v>
      </c>
      <c r="J720" s="256">
        <v>28000</v>
      </c>
      <c r="K720" s="38">
        <f>ROUND(I720*J720,0)</f>
        <v>1708000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48"/>
        <v/>
      </c>
      <c r="AD720" s="591"/>
    </row>
    <row r="721" spans="1:30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6"/>
        <v>2</v>
      </c>
      <c r="C721" s="184">
        <f t="shared" si="47"/>
        <v>42424</v>
      </c>
      <c r="D721" s="191" t="s">
        <v>1727</v>
      </c>
      <c r="E721" s="191">
        <v>42424</v>
      </c>
      <c r="F721" s="192" t="s">
        <v>472</v>
      </c>
      <c r="G721" s="192" t="s">
        <v>507</v>
      </c>
      <c r="H721" s="193" t="s">
        <v>717</v>
      </c>
      <c r="I721" s="256">
        <v>147</v>
      </c>
      <c r="J721" s="256">
        <v>47449</v>
      </c>
      <c r="K721" s="38">
        <f>ROUND(I721*J721,0)</f>
        <v>6975003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48"/>
        <v/>
      </c>
    </row>
    <row r="722" spans="1:30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6"/>
        <v>2</v>
      </c>
      <c r="C722" s="184">
        <f t="shared" si="47"/>
        <v>42424</v>
      </c>
      <c r="D722" s="191" t="s">
        <v>1727</v>
      </c>
      <c r="E722" s="191">
        <v>42424</v>
      </c>
      <c r="F722" s="192" t="s">
        <v>1496</v>
      </c>
      <c r="G722" s="192" t="s">
        <v>507</v>
      </c>
      <c r="H722" s="193" t="s">
        <v>717</v>
      </c>
      <c r="I722" s="256">
        <v>51</v>
      </c>
      <c r="J722" s="256">
        <v>73100</v>
      </c>
      <c r="K722" s="38">
        <f>ROUND(I722*J722,0)</f>
        <v>3728100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48"/>
        <v/>
      </c>
      <c r="AD722" s="591"/>
    </row>
    <row r="723" spans="1:30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6"/>
        <v>2</v>
      </c>
      <c r="C723" s="184">
        <f t="shared" si="47"/>
        <v>42424</v>
      </c>
      <c r="D723" s="191" t="s">
        <v>1727</v>
      </c>
      <c r="E723" s="191">
        <v>42424</v>
      </c>
      <c r="F723" s="192" t="s">
        <v>428</v>
      </c>
      <c r="G723" s="192" t="s">
        <v>507</v>
      </c>
      <c r="H723" s="193" t="s">
        <v>717</v>
      </c>
      <c r="I723" s="256"/>
      <c r="J723" s="256"/>
      <c r="K723" s="38">
        <v>1241110</v>
      </c>
      <c r="L723" s="194" t="s">
        <v>259</v>
      </c>
      <c r="M723" s="194" t="s">
        <v>372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48"/>
        <v/>
      </c>
    </row>
    <row r="724" spans="1:30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6"/>
        <v>2</v>
      </c>
      <c r="C724" s="184">
        <f t="shared" si="47"/>
        <v>42424</v>
      </c>
      <c r="D724" s="191" t="s">
        <v>1728</v>
      </c>
      <c r="E724" s="191">
        <v>42424</v>
      </c>
      <c r="F724" s="192" t="s">
        <v>676</v>
      </c>
      <c r="G724" s="192" t="s">
        <v>510</v>
      </c>
      <c r="H724" s="210" t="s">
        <v>1795</v>
      </c>
      <c r="I724" s="256">
        <v>200</v>
      </c>
      <c r="J724" s="256">
        <v>11930</v>
      </c>
      <c r="K724" s="38">
        <f t="shared" ref="K724:K729" si="49">ROUND(I724*J724,0)</f>
        <v>2386000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48"/>
        <v/>
      </c>
      <c r="AD724" s="591"/>
    </row>
    <row r="725" spans="1:30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6"/>
        <v>2</v>
      </c>
      <c r="C725" s="184">
        <f t="shared" si="47"/>
        <v>42424</v>
      </c>
      <c r="D725" s="191" t="s">
        <v>1728</v>
      </c>
      <c r="E725" s="191">
        <v>42424</v>
      </c>
      <c r="F725" s="192" t="s">
        <v>1820</v>
      </c>
      <c r="G725" s="483" t="s">
        <v>510</v>
      </c>
      <c r="H725" s="210" t="s">
        <v>1795</v>
      </c>
      <c r="I725" s="256">
        <v>40</v>
      </c>
      <c r="J725" s="256">
        <v>13882</v>
      </c>
      <c r="K725" s="38">
        <f t="shared" si="49"/>
        <v>555280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48"/>
        <v/>
      </c>
    </row>
    <row r="726" spans="1:30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6"/>
        <v>2</v>
      </c>
      <c r="C726" s="184">
        <f t="shared" si="47"/>
        <v>42424</v>
      </c>
      <c r="D726" s="191" t="s">
        <v>1728</v>
      </c>
      <c r="E726" s="191">
        <v>42424</v>
      </c>
      <c r="F726" s="192" t="s">
        <v>1170</v>
      </c>
      <c r="G726" s="483" t="s">
        <v>510</v>
      </c>
      <c r="H726" s="210" t="s">
        <v>1795</v>
      </c>
      <c r="I726" s="257">
        <v>5</v>
      </c>
      <c r="J726" s="257">
        <v>15616</v>
      </c>
      <c r="K726" s="38">
        <f t="shared" si="49"/>
        <v>78080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48"/>
        <v/>
      </c>
      <c r="AD726" s="591"/>
    </row>
    <row r="727" spans="1:30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6"/>
        <v>2</v>
      </c>
      <c r="C727" s="184">
        <f t="shared" si="47"/>
        <v>42424</v>
      </c>
      <c r="D727" s="191" t="s">
        <v>1728</v>
      </c>
      <c r="E727" s="191">
        <v>42424</v>
      </c>
      <c r="F727" s="192" t="s">
        <v>1146</v>
      </c>
      <c r="G727" s="483" t="s">
        <v>510</v>
      </c>
      <c r="H727" s="210" t="s">
        <v>1795</v>
      </c>
      <c r="I727" s="256">
        <v>30</v>
      </c>
      <c r="J727" s="256">
        <v>15097</v>
      </c>
      <c r="K727" s="38">
        <f t="shared" si="49"/>
        <v>452910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48"/>
        <v/>
      </c>
      <c r="AD727" s="591"/>
    </row>
    <row r="728" spans="1:30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6"/>
        <v>2</v>
      </c>
      <c r="C728" s="184">
        <f t="shared" si="47"/>
        <v>42424</v>
      </c>
      <c r="D728" s="191" t="s">
        <v>1728</v>
      </c>
      <c r="E728" s="191">
        <v>42424</v>
      </c>
      <c r="F728" s="192" t="s">
        <v>1291</v>
      </c>
      <c r="G728" s="483" t="s">
        <v>510</v>
      </c>
      <c r="H728" s="210" t="s">
        <v>1795</v>
      </c>
      <c r="I728" s="256">
        <v>550</v>
      </c>
      <c r="J728" s="256">
        <v>5273</v>
      </c>
      <c r="K728" s="38">
        <f t="shared" si="49"/>
        <v>2900150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48"/>
        <v/>
      </c>
      <c r="AD728" s="591"/>
    </row>
    <row r="729" spans="1:30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6"/>
        <v>2</v>
      </c>
      <c r="C729" s="184">
        <f t="shared" si="47"/>
        <v>42424</v>
      </c>
      <c r="D729" s="191" t="s">
        <v>1728</v>
      </c>
      <c r="E729" s="191">
        <v>42424</v>
      </c>
      <c r="F729" s="192" t="s">
        <v>683</v>
      </c>
      <c r="G729" s="483" t="s">
        <v>510</v>
      </c>
      <c r="H729" s="210" t="s">
        <v>1795</v>
      </c>
      <c r="I729" s="256">
        <v>45</v>
      </c>
      <c r="J729" s="256">
        <v>13377</v>
      </c>
      <c r="K729" s="38">
        <f t="shared" si="49"/>
        <v>601965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48"/>
        <v/>
      </c>
      <c r="AD729" s="591"/>
    </row>
    <row r="730" spans="1:30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6"/>
        <v>2</v>
      </c>
      <c r="C730" s="184">
        <f t="shared" si="47"/>
        <v>42424</v>
      </c>
      <c r="D730" s="191" t="s">
        <v>1728</v>
      </c>
      <c r="E730" s="864">
        <v>42424</v>
      </c>
      <c r="F730" s="865" t="s">
        <v>715</v>
      </c>
      <c r="G730" s="866" t="s">
        <v>510</v>
      </c>
      <c r="H730" s="210" t="s">
        <v>1795</v>
      </c>
      <c r="I730" s="868"/>
      <c r="J730" s="868"/>
      <c r="K730" s="869">
        <v>697439</v>
      </c>
      <c r="L730" s="921" t="s">
        <v>259</v>
      </c>
      <c r="M730" s="194" t="s">
        <v>372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40"/>
      <c r="AC730" s="591" t="str">
        <f t="shared" si="48"/>
        <v/>
      </c>
      <c r="AD730" s="591"/>
    </row>
    <row r="731" spans="1:30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6"/>
        <v>2</v>
      </c>
      <c r="C731" s="184">
        <f t="shared" si="47"/>
        <v>42425</v>
      </c>
      <c r="D731" s="191" t="s">
        <v>1729</v>
      </c>
      <c r="E731" s="191">
        <v>42425</v>
      </c>
      <c r="F731" s="192" t="s">
        <v>1514</v>
      </c>
      <c r="G731" s="483" t="s">
        <v>512</v>
      </c>
      <c r="H731" s="193" t="s">
        <v>897</v>
      </c>
      <c r="I731" s="256">
        <v>110</v>
      </c>
      <c r="J731" s="256">
        <v>6300</v>
      </c>
      <c r="K731" s="38">
        <f>ROUND(I731*J731,0)</f>
        <v>693000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8"/>
      <c r="AC731" s="591" t="str">
        <f t="shared" si="48"/>
        <v/>
      </c>
      <c r="AD731" s="591"/>
    </row>
    <row r="732" spans="1:30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6"/>
        <v>2</v>
      </c>
      <c r="C732" s="184">
        <f t="shared" si="47"/>
        <v>42425</v>
      </c>
      <c r="D732" s="191" t="s">
        <v>1729</v>
      </c>
      <c r="E732" s="191">
        <v>42425</v>
      </c>
      <c r="F732" s="192" t="s">
        <v>599</v>
      </c>
      <c r="G732" s="483" t="s">
        <v>512</v>
      </c>
      <c r="H732" s="193" t="s">
        <v>897</v>
      </c>
      <c r="I732" s="256">
        <v>1172</v>
      </c>
      <c r="J732" s="256">
        <v>9150</v>
      </c>
      <c r="K732" s="38">
        <f>ROUND(I732*J732,0)</f>
        <v>10723800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48"/>
        <v/>
      </c>
      <c r="AD732" s="591"/>
    </row>
    <row r="733" spans="1:30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6"/>
        <v>2</v>
      </c>
      <c r="C733" s="184">
        <f t="shared" si="47"/>
        <v>42425</v>
      </c>
      <c r="D733" s="191" t="s">
        <v>1729</v>
      </c>
      <c r="E733" s="191">
        <v>42425</v>
      </c>
      <c r="F733" s="192" t="s">
        <v>1500</v>
      </c>
      <c r="G733" s="483" t="s">
        <v>512</v>
      </c>
      <c r="H733" s="193" t="s">
        <v>897</v>
      </c>
      <c r="I733" s="256">
        <v>110</v>
      </c>
      <c r="J733" s="256">
        <v>9600</v>
      </c>
      <c r="K733" s="38">
        <f>ROUND(I733*J733,0)</f>
        <v>1056000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48"/>
        <v/>
      </c>
      <c r="AD733" s="591"/>
    </row>
    <row r="734" spans="1:30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6"/>
        <v>2</v>
      </c>
      <c r="C734" s="184">
        <f t="shared" si="47"/>
        <v>42425</v>
      </c>
      <c r="D734" s="191" t="s">
        <v>1729</v>
      </c>
      <c r="E734" s="191">
        <v>42425</v>
      </c>
      <c r="F734" s="192" t="s">
        <v>1515</v>
      </c>
      <c r="G734" s="483" t="s">
        <v>512</v>
      </c>
      <c r="H734" s="193" t="s">
        <v>897</v>
      </c>
      <c r="I734" s="256">
        <v>110</v>
      </c>
      <c r="J734" s="256">
        <v>16900</v>
      </c>
      <c r="K734" s="38">
        <f>ROUND(I734*J734,0)</f>
        <v>1859000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48"/>
        <v/>
      </c>
      <c r="AD734" s="591"/>
    </row>
    <row r="735" spans="1:30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6"/>
        <v>2</v>
      </c>
      <c r="C735" s="184">
        <f t="shared" si="47"/>
        <v>42425</v>
      </c>
      <c r="D735" s="191" t="s">
        <v>1729</v>
      </c>
      <c r="E735" s="191">
        <v>42425</v>
      </c>
      <c r="F735" s="192" t="s">
        <v>428</v>
      </c>
      <c r="G735" s="483" t="s">
        <v>512</v>
      </c>
      <c r="H735" s="193" t="s">
        <v>897</v>
      </c>
      <c r="I735" s="257"/>
      <c r="J735" s="257"/>
      <c r="K735" s="599">
        <v>1433180</v>
      </c>
      <c r="L735" s="194" t="s">
        <v>259</v>
      </c>
      <c r="M735" s="194" t="s">
        <v>372</v>
      </c>
      <c r="N735" s="52" t="str">
        <f>IF(AND('331-CT'!$E$7=TH!H735,OR(L735="331",M735="331")),"331",IF(AND(OR(L735="131",M735="131"),H735='131-CT'!$E$7),"131",""))</f>
        <v>131</v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48"/>
        <v/>
      </c>
    </row>
    <row r="736" spans="1:30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6"/>
        <v>2</v>
      </c>
      <c r="C736" s="184">
        <f t="shared" si="47"/>
        <v>42425</v>
      </c>
      <c r="D736" s="191" t="s">
        <v>1730</v>
      </c>
      <c r="E736" s="191">
        <v>42425</v>
      </c>
      <c r="F736" s="192" t="s">
        <v>1180</v>
      </c>
      <c r="G736" s="483" t="s">
        <v>514</v>
      </c>
      <c r="H736" s="210" t="s">
        <v>1795</v>
      </c>
      <c r="I736" s="257">
        <v>20</v>
      </c>
      <c r="J736" s="257">
        <v>12039</v>
      </c>
      <c r="K736" s="38">
        <f t="shared" ref="K736:K742" si="50">ROUND(I736*J736,0)</f>
        <v>240780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48"/>
        <v/>
      </c>
      <c r="AD736" s="591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6"/>
        <v>2</v>
      </c>
      <c r="C737" s="184">
        <f t="shared" si="47"/>
        <v>42425</v>
      </c>
      <c r="D737" s="191" t="s">
        <v>1730</v>
      </c>
      <c r="E737" s="191">
        <v>42425</v>
      </c>
      <c r="F737" s="192" t="s">
        <v>1147</v>
      </c>
      <c r="G737" s="483" t="s">
        <v>514</v>
      </c>
      <c r="H737" s="210" t="s">
        <v>1795</v>
      </c>
      <c r="I737" s="256">
        <v>40</v>
      </c>
      <c r="J737" s="256">
        <v>8276</v>
      </c>
      <c r="K737" s="38">
        <f t="shared" si="50"/>
        <v>331040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48"/>
        <v/>
      </c>
      <c r="AD737" s="591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6"/>
        <v>2</v>
      </c>
      <c r="C738" s="184">
        <f t="shared" si="47"/>
        <v>42425</v>
      </c>
      <c r="D738" s="191" t="s">
        <v>1730</v>
      </c>
      <c r="E738" s="191">
        <v>42425</v>
      </c>
      <c r="F738" s="192" t="s">
        <v>725</v>
      </c>
      <c r="G738" s="483" t="s">
        <v>514</v>
      </c>
      <c r="H738" s="210" t="s">
        <v>1795</v>
      </c>
      <c r="I738" s="256">
        <v>100</v>
      </c>
      <c r="J738" s="256">
        <v>8973</v>
      </c>
      <c r="K738" s="38">
        <f t="shared" si="50"/>
        <v>897300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48"/>
        <v/>
      </c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46"/>
        <v>2</v>
      </c>
      <c r="C739" s="184">
        <f t="shared" si="47"/>
        <v>42425</v>
      </c>
      <c r="D739" s="191" t="s">
        <v>1730</v>
      </c>
      <c r="E739" s="191">
        <v>42425</v>
      </c>
      <c r="F739" s="192" t="s">
        <v>681</v>
      </c>
      <c r="G739" s="483" t="s">
        <v>514</v>
      </c>
      <c r="H739" s="210" t="s">
        <v>1795</v>
      </c>
      <c r="I739" s="256">
        <v>60</v>
      </c>
      <c r="J739" s="256">
        <v>16244</v>
      </c>
      <c r="K739" s="38">
        <f t="shared" si="50"/>
        <v>974640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48"/>
        <v/>
      </c>
      <c r="AD739" s="591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46"/>
        <v>2</v>
      </c>
      <c r="C740" s="184">
        <f t="shared" si="47"/>
        <v>42425</v>
      </c>
      <c r="D740" s="191" t="s">
        <v>1730</v>
      </c>
      <c r="E740" s="191">
        <v>42425</v>
      </c>
      <c r="F740" s="192" t="s">
        <v>1194</v>
      </c>
      <c r="G740" s="483" t="s">
        <v>514</v>
      </c>
      <c r="H740" s="210" t="s">
        <v>1795</v>
      </c>
      <c r="I740" s="256">
        <v>45</v>
      </c>
      <c r="J740" s="256">
        <v>14414</v>
      </c>
      <c r="K740" s="38">
        <f t="shared" si="50"/>
        <v>648630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48"/>
        <v/>
      </c>
      <c r="AD740" s="591"/>
      <c r="AE740" s="591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46"/>
        <v>2</v>
      </c>
      <c r="C741" s="184">
        <f t="shared" si="47"/>
        <v>42425</v>
      </c>
      <c r="D741" s="191" t="s">
        <v>1730</v>
      </c>
      <c r="E741" s="191">
        <v>42425</v>
      </c>
      <c r="F741" s="192" t="s">
        <v>681</v>
      </c>
      <c r="G741" s="483" t="s">
        <v>514</v>
      </c>
      <c r="H741" s="210" t="s">
        <v>1795</v>
      </c>
      <c r="I741" s="256">
        <v>15</v>
      </c>
      <c r="J741" s="256">
        <v>16244</v>
      </c>
      <c r="K741" s="38">
        <f t="shared" si="50"/>
        <v>243660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48"/>
        <v/>
      </c>
      <c r="AD741" s="591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46"/>
        <v>2</v>
      </c>
      <c r="C742" s="184">
        <f t="shared" si="47"/>
        <v>42425</v>
      </c>
      <c r="D742" s="191" t="s">
        <v>1730</v>
      </c>
      <c r="E742" s="191">
        <v>42425</v>
      </c>
      <c r="F742" s="192" t="s">
        <v>1211</v>
      </c>
      <c r="G742" s="483" t="s">
        <v>514</v>
      </c>
      <c r="H742" s="210" t="s">
        <v>1795</v>
      </c>
      <c r="I742" s="256">
        <v>10</v>
      </c>
      <c r="J742" s="256">
        <v>14196</v>
      </c>
      <c r="K742" s="38">
        <f t="shared" si="50"/>
        <v>141960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48"/>
        <v/>
      </c>
      <c r="AD742" s="591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46"/>
        <v>2</v>
      </c>
      <c r="C743" s="184">
        <f t="shared" si="47"/>
        <v>42425</v>
      </c>
      <c r="D743" s="191" t="s">
        <v>1730</v>
      </c>
      <c r="E743" s="191">
        <v>42425</v>
      </c>
      <c r="F743" s="192" t="s">
        <v>715</v>
      </c>
      <c r="G743" s="483" t="s">
        <v>514</v>
      </c>
      <c r="H743" s="210" t="s">
        <v>1795</v>
      </c>
      <c r="I743" s="256"/>
      <c r="J743" s="256"/>
      <c r="K743" s="599">
        <v>347801</v>
      </c>
      <c r="L743" s="194" t="s">
        <v>259</v>
      </c>
      <c r="M743" s="194" t="s">
        <v>372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48"/>
        <v/>
      </c>
      <c r="AD743" s="591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46"/>
        <v>2</v>
      </c>
      <c r="C744" s="184">
        <f t="shared" si="47"/>
        <v>42427</v>
      </c>
      <c r="D744" s="191" t="s">
        <v>1731</v>
      </c>
      <c r="E744" s="191">
        <v>42427</v>
      </c>
      <c r="F744" s="192" t="s">
        <v>1183</v>
      </c>
      <c r="G744" s="483" t="s">
        <v>1516</v>
      </c>
      <c r="H744" s="210" t="s">
        <v>1795</v>
      </c>
      <c r="I744" s="256">
        <v>40</v>
      </c>
      <c r="J744" s="256">
        <v>10056</v>
      </c>
      <c r="K744" s="38">
        <f t="shared" ref="K744:K750" si="51">ROUND(I744*J744,0)</f>
        <v>402240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48"/>
        <v/>
      </c>
      <c r="AD744" s="591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46"/>
        <v>2</v>
      </c>
      <c r="C745" s="184">
        <f t="shared" si="47"/>
        <v>42427</v>
      </c>
      <c r="D745" s="191" t="s">
        <v>1731</v>
      </c>
      <c r="E745" s="191">
        <v>42427</v>
      </c>
      <c r="F745" s="192" t="s">
        <v>1212</v>
      </c>
      <c r="G745" s="483" t="s">
        <v>1516</v>
      </c>
      <c r="H745" s="210" t="s">
        <v>1795</v>
      </c>
      <c r="I745" s="256">
        <v>20</v>
      </c>
      <c r="J745" s="256">
        <v>13250</v>
      </c>
      <c r="K745" s="38">
        <f t="shared" si="51"/>
        <v>265000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48"/>
        <v/>
      </c>
      <c r="AD745" s="591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46"/>
        <v>2</v>
      </c>
      <c r="C746" s="184">
        <f t="shared" si="47"/>
        <v>42427</v>
      </c>
      <c r="D746" s="191" t="s">
        <v>1731</v>
      </c>
      <c r="E746" s="191">
        <v>42427</v>
      </c>
      <c r="F746" s="192" t="s">
        <v>1170</v>
      </c>
      <c r="G746" s="483" t="s">
        <v>1516</v>
      </c>
      <c r="H746" s="210" t="s">
        <v>1795</v>
      </c>
      <c r="I746" s="256">
        <v>10</v>
      </c>
      <c r="J746" s="256">
        <v>15616</v>
      </c>
      <c r="K746" s="38">
        <f t="shared" si="51"/>
        <v>156160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48"/>
        <v/>
      </c>
      <c r="AD746" s="591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46"/>
        <v>2</v>
      </c>
      <c r="C747" s="184">
        <f t="shared" si="47"/>
        <v>42427</v>
      </c>
      <c r="D747" s="191" t="s">
        <v>1731</v>
      </c>
      <c r="E747" s="191">
        <v>42427</v>
      </c>
      <c r="F747" s="192" t="s">
        <v>1821</v>
      </c>
      <c r="G747" s="483" t="s">
        <v>1516</v>
      </c>
      <c r="H747" s="210" t="s">
        <v>1795</v>
      </c>
      <c r="I747" s="256">
        <v>15</v>
      </c>
      <c r="J747" s="256">
        <v>13659</v>
      </c>
      <c r="K747" s="38">
        <f t="shared" si="51"/>
        <v>204885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48"/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46"/>
        <v>2</v>
      </c>
      <c r="C748" s="184">
        <f t="shared" si="47"/>
        <v>42427</v>
      </c>
      <c r="D748" s="191" t="s">
        <v>1731</v>
      </c>
      <c r="E748" s="191">
        <v>42427</v>
      </c>
      <c r="F748" s="192" t="s">
        <v>1822</v>
      </c>
      <c r="G748" s="483" t="s">
        <v>1516</v>
      </c>
      <c r="H748" s="210" t="s">
        <v>1795</v>
      </c>
      <c r="I748" s="256">
        <v>10</v>
      </c>
      <c r="J748" s="256">
        <v>20302</v>
      </c>
      <c r="K748" s="38">
        <f t="shared" si="51"/>
        <v>203020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48"/>
        <v/>
      </c>
      <c r="AD748" s="591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46"/>
        <v>2</v>
      </c>
      <c r="C749" s="184">
        <f t="shared" si="47"/>
        <v>42427</v>
      </c>
      <c r="D749" s="191" t="s">
        <v>1731</v>
      </c>
      <c r="E749" s="191">
        <v>42427</v>
      </c>
      <c r="F749" s="192" t="s">
        <v>1196</v>
      </c>
      <c r="G749" s="483" t="s">
        <v>1516</v>
      </c>
      <c r="H749" s="210" t="s">
        <v>1795</v>
      </c>
      <c r="I749" s="256">
        <v>10</v>
      </c>
      <c r="J749" s="256">
        <v>20511</v>
      </c>
      <c r="K749" s="38">
        <f t="shared" si="51"/>
        <v>205110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48"/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46"/>
        <v>2</v>
      </c>
      <c r="C750" s="184">
        <f t="shared" si="47"/>
        <v>42427</v>
      </c>
      <c r="D750" s="191" t="s">
        <v>1731</v>
      </c>
      <c r="E750" s="191">
        <v>42427</v>
      </c>
      <c r="F750" s="192" t="s">
        <v>1823</v>
      </c>
      <c r="G750" s="483" t="s">
        <v>1516</v>
      </c>
      <c r="H750" s="210" t="s">
        <v>1795</v>
      </c>
      <c r="I750" s="256">
        <v>20</v>
      </c>
      <c r="J750" s="256">
        <v>14123</v>
      </c>
      <c r="K750" s="38">
        <f t="shared" si="51"/>
        <v>282460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48"/>
        <v/>
      </c>
      <c r="AD750" s="591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46"/>
        <v>2</v>
      </c>
      <c r="C751" s="184">
        <f t="shared" si="47"/>
        <v>42427</v>
      </c>
      <c r="D751" s="191" t="s">
        <v>1731</v>
      </c>
      <c r="E751" s="191">
        <v>42427</v>
      </c>
      <c r="F751" s="192" t="s">
        <v>715</v>
      </c>
      <c r="G751" s="483" t="s">
        <v>1516</v>
      </c>
      <c r="H751" s="210" t="s">
        <v>1795</v>
      </c>
      <c r="I751" s="256"/>
      <c r="J751" s="256"/>
      <c r="K751" s="599">
        <v>171888</v>
      </c>
      <c r="L751" s="194" t="s">
        <v>259</v>
      </c>
      <c r="M751" s="194" t="s">
        <v>372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48"/>
        <v/>
      </c>
      <c r="AD751" s="591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46"/>
        <v>2</v>
      </c>
      <c r="C752" s="184">
        <f t="shared" si="47"/>
        <v>42427</v>
      </c>
      <c r="D752" s="191" t="s">
        <v>1732</v>
      </c>
      <c r="E752" s="191">
        <v>42427</v>
      </c>
      <c r="F752" s="192" t="s">
        <v>447</v>
      </c>
      <c r="G752" s="483" t="s">
        <v>516</v>
      </c>
      <c r="H752" s="193" t="s">
        <v>897</v>
      </c>
      <c r="I752" s="256">
        <v>2900</v>
      </c>
      <c r="J752" s="256">
        <v>7000</v>
      </c>
      <c r="K752" s="38">
        <f>ROUND(I752*J752,0)</f>
        <v>20300000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>131</v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48"/>
        <v/>
      </c>
      <c r="AD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46"/>
        <v>2</v>
      </c>
      <c r="C753" s="184">
        <f t="shared" si="47"/>
        <v>42427</v>
      </c>
      <c r="D753" s="191" t="s">
        <v>1732</v>
      </c>
      <c r="E753" s="191">
        <v>42427</v>
      </c>
      <c r="F753" s="192" t="s">
        <v>1517</v>
      </c>
      <c r="G753" s="483" t="s">
        <v>516</v>
      </c>
      <c r="H753" s="193" t="s">
        <v>897</v>
      </c>
      <c r="I753" s="256">
        <v>240</v>
      </c>
      <c r="J753" s="256">
        <v>14200</v>
      </c>
      <c r="K753" s="38">
        <f>ROUND(I753*J753,0)</f>
        <v>3408000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48"/>
        <v/>
      </c>
      <c r="AD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46"/>
        <v>2</v>
      </c>
      <c r="C754" s="184">
        <f t="shared" si="47"/>
        <v>42427</v>
      </c>
      <c r="D754" s="191" t="s">
        <v>1732</v>
      </c>
      <c r="E754" s="191">
        <v>42427</v>
      </c>
      <c r="F754" s="192" t="s">
        <v>1518</v>
      </c>
      <c r="G754" s="483" t="s">
        <v>516</v>
      </c>
      <c r="H754" s="193" t="s">
        <v>897</v>
      </c>
      <c r="I754" s="256">
        <v>23</v>
      </c>
      <c r="J754" s="256">
        <v>9800</v>
      </c>
      <c r="K754" s="38">
        <f>ROUND(I754*J754,0)</f>
        <v>225400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48"/>
        <v/>
      </c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46"/>
        <v>2</v>
      </c>
      <c r="C755" s="184">
        <f t="shared" si="47"/>
        <v>42427</v>
      </c>
      <c r="D755" s="191" t="s">
        <v>1732</v>
      </c>
      <c r="E755" s="191">
        <v>42427</v>
      </c>
      <c r="F755" s="192" t="s">
        <v>599</v>
      </c>
      <c r="G755" s="483" t="s">
        <v>516</v>
      </c>
      <c r="H755" s="193" t="s">
        <v>897</v>
      </c>
      <c r="I755" s="256">
        <v>202</v>
      </c>
      <c r="J755" s="256">
        <v>9100</v>
      </c>
      <c r="K755" s="38">
        <f>ROUND(I755*J755,0)</f>
        <v>1838200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48"/>
        <v/>
      </c>
      <c r="AD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46"/>
        <v>2</v>
      </c>
      <c r="C756" s="184">
        <f t="shared" si="47"/>
        <v>42427</v>
      </c>
      <c r="D756" s="191" t="s">
        <v>1732</v>
      </c>
      <c r="E756" s="191">
        <v>42427</v>
      </c>
      <c r="F756" s="192" t="s">
        <v>428</v>
      </c>
      <c r="G756" s="483" t="s">
        <v>516</v>
      </c>
      <c r="H756" s="193" t="s">
        <v>897</v>
      </c>
      <c r="I756" s="256"/>
      <c r="J756" s="256"/>
      <c r="K756" s="599">
        <v>2577160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>131</v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48"/>
        <v/>
      </c>
      <c r="AD756" s="591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46"/>
        <v>2</v>
      </c>
      <c r="C757" s="184">
        <f t="shared" si="47"/>
        <v>42427</v>
      </c>
      <c r="D757" s="191" t="s">
        <v>1733</v>
      </c>
      <c r="E757" s="191">
        <v>42427</v>
      </c>
      <c r="F757" s="192" t="s">
        <v>743</v>
      </c>
      <c r="G757" s="483" t="s">
        <v>518</v>
      </c>
      <c r="H757" s="7" t="s">
        <v>1362</v>
      </c>
      <c r="I757" s="256">
        <v>507</v>
      </c>
      <c r="J757" s="256">
        <v>6400</v>
      </c>
      <c r="K757" s="38">
        <f>ROUND(I757*J757,0)</f>
        <v>3244800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48"/>
        <v/>
      </c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46"/>
        <v>2</v>
      </c>
      <c r="C758" s="184">
        <f t="shared" si="47"/>
        <v>42427</v>
      </c>
      <c r="D758" s="191" t="s">
        <v>1733</v>
      </c>
      <c r="E758" s="191">
        <v>42427</v>
      </c>
      <c r="F758" s="192" t="s">
        <v>428</v>
      </c>
      <c r="G758" s="483" t="s">
        <v>518</v>
      </c>
      <c r="H758" s="7" t="s">
        <v>1362</v>
      </c>
      <c r="I758" s="256"/>
      <c r="J758" s="256"/>
      <c r="K758" s="599">
        <v>324480</v>
      </c>
      <c r="L758" s="194" t="s">
        <v>259</v>
      </c>
      <c r="M758" s="194" t="s">
        <v>372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48"/>
        <v/>
      </c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46"/>
        <v>2</v>
      </c>
      <c r="C759" s="184">
        <f t="shared" si="47"/>
        <v>42429</v>
      </c>
      <c r="D759" s="191" t="s">
        <v>1734</v>
      </c>
      <c r="E759" s="191">
        <v>42429</v>
      </c>
      <c r="F759" s="192" t="s">
        <v>506</v>
      </c>
      <c r="G759" s="483" t="s">
        <v>522</v>
      </c>
      <c r="H759" s="912" t="s">
        <v>805</v>
      </c>
      <c r="I759" s="256">
        <v>344</v>
      </c>
      <c r="J759" s="256">
        <v>6100</v>
      </c>
      <c r="K759" s="38">
        <f>ROUND(I759*J759,0)</f>
        <v>2098400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48"/>
        <v/>
      </c>
      <c r="AD759" s="591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46"/>
        <v>2</v>
      </c>
      <c r="C760" s="184">
        <f t="shared" si="47"/>
        <v>42429</v>
      </c>
      <c r="D760" s="191" t="s">
        <v>1734</v>
      </c>
      <c r="E760" s="191">
        <v>42429</v>
      </c>
      <c r="F760" s="192" t="s">
        <v>428</v>
      </c>
      <c r="G760" s="483" t="s">
        <v>522</v>
      </c>
      <c r="H760" s="912" t="s">
        <v>805</v>
      </c>
      <c r="I760" s="256"/>
      <c r="J760" s="256"/>
      <c r="K760" s="599">
        <v>209840</v>
      </c>
      <c r="L760" s="194" t="s">
        <v>259</v>
      </c>
      <c r="M760" s="194" t="s">
        <v>372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48"/>
        <v/>
      </c>
      <c r="AD760" s="591"/>
      <c r="AE760" s="660"/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46"/>
        <v>2</v>
      </c>
      <c r="C761" s="184">
        <f t="shared" si="47"/>
        <v>42429</v>
      </c>
      <c r="D761" s="191" t="s">
        <v>1735</v>
      </c>
      <c r="E761" s="191">
        <v>42429</v>
      </c>
      <c r="F761" s="192" t="s">
        <v>1519</v>
      </c>
      <c r="G761" s="483" t="s">
        <v>526</v>
      </c>
      <c r="H761" s="7" t="s">
        <v>1877</v>
      </c>
      <c r="I761" s="256">
        <v>204</v>
      </c>
      <c r="J761" s="256">
        <v>10570</v>
      </c>
      <c r="K761" s="38">
        <f>ROUND(I761*J761,0)</f>
        <v>2156280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48"/>
        <v/>
      </c>
      <c r="AD761" s="591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46"/>
        <v>2</v>
      </c>
      <c r="C762" s="184">
        <f t="shared" si="47"/>
        <v>42429</v>
      </c>
      <c r="D762" s="191" t="s">
        <v>1735</v>
      </c>
      <c r="E762" s="191">
        <v>42429</v>
      </c>
      <c r="F762" s="192" t="s">
        <v>1520</v>
      </c>
      <c r="G762" s="483" t="s">
        <v>526</v>
      </c>
      <c r="H762" s="7" t="s">
        <v>1877</v>
      </c>
      <c r="I762" s="256">
        <v>310</v>
      </c>
      <c r="J762" s="256">
        <v>9700</v>
      </c>
      <c r="K762" s="38">
        <f>ROUND(I762*J762,0)</f>
        <v>3007000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48"/>
        <v/>
      </c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46"/>
        <v>2</v>
      </c>
      <c r="C763" s="184">
        <f t="shared" si="47"/>
        <v>42429</v>
      </c>
      <c r="D763" s="191" t="s">
        <v>1735</v>
      </c>
      <c r="E763" s="191">
        <v>42429</v>
      </c>
      <c r="F763" s="192" t="s">
        <v>428</v>
      </c>
      <c r="G763" s="483" t="s">
        <v>526</v>
      </c>
      <c r="H763" s="7" t="s">
        <v>1877</v>
      </c>
      <c r="I763" s="256"/>
      <c r="J763" s="256"/>
      <c r="K763" s="599">
        <v>514900</v>
      </c>
      <c r="L763" s="194" t="s">
        <v>259</v>
      </c>
      <c r="M763" s="194" t="s">
        <v>372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48"/>
        <v/>
      </c>
      <c r="AD763" s="591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6"/>
        <v>2</v>
      </c>
      <c r="C764" s="184">
        <f t="shared" si="47"/>
        <v>42429</v>
      </c>
      <c r="D764" s="191" t="s">
        <v>1736</v>
      </c>
      <c r="E764" s="191">
        <v>42429</v>
      </c>
      <c r="F764" s="297" t="s">
        <v>1000</v>
      </c>
      <c r="G764" s="483" t="s">
        <v>1521</v>
      </c>
      <c r="H764" s="7" t="s">
        <v>975</v>
      </c>
      <c r="I764" s="256">
        <v>2000</v>
      </c>
      <c r="J764" s="256">
        <v>5200</v>
      </c>
      <c r="K764" s="38">
        <f>ROUND(I764*J764,0)</f>
        <v>10400000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48"/>
        <v/>
      </c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6"/>
        <v>2</v>
      </c>
      <c r="C765" s="184">
        <f t="shared" si="47"/>
        <v>42429</v>
      </c>
      <c r="D765" s="191" t="s">
        <v>1736</v>
      </c>
      <c r="E765" s="191">
        <v>42429</v>
      </c>
      <c r="F765" s="192" t="s">
        <v>428</v>
      </c>
      <c r="G765" s="483" t="s">
        <v>1521</v>
      </c>
      <c r="H765" s="7" t="s">
        <v>975</v>
      </c>
      <c r="I765" s="256"/>
      <c r="J765" s="256"/>
      <c r="K765" s="599">
        <v>1040000</v>
      </c>
      <c r="L765" s="194" t="s">
        <v>259</v>
      </c>
      <c r="M765" s="194" t="s">
        <v>372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48"/>
        <v/>
      </c>
      <c r="AD765" s="591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6"/>
        <v>3</v>
      </c>
      <c r="C766" s="184">
        <f t="shared" si="47"/>
        <v>42430</v>
      </c>
      <c r="D766" s="191" t="s">
        <v>1781</v>
      </c>
      <c r="E766" s="191">
        <v>42430</v>
      </c>
      <c r="F766" s="192" t="s">
        <v>1076</v>
      </c>
      <c r="G766" s="480" t="s">
        <v>602</v>
      </c>
      <c r="H766" s="45" t="s">
        <v>1384</v>
      </c>
      <c r="I766" s="256">
        <v>2267</v>
      </c>
      <c r="J766" s="256">
        <v>7200</v>
      </c>
      <c r="K766" s="38">
        <f>ROUND(I766*J766,0)</f>
        <v>16322400</v>
      </c>
      <c r="L766" s="194" t="s">
        <v>159</v>
      </c>
      <c r="M766" s="600" t="s">
        <v>8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>
        <v>1</v>
      </c>
      <c r="AC766" s="591"/>
      <c r="AD766" s="211" t="str">
        <f>IF(VLOOKUP(H766,DSKH,1,0)=H766,"","x")</f>
        <v/>
      </c>
      <c r="AF766" s="591"/>
      <c r="AG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6"/>
        <v>3</v>
      </c>
      <c r="C767" s="184">
        <f t="shared" si="47"/>
        <v>42430</v>
      </c>
      <c r="D767" s="191" t="s">
        <v>1781</v>
      </c>
      <c r="E767" s="191">
        <v>42430</v>
      </c>
      <c r="F767" s="192" t="s">
        <v>1084</v>
      </c>
      <c r="G767" s="480" t="s">
        <v>602</v>
      </c>
      <c r="H767" s="45" t="s">
        <v>1384</v>
      </c>
      <c r="I767" s="256"/>
      <c r="J767" s="256"/>
      <c r="K767" s="38">
        <v>1632240</v>
      </c>
      <c r="L767" s="194" t="s">
        <v>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6"/>
        <v>3</v>
      </c>
      <c r="C768" s="184">
        <f t="shared" si="47"/>
        <v>42430</v>
      </c>
      <c r="D768" s="191" t="s">
        <v>1737</v>
      </c>
      <c r="E768" s="191">
        <v>42430</v>
      </c>
      <c r="F768" s="192" t="s">
        <v>1522</v>
      </c>
      <c r="G768" s="483" t="s">
        <v>530</v>
      </c>
      <c r="H768" s="193" t="s">
        <v>897</v>
      </c>
      <c r="I768" s="256">
        <v>1600</v>
      </c>
      <c r="J768" s="256">
        <v>14000</v>
      </c>
      <c r="K768" s="38">
        <f>ROUND(I768*J768,0)</f>
        <v>22400000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>131</v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/>
      <c r="AC768" s="591" t="str">
        <f t="shared" ref="AC768:AC782" si="52">IF(VLOOKUP(H768,DS_131,1,0)=H768,"","x")</f>
        <v/>
      </c>
      <c r="AD768" s="591"/>
    </row>
    <row r="769" spans="1:33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6"/>
        <v>3</v>
      </c>
      <c r="C769" s="184">
        <f t="shared" si="47"/>
        <v>42430</v>
      </c>
      <c r="D769" s="191" t="s">
        <v>1737</v>
      </c>
      <c r="E769" s="191">
        <v>42430</v>
      </c>
      <c r="F769" s="192" t="s">
        <v>1486</v>
      </c>
      <c r="G769" s="483" t="s">
        <v>530</v>
      </c>
      <c r="H769" s="193" t="s">
        <v>897</v>
      </c>
      <c r="I769" s="256">
        <v>55</v>
      </c>
      <c r="J769" s="256">
        <v>7700</v>
      </c>
      <c r="K769" s="38">
        <f>ROUND(I769*J769,0)</f>
        <v>423500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si="52"/>
        <v/>
      </c>
      <c r="AD769" s="591"/>
    </row>
    <row r="770" spans="1:33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6"/>
        <v>3</v>
      </c>
      <c r="C770" s="184">
        <f t="shared" si="47"/>
        <v>42430</v>
      </c>
      <c r="D770" s="191" t="s">
        <v>1737</v>
      </c>
      <c r="E770" s="191">
        <v>42430</v>
      </c>
      <c r="F770" s="192" t="s">
        <v>1523</v>
      </c>
      <c r="G770" s="483" t="s">
        <v>530</v>
      </c>
      <c r="H770" s="193" t="s">
        <v>897</v>
      </c>
      <c r="I770" s="256">
        <v>55</v>
      </c>
      <c r="J770" s="256">
        <v>6900</v>
      </c>
      <c r="K770" s="38">
        <f>ROUND(I770*J770,0)</f>
        <v>379500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>131</v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2"/>
        <v/>
      </c>
    </row>
    <row r="771" spans="1:33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6"/>
        <v>3</v>
      </c>
      <c r="C771" s="184">
        <f t="shared" si="47"/>
        <v>42430</v>
      </c>
      <c r="D771" s="191" t="s">
        <v>1737</v>
      </c>
      <c r="E771" s="191">
        <v>42430</v>
      </c>
      <c r="F771" s="192" t="s">
        <v>1524</v>
      </c>
      <c r="G771" s="483" t="s">
        <v>530</v>
      </c>
      <c r="H771" s="193" t="s">
        <v>897</v>
      </c>
      <c r="I771" s="256">
        <v>1993</v>
      </c>
      <c r="J771" s="256">
        <v>7520</v>
      </c>
      <c r="K771" s="38">
        <f>ROUND(I771*J771,0)</f>
        <v>14987360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>131</v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2"/>
        <v/>
      </c>
    </row>
    <row r="772" spans="1:33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6"/>
        <v>3</v>
      </c>
      <c r="C772" s="184">
        <f t="shared" si="47"/>
        <v>42430</v>
      </c>
      <c r="D772" s="191" t="s">
        <v>1737</v>
      </c>
      <c r="E772" s="191">
        <v>42430</v>
      </c>
      <c r="F772" s="192" t="s">
        <v>428</v>
      </c>
      <c r="G772" s="483" t="s">
        <v>530</v>
      </c>
      <c r="H772" s="193" t="s">
        <v>897</v>
      </c>
      <c r="I772" s="256"/>
      <c r="J772" s="256"/>
      <c r="K772" s="599">
        <v>3819036</v>
      </c>
      <c r="L772" s="194" t="s">
        <v>259</v>
      </c>
      <c r="M772" s="194" t="s">
        <v>372</v>
      </c>
      <c r="N772" s="52" t="str">
        <f>IF(AND('331-CT'!$E$7=TH!H772,OR(L772="331",M772="331")),"331",IF(AND(OR(L772="131",M772="131"),H772='131-CT'!$E$7),"131",""))</f>
        <v>131</v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2"/>
        <v/>
      </c>
    </row>
    <row r="773" spans="1:33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6"/>
        <v>3</v>
      </c>
      <c r="C773" s="184">
        <f t="shared" si="47"/>
        <v>42430</v>
      </c>
      <c r="D773" s="191" t="s">
        <v>1738</v>
      </c>
      <c r="E773" s="191">
        <v>42430</v>
      </c>
      <c r="F773" s="192" t="s">
        <v>506</v>
      </c>
      <c r="G773" s="483" t="s">
        <v>531</v>
      </c>
      <c r="H773" s="912" t="s">
        <v>805</v>
      </c>
      <c r="I773" s="256">
        <v>273</v>
      </c>
      <c r="J773" s="256">
        <v>5900</v>
      </c>
      <c r="K773" s="38">
        <f>ROUND(I773*J773,0)</f>
        <v>1610700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2"/>
        <v/>
      </c>
      <c r="AD773" s="591"/>
    </row>
    <row r="774" spans="1:33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6"/>
        <v>3</v>
      </c>
      <c r="C774" s="184">
        <f t="shared" si="47"/>
        <v>42430</v>
      </c>
      <c r="D774" s="191" t="s">
        <v>1738</v>
      </c>
      <c r="E774" s="191">
        <v>42430</v>
      </c>
      <c r="F774" s="192" t="s">
        <v>428</v>
      </c>
      <c r="G774" s="483" t="s">
        <v>531</v>
      </c>
      <c r="H774" s="912" t="s">
        <v>805</v>
      </c>
      <c r="I774" s="256"/>
      <c r="J774" s="256"/>
      <c r="K774" s="599">
        <v>161070</v>
      </c>
      <c r="L774" s="194" t="s">
        <v>259</v>
      </c>
      <c r="M774" s="194" t="s">
        <v>372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2"/>
        <v/>
      </c>
      <c r="AD774" s="591"/>
    </row>
    <row r="775" spans="1:33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6"/>
        <v>3</v>
      </c>
      <c r="C775" s="184">
        <f t="shared" si="47"/>
        <v>42430</v>
      </c>
      <c r="D775" s="191" t="s">
        <v>1739</v>
      </c>
      <c r="E775" s="191">
        <v>42430</v>
      </c>
      <c r="F775" s="192" t="s">
        <v>1525</v>
      </c>
      <c r="G775" s="483" t="s">
        <v>536</v>
      </c>
      <c r="H775" s="7" t="s">
        <v>1878</v>
      </c>
      <c r="I775" s="256">
        <v>78</v>
      </c>
      <c r="J775" s="256">
        <v>7200</v>
      </c>
      <c r="K775" s="38">
        <f t="shared" ref="K775:K781" si="53">ROUND(I775*J775,0)</f>
        <v>561600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2"/>
        <v/>
      </c>
      <c r="AD775" s="591"/>
    </row>
    <row r="776" spans="1:33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6"/>
        <v>3</v>
      </c>
      <c r="C776" s="184">
        <f t="shared" si="47"/>
        <v>42430</v>
      </c>
      <c r="D776" s="191" t="s">
        <v>1739</v>
      </c>
      <c r="E776" s="191">
        <v>42430</v>
      </c>
      <c r="F776" s="192" t="s">
        <v>1526</v>
      </c>
      <c r="G776" s="483" t="s">
        <v>536</v>
      </c>
      <c r="H776" s="7" t="s">
        <v>1878</v>
      </c>
      <c r="I776" s="256">
        <v>85</v>
      </c>
      <c r="J776" s="256">
        <v>9600</v>
      </c>
      <c r="K776" s="38">
        <f t="shared" si="53"/>
        <v>816000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2"/>
        <v/>
      </c>
      <c r="AD776" s="591"/>
    </row>
    <row r="777" spans="1:33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ref="B777:B840" si="54">IF(C777&lt;&gt;"",MONTH(C777),"")</f>
        <v>3</v>
      </c>
      <c r="C777" s="184">
        <f t="shared" ref="C777:C840" si="55">E777</f>
        <v>42430</v>
      </c>
      <c r="D777" s="191" t="s">
        <v>1739</v>
      </c>
      <c r="E777" s="191">
        <v>42430</v>
      </c>
      <c r="F777" s="192" t="s">
        <v>1527</v>
      </c>
      <c r="G777" s="483" t="s">
        <v>536</v>
      </c>
      <c r="H777" s="7" t="s">
        <v>1878</v>
      </c>
      <c r="I777" s="256">
        <v>76</v>
      </c>
      <c r="J777" s="256">
        <v>13400</v>
      </c>
      <c r="K777" s="38">
        <f t="shared" si="53"/>
        <v>1018400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2"/>
        <v/>
      </c>
      <c r="AD777" s="591"/>
    </row>
    <row r="778" spans="1:33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4"/>
        <v>3</v>
      </c>
      <c r="C778" s="184">
        <f t="shared" si="55"/>
        <v>42430</v>
      </c>
      <c r="D778" s="191" t="s">
        <v>1739</v>
      </c>
      <c r="E778" s="191">
        <v>42430</v>
      </c>
      <c r="F778" s="192" t="s">
        <v>1528</v>
      </c>
      <c r="G778" s="483" t="s">
        <v>536</v>
      </c>
      <c r="H778" s="7" t="s">
        <v>1878</v>
      </c>
      <c r="I778" s="256">
        <v>91</v>
      </c>
      <c r="J778" s="256">
        <v>19400</v>
      </c>
      <c r="K778" s="38">
        <f t="shared" si="53"/>
        <v>1765400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2"/>
        <v/>
      </c>
      <c r="AD778" s="591"/>
    </row>
    <row r="779" spans="1:33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4"/>
        <v>3</v>
      </c>
      <c r="C779" s="184">
        <f t="shared" si="55"/>
        <v>42430</v>
      </c>
      <c r="D779" s="191" t="s">
        <v>1739</v>
      </c>
      <c r="E779" s="191">
        <v>42430</v>
      </c>
      <c r="F779" s="297" t="s">
        <v>1529</v>
      </c>
      <c r="G779" s="483" t="s">
        <v>536</v>
      </c>
      <c r="H779" s="7" t="s">
        <v>1878</v>
      </c>
      <c r="I779" s="256">
        <v>473</v>
      </c>
      <c r="J779" s="256">
        <v>4400</v>
      </c>
      <c r="K779" s="38">
        <f t="shared" si="53"/>
        <v>2081200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2"/>
        <v/>
      </c>
    </row>
    <row r="780" spans="1:33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4"/>
        <v>3</v>
      </c>
      <c r="C780" s="184">
        <f t="shared" si="55"/>
        <v>42430</v>
      </c>
      <c r="D780" s="191" t="s">
        <v>1739</v>
      </c>
      <c r="E780" s="191">
        <v>42430</v>
      </c>
      <c r="F780" s="297" t="s">
        <v>1530</v>
      </c>
      <c r="G780" s="483" t="s">
        <v>536</v>
      </c>
      <c r="H780" s="7" t="s">
        <v>1878</v>
      </c>
      <c r="I780" s="789">
        <v>470</v>
      </c>
      <c r="J780" s="256">
        <v>6200</v>
      </c>
      <c r="K780" s="38">
        <f t="shared" si="53"/>
        <v>2914000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2"/>
        <v/>
      </c>
      <c r="AD780" s="591"/>
    </row>
    <row r="781" spans="1:33" s="211" customFormat="1" ht="15.75" customHeight="1">
      <c r="A781" s="204" t="str">
        <f>IF(B781&lt;&gt;"",IF(AND(B781&gt;=_TM1,B781&lt;=_TM2,OR(TH!L781="1111",TH!M781="1111")),TH!D781,""),"")</f>
        <v/>
      </c>
      <c r="B781" s="862">
        <f t="shared" si="54"/>
        <v>3</v>
      </c>
      <c r="C781" s="863">
        <f t="shared" si="55"/>
        <v>42430</v>
      </c>
      <c r="D781" s="191" t="s">
        <v>1739</v>
      </c>
      <c r="E781" s="191">
        <v>42430</v>
      </c>
      <c r="F781" s="189" t="s">
        <v>1531</v>
      </c>
      <c r="G781" s="483" t="s">
        <v>536</v>
      </c>
      <c r="H781" s="7" t="s">
        <v>1878</v>
      </c>
      <c r="I781" s="259">
        <v>475</v>
      </c>
      <c r="J781" s="259">
        <v>10200</v>
      </c>
      <c r="K781" s="38">
        <f t="shared" si="53"/>
        <v>4845000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2"/>
        <v/>
      </c>
      <c r="AD781" s="871"/>
      <c r="AE781" s="871">
        <v>362400</v>
      </c>
      <c r="AF781" s="871"/>
      <c r="AG781" s="873">
        <f>AE781-K781</f>
        <v>-4482600</v>
      </c>
    </row>
    <row r="782" spans="1:33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4"/>
        <v>3</v>
      </c>
      <c r="C782" s="184">
        <f t="shared" si="55"/>
        <v>42430</v>
      </c>
      <c r="D782" s="191" t="s">
        <v>1739</v>
      </c>
      <c r="E782" s="191">
        <v>42430</v>
      </c>
      <c r="F782" s="189" t="s">
        <v>428</v>
      </c>
      <c r="G782" s="483" t="s">
        <v>536</v>
      </c>
      <c r="H782" s="7" t="s">
        <v>1878</v>
      </c>
      <c r="I782" s="259"/>
      <c r="J782" s="259"/>
      <c r="K782" s="599">
        <v>1400160</v>
      </c>
      <c r="L782" s="194" t="s">
        <v>259</v>
      </c>
      <c r="M782" s="194" t="s">
        <v>372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2"/>
        <v/>
      </c>
      <c r="AD782" s="591"/>
    </row>
    <row r="783" spans="1:33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4"/>
        <v>3</v>
      </c>
      <c r="C783" s="184">
        <f t="shared" si="55"/>
        <v>42432</v>
      </c>
      <c r="D783" s="191" t="s">
        <v>1782</v>
      </c>
      <c r="E783" s="191">
        <v>42432</v>
      </c>
      <c r="F783" s="192" t="s">
        <v>1076</v>
      </c>
      <c r="G783" s="480" t="s">
        <v>604</v>
      </c>
      <c r="H783" s="45" t="s">
        <v>1384</v>
      </c>
      <c r="I783" s="256">
        <v>2186</v>
      </c>
      <c r="J783" s="256">
        <v>7200</v>
      </c>
      <c r="K783" s="38">
        <f>ROUND(I783*J783,0)</f>
        <v>15739200</v>
      </c>
      <c r="L783" s="194" t="s">
        <v>159</v>
      </c>
      <c r="M783" s="600" t="s">
        <v>8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>
        <v>1</v>
      </c>
      <c r="AC783" s="591"/>
      <c r="AD783" s="211" t="str">
        <f>IF(VLOOKUP(H783,DSKH,1,0)=H783,"","x")</f>
        <v/>
      </c>
      <c r="AF783" s="591"/>
      <c r="AG783" s="591"/>
    </row>
    <row r="784" spans="1:33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4"/>
        <v>3</v>
      </c>
      <c r="C784" s="184">
        <f t="shared" si="55"/>
        <v>42432</v>
      </c>
      <c r="D784" s="191" t="s">
        <v>1782</v>
      </c>
      <c r="E784" s="191">
        <v>42432</v>
      </c>
      <c r="F784" s="192" t="s">
        <v>1084</v>
      </c>
      <c r="G784" s="480" t="s">
        <v>604</v>
      </c>
      <c r="H784" s="45" t="s">
        <v>1384</v>
      </c>
      <c r="I784" s="256"/>
      <c r="J784" s="256"/>
      <c r="K784" s="38">
        <v>1573920</v>
      </c>
      <c r="L784" s="194" t="s">
        <v>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4"/>
        <v>3</v>
      </c>
      <c r="C785" s="184">
        <f t="shared" si="55"/>
        <v>42434</v>
      </c>
      <c r="D785" s="191" t="s">
        <v>1740</v>
      </c>
      <c r="E785" s="191">
        <v>42434</v>
      </c>
      <c r="F785" s="189" t="s">
        <v>1524</v>
      </c>
      <c r="G785" s="483" t="s">
        <v>538</v>
      </c>
      <c r="H785" s="193" t="s">
        <v>897</v>
      </c>
      <c r="I785" s="256">
        <v>3383</v>
      </c>
      <c r="J785" s="256">
        <v>7520</v>
      </c>
      <c r="K785" s="38">
        <f>ROUND(I785*J785,0)</f>
        <v>25440160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>131</v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/>
      <c r="AC785" s="591" t="str">
        <f t="shared" ref="AC785:AC795" si="56">IF(VLOOKUP(H785,DS_131,1,0)=H785,"","x")</f>
        <v/>
      </c>
      <c r="AD785" s="591"/>
    </row>
    <row r="786" spans="1:33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4"/>
        <v>3</v>
      </c>
      <c r="C786" s="184">
        <f t="shared" si="55"/>
        <v>42434</v>
      </c>
      <c r="D786" s="191" t="s">
        <v>1740</v>
      </c>
      <c r="E786" s="191">
        <v>42434</v>
      </c>
      <c r="F786" s="192" t="s">
        <v>428</v>
      </c>
      <c r="G786" s="483" t="s">
        <v>538</v>
      </c>
      <c r="H786" s="193" t="s">
        <v>897</v>
      </c>
      <c r="I786" s="257"/>
      <c r="J786" s="257"/>
      <c r="K786" s="599">
        <v>2544016</v>
      </c>
      <c r="L786" s="194" t="s">
        <v>259</v>
      </c>
      <c r="M786" s="194" t="s">
        <v>372</v>
      </c>
      <c r="N786" s="52" t="str">
        <f>IF(AND('331-CT'!$E$7=TH!H786,OR(L786="331",M786="331")),"331",IF(AND(OR(L786="131",M786="131"),H786='131-CT'!$E$7),"131",""))</f>
        <v>131</v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si="56"/>
        <v/>
      </c>
      <c r="AD786" s="591"/>
    </row>
    <row r="787" spans="1:33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4"/>
        <v>3</v>
      </c>
      <c r="C787" s="184">
        <f t="shared" si="55"/>
        <v>42434</v>
      </c>
      <c r="D787" s="191" t="s">
        <v>1741</v>
      </c>
      <c r="E787" s="191">
        <v>42434</v>
      </c>
      <c r="F787" s="192" t="s">
        <v>438</v>
      </c>
      <c r="G787" s="483" t="s">
        <v>543</v>
      </c>
      <c r="H787" s="7" t="s">
        <v>437</v>
      </c>
      <c r="I787" s="256">
        <v>527</v>
      </c>
      <c r="J787" s="256">
        <v>10500</v>
      </c>
      <c r="K787" s="38">
        <f>ROUND(I787*J787,0)</f>
        <v>5533500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6"/>
        <v/>
      </c>
      <c r="AE787" s="591"/>
    </row>
    <row r="788" spans="1:33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4"/>
        <v>3</v>
      </c>
      <c r="C788" s="184">
        <f t="shared" si="55"/>
        <v>42434</v>
      </c>
      <c r="D788" s="191" t="s">
        <v>1741</v>
      </c>
      <c r="E788" s="191">
        <v>42434</v>
      </c>
      <c r="F788" s="192" t="s">
        <v>428</v>
      </c>
      <c r="G788" s="483" t="s">
        <v>543</v>
      </c>
      <c r="H788" s="7" t="s">
        <v>437</v>
      </c>
      <c r="I788" s="256"/>
      <c r="J788" s="256"/>
      <c r="K788" s="599">
        <v>553350</v>
      </c>
      <c r="L788" s="194" t="s">
        <v>259</v>
      </c>
      <c r="M788" s="194" t="s">
        <v>372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6"/>
        <v/>
      </c>
      <c r="AD788" s="591"/>
      <c r="AE788" s="591"/>
    </row>
    <row r="789" spans="1:33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4"/>
        <v>3</v>
      </c>
      <c r="C789" s="184">
        <f t="shared" si="55"/>
        <v>42436</v>
      </c>
      <c r="D789" s="191" t="s">
        <v>1742</v>
      </c>
      <c r="E789" s="191">
        <v>42436</v>
      </c>
      <c r="F789" s="189" t="s">
        <v>999</v>
      </c>
      <c r="G789" s="483" t="s">
        <v>545</v>
      </c>
      <c r="H789" s="7" t="s">
        <v>975</v>
      </c>
      <c r="I789" s="256">
        <v>500</v>
      </c>
      <c r="J789" s="256">
        <v>17000</v>
      </c>
      <c r="K789" s="38">
        <f>ROUND(I789*J789,0)</f>
        <v>8500000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6"/>
        <v/>
      </c>
      <c r="AD789" s="591"/>
      <c r="AE789" s="591"/>
    </row>
    <row r="790" spans="1:33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4"/>
        <v>3</v>
      </c>
      <c r="C790" s="184">
        <f t="shared" si="55"/>
        <v>42436</v>
      </c>
      <c r="D790" s="191" t="s">
        <v>1742</v>
      </c>
      <c r="E790" s="191">
        <v>42436</v>
      </c>
      <c r="F790" s="189" t="s">
        <v>1532</v>
      </c>
      <c r="G790" s="601" t="s">
        <v>543</v>
      </c>
      <c r="H790" s="7" t="s">
        <v>975</v>
      </c>
      <c r="I790" s="256">
        <v>500</v>
      </c>
      <c r="J790" s="256">
        <v>17800</v>
      </c>
      <c r="K790" s="38">
        <f>ROUND(I790*J790,0)</f>
        <v>8900000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6"/>
        <v/>
      </c>
    </row>
    <row r="791" spans="1:33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4"/>
        <v>3</v>
      </c>
      <c r="C791" s="184">
        <f t="shared" si="55"/>
        <v>42436</v>
      </c>
      <c r="D791" s="191" t="s">
        <v>1742</v>
      </c>
      <c r="E791" s="191">
        <v>42436</v>
      </c>
      <c r="F791" s="189" t="s">
        <v>428</v>
      </c>
      <c r="G791" s="601" t="s">
        <v>545</v>
      </c>
      <c r="H791" s="7" t="s">
        <v>975</v>
      </c>
      <c r="I791" s="256"/>
      <c r="J791" s="256"/>
      <c r="K791" s="599">
        <v>1740000</v>
      </c>
      <c r="L791" s="194" t="s">
        <v>259</v>
      </c>
      <c r="M791" s="194" t="s">
        <v>372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6"/>
        <v/>
      </c>
      <c r="AD791" s="591"/>
      <c r="AE791" s="591"/>
    </row>
    <row r="792" spans="1:33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4"/>
        <v>3</v>
      </c>
      <c r="C792" s="184">
        <f t="shared" si="55"/>
        <v>42437</v>
      </c>
      <c r="D792" s="191" t="s">
        <v>1743</v>
      </c>
      <c r="E792" s="191">
        <v>42437</v>
      </c>
      <c r="F792" s="189" t="s">
        <v>965</v>
      </c>
      <c r="G792" s="601" t="s">
        <v>549</v>
      </c>
      <c r="H792" s="7" t="s">
        <v>1367</v>
      </c>
      <c r="I792" s="256">
        <v>511</v>
      </c>
      <c r="J792" s="256">
        <v>11700</v>
      </c>
      <c r="K792" s="38">
        <f>ROUND(I792*J792,0)</f>
        <v>5978700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6"/>
        <v/>
      </c>
      <c r="AE792" s="591"/>
    </row>
    <row r="793" spans="1:33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4"/>
        <v>3</v>
      </c>
      <c r="C793" s="184">
        <f t="shared" si="55"/>
        <v>42437</v>
      </c>
      <c r="D793" s="191" t="s">
        <v>1743</v>
      </c>
      <c r="E793" s="191">
        <v>42437</v>
      </c>
      <c r="F793" s="192" t="s">
        <v>428</v>
      </c>
      <c r="G793" s="483" t="s">
        <v>549</v>
      </c>
      <c r="H793" s="7" t="s">
        <v>1367</v>
      </c>
      <c r="I793" s="256"/>
      <c r="J793" s="256"/>
      <c r="K793" s="599">
        <v>597870</v>
      </c>
      <c r="L793" s="194" t="s">
        <v>259</v>
      </c>
      <c r="M793" s="194" t="s">
        <v>372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6"/>
        <v/>
      </c>
      <c r="AD793" s="591"/>
    </row>
    <row r="794" spans="1:33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4"/>
        <v>3</v>
      </c>
      <c r="C794" s="184">
        <f t="shared" si="55"/>
        <v>42437</v>
      </c>
      <c r="D794" s="191" t="s">
        <v>1744</v>
      </c>
      <c r="E794" s="191">
        <v>42437</v>
      </c>
      <c r="F794" s="192" t="s">
        <v>1446</v>
      </c>
      <c r="G794" s="483" t="s">
        <v>552</v>
      </c>
      <c r="H794" s="7" t="s">
        <v>1357</v>
      </c>
      <c r="I794" s="256">
        <v>500</v>
      </c>
      <c r="J794" s="256">
        <v>11000</v>
      </c>
      <c r="K794" s="38">
        <f>ROUND(I794*J794,0)</f>
        <v>5500000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6"/>
        <v/>
      </c>
    </row>
    <row r="795" spans="1:33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4"/>
        <v>3</v>
      </c>
      <c r="C795" s="184">
        <f t="shared" si="55"/>
        <v>42437</v>
      </c>
      <c r="D795" s="191" t="s">
        <v>1744</v>
      </c>
      <c r="E795" s="191">
        <v>42437</v>
      </c>
      <c r="F795" s="192" t="s">
        <v>428</v>
      </c>
      <c r="G795" s="483" t="s">
        <v>552</v>
      </c>
      <c r="H795" s="7" t="s">
        <v>1357</v>
      </c>
      <c r="I795" s="256"/>
      <c r="J795" s="256"/>
      <c r="K795" s="599">
        <v>550000</v>
      </c>
      <c r="L795" s="194" t="s">
        <v>259</v>
      </c>
      <c r="M795" s="194" t="s">
        <v>372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6"/>
        <v/>
      </c>
      <c r="AD795" s="591"/>
    </row>
    <row r="796" spans="1:33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4"/>
        <v>3</v>
      </c>
      <c r="C796" s="184">
        <f t="shared" si="55"/>
        <v>42438</v>
      </c>
      <c r="D796" s="191" t="s">
        <v>1783</v>
      </c>
      <c r="E796" s="191">
        <v>42438</v>
      </c>
      <c r="F796" s="192" t="s">
        <v>1076</v>
      </c>
      <c r="G796" s="480" t="s">
        <v>610</v>
      </c>
      <c r="H796" s="45" t="s">
        <v>1384</v>
      </c>
      <c r="I796" s="256">
        <v>2409</v>
      </c>
      <c r="J796" s="256">
        <v>7200</v>
      </c>
      <c r="K796" s="38">
        <f>ROUND(I796*J796,0)</f>
        <v>17344800</v>
      </c>
      <c r="L796" s="194" t="s">
        <v>159</v>
      </c>
      <c r="M796" s="600" t="s">
        <v>8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>
        <v>1</v>
      </c>
      <c r="AC796" s="591"/>
      <c r="AD796" s="211" t="str">
        <f>IF(VLOOKUP(H796,DSKH,1,0)=H796,"","x")</f>
        <v/>
      </c>
      <c r="AF796" s="591"/>
      <c r="AG796" s="591"/>
    </row>
    <row r="797" spans="1:33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4"/>
        <v>3</v>
      </c>
      <c r="C797" s="184">
        <f t="shared" si="55"/>
        <v>42438</v>
      </c>
      <c r="D797" s="191" t="s">
        <v>1783</v>
      </c>
      <c r="E797" s="191">
        <v>42438</v>
      </c>
      <c r="F797" s="192" t="s">
        <v>1084</v>
      </c>
      <c r="G797" s="480" t="s">
        <v>610</v>
      </c>
      <c r="H797" s="45" t="s">
        <v>1384</v>
      </c>
      <c r="I797" s="256"/>
      <c r="J797" s="256"/>
      <c r="K797" s="38">
        <v>1734480</v>
      </c>
      <c r="L797" s="194" t="s">
        <v>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4"/>
        <v>3</v>
      </c>
      <c r="C798" s="184">
        <f t="shared" si="55"/>
        <v>42439</v>
      </c>
      <c r="D798" s="191" t="s">
        <v>1784</v>
      </c>
      <c r="E798" s="191">
        <v>42439</v>
      </c>
      <c r="F798" s="192" t="s">
        <v>1076</v>
      </c>
      <c r="G798" s="480" t="s">
        <v>616</v>
      </c>
      <c r="H798" s="45" t="s">
        <v>1384</v>
      </c>
      <c r="I798" s="256">
        <v>2124</v>
      </c>
      <c r="J798" s="256">
        <v>7200</v>
      </c>
      <c r="K798" s="38">
        <f>ROUND(I798*J798,0)</f>
        <v>15292800</v>
      </c>
      <c r="L798" s="194" t="s">
        <v>159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</row>
    <row r="799" spans="1:33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4"/>
        <v>3</v>
      </c>
      <c r="C799" s="184">
        <f t="shared" si="55"/>
        <v>42439</v>
      </c>
      <c r="D799" s="191" t="s">
        <v>1784</v>
      </c>
      <c r="E799" s="191">
        <v>42439</v>
      </c>
      <c r="F799" s="192" t="s">
        <v>1084</v>
      </c>
      <c r="G799" s="480" t="s">
        <v>616</v>
      </c>
      <c r="H799" s="45" t="s">
        <v>1384</v>
      </c>
      <c r="I799" s="256"/>
      <c r="J799" s="256"/>
      <c r="K799" s="38">
        <v>1529280</v>
      </c>
      <c r="L799" s="194" t="s">
        <v>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4"/>
        <v>3</v>
      </c>
      <c r="C800" s="184">
        <f t="shared" si="55"/>
        <v>42439</v>
      </c>
      <c r="D800" s="191" t="s">
        <v>1745</v>
      </c>
      <c r="E800" s="191">
        <v>42439</v>
      </c>
      <c r="F800" s="192" t="s">
        <v>1533</v>
      </c>
      <c r="G800" s="483" t="s">
        <v>555</v>
      </c>
      <c r="H800" s="7" t="s">
        <v>1359</v>
      </c>
      <c r="I800" s="256">
        <v>214</v>
      </c>
      <c r="J800" s="256">
        <v>8600</v>
      </c>
      <c r="K800" s="38">
        <f>ROUND(I800*J800,0)</f>
        <v>1840400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/>
      <c r="AC800" s="591" t="str">
        <f>IF(VLOOKUP(H800,DS_131,1,0)=H800,"","x")</f>
        <v/>
      </c>
      <c r="AD800" s="591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4"/>
        <v>3</v>
      </c>
      <c r="C801" s="184">
        <f t="shared" si="55"/>
        <v>42439</v>
      </c>
      <c r="D801" s="191" t="s">
        <v>1745</v>
      </c>
      <c r="E801" s="191">
        <v>42439</v>
      </c>
      <c r="F801" s="192" t="s">
        <v>459</v>
      </c>
      <c r="G801" s="483" t="s">
        <v>555</v>
      </c>
      <c r="H801" s="7" t="s">
        <v>1359</v>
      </c>
      <c r="I801" s="256">
        <v>390</v>
      </c>
      <c r="J801" s="256">
        <v>7700</v>
      </c>
      <c r="K801" s="38">
        <f>ROUND(I801*J801,0)</f>
        <v>3003000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4"/>
        <v>3</v>
      </c>
      <c r="C802" s="184">
        <f t="shared" si="55"/>
        <v>42439</v>
      </c>
      <c r="D802" s="191" t="s">
        <v>1745</v>
      </c>
      <c r="E802" s="191">
        <v>42439</v>
      </c>
      <c r="F802" s="192" t="s">
        <v>428</v>
      </c>
      <c r="G802" s="483" t="s">
        <v>555</v>
      </c>
      <c r="H802" s="7" t="s">
        <v>1359</v>
      </c>
      <c r="I802" s="256"/>
      <c r="J802" s="256"/>
      <c r="K802" s="599">
        <v>484340</v>
      </c>
      <c r="L802" s="194" t="s">
        <v>259</v>
      </c>
      <c r="M802" s="194" t="s">
        <v>372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54"/>
        <v>3</v>
      </c>
      <c r="C803" s="184">
        <f t="shared" si="55"/>
        <v>42440</v>
      </c>
      <c r="D803" s="191" t="s">
        <v>1785</v>
      </c>
      <c r="E803" s="191">
        <v>42440</v>
      </c>
      <c r="F803" s="192" t="s">
        <v>1076</v>
      </c>
      <c r="G803" s="480" t="s">
        <v>619</v>
      </c>
      <c r="H803" s="45" t="s">
        <v>1384</v>
      </c>
      <c r="I803" s="256">
        <v>2428</v>
      </c>
      <c r="J803" s="256">
        <v>7200</v>
      </c>
      <c r="K803" s="38">
        <f>ROUND(I803*J803,0)</f>
        <v>17481600</v>
      </c>
      <c r="L803" s="194" t="s">
        <v>159</v>
      </c>
      <c r="M803" s="600" t="s">
        <v>8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>
        <v>1</v>
      </c>
      <c r="AC803" s="591"/>
      <c r="AD803" s="211" t="str">
        <f>IF(VLOOKUP(H803,DSKH,1,0)=H803,"","x")</f>
        <v/>
      </c>
      <c r="AF803" s="591"/>
      <c r="AG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4"/>
        <v>3</v>
      </c>
      <c r="C804" s="184">
        <f t="shared" si="55"/>
        <v>42440</v>
      </c>
      <c r="D804" s="191" t="s">
        <v>1785</v>
      </c>
      <c r="E804" s="191">
        <v>42440</v>
      </c>
      <c r="F804" s="192" t="s">
        <v>1084</v>
      </c>
      <c r="G804" s="480" t="s">
        <v>619</v>
      </c>
      <c r="H804" s="45" t="s">
        <v>1384</v>
      </c>
      <c r="I804" s="256"/>
      <c r="J804" s="256"/>
      <c r="K804" s="38">
        <v>1748160</v>
      </c>
      <c r="L804" s="194" t="s">
        <v>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4"/>
        <v>3</v>
      </c>
      <c r="C805" s="184">
        <f t="shared" si="55"/>
        <v>42440</v>
      </c>
      <c r="D805" s="191" t="s">
        <v>1746</v>
      </c>
      <c r="E805" s="191">
        <v>42440</v>
      </c>
      <c r="F805" s="192" t="s">
        <v>1534</v>
      </c>
      <c r="G805" s="483" t="s">
        <v>558</v>
      </c>
      <c r="H805" s="210" t="s">
        <v>636</v>
      </c>
      <c r="I805" s="257">
        <v>744</v>
      </c>
      <c r="J805" s="257">
        <v>4100</v>
      </c>
      <c r="K805" s="38">
        <f>ROUND(I805*J805,0)</f>
        <v>3050400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/>
      <c r="AC805" s="591" t="str">
        <f>IF(VLOOKUP(H805,DS_131,1,0)=H805,"","x")</f>
        <v/>
      </c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4"/>
        <v>3</v>
      </c>
      <c r="C806" s="184">
        <f t="shared" si="55"/>
        <v>42440</v>
      </c>
      <c r="D806" s="191" t="s">
        <v>1746</v>
      </c>
      <c r="E806" s="191">
        <v>42440</v>
      </c>
      <c r="F806" s="192" t="s">
        <v>428</v>
      </c>
      <c r="G806" s="483" t="s">
        <v>558</v>
      </c>
      <c r="H806" s="210" t="s">
        <v>636</v>
      </c>
      <c r="I806" s="256"/>
      <c r="J806" s="256"/>
      <c r="K806" s="599">
        <v>305040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  <c r="AD806" s="591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4"/>
        <v>3</v>
      </c>
      <c r="C807" s="184">
        <f t="shared" si="55"/>
        <v>42440</v>
      </c>
      <c r="D807" s="191" t="s">
        <v>1747</v>
      </c>
      <c r="E807" s="191">
        <v>42440</v>
      </c>
      <c r="F807" s="192" t="s">
        <v>1792</v>
      </c>
      <c r="G807" s="483" t="s">
        <v>560</v>
      </c>
      <c r="H807" s="193" t="s">
        <v>897</v>
      </c>
      <c r="I807" s="256">
        <v>210</v>
      </c>
      <c r="J807" s="256">
        <v>5900</v>
      </c>
      <c r="K807" s="38">
        <f>ROUND(I807*J807,0)</f>
        <v>1239000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>131</v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4"/>
        <v>3</v>
      </c>
      <c r="C808" s="184">
        <f t="shared" si="55"/>
        <v>42440</v>
      </c>
      <c r="D808" s="191" t="s">
        <v>1747</v>
      </c>
      <c r="E808" s="191">
        <v>42440</v>
      </c>
      <c r="F808" s="192" t="s">
        <v>1535</v>
      </c>
      <c r="G808" s="483" t="s">
        <v>560</v>
      </c>
      <c r="H808" s="193" t="s">
        <v>897</v>
      </c>
      <c r="I808" s="256"/>
      <c r="J808" s="256"/>
      <c r="K808" s="599">
        <v>123900</v>
      </c>
      <c r="L808" s="194" t="s">
        <v>259</v>
      </c>
      <c r="M808" s="194" t="s">
        <v>372</v>
      </c>
      <c r="N808" s="52" t="str">
        <f>IF(AND('331-CT'!$E$7=TH!H808,OR(L808="331",M808="331")),"331",IF(AND(OR(L808="131",M808="131"),H808='131-CT'!$E$7),"131",""))</f>
        <v>131</v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  <c r="AD808" s="591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4"/>
        <v>3</v>
      </c>
      <c r="C809" s="184">
        <f t="shared" si="55"/>
        <v>42441</v>
      </c>
      <c r="D809" s="191" t="s">
        <v>1786</v>
      </c>
      <c r="E809" s="191">
        <v>42441</v>
      </c>
      <c r="F809" s="192" t="s">
        <v>1076</v>
      </c>
      <c r="G809" s="480" t="s">
        <v>624</v>
      </c>
      <c r="H809" s="45" t="s">
        <v>1384</v>
      </c>
      <c r="I809" s="256">
        <v>2260</v>
      </c>
      <c r="J809" s="256">
        <v>7200</v>
      </c>
      <c r="K809" s="38">
        <f>ROUND(I809*J809,0)</f>
        <v>16272000</v>
      </c>
      <c r="L809" s="194" t="s">
        <v>159</v>
      </c>
      <c r="M809" s="600" t="s">
        <v>8</v>
      </c>
      <c r="N809" s="52" t="str">
        <f>IF(AND('331-CT'!$E$7=TH!H809,OR(L809="331",M809="331")),"331",IF(AND(OR(L809="131",M809="131"),H809='131-CT'!$E$7),"131",""))</f>
        <v/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>
        <v>1</v>
      </c>
      <c r="AC809" s="591"/>
      <c r="AD809" s="211" t="str">
        <f>IF(VLOOKUP(H809,DSKH,1,0)=H809,"","x")</f>
        <v/>
      </c>
      <c r="AF809" s="591"/>
      <c r="AG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4"/>
        <v>3</v>
      </c>
      <c r="C810" s="184">
        <f t="shared" si="55"/>
        <v>42441</v>
      </c>
      <c r="D810" s="191" t="s">
        <v>1786</v>
      </c>
      <c r="E810" s="191">
        <v>42441</v>
      </c>
      <c r="F810" s="192" t="s">
        <v>1084</v>
      </c>
      <c r="G810" s="480" t="s">
        <v>624</v>
      </c>
      <c r="H810" s="45" t="s">
        <v>1384</v>
      </c>
      <c r="I810" s="257"/>
      <c r="J810" s="256"/>
      <c r="K810" s="38">
        <v>1627200</v>
      </c>
      <c r="L810" s="194" t="s">
        <v>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4"/>
        <v>3</v>
      </c>
      <c r="C811" s="184">
        <f t="shared" si="55"/>
        <v>42441</v>
      </c>
      <c r="D811" s="191" t="s">
        <v>1748</v>
      </c>
      <c r="E811" s="191">
        <v>42441</v>
      </c>
      <c r="F811" s="192" t="s">
        <v>1016</v>
      </c>
      <c r="G811" s="483" t="s">
        <v>561</v>
      </c>
      <c r="H811" s="7" t="s">
        <v>1364</v>
      </c>
      <c r="I811" s="256">
        <v>843</v>
      </c>
      <c r="J811" s="256">
        <v>6450</v>
      </c>
      <c r="K811" s="38">
        <f>ROUND(I811*J811,0)</f>
        <v>5437350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/>
      <c r="AC811" s="591" t="str">
        <f t="shared" ref="AC811:AC821" si="57">IF(VLOOKUP(H811,DS_131,1,0)=H811,"","x")</f>
        <v/>
      </c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4"/>
        <v>3</v>
      </c>
      <c r="C812" s="184">
        <f t="shared" si="55"/>
        <v>42441</v>
      </c>
      <c r="D812" s="191" t="s">
        <v>1748</v>
      </c>
      <c r="E812" s="191">
        <v>42441</v>
      </c>
      <c r="F812" s="192" t="s">
        <v>1017</v>
      </c>
      <c r="G812" s="483" t="s">
        <v>561</v>
      </c>
      <c r="H812" s="7" t="s">
        <v>1364</v>
      </c>
      <c r="I812" s="256">
        <v>204</v>
      </c>
      <c r="J812" s="256">
        <v>10920</v>
      </c>
      <c r="K812" s="38">
        <f>ROUND(I812*J812,0)</f>
        <v>2227680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si="57"/>
        <v/>
      </c>
      <c r="AD812" s="591"/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4"/>
        <v>3</v>
      </c>
      <c r="C813" s="184">
        <f t="shared" si="55"/>
        <v>42441</v>
      </c>
      <c r="D813" s="191" t="s">
        <v>1748</v>
      </c>
      <c r="E813" s="191">
        <v>42441</v>
      </c>
      <c r="F813" s="192" t="s">
        <v>428</v>
      </c>
      <c r="G813" s="483" t="s">
        <v>561</v>
      </c>
      <c r="H813" s="7" t="s">
        <v>1364</v>
      </c>
      <c r="I813" s="256"/>
      <c r="J813" s="256"/>
      <c r="K813" s="599">
        <v>766503</v>
      </c>
      <c r="L813" s="194" t="s">
        <v>259</v>
      </c>
      <c r="M813" s="194" t="s">
        <v>372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7"/>
        <v/>
      </c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4"/>
        <v>3</v>
      </c>
      <c r="C814" s="184">
        <f t="shared" si="55"/>
        <v>42441</v>
      </c>
      <c r="D814" s="191" t="s">
        <v>1749</v>
      </c>
      <c r="E814" s="191">
        <v>42441</v>
      </c>
      <c r="F814" s="192" t="s">
        <v>465</v>
      </c>
      <c r="G814" s="483" t="s">
        <v>563</v>
      </c>
      <c r="H814" s="193" t="s">
        <v>426</v>
      </c>
      <c r="I814" s="256">
        <v>610</v>
      </c>
      <c r="J814" s="256">
        <v>5550</v>
      </c>
      <c r="K814" s="38">
        <f>ROUND(I814*J814,0)</f>
        <v>3385500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7"/>
        <v/>
      </c>
      <c r="AD814" s="591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862">
        <f t="shared" si="54"/>
        <v>3</v>
      </c>
      <c r="C815" s="863">
        <f t="shared" si="55"/>
        <v>42441</v>
      </c>
      <c r="D815" s="191" t="s">
        <v>1749</v>
      </c>
      <c r="E815" s="191">
        <v>42441</v>
      </c>
      <c r="F815" s="192" t="s">
        <v>605</v>
      </c>
      <c r="G815" s="483" t="s">
        <v>563</v>
      </c>
      <c r="H815" s="193" t="s">
        <v>426</v>
      </c>
      <c r="I815" s="256">
        <v>309</v>
      </c>
      <c r="J815" s="256">
        <v>5100</v>
      </c>
      <c r="K815" s="38">
        <f>ROUND(I815*J815,0)</f>
        <v>1575900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7"/>
        <v/>
      </c>
      <c r="AD815" s="871"/>
      <c r="AE815" s="871">
        <v>644700</v>
      </c>
      <c r="AF815" s="871"/>
      <c r="AG815" s="871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4"/>
        <v>3</v>
      </c>
      <c r="C816" s="184">
        <f t="shared" si="55"/>
        <v>42441</v>
      </c>
      <c r="D816" s="191" t="s">
        <v>1749</v>
      </c>
      <c r="E816" s="191">
        <v>42441</v>
      </c>
      <c r="F816" s="192" t="s">
        <v>428</v>
      </c>
      <c r="G816" s="483" t="s">
        <v>563</v>
      </c>
      <c r="H816" s="193" t="s">
        <v>426</v>
      </c>
      <c r="I816" s="256"/>
      <c r="J816" s="256"/>
      <c r="K816" s="599">
        <v>496140</v>
      </c>
      <c r="L816" s="194" t="s">
        <v>259</v>
      </c>
      <c r="M816" s="194" t="s">
        <v>372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7"/>
        <v/>
      </c>
      <c r="AD816" s="59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4"/>
        <v>3</v>
      </c>
      <c r="C817" s="184">
        <f t="shared" si="55"/>
        <v>42441</v>
      </c>
      <c r="D817" s="191" t="s">
        <v>1750</v>
      </c>
      <c r="E817" s="191">
        <v>42441</v>
      </c>
      <c r="F817" s="192" t="s">
        <v>1536</v>
      </c>
      <c r="G817" s="483" t="s">
        <v>564</v>
      </c>
      <c r="H817" s="7" t="s">
        <v>1359</v>
      </c>
      <c r="I817" s="256">
        <v>201</v>
      </c>
      <c r="J817" s="256">
        <v>7500</v>
      </c>
      <c r="K817" s="38">
        <f>ROUND(I817*J817,0)</f>
        <v>1507500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7"/>
        <v/>
      </c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4"/>
        <v>3</v>
      </c>
      <c r="C818" s="184">
        <f t="shared" si="55"/>
        <v>42441</v>
      </c>
      <c r="D818" s="191" t="s">
        <v>1750</v>
      </c>
      <c r="E818" s="191">
        <v>42441</v>
      </c>
      <c r="F818" s="192" t="s">
        <v>428</v>
      </c>
      <c r="G818" s="483" t="s">
        <v>564</v>
      </c>
      <c r="H818" s="7" t="s">
        <v>1359</v>
      </c>
      <c r="I818" s="256"/>
      <c r="J818" s="256"/>
      <c r="K818" s="599">
        <v>150750</v>
      </c>
      <c r="L818" s="194" t="s">
        <v>259</v>
      </c>
      <c r="M818" s="194" t="s">
        <v>372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7"/>
        <v/>
      </c>
      <c r="AD818" s="591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4"/>
        <v>3</v>
      </c>
      <c r="C819" s="184">
        <f t="shared" si="55"/>
        <v>42441</v>
      </c>
      <c r="D819" s="191" t="s">
        <v>1751</v>
      </c>
      <c r="E819" s="191">
        <v>42441</v>
      </c>
      <c r="F819" s="192" t="s">
        <v>1537</v>
      </c>
      <c r="G819" s="483" t="s">
        <v>566</v>
      </c>
      <c r="H819" s="7" t="s">
        <v>1054</v>
      </c>
      <c r="I819" s="256">
        <v>50</v>
      </c>
      <c r="J819" s="256">
        <v>21900</v>
      </c>
      <c r="K819" s="38">
        <f>ROUND(I819*J819,0)</f>
        <v>1095000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7"/>
        <v/>
      </c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4"/>
        <v>3</v>
      </c>
      <c r="C820" s="184">
        <f t="shared" si="55"/>
        <v>42441</v>
      </c>
      <c r="D820" s="191" t="s">
        <v>1751</v>
      </c>
      <c r="E820" s="191">
        <v>42441</v>
      </c>
      <c r="F820" s="192" t="s">
        <v>1538</v>
      </c>
      <c r="G820" s="483" t="s">
        <v>566</v>
      </c>
      <c r="H820" s="7" t="s">
        <v>1054</v>
      </c>
      <c r="I820" s="256">
        <v>400</v>
      </c>
      <c r="J820" s="256">
        <v>16700</v>
      </c>
      <c r="K820" s="38">
        <f>ROUND(I820*J820,0)</f>
        <v>6680000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7"/>
        <v/>
      </c>
      <c r="AD820" s="591"/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4"/>
        <v>3</v>
      </c>
      <c r="C821" s="184">
        <f t="shared" si="55"/>
        <v>42441</v>
      </c>
      <c r="D821" s="191" t="s">
        <v>1751</v>
      </c>
      <c r="E821" s="191">
        <v>42441</v>
      </c>
      <c r="F821" s="192" t="s">
        <v>428</v>
      </c>
      <c r="G821" s="483" t="s">
        <v>566</v>
      </c>
      <c r="H821" s="7" t="s">
        <v>1054</v>
      </c>
      <c r="I821" s="256"/>
      <c r="J821" s="256"/>
      <c r="K821" s="599">
        <v>777500</v>
      </c>
      <c r="L821" s="194" t="s">
        <v>259</v>
      </c>
      <c r="M821" s="194" t="s">
        <v>372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7"/>
        <v/>
      </c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4"/>
        <v>3</v>
      </c>
      <c r="C822" s="184">
        <f t="shared" si="55"/>
        <v>42443</v>
      </c>
      <c r="D822" s="191" t="s">
        <v>1787</v>
      </c>
      <c r="E822" s="191">
        <v>42443</v>
      </c>
      <c r="F822" s="192" t="s">
        <v>1076</v>
      </c>
      <c r="G822" s="480" t="s">
        <v>633</v>
      </c>
      <c r="H822" s="45" t="s">
        <v>1384</v>
      </c>
      <c r="I822" s="256">
        <v>1923</v>
      </c>
      <c r="J822" s="256">
        <v>7200</v>
      </c>
      <c r="K822" s="38">
        <f>ROUND(I822*J822,0)</f>
        <v>13845600</v>
      </c>
      <c r="L822" s="194" t="s">
        <v>159</v>
      </c>
      <c r="M822" s="600" t="s">
        <v>8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>
        <v>1</v>
      </c>
      <c r="AC822" s="591"/>
      <c r="AD822" s="211" t="str">
        <f t="shared" ref="AD822:AD827" si="58">IF(VLOOKUP(H822,DSKH,1,0)=H822,"","x")</f>
        <v/>
      </c>
      <c r="AF822" s="591"/>
      <c r="AG822" s="591"/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4"/>
        <v>3</v>
      </c>
      <c r="C823" s="184">
        <f t="shared" si="55"/>
        <v>42443</v>
      </c>
      <c r="D823" s="191" t="s">
        <v>1787</v>
      </c>
      <c r="E823" s="191">
        <v>42443</v>
      </c>
      <c r="F823" s="192" t="s">
        <v>1084</v>
      </c>
      <c r="G823" s="480" t="s">
        <v>633</v>
      </c>
      <c r="H823" s="45" t="s">
        <v>1384</v>
      </c>
      <c r="I823" s="257"/>
      <c r="J823" s="256"/>
      <c r="K823" s="38">
        <v>1384560</v>
      </c>
      <c r="L823" s="194" t="s">
        <v>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si="58"/>
        <v/>
      </c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4"/>
        <v>3</v>
      </c>
      <c r="C824" s="184">
        <f t="shared" si="55"/>
        <v>42444</v>
      </c>
      <c r="D824" s="191" t="s">
        <v>1788</v>
      </c>
      <c r="E824" s="191">
        <v>42444</v>
      </c>
      <c r="F824" s="192" t="s">
        <v>1076</v>
      </c>
      <c r="G824" s="480" t="s">
        <v>640</v>
      </c>
      <c r="H824" s="45" t="s">
        <v>1384</v>
      </c>
      <c r="I824" s="257">
        <v>2406</v>
      </c>
      <c r="J824" s="256">
        <v>7200</v>
      </c>
      <c r="K824" s="38">
        <f>ROUND(I824*J824,0)</f>
        <v>17323200</v>
      </c>
      <c r="L824" s="194" t="s">
        <v>159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58"/>
        <v/>
      </c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4"/>
        <v>3</v>
      </c>
      <c r="C825" s="184">
        <f t="shared" si="55"/>
        <v>42444</v>
      </c>
      <c r="D825" s="191" t="s">
        <v>1788</v>
      </c>
      <c r="E825" s="191">
        <v>42444</v>
      </c>
      <c r="F825" s="192" t="s">
        <v>1084</v>
      </c>
      <c r="G825" s="480" t="s">
        <v>640</v>
      </c>
      <c r="H825" s="45" t="s">
        <v>1384</v>
      </c>
      <c r="I825" s="257"/>
      <c r="J825" s="256"/>
      <c r="K825" s="38">
        <v>1732320</v>
      </c>
      <c r="L825" s="194" t="s">
        <v>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58"/>
        <v/>
      </c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4"/>
        <v>3</v>
      </c>
      <c r="C826" s="184">
        <f t="shared" si="55"/>
        <v>42445</v>
      </c>
      <c r="D826" s="191" t="s">
        <v>1789</v>
      </c>
      <c r="E826" s="191">
        <v>42445</v>
      </c>
      <c r="F826" s="192" t="s">
        <v>1076</v>
      </c>
      <c r="G826" s="480" t="s">
        <v>648</v>
      </c>
      <c r="H826" s="45" t="s">
        <v>1384</v>
      </c>
      <c r="I826" s="257">
        <v>2278</v>
      </c>
      <c r="J826" s="256">
        <v>7200</v>
      </c>
      <c r="K826" s="38">
        <f>ROUND(I826*J826,0)</f>
        <v>16401600</v>
      </c>
      <c r="L826" s="194" t="s">
        <v>159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58"/>
        <v/>
      </c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4"/>
        <v>3</v>
      </c>
      <c r="C827" s="184">
        <f t="shared" si="55"/>
        <v>42445</v>
      </c>
      <c r="D827" s="191" t="s">
        <v>1789</v>
      </c>
      <c r="E827" s="191">
        <v>42445</v>
      </c>
      <c r="F827" s="192" t="s">
        <v>1084</v>
      </c>
      <c r="G827" s="480" t="s">
        <v>648</v>
      </c>
      <c r="H827" s="45" t="s">
        <v>1384</v>
      </c>
      <c r="I827" s="256"/>
      <c r="J827" s="256"/>
      <c r="K827" s="38">
        <v>1640160</v>
      </c>
      <c r="L827" s="194" t="s">
        <v>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58"/>
        <v/>
      </c>
      <c r="AF827" s="591"/>
      <c r="AG827" s="591"/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4"/>
        <v>3</v>
      </c>
      <c r="C828" s="184">
        <f t="shared" si="55"/>
        <v>42445</v>
      </c>
      <c r="D828" s="191" t="s">
        <v>1752</v>
      </c>
      <c r="E828" s="191">
        <v>42445</v>
      </c>
      <c r="F828" s="192" t="s">
        <v>472</v>
      </c>
      <c r="G828" s="483" t="s">
        <v>567</v>
      </c>
      <c r="H828" s="7" t="s">
        <v>717</v>
      </c>
      <c r="I828" s="256">
        <v>93</v>
      </c>
      <c r="J828" s="256">
        <v>47449</v>
      </c>
      <c r="K828" s="38">
        <f>ROUND(I828*J828,0)</f>
        <v>4412757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/>
      <c r="AC828" s="591" t="str">
        <f t="shared" ref="AC828:AC835" si="59">IF(VLOOKUP(H828,DS_131,1,0)=H828,"","x")</f>
        <v/>
      </c>
      <c r="AD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4"/>
        <v>3</v>
      </c>
      <c r="C829" s="184">
        <f t="shared" si="55"/>
        <v>42445</v>
      </c>
      <c r="D829" s="191" t="s">
        <v>1752</v>
      </c>
      <c r="E829" s="191">
        <v>42445</v>
      </c>
      <c r="F829" s="189" t="s">
        <v>428</v>
      </c>
      <c r="G829" s="483" t="s">
        <v>567</v>
      </c>
      <c r="H829" s="7" t="s">
        <v>717</v>
      </c>
      <c r="I829" s="257"/>
      <c r="J829" s="257"/>
      <c r="K829" s="599">
        <v>441275</v>
      </c>
      <c r="L829" s="194" t="s">
        <v>259</v>
      </c>
      <c r="M829" s="194" t="s">
        <v>372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si="59"/>
        <v/>
      </c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4"/>
        <v>3</v>
      </c>
      <c r="C830" s="184">
        <f t="shared" si="55"/>
        <v>42448</v>
      </c>
      <c r="D830" s="191" t="s">
        <v>1753</v>
      </c>
      <c r="E830" s="191">
        <v>42448</v>
      </c>
      <c r="F830" s="192" t="s">
        <v>513</v>
      </c>
      <c r="G830" s="483" t="s">
        <v>568</v>
      </c>
      <c r="H830" s="7" t="s">
        <v>426</v>
      </c>
      <c r="I830" s="256">
        <v>604</v>
      </c>
      <c r="J830" s="256">
        <v>9700</v>
      </c>
      <c r="K830" s="38">
        <f>ROUND(I830*J830,0)</f>
        <v>5858800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59"/>
        <v/>
      </c>
      <c r="AD830" s="591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4"/>
        <v>3</v>
      </c>
      <c r="C831" s="184">
        <f t="shared" si="55"/>
        <v>42448</v>
      </c>
      <c r="D831" s="191" t="s">
        <v>1753</v>
      </c>
      <c r="E831" s="191">
        <v>42448</v>
      </c>
      <c r="F831" s="192" t="s">
        <v>424</v>
      </c>
      <c r="G831" s="483" t="s">
        <v>568</v>
      </c>
      <c r="H831" s="7" t="s">
        <v>426</v>
      </c>
      <c r="I831" s="256">
        <v>1255</v>
      </c>
      <c r="J831" s="256">
        <v>5000</v>
      </c>
      <c r="K831" s="38">
        <f>ROUND(I831*J831,0)</f>
        <v>6275000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59"/>
        <v/>
      </c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4"/>
        <v>3</v>
      </c>
      <c r="C832" s="184">
        <f t="shared" si="55"/>
        <v>42448</v>
      </c>
      <c r="D832" s="191" t="s">
        <v>1753</v>
      </c>
      <c r="E832" s="191">
        <v>42448</v>
      </c>
      <c r="F832" s="192" t="s">
        <v>428</v>
      </c>
      <c r="G832" s="483" t="s">
        <v>568</v>
      </c>
      <c r="H832" s="7" t="s">
        <v>426</v>
      </c>
      <c r="I832" s="256"/>
      <c r="J832" s="256"/>
      <c r="K832" s="599">
        <v>1213380</v>
      </c>
      <c r="L832" s="194" t="s">
        <v>259</v>
      </c>
      <c r="M832" s="194" t="s">
        <v>372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59"/>
        <v/>
      </c>
      <c r="AD832" s="591"/>
    </row>
    <row r="833" spans="1:33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54"/>
        <v>3</v>
      </c>
      <c r="C833" s="184">
        <f t="shared" si="55"/>
        <v>42448</v>
      </c>
      <c r="D833" s="191" t="s">
        <v>1754</v>
      </c>
      <c r="E833" s="191">
        <v>42448</v>
      </c>
      <c r="F833" s="189" t="s">
        <v>1539</v>
      </c>
      <c r="G833" s="483" t="s">
        <v>575</v>
      </c>
      <c r="H833" s="7" t="s">
        <v>437</v>
      </c>
      <c r="I833" s="256">
        <v>209</v>
      </c>
      <c r="J833" s="256">
        <v>8500</v>
      </c>
      <c r="K833" s="38">
        <f>ROUND(I833*J833,0)</f>
        <v>1776500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59"/>
        <v/>
      </c>
    </row>
    <row r="834" spans="1:33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4"/>
        <v>3</v>
      </c>
      <c r="C834" s="184">
        <f t="shared" si="55"/>
        <v>42448</v>
      </c>
      <c r="D834" s="191" t="s">
        <v>1754</v>
      </c>
      <c r="E834" s="191">
        <v>42448</v>
      </c>
      <c r="F834" s="297" t="s">
        <v>930</v>
      </c>
      <c r="G834" s="483" t="s">
        <v>575</v>
      </c>
      <c r="H834" s="7" t="s">
        <v>437</v>
      </c>
      <c r="I834" s="256">
        <v>500</v>
      </c>
      <c r="J834" s="256">
        <v>8800</v>
      </c>
      <c r="K834" s="38">
        <f>ROUND(I834*J834,0)</f>
        <v>4400000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59"/>
        <v/>
      </c>
      <c r="AD834" s="591"/>
    </row>
    <row r="835" spans="1:33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4"/>
        <v>3</v>
      </c>
      <c r="C835" s="184">
        <f t="shared" si="55"/>
        <v>42448</v>
      </c>
      <c r="D835" s="191" t="s">
        <v>1754</v>
      </c>
      <c r="E835" s="184">
        <v>42448</v>
      </c>
      <c r="F835" s="189" t="s">
        <v>428</v>
      </c>
      <c r="G835" s="601" t="s">
        <v>575</v>
      </c>
      <c r="H835" s="193" t="s">
        <v>437</v>
      </c>
      <c r="I835" s="256"/>
      <c r="J835" s="256"/>
      <c r="K835" s="599">
        <v>617650</v>
      </c>
      <c r="L835" s="194" t="s">
        <v>259</v>
      </c>
      <c r="M835" s="194" t="s">
        <v>372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59"/>
        <v/>
      </c>
    </row>
    <row r="836" spans="1:33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4"/>
        <v>3</v>
      </c>
      <c r="C836" s="184">
        <f t="shared" si="55"/>
        <v>42450</v>
      </c>
      <c r="D836" s="191" t="s">
        <v>1755</v>
      </c>
      <c r="E836" s="191">
        <v>42450</v>
      </c>
      <c r="F836" s="192" t="s">
        <v>1087</v>
      </c>
      <c r="G836" s="483" t="s">
        <v>1397</v>
      </c>
      <c r="H836" s="193" t="s">
        <v>1398</v>
      </c>
      <c r="I836" s="256"/>
      <c r="J836" s="258"/>
      <c r="K836" s="38">
        <v>584000</v>
      </c>
      <c r="L836" s="194" t="s">
        <v>83</v>
      </c>
      <c r="M836" s="194" t="s">
        <v>47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>x</v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>x</v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/>
      <c r="AF836" s="591"/>
      <c r="AG836" s="591"/>
    </row>
    <row r="837" spans="1:33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4"/>
        <v>3</v>
      </c>
      <c r="C837" s="184">
        <f t="shared" si="55"/>
        <v>42450</v>
      </c>
      <c r="D837" s="191" t="s">
        <v>1755</v>
      </c>
      <c r="E837" s="191">
        <v>42450</v>
      </c>
      <c r="F837" s="192" t="s">
        <v>1540</v>
      </c>
      <c r="G837" s="483" t="s">
        <v>576</v>
      </c>
      <c r="H837" s="785" t="s">
        <v>1356</v>
      </c>
      <c r="I837" s="257">
        <v>108</v>
      </c>
      <c r="J837" s="257">
        <v>15400</v>
      </c>
      <c r="K837" s="38">
        <f>ROUND(I837*J837,0)</f>
        <v>1663200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 t="str">
        <f t="shared" ref="AC837:AC842" si="60">IF(VLOOKUP(H837,DS_131,1,0)=H837,"","x")</f>
        <v/>
      </c>
      <c r="AD837" s="591"/>
    </row>
    <row r="838" spans="1:33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4"/>
        <v>3</v>
      </c>
      <c r="C838" s="184">
        <f t="shared" si="55"/>
        <v>42450</v>
      </c>
      <c r="D838" s="191" t="s">
        <v>1755</v>
      </c>
      <c r="E838" s="191">
        <v>42450</v>
      </c>
      <c r="F838" s="192" t="s">
        <v>428</v>
      </c>
      <c r="G838" s="483" t="s">
        <v>576</v>
      </c>
      <c r="H838" s="785" t="s">
        <v>1356</v>
      </c>
      <c r="I838" s="256"/>
      <c r="J838" s="256"/>
      <c r="K838" s="38">
        <v>166320</v>
      </c>
      <c r="L838" s="194" t="s">
        <v>259</v>
      </c>
      <c r="M838" s="194" t="s">
        <v>372</v>
      </c>
      <c r="N838" s="52" t="str">
        <f>IF(AND('331-CT'!$E$7=TH!H838,OR(L838="331",M838="331")),"331",IF(AND(OR(L838="131",M838="131"),H838='131-CT'!$E$7),"131",""))</f>
        <v/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si="60"/>
        <v/>
      </c>
    </row>
    <row r="839" spans="1:33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4"/>
        <v>3</v>
      </c>
      <c r="C839" s="184">
        <f t="shared" si="55"/>
        <v>42450</v>
      </c>
      <c r="D839" s="191" t="s">
        <v>1756</v>
      </c>
      <c r="E839" s="184">
        <v>42450</v>
      </c>
      <c r="F839" s="189" t="s">
        <v>965</v>
      </c>
      <c r="G839" s="601" t="s">
        <v>578</v>
      </c>
      <c r="H839" s="7" t="s">
        <v>1367</v>
      </c>
      <c r="I839" s="256">
        <v>500</v>
      </c>
      <c r="J839" s="256">
        <v>13644</v>
      </c>
      <c r="K839" s="38">
        <f>ROUND(I839*J839,0)</f>
        <v>6822000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0"/>
        <v/>
      </c>
      <c r="AD839" s="591"/>
    </row>
    <row r="840" spans="1:33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4"/>
        <v>3</v>
      </c>
      <c r="C840" s="184">
        <f t="shared" si="55"/>
        <v>42450</v>
      </c>
      <c r="D840" s="191" t="s">
        <v>1756</v>
      </c>
      <c r="E840" s="184">
        <v>42450</v>
      </c>
      <c r="F840" s="189" t="s">
        <v>428</v>
      </c>
      <c r="G840" s="601" t="s">
        <v>578</v>
      </c>
      <c r="H840" s="7" t="s">
        <v>1367</v>
      </c>
      <c r="I840" s="256"/>
      <c r="J840" s="256"/>
      <c r="K840" s="599">
        <v>682200</v>
      </c>
      <c r="L840" s="194" t="s">
        <v>259</v>
      </c>
      <c r="M840" s="194" t="s">
        <v>372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0"/>
        <v/>
      </c>
      <c r="AD840" s="591"/>
    </row>
    <row r="841" spans="1:33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ref="B841:B895" si="61">IF(C841&lt;&gt;"",MONTH(C841),"")</f>
        <v>3</v>
      </c>
      <c r="C841" s="184">
        <f t="shared" ref="C841:C895" si="62">E841</f>
        <v>42450</v>
      </c>
      <c r="D841" s="191" t="s">
        <v>1757</v>
      </c>
      <c r="E841" s="191">
        <v>42450</v>
      </c>
      <c r="F841" s="189" t="s">
        <v>469</v>
      </c>
      <c r="G841" s="483" t="s">
        <v>584</v>
      </c>
      <c r="H841" s="7" t="s">
        <v>471</v>
      </c>
      <c r="I841" s="257">
        <v>301</v>
      </c>
      <c r="J841" s="257">
        <v>12900</v>
      </c>
      <c r="K841" s="38">
        <f>ROUND(I841*J841,0)</f>
        <v>3882900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0"/>
        <v/>
      </c>
      <c r="AD841" s="591"/>
    </row>
    <row r="842" spans="1:33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61"/>
        <v>3</v>
      </c>
      <c r="C842" s="184">
        <f t="shared" si="62"/>
        <v>42450</v>
      </c>
      <c r="D842" s="191" t="s">
        <v>1757</v>
      </c>
      <c r="E842" s="191">
        <v>42450</v>
      </c>
      <c r="F842" s="189" t="s">
        <v>428</v>
      </c>
      <c r="G842" s="483" t="s">
        <v>584</v>
      </c>
      <c r="H842" s="7" t="s">
        <v>471</v>
      </c>
      <c r="I842" s="257"/>
      <c r="J842" s="257"/>
      <c r="K842" s="599">
        <v>388290</v>
      </c>
      <c r="L842" s="194" t="s">
        <v>259</v>
      </c>
      <c r="M842" s="194" t="s">
        <v>372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0"/>
        <v/>
      </c>
      <c r="AD842" s="591"/>
    </row>
    <row r="843" spans="1:33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61"/>
        <v>3</v>
      </c>
      <c r="C843" s="184">
        <f t="shared" si="62"/>
        <v>42451</v>
      </c>
      <c r="D843" s="191"/>
      <c r="E843" s="191">
        <v>42451</v>
      </c>
      <c r="F843" s="192" t="s">
        <v>376</v>
      </c>
      <c r="G843" s="483" t="s">
        <v>1399</v>
      </c>
      <c r="H843" s="193" t="s">
        <v>1390</v>
      </c>
      <c r="I843" s="256">
        <v>20</v>
      </c>
      <c r="J843" s="258">
        <v>53000</v>
      </c>
      <c r="K843" s="38">
        <v>7670000</v>
      </c>
      <c r="L843" s="194" t="s">
        <v>165</v>
      </c>
      <c r="M843" s="194" t="s">
        <v>47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>
        <v>1</v>
      </c>
      <c r="AC843" s="591"/>
      <c r="AD843" s="591"/>
      <c r="AF843" s="591"/>
      <c r="AG843" s="591"/>
    </row>
    <row r="844" spans="1:33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61"/>
        <v>3</v>
      </c>
      <c r="C844" s="184">
        <f t="shared" si="62"/>
        <v>42451</v>
      </c>
      <c r="D844" s="191"/>
      <c r="E844" s="191">
        <v>42451</v>
      </c>
      <c r="F844" s="192" t="s">
        <v>1077</v>
      </c>
      <c r="G844" s="483" t="s">
        <v>1399</v>
      </c>
      <c r="H844" s="193" t="s">
        <v>1390</v>
      </c>
      <c r="I844" s="256"/>
      <c r="J844" s="258"/>
      <c r="K844" s="38">
        <v>767000</v>
      </c>
      <c r="L844" s="194" t="s">
        <v>9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61"/>
        <v>3</v>
      </c>
      <c r="C845" s="184">
        <f t="shared" si="62"/>
        <v>42451</v>
      </c>
      <c r="D845" s="191" t="s">
        <v>1758</v>
      </c>
      <c r="E845" s="191">
        <v>42451</v>
      </c>
      <c r="F845" s="189" t="s">
        <v>1541</v>
      </c>
      <c r="G845" s="483" t="s">
        <v>585</v>
      </c>
      <c r="H845" s="7" t="s">
        <v>1376</v>
      </c>
      <c r="I845" s="257">
        <v>544</v>
      </c>
      <c r="J845" s="257">
        <v>6800</v>
      </c>
      <c r="K845" s="38">
        <f>ROUND(I845*J845,0)</f>
        <v>3699200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/>
      <c r="AC845" s="591" t="str">
        <f t="shared" ref="AC845:AC870" si="63">IF(VLOOKUP(H845,DS_131,1,0)=H845,"","x")</f>
        <v/>
      </c>
      <c r="AD845" s="591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61"/>
        <v>3</v>
      </c>
      <c r="C846" s="184">
        <f t="shared" si="62"/>
        <v>42451</v>
      </c>
      <c r="D846" s="191" t="s">
        <v>1758</v>
      </c>
      <c r="E846" s="191">
        <v>42451</v>
      </c>
      <c r="F846" s="189" t="s">
        <v>428</v>
      </c>
      <c r="G846" s="483" t="s">
        <v>585</v>
      </c>
      <c r="H846" s="7" t="s">
        <v>1376</v>
      </c>
      <c r="I846" s="257"/>
      <c r="J846" s="257"/>
      <c r="K846" s="599">
        <v>369920</v>
      </c>
      <c r="L846" s="194" t="s">
        <v>259</v>
      </c>
      <c r="M846" s="194" t="s">
        <v>372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si="63"/>
        <v/>
      </c>
      <c r="AD846" s="591"/>
    </row>
    <row r="847" spans="1:33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61"/>
        <v>3</v>
      </c>
      <c r="C847" s="184">
        <f t="shared" si="62"/>
        <v>42452</v>
      </c>
      <c r="D847" s="191" t="s">
        <v>1759</v>
      </c>
      <c r="E847" s="191">
        <v>42452</v>
      </c>
      <c r="F847" s="189" t="s">
        <v>424</v>
      </c>
      <c r="G847" s="483" t="s">
        <v>592</v>
      </c>
      <c r="H847" s="7" t="s">
        <v>426</v>
      </c>
      <c r="I847" s="257">
        <v>1310</v>
      </c>
      <c r="J847" s="257">
        <v>5000</v>
      </c>
      <c r="K847" s="38">
        <f>ROUND(I847*J847,0)</f>
        <v>6550000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3"/>
        <v/>
      </c>
      <c r="AD847" s="591"/>
    </row>
    <row r="848" spans="1:33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61"/>
        <v>3</v>
      </c>
      <c r="C848" s="184">
        <f t="shared" si="62"/>
        <v>42452</v>
      </c>
      <c r="D848" s="191" t="s">
        <v>1759</v>
      </c>
      <c r="E848" s="191">
        <v>42452</v>
      </c>
      <c r="F848" s="189" t="s">
        <v>428</v>
      </c>
      <c r="G848" s="483" t="s">
        <v>592</v>
      </c>
      <c r="H848" s="7" t="s">
        <v>426</v>
      </c>
      <c r="I848" s="257"/>
      <c r="J848" s="257"/>
      <c r="K848" s="38">
        <v>655000</v>
      </c>
      <c r="L848" s="194" t="s">
        <v>259</v>
      </c>
      <c r="M848" s="194" t="s">
        <v>372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3"/>
        <v/>
      </c>
      <c r="AD848" s="591"/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61"/>
        <v>3</v>
      </c>
      <c r="C849" s="184">
        <f t="shared" si="62"/>
        <v>42452</v>
      </c>
      <c r="D849" s="191" t="s">
        <v>1760</v>
      </c>
      <c r="E849" s="191">
        <v>42452</v>
      </c>
      <c r="F849" s="189" t="s">
        <v>1542</v>
      </c>
      <c r="G849" s="483" t="s">
        <v>593</v>
      </c>
      <c r="H849" s="7" t="s">
        <v>1363</v>
      </c>
      <c r="I849" s="256">
        <v>200</v>
      </c>
      <c r="J849" s="256">
        <v>9200</v>
      </c>
      <c r="K849" s="38">
        <f>ROUND(I849*J849,0)</f>
        <v>1840000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3"/>
        <v/>
      </c>
      <c r="AD849" s="591"/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61"/>
        <v>3</v>
      </c>
      <c r="C850" s="184">
        <f t="shared" si="62"/>
        <v>42452</v>
      </c>
      <c r="D850" s="191" t="s">
        <v>1760</v>
      </c>
      <c r="E850" s="191">
        <v>42452</v>
      </c>
      <c r="F850" s="189" t="s">
        <v>428</v>
      </c>
      <c r="G850" s="483" t="s">
        <v>593</v>
      </c>
      <c r="H850" s="7" t="s">
        <v>1363</v>
      </c>
      <c r="I850" s="256"/>
      <c r="J850" s="256"/>
      <c r="K850" s="599">
        <v>184000</v>
      </c>
      <c r="L850" s="194" t="s">
        <v>259</v>
      </c>
      <c r="M850" s="194" t="s">
        <v>372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3"/>
        <v/>
      </c>
      <c r="AD850" s="591"/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61"/>
        <v>3</v>
      </c>
      <c r="C851" s="184">
        <f t="shared" si="62"/>
        <v>42452</v>
      </c>
      <c r="D851" s="191" t="s">
        <v>1761</v>
      </c>
      <c r="E851" s="191">
        <v>42452</v>
      </c>
      <c r="F851" s="189" t="s">
        <v>1543</v>
      </c>
      <c r="G851" s="483" t="s">
        <v>596</v>
      </c>
      <c r="H851" s="193" t="s">
        <v>897</v>
      </c>
      <c r="I851" s="256">
        <v>31</v>
      </c>
      <c r="J851" s="256">
        <v>6770</v>
      </c>
      <c r="K851" s="38">
        <f>ROUND(I851*J851,0)</f>
        <v>209870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>131</v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3"/>
        <v/>
      </c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61"/>
        <v>3</v>
      </c>
      <c r="C852" s="184">
        <f t="shared" si="62"/>
        <v>42452</v>
      </c>
      <c r="D852" s="191" t="s">
        <v>1761</v>
      </c>
      <c r="E852" s="191">
        <v>42452</v>
      </c>
      <c r="F852" s="189" t="s">
        <v>1544</v>
      </c>
      <c r="G852" s="483" t="s">
        <v>596</v>
      </c>
      <c r="H852" s="193" t="s">
        <v>897</v>
      </c>
      <c r="I852" s="256">
        <v>106</v>
      </c>
      <c r="J852" s="256">
        <v>9400</v>
      </c>
      <c r="K852" s="38">
        <f>ROUND(I852*J852,0)</f>
        <v>996400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>131</v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3"/>
        <v/>
      </c>
      <c r="AD852" s="591"/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61"/>
        <v>3</v>
      </c>
      <c r="C853" s="184">
        <f t="shared" si="62"/>
        <v>42452</v>
      </c>
      <c r="D853" s="191" t="s">
        <v>1761</v>
      </c>
      <c r="E853" s="191">
        <v>42452</v>
      </c>
      <c r="F853" s="189" t="s">
        <v>599</v>
      </c>
      <c r="G853" s="483" t="s">
        <v>596</v>
      </c>
      <c r="H853" s="193" t="s">
        <v>897</v>
      </c>
      <c r="I853" s="256">
        <v>584</v>
      </c>
      <c r="J853" s="256">
        <v>9200</v>
      </c>
      <c r="K853" s="38">
        <f>ROUND(I853*J853,0)</f>
        <v>5372800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3"/>
        <v/>
      </c>
      <c r="AD853" s="591"/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61"/>
        <v>3</v>
      </c>
      <c r="C854" s="184">
        <f t="shared" si="62"/>
        <v>42452</v>
      </c>
      <c r="D854" s="191" t="s">
        <v>1761</v>
      </c>
      <c r="E854" s="191">
        <v>42452</v>
      </c>
      <c r="F854" s="192" t="s">
        <v>428</v>
      </c>
      <c r="G854" s="483" t="s">
        <v>596</v>
      </c>
      <c r="H854" s="193" t="s">
        <v>897</v>
      </c>
      <c r="I854" s="256"/>
      <c r="J854" s="256"/>
      <c r="K854" s="599">
        <v>657907</v>
      </c>
      <c r="L854" s="194" t="s">
        <v>259</v>
      </c>
      <c r="M854" s="194" t="s">
        <v>372</v>
      </c>
      <c r="N854" s="52" t="str">
        <f>IF(AND('331-CT'!$E$7=TH!H854,OR(L854="331",M854="331")),"331",IF(AND(OR(L854="131",M854="131"),H854='131-CT'!$E$7),"131",""))</f>
        <v>131</v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3"/>
        <v/>
      </c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61"/>
        <v>3</v>
      </c>
      <c r="C855" s="184">
        <f t="shared" si="62"/>
        <v>42452</v>
      </c>
      <c r="D855" s="191" t="s">
        <v>1762</v>
      </c>
      <c r="E855" s="191">
        <v>42452</v>
      </c>
      <c r="F855" s="192" t="s">
        <v>599</v>
      </c>
      <c r="G855" s="483" t="s">
        <v>598</v>
      </c>
      <c r="H855" s="193" t="s">
        <v>897</v>
      </c>
      <c r="I855" s="256">
        <v>644</v>
      </c>
      <c r="J855" s="256">
        <v>9200</v>
      </c>
      <c r="K855" s="38">
        <f>ROUND(I855*J855,0)</f>
        <v>5924800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>131</v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3"/>
        <v/>
      </c>
      <c r="AD855" s="591"/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61"/>
        <v>3</v>
      </c>
      <c r="C856" s="184">
        <f t="shared" si="62"/>
        <v>42452</v>
      </c>
      <c r="D856" s="191" t="s">
        <v>1762</v>
      </c>
      <c r="E856" s="191">
        <v>42452</v>
      </c>
      <c r="F856" s="189" t="s">
        <v>1545</v>
      </c>
      <c r="G856" s="483" t="s">
        <v>598</v>
      </c>
      <c r="H856" s="193" t="s">
        <v>897</v>
      </c>
      <c r="I856" s="256">
        <v>34</v>
      </c>
      <c r="J856" s="256">
        <v>17000</v>
      </c>
      <c r="K856" s="38">
        <f>ROUND(I856*J856,0)</f>
        <v>578000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>131</v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3"/>
        <v/>
      </c>
      <c r="AD856" s="591"/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61"/>
        <v>3</v>
      </c>
      <c r="C857" s="184">
        <f t="shared" si="62"/>
        <v>42452</v>
      </c>
      <c r="D857" s="191" t="s">
        <v>1762</v>
      </c>
      <c r="E857" s="191">
        <v>42452</v>
      </c>
      <c r="F857" s="192" t="s">
        <v>428</v>
      </c>
      <c r="G857" s="483" t="s">
        <v>598</v>
      </c>
      <c r="H857" s="193" t="s">
        <v>897</v>
      </c>
      <c r="I857" s="256"/>
      <c r="J857" s="256"/>
      <c r="K857" s="599">
        <v>650280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>131</v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3"/>
        <v/>
      </c>
      <c r="AD857" s="591"/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61"/>
        <v>3</v>
      </c>
      <c r="C858" s="184">
        <f t="shared" si="62"/>
        <v>42452</v>
      </c>
      <c r="D858" s="191" t="s">
        <v>1763</v>
      </c>
      <c r="E858" s="191">
        <v>42452</v>
      </c>
      <c r="F858" s="192" t="s">
        <v>920</v>
      </c>
      <c r="G858" s="483" t="s">
        <v>602</v>
      </c>
      <c r="H858" s="193" t="s">
        <v>904</v>
      </c>
      <c r="I858" s="256">
        <v>5000</v>
      </c>
      <c r="J858" s="256">
        <v>11300</v>
      </c>
      <c r="K858" s="38">
        <f>ROUND(I858*J858,0)</f>
        <v>56500000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3"/>
        <v/>
      </c>
      <c r="AD858" s="591"/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61"/>
        <v>3</v>
      </c>
      <c r="C859" s="184">
        <f t="shared" si="62"/>
        <v>42452</v>
      </c>
      <c r="D859" s="191" t="s">
        <v>1763</v>
      </c>
      <c r="E859" s="191">
        <v>42452</v>
      </c>
      <c r="F859" s="189" t="s">
        <v>428</v>
      </c>
      <c r="G859" s="483" t="s">
        <v>602</v>
      </c>
      <c r="H859" s="193" t="s">
        <v>904</v>
      </c>
      <c r="I859" s="257"/>
      <c r="J859" s="257"/>
      <c r="K859" s="38">
        <v>5650000</v>
      </c>
      <c r="L859" s="194" t="s">
        <v>259</v>
      </c>
      <c r="M859" s="194" t="s">
        <v>372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3"/>
        <v/>
      </c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61"/>
        <v>3</v>
      </c>
      <c r="C860" s="184">
        <f t="shared" si="62"/>
        <v>42453</v>
      </c>
      <c r="D860" s="191" t="s">
        <v>1764</v>
      </c>
      <c r="E860" s="191">
        <v>42453</v>
      </c>
      <c r="F860" s="189" t="s">
        <v>986</v>
      </c>
      <c r="G860" s="483" t="s">
        <v>604</v>
      </c>
      <c r="H860" s="210" t="s">
        <v>636</v>
      </c>
      <c r="I860" s="256">
        <v>1500</v>
      </c>
      <c r="J860" s="256">
        <v>6950</v>
      </c>
      <c r="K860" s="38">
        <f>ROUND(I860*J860,0)</f>
        <v>10425000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3"/>
        <v/>
      </c>
      <c r="AD860" s="591"/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61"/>
        <v>3</v>
      </c>
      <c r="C861" s="184">
        <f t="shared" si="62"/>
        <v>42453</v>
      </c>
      <c r="D861" s="191" t="s">
        <v>1764</v>
      </c>
      <c r="E861" s="191">
        <v>42453</v>
      </c>
      <c r="F861" s="189" t="s">
        <v>1479</v>
      </c>
      <c r="G861" s="483" t="s">
        <v>604</v>
      </c>
      <c r="H861" s="210" t="s">
        <v>636</v>
      </c>
      <c r="I861" s="256">
        <v>250</v>
      </c>
      <c r="J861" s="256">
        <v>5900</v>
      </c>
      <c r="K861" s="38">
        <f>ROUND(I861*J861,0)</f>
        <v>1475000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3"/>
        <v/>
      </c>
      <c r="AD861" s="591"/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61"/>
        <v>3</v>
      </c>
      <c r="C862" s="184">
        <f t="shared" si="62"/>
        <v>42453</v>
      </c>
      <c r="D862" s="191" t="s">
        <v>1764</v>
      </c>
      <c r="E862" s="191">
        <v>42453</v>
      </c>
      <c r="F862" s="189" t="s">
        <v>1480</v>
      </c>
      <c r="G862" s="483" t="s">
        <v>604</v>
      </c>
      <c r="H862" s="210" t="s">
        <v>636</v>
      </c>
      <c r="I862" s="257">
        <v>250</v>
      </c>
      <c r="J862" s="257">
        <v>6000</v>
      </c>
      <c r="K862" s="38">
        <f>ROUND(I862*J862,0)</f>
        <v>1500000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3"/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61"/>
        <v>3</v>
      </c>
      <c r="C863" s="184">
        <f t="shared" si="62"/>
        <v>42453</v>
      </c>
      <c r="D863" s="191" t="s">
        <v>1764</v>
      </c>
      <c r="E863" s="191">
        <v>42453</v>
      </c>
      <c r="F863" s="189" t="s">
        <v>428</v>
      </c>
      <c r="G863" s="483" t="s">
        <v>604</v>
      </c>
      <c r="H863" s="210" t="s">
        <v>636</v>
      </c>
      <c r="I863" s="256"/>
      <c r="J863" s="256"/>
      <c r="K863" s="599">
        <v>1340000</v>
      </c>
      <c r="L863" s="194" t="s">
        <v>259</v>
      </c>
      <c r="M863" s="194" t="s">
        <v>372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3"/>
        <v/>
      </c>
      <c r="AD863" s="591"/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61"/>
        <v>3</v>
      </c>
      <c r="C864" s="184">
        <f t="shared" si="62"/>
        <v>42454</v>
      </c>
      <c r="D864" s="191" t="s">
        <v>1765</v>
      </c>
      <c r="E864" s="191">
        <v>42454</v>
      </c>
      <c r="F864" s="189" t="s">
        <v>899</v>
      </c>
      <c r="G864" s="483" t="s">
        <v>607</v>
      </c>
      <c r="H864" s="7" t="s">
        <v>901</v>
      </c>
      <c r="I864" s="257">
        <v>150</v>
      </c>
      <c r="J864" s="257">
        <v>22750</v>
      </c>
      <c r="K864" s="38">
        <f>ROUND(I864*J864,0)</f>
        <v>3412500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3"/>
        <v/>
      </c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61"/>
        <v>3</v>
      </c>
      <c r="C865" s="184">
        <f t="shared" si="62"/>
        <v>42454</v>
      </c>
      <c r="D865" s="191" t="s">
        <v>1765</v>
      </c>
      <c r="E865" s="191">
        <v>42454</v>
      </c>
      <c r="F865" s="192" t="s">
        <v>428</v>
      </c>
      <c r="G865" s="483" t="s">
        <v>607</v>
      </c>
      <c r="H865" s="45" t="s">
        <v>901</v>
      </c>
      <c r="I865" s="256"/>
      <c r="J865" s="256"/>
      <c r="K865" s="38">
        <v>341250</v>
      </c>
      <c r="L865" s="194" t="s">
        <v>259</v>
      </c>
      <c r="M865" s="194" t="s">
        <v>372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3"/>
        <v/>
      </c>
      <c r="AD865" s="591"/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61"/>
        <v>3</v>
      </c>
      <c r="C866" s="184">
        <f t="shared" si="62"/>
        <v>42454</v>
      </c>
      <c r="D866" s="191" t="s">
        <v>1766</v>
      </c>
      <c r="E866" s="191">
        <v>42454</v>
      </c>
      <c r="F866" s="192" t="s">
        <v>506</v>
      </c>
      <c r="G866" s="483" t="s">
        <v>609</v>
      </c>
      <c r="H866" s="912" t="s">
        <v>805</v>
      </c>
      <c r="I866" s="256">
        <v>1807</v>
      </c>
      <c r="J866" s="256">
        <v>5900</v>
      </c>
      <c r="K866" s="38">
        <f>ROUND(I866*J866,0)</f>
        <v>10661300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3"/>
        <v/>
      </c>
      <c r="AD866" s="591"/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61"/>
        <v>3</v>
      </c>
      <c r="C867" s="184">
        <f t="shared" si="62"/>
        <v>42454</v>
      </c>
      <c r="D867" s="191" t="s">
        <v>1766</v>
      </c>
      <c r="E867" s="191">
        <v>42454</v>
      </c>
      <c r="F867" s="189" t="s">
        <v>428</v>
      </c>
      <c r="G867" s="483" t="s">
        <v>609</v>
      </c>
      <c r="H867" s="912" t="s">
        <v>805</v>
      </c>
      <c r="I867" s="256"/>
      <c r="J867" s="256"/>
      <c r="K867" s="599">
        <v>1066130</v>
      </c>
      <c r="L867" s="194" t="s">
        <v>259</v>
      </c>
      <c r="M867" s="194" t="s">
        <v>372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3"/>
        <v/>
      </c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1"/>
        <v>3</v>
      </c>
      <c r="C868" s="184">
        <f t="shared" si="62"/>
        <v>42454</v>
      </c>
      <c r="D868" s="191" t="s">
        <v>1767</v>
      </c>
      <c r="E868" s="191">
        <v>42454</v>
      </c>
      <c r="F868" s="189" t="s">
        <v>1546</v>
      </c>
      <c r="G868" s="483" t="s">
        <v>610</v>
      </c>
      <c r="H868" s="193" t="s">
        <v>897</v>
      </c>
      <c r="I868" s="256">
        <v>205</v>
      </c>
      <c r="J868" s="256">
        <v>14000</v>
      </c>
      <c r="K868" s="38">
        <f>ROUND(I868*J868,0)</f>
        <v>2870000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>131</v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3"/>
        <v/>
      </c>
      <c r="AD868" s="591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61"/>
        <v>3</v>
      </c>
      <c r="C869" s="184">
        <f t="shared" si="62"/>
        <v>42454</v>
      </c>
      <c r="D869" s="191" t="s">
        <v>1767</v>
      </c>
      <c r="E869" s="191">
        <v>42454</v>
      </c>
      <c r="F869" s="192" t="s">
        <v>1792</v>
      </c>
      <c r="G869" s="483" t="s">
        <v>610</v>
      </c>
      <c r="H869" s="193" t="s">
        <v>897</v>
      </c>
      <c r="I869" s="256">
        <v>1030</v>
      </c>
      <c r="J869" s="256">
        <v>5300</v>
      </c>
      <c r="K869" s="38">
        <f>ROUND(I869*J869,0)</f>
        <v>5459000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>131</v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3"/>
        <v/>
      </c>
      <c r="AD869" s="591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1"/>
        <v>3</v>
      </c>
      <c r="C870" s="184">
        <f t="shared" si="62"/>
        <v>42454</v>
      </c>
      <c r="D870" s="191" t="s">
        <v>1767</v>
      </c>
      <c r="E870" s="191">
        <v>42454</v>
      </c>
      <c r="F870" s="189" t="s">
        <v>428</v>
      </c>
      <c r="G870" s="483" t="s">
        <v>610</v>
      </c>
      <c r="H870" s="193" t="s">
        <v>897</v>
      </c>
      <c r="I870" s="256"/>
      <c r="J870" s="256"/>
      <c r="K870" s="38">
        <v>832900</v>
      </c>
      <c r="L870" s="194" t="s">
        <v>259</v>
      </c>
      <c r="M870" s="194" t="s">
        <v>372</v>
      </c>
      <c r="N870" s="52" t="str">
        <f>IF(AND('331-CT'!$E$7=TH!H870,OR(L870="331",M870="331")),"331",IF(AND(OR(L870="131",M870="131"),H870='131-CT'!$E$7),"131",""))</f>
        <v>131</v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3"/>
        <v/>
      </c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1"/>
        <v>3</v>
      </c>
      <c r="C871" s="184">
        <f t="shared" si="62"/>
        <v>42455</v>
      </c>
      <c r="D871" s="191" t="s">
        <v>1790</v>
      </c>
      <c r="E871" s="191">
        <v>42455</v>
      </c>
      <c r="F871" s="192" t="s">
        <v>1076</v>
      </c>
      <c r="G871" s="480" t="s">
        <v>704</v>
      </c>
      <c r="H871" s="45" t="s">
        <v>1384</v>
      </c>
      <c r="I871" s="256">
        <v>1603</v>
      </c>
      <c r="J871" s="256">
        <v>7200</v>
      </c>
      <c r="K871" s="38">
        <f>ROUND(I871*J871,0)</f>
        <v>11541600</v>
      </c>
      <c r="L871" s="194" t="s">
        <v>159</v>
      </c>
      <c r="M871" s="600" t="s">
        <v>8</v>
      </c>
      <c r="N871" s="52" t="str">
        <f>IF(AND('331-CT'!$E$7=TH!H871,OR(L871="331",M871="331")),"331",IF(AND(OR(L871="131",M871="131"),H871='131-CT'!$E$7),"131",""))</f>
        <v/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>
        <v>1</v>
      </c>
      <c r="AC871" s="591"/>
      <c r="AD871" s="211" t="str">
        <f>IF(VLOOKUP(H871,DSKH,1,0)=H871,"","x")</f>
        <v/>
      </c>
      <c r="AF871" s="591"/>
      <c r="AG871" s="591"/>
    </row>
    <row r="872" spans="1:33" s="871" customFormat="1" ht="15.75" customHeight="1">
      <c r="A872" s="204" t="str">
        <f>IF(B872&lt;&gt;"",IF(AND(B872&gt;=_TM1,B872&lt;=_TM2,OR(TH!L872="1111",TH!M872="1111")),TH!D872,""),"")</f>
        <v/>
      </c>
      <c r="B872" s="36">
        <f t="shared" si="61"/>
        <v>3</v>
      </c>
      <c r="C872" s="184">
        <f t="shared" si="62"/>
        <v>42455</v>
      </c>
      <c r="D872" s="191" t="s">
        <v>1790</v>
      </c>
      <c r="E872" s="191">
        <v>42455</v>
      </c>
      <c r="F872" s="192" t="s">
        <v>1084</v>
      </c>
      <c r="G872" s="480" t="s">
        <v>704</v>
      </c>
      <c r="H872" s="45" t="s">
        <v>1384</v>
      </c>
      <c r="I872" s="258"/>
      <c r="J872" s="256"/>
      <c r="K872" s="38">
        <v>1154160</v>
      </c>
      <c r="L872" s="194" t="s">
        <v>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E872" s="211"/>
      <c r="AF872" s="591"/>
      <c r="AG872" s="591"/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1"/>
        <v>3</v>
      </c>
      <c r="C873" s="184">
        <f t="shared" si="62"/>
        <v>42455</v>
      </c>
      <c r="D873" s="191" t="s">
        <v>1768</v>
      </c>
      <c r="E873" s="191">
        <v>42455</v>
      </c>
      <c r="F873" s="192" t="s">
        <v>438</v>
      </c>
      <c r="G873" s="483" t="s">
        <v>612</v>
      </c>
      <c r="H873" s="193" t="s">
        <v>437</v>
      </c>
      <c r="I873" s="256">
        <v>507</v>
      </c>
      <c r="J873" s="256">
        <v>10500</v>
      </c>
      <c r="K873" s="38">
        <f>ROUND(I873*J873,0)</f>
        <v>5323500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/>
      <c r="AC873" s="591" t="str">
        <f t="shared" ref="AC873:AC882" si="64">IF(VLOOKUP(H873,DS_131,1,0)=H873,"","x")</f>
        <v/>
      </c>
      <c r="AD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1"/>
        <v>3</v>
      </c>
      <c r="C874" s="184">
        <f t="shared" si="62"/>
        <v>42455</v>
      </c>
      <c r="D874" s="191" t="s">
        <v>1768</v>
      </c>
      <c r="E874" s="191">
        <v>42455</v>
      </c>
      <c r="F874" s="192" t="s">
        <v>428</v>
      </c>
      <c r="G874" s="483" t="s">
        <v>612</v>
      </c>
      <c r="H874" s="193" t="s">
        <v>437</v>
      </c>
      <c r="I874" s="256"/>
      <c r="J874" s="256"/>
      <c r="K874" s="38">
        <v>532350</v>
      </c>
      <c r="L874" s="194" t="s">
        <v>259</v>
      </c>
      <c r="M874" s="194" t="s">
        <v>372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si="64"/>
        <v/>
      </c>
      <c r="AD874" s="591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61"/>
        <v>3</v>
      </c>
      <c r="C875" s="184">
        <f t="shared" si="62"/>
        <v>42455</v>
      </c>
      <c r="D875" s="191" t="s">
        <v>1769</v>
      </c>
      <c r="E875" s="191">
        <v>42455</v>
      </c>
      <c r="F875" s="192" t="s">
        <v>1547</v>
      </c>
      <c r="G875" s="483" t="s">
        <v>615</v>
      </c>
      <c r="H875" s="193" t="s">
        <v>471</v>
      </c>
      <c r="I875" s="257">
        <v>220</v>
      </c>
      <c r="J875" s="257">
        <v>7900</v>
      </c>
      <c r="K875" s="38">
        <f>ROUND(I875*J875,0)</f>
        <v>1738000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4"/>
        <v/>
      </c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1"/>
        <v>3</v>
      </c>
      <c r="C876" s="184">
        <f t="shared" si="62"/>
        <v>42455</v>
      </c>
      <c r="D876" s="191" t="s">
        <v>1769</v>
      </c>
      <c r="E876" s="191">
        <v>42455</v>
      </c>
      <c r="F876" s="192" t="s">
        <v>428</v>
      </c>
      <c r="G876" s="483" t="s">
        <v>615</v>
      </c>
      <c r="H876" s="193" t="s">
        <v>471</v>
      </c>
      <c r="I876" s="256"/>
      <c r="J876" s="256"/>
      <c r="K876" s="599">
        <v>173800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4"/>
        <v/>
      </c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1"/>
        <v>3</v>
      </c>
      <c r="C877" s="184">
        <f t="shared" si="62"/>
        <v>42455</v>
      </c>
      <c r="D877" s="191" t="s">
        <v>1770</v>
      </c>
      <c r="E877" s="191">
        <v>42455</v>
      </c>
      <c r="F877" s="297" t="s">
        <v>1000</v>
      </c>
      <c r="G877" s="483" t="s">
        <v>617</v>
      </c>
      <c r="H877" s="7" t="s">
        <v>975</v>
      </c>
      <c r="I877" s="256">
        <v>3000</v>
      </c>
      <c r="J877" s="256">
        <v>5200</v>
      </c>
      <c r="K877" s="38">
        <f>ROUND(I877*J877,0)</f>
        <v>15600000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4"/>
        <v/>
      </c>
      <c r="AD877" s="591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1"/>
        <v>3</v>
      </c>
      <c r="C878" s="184">
        <f t="shared" si="62"/>
        <v>42455</v>
      </c>
      <c r="D878" s="191" t="s">
        <v>1770</v>
      </c>
      <c r="E878" s="191">
        <v>42455</v>
      </c>
      <c r="F878" s="192" t="s">
        <v>428</v>
      </c>
      <c r="G878" s="483" t="s">
        <v>617</v>
      </c>
      <c r="H878" s="7" t="s">
        <v>975</v>
      </c>
      <c r="I878" s="256"/>
      <c r="J878" s="256"/>
      <c r="K878" s="599">
        <v>1560000</v>
      </c>
      <c r="L878" s="194" t="s">
        <v>259</v>
      </c>
      <c r="M878" s="194" t="s">
        <v>372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4"/>
        <v/>
      </c>
      <c r="AD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1"/>
        <v>3</v>
      </c>
      <c r="C879" s="184">
        <f t="shared" si="62"/>
        <v>42455</v>
      </c>
      <c r="D879" s="191" t="s">
        <v>1771</v>
      </c>
      <c r="E879" s="191">
        <v>42455</v>
      </c>
      <c r="F879" s="192" t="s">
        <v>1548</v>
      </c>
      <c r="G879" s="483" t="s">
        <v>618</v>
      </c>
      <c r="H879" s="193" t="s">
        <v>904</v>
      </c>
      <c r="I879" s="258">
        <v>3750</v>
      </c>
      <c r="J879" s="258">
        <v>5600</v>
      </c>
      <c r="K879" s="38">
        <f>ROUND(I879*J879,0)</f>
        <v>21000000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4"/>
        <v/>
      </c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61"/>
        <v>3</v>
      </c>
      <c r="C880" s="184">
        <f t="shared" si="62"/>
        <v>42455</v>
      </c>
      <c r="D880" s="191" t="s">
        <v>1771</v>
      </c>
      <c r="E880" s="191">
        <v>42455</v>
      </c>
      <c r="F880" s="192" t="s">
        <v>428</v>
      </c>
      <c r="G880" s="483" t="s">
        <v>618</v>
      </c>
      <c r="H880" s="193" t="s">
        <v>904</v>
      </c>
      <c r="I880" s="256"/>
      <c r="J880" s="256"/>
      <c r="K880" s="599">
        <v>2100000</v>
      </c>
      <c r="L880" s="194" t="s">
        <v>259</v>
      </c>
      <c r="M880" s="194" t="s">
        <v>372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4"/>
        <v/>
      </c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1"/>
        <v>3</v>
      </c>
      <c r="C881" s="184">
        <f t="shared" si="62"/>
        <v>42456</v>
      </c>
      <c r="D881" s="191" t="s">
        <v>1772</v>
      </c>
      <c r="E881" s="191">
        <v>42456</v>
      </c>
      <c r="F881" s="192" t="s">
        <v>1131</v>
      </c>
      <c r="G881" s="483" t="s">
        <v>619</v>
      </c>
      <c r="H881" s="7" t="s">
        <v>481</v>
      </c>
      <c r="I881" s="256">
        <v>1100</v>
      </c>
      <c r="J881" s="256">
        <v>1300</v>
      </c>
      <c r="K881" s="38">
        <f>ROUND(I881*J881,0)</f>
        <v>1430000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4"/>
        <v/>
      </c>
      <c r="AD881" s="591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1"/>
        <v>3</v>
      </c>
      <c r="C882" s="184">
        <f t="shared" si="62"/>
        <v>42456</v>
      </c>
      <c r="D882" s="191" t="s">
        <v>1772</v>
      </c>
      <c r="E882" s="191">
        <v>42456</v>
      </c>
      <c r="F882" s="192" t="s">
        <v>1535</v>
      </c>
      <c r="G882" s="483" t="s">
        <v>619</v>
      </c>
      <c r="H882" s="7" t="s">
        <v>481</v>
      </c>
      <c r="I882" s="256"/>
      <c r="J882" s="256"/>
      <c r="K882" s="599">
        <v>143000</v>
      </c>
      <c r="L882" s="194" t="s">
        <v>259</v>
      </c>
      <c r="M882" s="194" t="s">
        <v>372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4"/>
        <v/>
      </c>
      <c r="AD882" s="591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1"/>
        <v>3</v>
      </c>
      <c r="C883" s="184">
        <f t="shared" si="62"/>
        <v>42458</v>
      </c>
      <c r="D883" s="191" t="s">
        <v>1775</v>
      </c>
      <c r="E883" s="191">
        <v>42458</v>
      </c>
      <c r="F883" s="192" t="s">
        <v>337</v>
      </c>
      <c r="G883" s="483" t="s">
        <v>1400</v>
      </c>
      <c r="H883" s="7" t="s">
        <v>1392</v>
      </c>
      <c r="I883" s="257">
        <v>48</v>
      </c>
      <c r="J883" s="258">
        <v>41000</v>
      </c>
      <c r="K883" s="38">
        <f>ROUND(I883*J883,0)</f>
        <v>1968000</v>
      </c>
      <c r="L883" s="194" t="s">
        <v>161</v>
      </c>
      <c r="M883" s="194" t="s">
        <v>8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>
        <v>1</v>
      </c>
      <c r="AC883" s="591"/>
      <c r="AD883" s="211" t="str">
        <f>IF(VLOOKUP(H883,DSKH,1,0)=H883,"","x")</f>
        <v/>
      </c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1"/>
        <v>3</v>
      </c>
      <c r="C884" s="184">
        <f t="shared" si="62"/>
        <v>42458</v>
      </c>
      <c r="D884" s="191" t="s">
        <v>1775</v>
      </c>
      <c r="E884" s="191">
        <v>42458</v>
      </c>
      <c r="F884" s="192" t="s">
        <v>1078</v>
      </c>
      <c r="G884" s="483" t="s">
        <v>1400</v>
      </c>
      <c r="H884" s="7" t="s">
        <v>1392</v>
      </c>
      <c r="I884" s="256"/>
      <c r="J884" s="258"/>
      <c r="K884" s="38">
        <v>196800</v>
      </c>
      <c r="L884" s="194" t="s">
        <v>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1"/>
        <v>3</v>
      </c>
      <c r="C885" s="184">
        <f t="shared" si="62"/>
        <v>42458</v>
      </c>
      <c r="D885" s="191" t="s">
        <v>1775</v>
      </c>
      <c r="E885" s="191">
        <v>42458</v>
      </c>
      <c r="F885" s="192" t="s">
        <v>1393</v>
      </c>
      <c r="G885" s="483" t="s">
        <v>1400</v>
      </c>
      <c r="H885" s="7" t="s">
        <v>1392</v>
      </c>
      <c r="I885" s="256"/>
      <c r="J885" s="256"/>
      <c r="K885" s="599">
        <v>2164800</v>
      </c>
      <c r="L885" s="194" t="s">
        <v>8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/>
      <c r="AC885" s="591"/>
      <c r="AD885" s="591"/>
      <c r="AF885" s="591"/>
      <c r="AG885" s="591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1"/>
        <v>3</v>
      </c>
      <c r="C886" s="184">
        <f t="shared" si="62"/>
        <v>42458</v>
      </c>
      <c r="D886" s="191" t="s">
        <v>1791</v>
      </c>
      <c r="E886" s="184">
        <v>42458</v>
      </c>
      <c r="F886" s="922" t="s">
        <v>1403</v>
      </c>
      <c r="G886" s="483" t="s">
        <v>1404</v>
      </c>
      <c r="H886" s="7" t="s">
        <v>1405</v>
      </c>
      <c r="I886" s="256">
        <v>300</v>
      </c>
      <c r="J886" s="256">
        <v>9893</v>
      </c>
      <c r="K886" s="38">
        <f>ROUND(I886*J886,0)</f>
        <v>2967900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>
        <v>2</v>
      </c>
      <c r="AC886" s="591"/>
      <c r="AD886" s="211" t="str">
        <f>IF(VLOOKUP(H886,DSKH,1,0)=H886,"","x")</f>
        <v/>
      </c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1"/>
        <v>3</v>
      </c>
      <c r="C887" s="184">
        <f t="shared" si="62"/>
        <v>42458</v>
      </c>
      <c r="D887" s="191" t="s">
        <v>1791</v>
      </c>
      <c r="E887" s="184">
        <v>42458</v>
      </c>
      <c r="F887" s="189" t="s">
        <v>1406</v>
      </c>
      <c r="G887" s="483" t="s">
        <v>1404</v>
      </c>
      <c r="H887" s="7" t="s">
        <v>1405</v>
      </c>
      <c r="I887" s="256">
        <v>640</v>
      </c>
      <c r="J887" s="256">
        <v>9207</v>
      </c>
      <c r="K887" s="38">
        <f>ROUND(I887*J887,0)</f>
        <v>5892480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1"/>
        <v>3</v>
      </c>
      <c r="C888" s="184">
        <f t="shared" si="62"/>
        <v>42458</v>
      </c>
      <c r="D888" s="191" t="s">
        <v>1791</v>
      </c>
      <c r="E888" s="184">
        <v>42458</v>
      </c>
      <c r="F888" s="192" t="s">
        <v>1407</v>
      </c>
      <c r="G888" s="483" t="s">
        <v>1404</v>
      </c>
      <c r="H888" s="7" t="s">
        <v>1405</v>
      </c>
      <c r="I888" s="256"/>
      <c r="J888" s="256"/>
      <c r="K888" s="599">
        <v>886038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1"/>
        <v>3</v>
      </c>
      <c r="C889" s="184">
        <f t="shared" si="62"/>
        <v>42458</v>
      </c>
      <c r="D889" s="191" t="s">
        <v>1791</v>
      </c>
      <c r="E889" s="184">
        <v>42458</v>
      </c>
      <c r="F889" s="192" t="s">
        <v>1408</v>
      </c>
      <c r="G889" s="483" t="s">
        <v>1404</v>
      </c>
      <c r="H889" s="7" t="s">
        <v>1405</v>
      </c>
      <c r="I889" s="256"/>
      <c r="J889" s="256"/>
      <c r="K889" s="599">
        <v>9746418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/>
      <c r="AC889" s="591"/>
      <c r="AD889" s="591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1"/>
        <v>3</v>
      </c>
      <c r="C890" s="184">
        <f t="shared" si="62"/>
        <v>42460</v>
      </c>
      <c r="D890" s="915" t="s">
        <v>334</v>
      </c>
      <c r="E890" s="915">
        <v>42460</v>
      </c>
      <c r="F890" s="916" t="s">
        <v>1401</v>
      </c>
      <c r="G890" s="917"/>
      <c r="H890" s="918" t="s">
        <v>1402</v>
      </c>
      <c r="I890" s="254"/>
      <c r="J890" s="255"/>
      <c r="K890" s="51">
        <v>74397332</v>
      </c>
      <c r="L890" s="901" t="s">
        <v>9</v>
      </c>
      <c r="M890" s="901" t="s">
        <v>56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F890" s="591"/>
      <c r="AG890" s="591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1"/>
        <v>4</v>
      </c>
      <c r="C891" s="184">
        <f t="shared" si="62"/>
        <v>42461</v>
      </c>
      <c r="D891" s="191" t="s">
        <v>1776</v>
      </c>
      <c r="E891" s="184">
        <v>42461</v>
      </c>
      <c r="F891" s="189" t="s">
        <v>1090</v>
      </c>
      <c r="G891" s="483" t="s">
        <v>1409</v>
      </c>
      <c r="H891" s="7" t="s">
        <v>1410</v>
      </c>
      <c r="I891" s="256">
        <v>18441</v>
      </c>
      <c r="J891" s="256">
        <v>8600</v>
      </c>
      <c r="K891" s="38">
        <f>ROUND(I891*J891,0)</f>
        <v>158592600</v>
      </c>
      <c r="L891" s="194" t="s">
        <v>159</v>
      </c>
      <c r="M891" s="194" t="s">
        <v>8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>
        <v>2</v>
      </c>
      <c r="AC891" s="591"/>
      <c r="AD891" s="211" t="str">
        <f t="shared" ref="AD891:AD896" si="65">IF(VLOOKUP(H891,DSKH,1,0)=H891,"","x")</f>
        <v/>
      </c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1"/>
        <v>4</v>
      </c>
      <c r="C892" s="184">
        <f t="shared" si="62"/>
        <v>42461</v>
      </c>
      <c r="D892" s="191" t="s">
        <v>1776</v>
      </c>
      <c r="E892" s="184">
        <v>42461</v>
      </c>
      <c r="F892" s="922" t="s">
        <v>1091</v>
      </c>
      <c r="G892" s="483" t="s">
        <v>1409</v>
      </c>
      <c r="H892" s="7" t="s">
        <v>1410</v>
      </c>
      <c r="I892" s="256"/>
      <c r="J892" s="256"/>
      <c r="K892" s="599">
        <v>15859260</v>
      </c>
      <c r="L892" s="194" t="s">
        <v>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si="65"/>
        <v/>
      </c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1"/>
        <v>4</v>
      </c>
      <c r="C893" s="184">
        <f t="shared" si="62"/>
        <v>42462</v>
      </c>
      <c r="D893" s="191" t="s">
        <v>1777</v>
      </c>
      <c r="E893" s="184">
        <v>42462</v>
      </c>
      <c r="F893" s="189" t="s">
        <v>1080</v>
      </c>
      <c r="G893" s="483" t="s">
        <v>1411</v>
      </c>
      <c r="H893" s="7" t="s">
        <v>1412</v>
      </c>
      <c r="I893" s="256">
        <v>7967</v>
      </c>
      <c r="J893" s="256">
        <v>9000</v>
      </c>
      <c r="K893" s="38">
        <f>ROUND(I893*J893,0)</f>
        <v>71703000</v>
      </c>
      <c r="L893" s="194" t="s">
        <v>159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5"/>
        <v/>
      </c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1"/>
        <v>4</v>
      </c>
      <c r="C894" s="184">
        <f t="shared" si="62"/>
        <v>42462</v>
      </c>
      <c r="D894" s="191" t="s">
        <v>1777</v>
      </c>
      <c r="E894" s="184">
        <v>42462</v>
      </c>
      <c r="F894" s="189" t="s">
        <v>1081</v>
      </c>
      <c r="G894" s="483" t="s">
        <v>1411</v>
      </c>
      <c r="H894" s="7" t="s">
        <v>1412</v>
      </c>
      <c r="I894" s="256"/>
      <c r="J894" s="256"/>
      <c r="K894" s="599">
        <v>7170300</v>
      </c>
      <c r="L894" s="194" t="s">
        <v>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5"/>
        <v/>
      </c>
      <c r="AF894" s="591"/>
      <c r="AG894" s="591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1"/>
        <v>4</v>
      </c>
      <c r="C895" s="184">
        <f t="shared" si="62"/>
        <v>42464</v>
      </c>
      <c r="D895" s="191" t="s">
        <v>1778</v>
      </c>
      <c r="E895" s="184">
        <v>42464</v>
      </c>
      <c r="F895" s="189" t="s">
        <v>1080</v>
      </c>
      <c r="G895" s="483" t="s">
        <v>1413</v>
      </c>
      <c r="H895" s="7" t="s">
        <v>1412</v>
      </c>
      <c r="I895" s="256">
        <v>7293</v>
      </c>
      <c r="J895" s="256">
        <v>9000</v>
      </c>
      <c r="K895" s="38">
        <f>ROUND(I895*J895,0)</f>
        <v>65637000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5"/>
        <v/>
      </c>
      <c r="AF895" s="591"/>
      <c r="AG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ref="B896:B959" si="66">IF(C896&lt;&gt;"",MONTH(C896),"")</f>
        <v>4</v>
      </c>
      <c r="C896" s="184">
        <f t="shared" ref="C896:C959" si="67">E896</f>
        <v>42464</v>
      </c>
      <c r="D896" s="191" t="s">
        <v>1778</v>
      </c>
      <c r="E896" s="184">
        <v>42464</v>
      </c>
      <c r="F896" s="189" t="s">
        <v>1081</v>
      </c>
      <c r="G896" s="483" t="s">
        <v>1413</v>
      </c>
      <c r="H896" s="7" t="s">
        <v>1412</v>
      </c>
      <c r="I896" s="256"/>
      <c r="J896" s="256"/>
      <c r="K896" s="599">
        <v>6563700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5"/>
        <v/>
      </c>
      <c r="AF896" s="591"/>
      <c r="AG896" s="591"/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66"/>
        <v>4</v>
      </c>
      <c r="C897" s="184">
        <f t="shared" si="67"/>
        <v>42464</v>
      </c>
      <c r="D897" s="191" t="s">
        <v>1667</v>
      </c>
      <c r="E897" s="191">
        <v>42464</v>
      </c>
      <c r="F897" s="189" t="s">
        <v>923</v>
      </c>
      <c r="G897" s="483" t="s">
        <v>625</v>
      </c>
      <c r="H897" s="193" t="s">
        <v>904</v>
      </c>
      <c r="I897" s="256">
        <v>300</v>
      </c>
      <c r="J897" s="256">
        <v>15300</v>
      </c>
      <c r="K897" s="38">
        <f>ROUND(I897*J897,0)</f>
        <v>4590000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/>
      <c r="AC897" s="591" t="str">
        <f>IF(VLOOKUP(H897,DS_131,1,0)=H897,"","x")</f>
        <v/>
      </c>
      <c r="AD897" s="591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66"/>
        <v>4</v>
      </c>
      <c r="C898" s="184">
        <f t="shared" si="67"/>
        <v>42464</v>
      </c>
      <c r="D898" s="191" t="s">
        <v>1667</v>
      </c>
      <c r="E898" s="191">
        <v>42464</v>
      </c>
      <c r="F898" s="192" t="s">
        <v>428</v>
      </c>
      <c r="G898" s="483" t="s">
        <v>625</v>
      </c>
      <c r="H898" s="193" t="s">
        <v>904</v>
      </c>
      <c r="I898" s="256"/>
      <c r="J898" s="256"/>
      <c r="K898" s="599">
        <v>459000</v>
      </c>
      <c r="L898" s="194" t="s">
        <v>259</v>
      </c>
      <c r="M898" s="194" t="s">
        <v>372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66"/>
        <v>4</v>
      </c>
      <c r="C899" s="184">
        <f t="shared" si="67"/>
        <v>42467</v>
      </c>
      <c r="D899" s="191" t="s">
        <v>1779</v>
      </c>
      <c r="E899" s="184">
        <v>42467</v>
      </c>
      <c r="F899" s="189" t="s">
        <v>1090</v>
      </c>
      <c r="G899" s="483" t="s">
        <v>1414</v>
      </c>
      <c r="H899" s="7" t="s">
        <v>1410</v>
      </c>
      <c r="I899" s="256">
        <v>1800</v>
      </c>
      <c r="J899" s="256">
        <v>7200</v>
      </c>
      <c r="K899" s="38">
        <f>ROUND(I899*J899,0)</f>
        <v>12960000</v>
      </c>
      <c r="L899" s="194" t="s">
        <v>159</v>
      </c>
      <c r="M899" s="194" t="s">
        <v>8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>
        <v>2</v>
      </c>
      <c r="AC899" s="591"/>
      <c r="AD899" s="211" t="str">
        <f>IF(VLOOKUP(H899,DSKH,1,0)=H899,"","x")</f>
        <v/>
      </c>
      <c r="AF899" s="591"/>
      <c r="AG899" s="591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6"/>
        <v>4</v>
      </c>
      <c r="C900" s="184">
        <f t="shared" si="67"/>
        <v>42467</v>
      </c>
      <c r="D900" s="191" t="s">
        <v>1779</v>
      </c>
      <c r="E900" s="184">
        <v>42467</v>
      </c>
      <c r="F900" s="189" t="s">
        <v>1091</v>
      </c>
      <c r="G900" s="483" t="s">
        <v>1414</v>
      </c>
      <c r="H900" s="7" t="s">
        <v>1410</v>
      </c>
      <c r="I900" s="256"/>
      <c r="J900" s="256"/>
      <c r="K900" s="599">
        <v>1296000</v>
      </c>
      <c r="L900" s="194" t="s">
        <v>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6"/>
        <v>4</v>
      </c>
      <c r="C901" s="184">
        <f t="shared" si="67"/>
        <v>42467</v>
      </c>
      <c r="D901" s="191" t="s">
        <v>1780</v>
      </c>
      <c r="E901" s="184">
        <v>42467</v>
      </c>
      <c r="F901" s="189" t="s">
        <v>1090</v>
      </c>
      <c r="G901" s="483" t="s">
        <v>1415</v>
      </c>
      <c r="H901" s="7" t="s">
        <v>1410</v>
      </c>
      <c r="I901" s="256">
        <v>2033</v>
      </c>
      <c r="J901" s="256">
        <v>7200</v>
      </c>
      <c r="K901" s="38">
        <f>ROUND(I901*J901,0)</f>
        <v>14637600</v>
      </c>
      <c r="L901" s="194" t="s">
        <v>159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6"/>
        <v>4</v>
      </c>
      <c r="C902" s="184">
        <f t="shared" si="67"/>
        <v>42467</v>
      </c>
      <c r="D902" s="191" t="s">
        <v>1780</v>
      </c>
      <c r="E902" s="184">
        <v>42467</v>
      </c>
      <c r="F902" s="189" t="s">
        <v>1091</v>
      </c>
      <c r="G902" s="483" t="s">
        <v>1415</v>
      </c>
      <c r="H902" s="7" t="s">
        <v>1410</v>
      </c>
      <c r="I902" s="256"/>
      <c r="J902" s="256"/>
      <c r="K902" s="599">
        <v>1463760</v>
      </c>
      <c r="L902" s="194" t="s">
        <v>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66"/>
        <v>4</v>
      </c>
      <c r="C903" s="184">
        <f t="shared" si="67"/>
        <v>42467</v>
      </c>
      <c r="D903" s="191" t="s">
        <v>1668</v>
      </c>
      <c r="E903" s="191">
        <v>42467</v>
      </c>
      <c r="F903" s="192" t="s">
        <v>438</v>
      </c>
      <c r="G903" s="483" t="s">
        <v>1549</v>
      </c>
      <c r="H903" s="7" t="s">
        <v>437</v>
      </c>
      <c r="I903" s="256">
        <v>292</v>
      </c>
      <c r="J903" s="256">
        <v>10500</v>
      </c>
      <c r="K903" s="38">
        <f>ROUND(I903*J903,0)</f>
        <v>3066000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/>
      <c r="AC903" s="591" t="str">
        <f t="shared" ref="AC903:AC950" si="68">IF(VLOOKUP(H903,DS_131,1,0)=H903,"","x")</f>
        <v/>
      </c>
      <c r="AD903" s="591"/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6"/>
        <v>4</v>
      </c>
      <c r="C904" s="184">
        <f t="shared" si="67"/>
        <v>42467</v>
      </c>
      <c r="D904" s="191" t="s">
        <v>1668</v>
      </c>
      <c r="E904" s="191">
        <v>42467</v>
      </c>
      <c r="F904" s="189" t="s">
        <v>438</v>
      </c>
      <c r="G904" s="483" t="s">
        <v>1549</v>
      </c>
      <c r="H904" s="7" t="s">
        <v>437</v>
      </c>
      <c r="I904" s="256">
        <v>486</v>
      </c>
      <c r="J904" s="256">
        <v>10500</v>
      </c>
      <c r="K904" s="38">
        <f>ROUND(I904*J904,0)</f>
        <v>5103000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si="68"/>
        <v/>
      </c>
      <c r="AD904" s="591"/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66"/>
        <v>4</v>
      </c>
      <c r="C905" s="184">
        <f t="shared" si="67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303</v>
      </c>
      <c r="J905" s="256">
        <v>10500</v>
      </c>
      <c r="K905" s="38">
        <f>ROUND(I905*J905,0)</f>
        <v>3181500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68"/>
        <v/>
      </c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6"/>
        <v>4</v>
      </c>
      <c r="C906" s="184">
        <f t="shared" si="67"/>
        <v>42467</v>
      </c>
      <c r="D906" s="191" t="s">
        <v>1668</v>
      </c>
      <c r="E906" s="191">
        <v>42467</v>
      </c>
      <c r="F906" s="189" t="s">
        <v>428</v>
      </c>
      <c r="G906" s="483" t="s">
        <v>1549</v>
      </c>
      <c r="H906" s="7" t="s">
        <v>437</v>
      </c>
      <c r="I906" s="256"/>
      <c r="J906" s="256"/>
      <c r="K906" s="599">
        <v>1135050</v>
      </c>
      <c r="L906" s="194" t="s">
        <v>259</v>
      </c>
      <c r="M906" s="194" t="s">
        <v>372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68"/>
        <v/>
      </c>
      <c r="AD906" s="591"/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6"/>
        <v>4</v>
      </c>
      <c r="C907" s="184">
        <f t="shared" si="67"/>
        <v>42467</v>
      </c>
      <c r="D907" s="191" t="s">
        <v>1669</v>
      </c>
      <c r="E907" s="191">
        <v>42467</v>
      </c>
      <c r="F907" s="297" t="s">
        <v>1550</v>
      </c>
      <c r="G907" s="483" t="s">
        <v>632</v>
      </c>
      <c r="H907" s="7" t="s">
        <v>1376</v>
      </c>
      <c r="I907" s="257">
        <v>529</v>
      </c>
      <c r="J907" s="257">
        <v>5900</v>
      </c>
      <c r="K907" s="38">
        <f>ROUND(I907*J907,0)</f>
        <v>3121100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68"/>
        <v/>
      </c>
      <c r="AD907" s="591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6"/>
        <v>4</v>
      </c>
      <c r="C908" s="184">
        <f t="shared" si="67"/>
        <v>42467</v>
      </c>
      <c r="D908" s="191" t="s">
        <v>1669</v>
      </c>
      <c r="E908" s="191">
        <v>42467</v>
      </c>
      <c r="F908" s="192" t="s">
        <v>1551</v>
      </c>
      <c r="G908" s="483" t="s">
        <v>632</v>
      </c>
      <c r="H908" s="7" t="s">
        <v>1376</v>
      </c>
      <c r="I908" s="256">
        <v>497</v>
      </c>
      <c r="J908" s="256">
        <v>9100</v>
      </c>
      <c r="K908" s="38">
        <f>ROUND(I908*J908,0)</f>
        <v>4522700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68"/>
        <v/>
      </c>
      <c r="AD908" s="591"/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6"/>
        <v>4</v>
      </c>
      <c r="C909" s="184">
        <f t="shared" si="67"/>
        <v>42467</v>
      </c>
      <c r="D909" s="191" t="s">
        <v>1669</v>
      </c>
      <c r="E909" s="184">
        <v>42467</v>
      </c>
      <c r="F909" s="189" t="s">
        <v>1541</v>
      </c>
      <c r="G909" s="601" t="s">
        <v>632</v>
      </c>
      <c r="H909" s="7" t="s">
        <v>1376</v>
      </c>
      <c r="I909" s="256">
        <v>516</v>
      </c>
      <c r="J909" s="256">
        <v>6800</v>
      </c>
      <c r="K909" s="38">
        <f>ROUND(I909*J909,0)</f>
        <v>3508800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68"/>
        <v/>
      </c>
      <c r="AD909" s="591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6"/>
        <v>4</v>
      </c>
      <c r="C910" s="184">
        <f t="shared" si="67"/>
        <v>42467</v>
      </c>
      <c r="D910" s="191" t="s">
        <v>1669</v>
      </c>
      <c r="E910" s="191">
        <v>42467</v>
      </c>
      <c r="F910" s="192" t="s">
        <v>428</v>
      </c>
      <c r="G910" s="483" t="s">
        <v>632</v>
      </c>
      <c r="H910" s="7" t="s">
        <v>1376</v>
      </c>
      <c r="I910" s="257"/>
      <c r="J910" s="257"/>
      <c r="K910" s="38">
        <v>1115260</v>
      </c>
      <c r="L910" s="194" t="s">
        <v>259</v>
      </c>
      <c r="M910" s="194" t="s">
        <v>372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68"/>
        <v/>
      </c>
      <c r="AD910" s="591"/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66"/>
        <v>4</v>
      </c>
      <c r="C911" s="184">
        <f t="shared" si="67"/>
        <v>42468</v>
      </c>
      <c r="D911" s="191" t="s">
        <v>1670</v>
      </c>
      <c r="E911" s="184">
        <v>42468</v>
      </c>
      <c r="F911" s="189" t="s">
        <v>506</v>
      </c>
      <c r="G911" s="601" t="s">
        <v>635</v>
      </c>
      <c r="H911" s="912" t="s">
        <v>805</v>
      </c>
      <c r="I911" s="256">
        <v>652</v>
      </c>
      <c r="J911" s="256">
        <v>7300</v>
      </c>
      <c r="K911" s="38">
        <f>ROUND(I911*J911,0)</f>
        <v>4759600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68"/>
        <v/>
      </c>
      <c r="AD911" s="591"/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6"/>
        <v>4</v>
      </c>
      <c r="C912" s="184">
        <f t="shared" si="67"/>
        <v>42468</v>
      </c>
      <c r="D912" s="191" t="s">
        <v>1670</v>
      </c>
      <c r="E912" s="184">
        <v>42468</v>
      </c>
      <c r="F912" s="192" t="s">
        <v>506</v>
      </c>
      <c r="G912" s="601" t="s">
        <v>635</v>
      </c>
      <c r="H912" s="912" t="s">
        <v>805</v>
      </c>
      <c r="I912" s="256">
        <v>1495</v>
      </c>
      <c r="J912" s="256">
        <v>5900</v>
      </c>
      <c r="K912" s="38">
        <f>ROUND(I912*J912,0)</f>
        <v>8820500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68"/>
        <v/>
      </c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6"/>
        <v>4</v>
      </c>
      <c r="C913" s="184">
        <f t="shared" si="67"/>
        <v>42468</v>
      </c>
      <c r="D913" s="191" t="s">
        <v>1670</v>
      </c>
      <c r="E913" s="191">
        <v>42468</v>
      </c>
      <c r="F913" s="192" t="s">
        <v>428</v>
      </c>
      <c r="G913" s="483" t="s">
        <v>635</v>
      </c>
      <c r="H913" s="912" t="s">
        <v>805</v>
      </c>
      <c r="I913" s="256"/>
      <c r="J913" s="256"/>
      <c r="K913" s="599">
        <v>1358010</v>
      </c>
      <c r="L913" s="194" t="s">
        <v>259</v>
      </c>
      <c r="M913" s="194" t="s">
        <v>372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68"/>
        <v/>
      </c>
      <c r="AD913" s="591"/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6"/>
        <v>4</v>
      </c>
      <c r="C914" s="184">
        <f t="shared" si="67"/>
        <v>42468</v>
      </c>
      <c r="D914" s="191" t="s">
        <v>1671</v>
      </c>
      <c r="E914" s="191">
        <v>42468</v>
      </c>
      <c r="F914" s="192" t="s">
        <v>963</v>
      </c>
      <c r="G914" s="483" t="s">
        <v>638</v>
      </c>
      <c r="H914" s="7" t="s">
        <v>1367</v>
      </c>
      <c r="I914" s="256">
        <v>210</v>
      </c>
      <c r="J914" s="256">
        <v>6000</v>
      </c>
      <c r="K914" s="38">
        <f>ROUND(I914*J914,0)</f>
        <v>1260000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68"/>
        <v/>
      </c>
      <c r="AD914" s="591"/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6"/>
        <v>4</v>
      </c>
      <c r="C915" s="184">
        <f t="shared" si="67"/>
        <v>42468</v>
      </c>
      <c r="D915" s="191" t="s">
        <v>1671</v>
      </c>
      <c r="E915" s="191">
        <v>42468</v>
      </c>
      <c r="F915" s="192" t="s">
        <v>964</v>
      </c>
      <c r="G915" s="483" t="s">
        <v>638</v>
      </c>
      <c r="H915" s="7" t="s">
        <v>1367</v>
      </c>
      <c r="I915" s="256">
        <v>320</v>
      </c>
      <c r="J915" s="256">
        <v>6600</v>
      </c>
      <c r="K915" s="38">
        <f>ROUND(I915*J915,0)</f>
        <v>2112000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68"/>
        <v/>
      </c>
      <c r="AD915" s="591"/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6"/>
        <v>4</v>
      </c>
      <c r="C916" s="184">
        <f t="shared" si="67"/>
        <v>42468</v>
      </c>
      <c r="D916" s="191" t="s">
        <v>1671</v>
      </c>
      <c r="E916" s="191">
        <v>42468</v>
      </c>
      <c r="F916" s="192" t="s">
        <v>428</v>
      </c>
      <c r="G916" s="483" t="s">
        <v>638</v>
      </c>
      <c r="H916" s="7" t="s">
        <v>1367</v>
      </c>
      <c r="I916" s="256"/>
      <c r="J916" s="256"/>
      <c r="K916" s="38">
        <v>337200</v>
      </c>
      <c r="L916" s="194" t="s">
        <v>259</v>
      </c>
      <c r="M916" s="194" t="s">
        <v>372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68"/>
        <v/>
      </c>
      <c r="AD916" s="591"/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6"/>
        <v>4</v>
      </c>
      <c r="C917" s="184">
        <f t="shared" si="67"/>
        <v>42468</v>
      </c>
      <c r="D917" s="191" t="s">
        <v>1672</v>
      </c>
      <c r="E917" s="191">
        <v>42468</v>
      </c>
      <c r="F917" s="189" t="s">
        <v>946</v>
      </c>
      <c r="G917" s="483" t="s">
        <v>640</v>
      </c>
      <c r="H917" s="193" t="s">
        <v>904</v>
      </c>
      <c r="I917" s="256">
        <v>200</v>
      </c>
      <c r="J917" s="256">
        <v>10900</v>
      </c>
      <c r="K917" s="38">
        <f>ROUND(I917*J917,0)</f>
        <v>2180000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68"/>
        <v/>
      </c>
      <c r="AD917" s="591"/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66"/>
        <v>4</v>
      </c>
      <c r="C918" s="184">
        <f t="shared" si="67"/>
        <v>42468</v>
      </c>
      <c r="D918" s="191" t="s">
        <v>1672</v>
      </c>
      <c r="E918" s="191">
        <v>42468</v>
      </c>
      <c r="F918" s="189" t="s">
        <v>920</v>
      </c>
      <c r="G918" s="483" t="s">
        <v>640</v>
      </c>
      <c r="H918" s="193" t="s">
        <v>904</v>
      </c>
      <c r="I918" s="256">
        <v>200</v>
      </c>
      <c r="J918" s="256">
        <v>11700</v>
      </c>
      <c r="K918" s="38">
        <f>ROUND(I918*J918,0)</f>
        <v>2340000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68"/>
        <v/>
      </c>
      <c r="AD918" s="591"/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66"/>
        <v>4</v>
      </c>
      <c r="C919" s="184">
        <f t="shared" si="67"/>
        <v>42468</v>
      </c>
      <c r="D919" s="191" t="s">
        <v>1672</v>
      </c>
      <c r="E919" s="184">
        <v>42468</v>
      </c>
      <c r="F919" s="189" t="s">
        <v>921</v>
      </c>
      <c r="G919" s="601" t="s">
        <v>640</v>
      </c>
      <c r="H919" s="193" t="s">
        <v>904</v>
      </c>
      <c r="I919" s="256">
        <v>200</v>
      </c>
      <c r="J919" s="256">
        <v>12400</v>
      </c>
      <c r="K919" s="38">
        <f>ROUND(I919*J919,0)</f>
        <v>2480000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68"/>
        <v/>
      </c>
      <c r="AD919" s="591"/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6"/>
        <v>4</v>
      </c>
      <c r="C920" s="184">
        <f t="shared" si="67"/>
        <v>42468</v>
      </c>
      <c r="D920" s="191" t="s">
        <v>1672</v>
      </c>
      <c r="E920" s="191">
        <v>42468</v>
      </c>
      <c r="F920" s="788" t="s">
        <v>922</v>
      </c>
      <c r="G920" s="483" t="s">
        <v>640</v>
      </c>
      <c r="H920" s="193" t="s">
        <v>904</v>
      </c>
      <c r="I920" s="256">
        <v>200</v>
      </c>
      <c r="J920" s="256">
        <v>14200</v>
      </c>
      <c r="K920" s="38">
        <f>ROUND(I920*J920,0)</f>
        <v>2840000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68"/>
        <v/>
      </c>
      <c r="AD920" s="591"/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6"/>
        <v>4</v>
      </c>
      <c r="C921" s="184">
        <f t="shared" si="67"/>
        <v>42468</v>
      </c>
      <c r="D921" s="191" t="s">
        <v>1672</v>
      </c>
      <c r="E921" s="191">
        <v>42468</v>
      </c>
      <c r="F921" s="192" t="s">
        <v>428</v>
      </c>
      <c r="G921" s="483" t="s">
        <v>640</v>
      </c>
      <c r="H921" s="193" t="s">
        <v>904</v>
      </c>
      <c r="I921" s="256"/>
      <c r="J921" s="256"/>
      <c r="K921" s="38">
        <v>984000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68"/>
        <v/>
      </c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6"/>
        <v>4</v>
      </c>
      <c r="C922" s="184">
        <f t="shared" si="67"/>
        <v>42468</v>
      </c>
      <c r="D922" s="191" t="s">
        <v>1673</v>
      </c>
      <c r="E922" s="191">
        <v>42468</v>
      </c>
      <c r="F922" s="192" t="s">
        <v>1495</v>
      </c>
      <c r="G922" s="483" t="s">
        <v>642</v>
      </c>
      <c r="H922" s="7" t="s">
        <v>1363</v>
      </c>
      <c r="I922" s="256">
        <v>40</v>
      </c>
      <c r="J922" s="256">
        <v>24700</v>
      </c>
      <c r="K922" s="38">
        <f>ROUND(I922*J922,0)</f>
        <v>988000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68"/>
        <v/>
      </c>
      <c r="AD922" s="591"/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6"/>
        <v>4</v>
      </c>
      <c r="C923" s="184">
        <f t="shared" si="67"/>
        <v>42468</v>
      </c>
      <c r="D923" s="191" t="s">
        <v>1673</v>
      </c>
      <c r="E923" s="191">
        <v>42468</v>
      </c>
      <c r="F923" s="192" t="s">
        <v>428</v>
      </c>
      <c r="G923" s="483" t="s">
        <v>642</v>
      </c>
      <c r="H923" s="7" t="s">
        <v>1363</v>
      </c>
      <c r="I923" s="256"/>
      <c r="J923" s="256"/>
      <c r="K923" s="38">
        <v>98800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68"/>
        <v/>
      </c>
      <c r="AD923" s="591"/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6"/>
        <v>4</v>
      </c>
      <c r="C924" s="184">
        <f t="shared" si="67"/>
        <v>42468</v>
      </c>
      <c r="D924" s="191" t="s">
        <v>1674</v>
      </c>
      <c r="E924" s="191">
        <v>42468</v>
      </c>
      <c r="F924" s="189" t="s">
        <v>1552</v>
      </c>
      <c r="G924" s="483" t="s">
        <v>643</v>
      </c>
      <c r="H924" s="7" t="s">
        <v>1357</v>
      </c>
      <c r="I924" s="256">
        <v>540</v>
      </c>
      <c r="J924" s="256">
        <v>11000</v>
      </c>
      <c r="K924" s="38">
        <f>ROUND(I924*J924,0)</f>
        <v>5940000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68"/>
        <v/>
      </c>
      <c r="AD924" s="591"/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6"/>
        <v>4</v>
      </c>
      <c r="C925" s="184">
        <f t="shared" si="67"/>
        <v>42468</v>
      </c>
      <c r="D925" s="191" t="s">
        <v>1674</v>
      </c>
      <c r="E925" s="191">
        <v>42468</v>
      </c>
      <c r="F925" s="189" t="s">
        <v>428</v>
      </c>
      <c r="G925" s="483" t="s">
        <v>643</v>
      </c>
      <c r="H925" s="7" t="s">
        <v>1357</v>
      </c>
      <c r="I925" s="256"/>
      <c r="J925" s="256"/>
      <c r="K925" s="599">
        <v>594000</v>
      </c>
      <c r="L925" s="194" t="s">
        <v>259</v>
      </c>
      <c r="M925" s="194" t="s">
        <v>372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68"/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6"/>
        <v>4</v>
      </c>
      <c r="C926" s="184">
        <f t="shared" si="67"/>
        <v>42468</v>
      </c>
      <c r="D926" s="191" t="s">
        <v>1675</v>
      </c>
      <c r="E926" s="191">
        <v>42468</v>
      </c>
      <c r="F926" s="297" t="s">
        <v>1000</v>
      </c>
      <c r="G926" s="483" t="s">
        <v>645</v>
      </c>
      <c r="H926" s="7" t="s">
        <v>975</v>
      </c>
      <c r="I926" s="256">
        <v>3000</v>
      </c>
      <c r="J926" s="256">
        <v>5200</v>
      </c>
      <c r="K926" s="38">
        <f>ROUND(I926*J926,0)</f>
        <v>15600000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68"/>
        <v/>
      </c>
      <c r="AD926" s="591"/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6"/>
        <v>4</v>
      </c>
      <c r="C927" s="184">
        <f t="shared" si="67"/>
        <v>42468</v>
      </c>
      <c r="D927" s="191" t="s">
        <v>1675</v>
      </c>
      <c r="E927" s="191">
        <v>42468</v>
      </c>
      <c r="F927" s="189" t="s">
        <v>428</v>
      </c>
      <c r="G927" s="483" t="s">
        <v>645</v>
      </c>
      <c r="H927" s="7" t="s">
        <v>975</v>
      </c>
      <c r="I927" s="256"/>
      <c r="J927" s="256"/>
      <c r="K927" s="599">
        <v>1560000</v>
      </c>
      <c r="L927" s="194" t="s">
        <v>259</v>
      </c>
      <c r="M927" s="194" t="s">
        <v>372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68"/>
        <v/>
      </c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6"/>
        <v>4</v>
      </c>
      <c r="C928" s="184">
        <f t="shared" si="67"/>
        <v>42471</v>
      </c>
      <c r="D928" s="191" t="s">
        <v>1676</v>
      </c>
      <c r="E928" s="191">
        <v>42471</v>
      </c>
      <c r="F928" s="297" t="s">
        <v>1553</v>
      </c>
      <c r="G928" s="483" t="s">
        <v>655</v>
      </c>
      <c r="H928" s="7" t="s">
        <v>1554</v>
      </c>
      <c r="I928" s="256">
        <v>100</v>
      </c>
      <c r="J928" s="256">
        <v>13500</v>
      </c>
      <c r="K928" s="38">
        <f>ROUND(I928*J928,0)</f>
        <v>1350000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68"/>
        <v/>
      </c>
      <c r="AD928" s="591"/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6"/>
        <v>4</v>
      </c>
      <c r="C929" s="184">
        <f t="shared" si="67"/>
        <v>42471</v>
      </c>
      <c r="D929" s="191" t="s">
        <v>1676</v>
      </c>
      <c r="E929" s="191">
        <v>42471</v>
      </c>
      <c r="F929" s="189" t="s">
        <v>1555</v>
      </c>
      <c r="G929" s="483" t="s">
        <v>655</v>
      </c>
      <c r="H929" s="7" t="s">
        <v>1554</v>
      </c>
      <c r="I929" s="256">
        <v>100</v>
      </c>
      <c r="J929" s="256">
        <v>15500</v>
      </c>
      <c r="K929" s="38">
        <f>ROUND(I929*J929,0)</f>
        <v>1550000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68"/>
        <v/>
      </c>
      <c r="AD929" s="591"/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6"/>
        <v>4</v>
      </c>
      <c r="C930" s="184">
        <f t="shared" si="67"/>
        <v>42471</v>
      </c>
      <c r="D930" s="191" t="s">
        <v>1676</v>
      </c>
      <c r="E930" s="191">
        <v>42471</v>
      </c>
      <c r="F930" s="189" t="s">
        <v>1556</v>
      </c>
      <c r="G930" s="483" t="s">
        <v>655</v>
      </c>
      <c r="H930" s="7" t="s">
        <v>1554</v>
      </c>
      <c r="I930" s="256">
        <v>100</v>
      </c>
      <c r="J930" s="256">
        <v>14500</v>
      </c>
      <c r="K930" s="38">
        <f>ROUND(I930*J930,0)</f>
        <v>1450000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68"/>
        <v/>
      </c>
      <c r="AD930" s="591"/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6"/>
        <v>4</v>
      </c>
      <c r="C931" s="184">
        <f t="shared" si="67"/>
        <v>42471</v>
      </c>
      <c r="D931" s="191" t="s">
        <v>1676</v>
      </c>
      <c r="E931" s="191">
        <v>42471</v>
      </c>
      <c r="F931" s="189" t="s">
        <v>428</v>
      </c>
      <c r="G931" s="483" t="s">
        <v>655</v>
      </c>
      <c r="H931" s="7" t="s">
        <v>1554</v>
      </c>
      <c r="I931" s="256"/>
      <c r="J931" s="256"/>
      <c r="K931" s="599">
        <v>449500</v>
      </c>
      <c r="L931" s="194" t="s">
        <v>259</v>
      </c>
      <c r="M931" s="194" t="s">
        <v>372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68"/>
        <v/>
      </c>
      <c r="AD931" s="591"/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6"/>
        <v>4</v>
      </c>
      <c r="C932" s="184">
        <f t="shared" si="67"/>
        <v>42472</v>
      </c>
      <c r="D932" s="191" t="s">
        <v>1677</v>
      </c>
      <c r="E932" s="191">
        <v>42472</v>
      </c>
      <c r="F932" s="189" t="s">
        <v>982</v>
      </c>
      <c r="G932" s="483" t="s">
        <v>657</v>
      </c>
      <c r="H932" s="7" t="s">
        <v>489</v>
      </c>
      <c r="I932" s="256">
        <v>1004</v>
      </c>
      <c r="J932" s="256">
        <v>13800</v>
      </c>
      <c r="K932" s="38">
        <f>ROUND(I932*J932,0)</f>
        <v>13855200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68"/>
        <v/>
      </c>
      <c r="AD932" s="591"/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6"/>
        <v>4</v>
      </c>
      <c r="C933" s="184">
        <f t="shared" si="67"/>
        <v>42472</v>
      </c>
      <c r="D933" s="191" t="s">
        <v>1677</v>
      </c>
      <c r="E933" s="184">
        <v>42472</v>
      </c>
      <c r="F933" s="189" t="s">
        <v>1119</v>
      </c>
      <c r="G933" s="601" t="s">
        <v>657</v>
      </c>
      <c r="H933" s="193" t="s">
        <v>489</v>
      </c>
      <c r="I933" s="256">
        <v>2008</v>
      </c>
      <c r="J933" s="256">
        <v>1300</v>
      </c>
      <c r="K933" s="38">
        <f>ROUND(I933*J933,0)</f>
        <v>2610400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68"/>
        <v/>
      </c>
      <c r="AD933" s="591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6"/>
        <v>4</v>
      </c>
      <c r="C934" s="184">
        <f t="shared" si="67"/>
        <v>42472</v>
      </c>
      <c r="D934" s="191" t="s">
        <v>1677</v>
      </c>
      <c r="E934" s="184">
        <v>42472</v>
      </c>
      <c r="F934" s="189" t="s">
        <v>428</v>
      </c>
      <c r="G934" s="601" t="s">
        <v>657</v>
      </c>
      <c r="H934" s="7" t="s">
        <v>489</v>
      </c>
      <c r="I934" s="256"/>
      <c r="J934" s="256"/>
      <c r="K934" s="599">
        <v>1646560</v>
      </c>
      <c r="L934" s="194" t="s">
        <v>259</v>
      </c>
      <c r="M934" s="194" t="s">
        <v>372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68"/>
        <v/>
      </c>
      <c r="AD934" s="591"/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6"/>
        <v>4</v>
      </c>
      <c r="C935" s="184">
        <f t="shared" si="67"/>
        <v>42472</v>
      </c>
      <c r="D935" s="191" t="s">
        <v>1678</v>
      </c>
      <c r="E935" s="184">
        <v>42472</v>
      </c>
      <c r="F935" s="189" t="s">
        <v>1557</v>
      </c>
      <c r="G935" s="601" t="s">
        <v>668</v>
      </c>
      <c r="H935" s="193" t="s">
        <v>1860</v>
      </c>
      <c r="I935" s="256">
        <v>207</v>
      </c>
      <c r="J935" s="256">
        <v>13200</v>
      </c>
      <c r="K935" s="38">
        <f>ROUND(I935*J935,0)</f>
        <v>2732400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68"/>
        <v/>
      </c>
      <c r="AD935" s="591"/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6"/>
        <v>4</v>
      </c>
      <c r="C936" s="184">
        <f t="shared" si="67"/>
        <v>42472</v>
      </c>
      <c r="D936" s="191" t="s">
        <v>1678</v>
      </c>
      <c r="E936" s="184">
        <v>42472</v>
      </c>
      <c r="F936" s="189" t="s">
        <v>1558</v>
      </c>
      <c r="G936" s="601" t="s">
        <v>668</v>
      </c>
      <c r="H936" s="193" t="s">
        <v>1860</v>
      </c>
      <c r="I936" s="256">
        <v>173</v>
      </c>
      <c r="J936" s="256">
        <v>11000</v>
      </c>
      <c r="K936" s="38">
        <f>ROUND(I936*J936,0)</f>
        <v>1903000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68"/>
        <v/>
      </c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6"/>
        <v>4</v>
      </c>
      <c r="C937" s="184">
        <f t="shared" si="67"/>
        <v>42472</v>
      </c>
      <c r="D937" s="191" t="s">
        <v>1678</v>
      </c>
      <c r="E937" s="191">
        <v>42472</v>
      </c>
      <c r="F937" s="189" t="s">
        <v>428</v>
      </c>
      <c r="G937" s="483" t="s">
        <v>668</v>
      </c>
      <c r="H937" s="193" t="s">
        <v>1860</v>
      </c>
      <c r="I937" s="256"/>
      <c r="J937" s="256"/>
      <c r="K937" s="599">
        <v>463540</v>
      </c>
      <c r="L937" s="194" t="s">
        <v>259</v>
      </c>
      <c r="M937" s="194" t="s">
        <v>372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68"/>
        <v/>
      </c>
      <c r="AD937" s="591"/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6"/>
        <v>4</v>
      </c>
      <c r="C938" s="184">
        <f t="shared" si="67"/>
        <v>42472</v>
      </c>
      <c r="D938" s="191" t="s">
        <v>1679</v>
      </c>
      <c r="E938" s="191">
        <v>42472</v>
      </c>
      <c r="F938" s="189" t="s">
        <v>1559</v>
      </c>
      <c r="G938" s="483" t="s">
        <v>670</v>
      </c>
      <c r="H938" s="7" t="s">
        <v>1359</v>
      </c>
      <c r="I938" s="256">
        <v>505</v>
      </c>
      <c r="J938" s="256">
        <v>6400</v>
      </c>
      <c r="K938" s="38">
        <f>ROUND(I938*J938,0)</f>
        <v>3232000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68"/>
        <v/>
      </c>
      <c r="AD938" s="591"/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6"/>
        <v>4</v>
      </c>
      <c r="C939" s="184">
        <f t="shared" si="67"/>
        <v>42472</v>
      </c>
      <c r="D939" s="191" t="s">
        <v>1679</v>
      </c>
      <c r="E939" s="191">
        <v>42472</v>
      </c>
      <c r="F939" s="189" t="s">
        <v>1560</v>
      </c>
      <c r="G939" s="483" t="s">
        <v>670</v>
      </c>
      <c r="H939" s="7" t="s">
        <v>1359</v>
      </c>
      <c r="I939" s="256">
        <v>988</v>
      </c>
      <c r="J939" s="256">
        <v>7700</v>
      </c>
      <c r="K939" s="38">
        <f>ROUND(I939*J939,0)</f>
        <v>7607600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68"/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6"/>
        <v>4</v>
      </c>
      <c r="C940" s="184">
        <f t="shared" si="67"/>
        <v>42472</v>
      </c>
      <c r="D940" s="191" t="s">
        <v>1679</v>
      </c>
      <c r="E940" s="191">
        <v>42472</v>
      </c>
      <c r="F940" s="189" t="s">
        <v>428</v>
      </c>
      <c r="G940" s="483" t="s">
        <v>670</v>
      </c>
      <c r="H940" s="7" t="s">
        <v>1359</v>
      </c>
      <c r="I940" s="256"/>
      <c r="J940" s="256"/>
      <c r="K940" s="599">
        <v>1083960</v>
      </c>
      <c r="L940" s="194" t="s">
        <v>259</v>
      </c>
      <c r="M940" s="194" t="s">
        <v>372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68"/>
        <v/>
      </c>
      <c r="AD940" s="591"/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66"/>
        <v>4</v>
      </c>
      <c r="C941" s="184">
        <f t="shared" si="67"/>
        <v>42472</v>
      </c>
      <c r="D941" s="191" t="s">
        <v>1680</v>
      </c>
      <c r="E941" s="191">
        <v>42472</v>
      </c>
      <c r="F941" s="189" t="s">
        <v>945</v>
      </c>
      <c r="G941" s="483" t="s">
        <v>672</v>
      </c>
      <c r="H941" s="7" t="s">
        <v>717</v>
      </c>
      <c r="I941" s="256">
        <v>735</v>
      </c>
      <c r="J941" s="256">
        <v>7135</v>
      </c>
      <c r="K941" s="38">
        <f>ROUND(I941*J941,0)</f>
        <v>5244225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68"/>
        <v/>
      </c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6"/>
        <v>4</v>
      </c>
      <c r="C942" s="184">
        <f t="shared" si="67"/>
        <v>42472</v>
      </c>
      <c r="D942" s="191" t="s">
        <v>1680</v>
      </c>
      <c r="E942" s="191">
        <v>42472</v>
      </c>
      <c r="F942" s="192" t="s">
        <v>472</v>
      </c>
      <c r="G942" s="483" t="s">
        <v>672</v>
      </c>
      <c r="H942" s="7" t="s">
        <v>717</v>
      </c>
      <c r="I942" s="256">
        <v>194</v>
      </c>
      <c r="J942" s="256">
        <v>47449</v>
      </c>
      <c r="K942" s="38">
        <f>ROUND(I942*J942,0)</f>
        <v>9205106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68"/>
        <v/>
      </c>
      <c r="AD942" s="591"/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6"/>
        <v>4</v>
      </c>
      <c r="C943" s="184">
        <f t="shared" si="67"/>
        <v>42472</v>
      </c>
      <c r="D943" s="191" t="s">
        <v>1680</v>
      </c>
      <c r="E943" s="191">
        <v>42472</v>
      </c>
      <c r="F943" s="189" t="s">
        <v>1561</v>
      </c>
      <c r="G943" s="483" t="s">
        <v>672</v>
      </c>
      <c r="H943" s="7" t="s">
        <v>717</v>
      </c>
      <c r="I943" s="256">
        <v>20</v>
      </c>
      <c r="J943" s="256">
        <v>54530</v>
      </c>
      <c r="K943" s="38">
        <f>ROUND(I943*J943,0)</f>
        <v>1090600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68"/>
        <v/>
      </c>
      <c r="AD943" s="591"/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6"/>
        <v>4</v>
      </c>
      <c r="C944" s="184">
        <f t="shared" si="67"/>
        <v>42472</v>
      </c>
      <c r="D944" s="191" t="s">
        <v>1680</v>
      </c>
      <c r="E944" s="191">
        <v>42472</v>
      </c>
      <c r="F944" s="189" t="s">
        <v>428</v>
      </c>
      <c r="G944" s="483" t="s">
        <v>672</v>
      </c>
      <c r="H944" s="7" t="s">
        <v>717</v>
      </c>
      <c r="I944" s="257"/>
      <c r="J944" s="256"/>
      <c r="K944" s="599">
        <v>1553993</v>
      </c>
      <c r="L944" s="194" t="s">
        <v>259</v>
      </c>
      <c r="M944" s="194" t="s">
        <v>372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68"/>
        <v/>
      </c>
      <c r="AD944" s="591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66"/>
        <v>4</v>
      </c>
      <c r="C945" s="184">
        <f t="shared" si="67"/>
        <v>42473</v>
      </c>
      <c r="D945" s="191" t="s">
        <v>1681</v>
      </c>
      <c r="E945" s="191">
        <v>42473</v>
      </c>
      <c r="F945" s="189" t="s">
        <v>424</v>
      </c>
      <c r="G945" s="483" t="s">
        <v>673</v>
      </c>
      <c r="H945" s="7" t="s">
        <v>426</v>
      </c>
      <c r="I945" s="256">
        <v>1222</v>
      </c>
      <c r="J945" s="256">
        <v>5000</v>
      </c>
      <c r="K945" s="38">
        <f>ROUND(I945*J945,0)</f>
        <v>6110000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68"/>
        <v/>
      </c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6"/>
        <v>4</v>
      </c>
      <c r="C946" s="184">
        <f t="shared" si="67"/>
        <v>42473</v>
      </c>
      <c r="D946" s="191" t="s">
        <v>1681</v>
      </c>
      <c r="E946" s="191">
        <v>42473</v>
      </c>
      <c r="F946" s="192" t="s">
        <v>513</v>
      </c>
      <c r="G946" s="483" t="s">
        <v>673</v>
      </c>
      <c r="H946" s="7" t="s">
        <v>426</v>
      </c>
      <c r="I946" s="256">
        <v>602</v>
      </c>
      <c r="J946" s="256">
        <v>9700</v>
      </c>
      <c r="K946" s="38">
        <f>ROUND(I946*J946,0)</f>
        <v>5839400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68"/>
        <v/>
      </c>
      <c r="AD946" s="591"/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6"/>
        <v>4</v>
      </c>
      <c r="C947" s="184">
        <f t="shared" si="67"/>
        <v>42473</v>
      </c>
      <c r="D947" s="191" t="s">
        <v>1681</v>
      </c>
      <c r="E947" s="191">
        <v>42473</v>
      </c>
      <c r="F947" s="192" t="s">
        <v>428</v>
      </c>
      <c r="G947" s="483" t="s">
        <v>673</v>
      </c>
      <c r="H947" s="7" t="s">
        <v>426</v>
      </c>
      <c r="I947" s="256"/>
      <c r="J947" s="256"/>
      <c r="K947" s="599">
        <v>1194940</v>
      </c>
      <c r="L947" s="194" t="s">
        <v>259</v>
      </c>
      <c r="M947" s="194" t="s">
        <v>372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68"/>
        <v/>
      </c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6"/>
        <v>4</v>
      </c>
      <c r="C948" s="184">
        <f t="shared" si="67"/>
        <v>42473</v>
      </c>
      <c r="D948" s="191" t="s">
        <v>1682</v>
      </c>
      <c r="E948" s="191">
        <v>42473</v>
      </c>
      <c r="F948" s="189" t="s">
        <v>1613</v>
      </c>
      <c r="G948" s="483" t="s">
        <v>675</v>
      </c>
      <c r="H948" s="7" t="s">
        <v>1377</v>
      </c>
      <c r="I948" s="256">
        <v>750</v>
      </c>
      <c r="J948" s="256">
        <v>9300</v>
      </c>
      <c r="K948" s="38">
        <f>ROUND(I948*J948,0)</f>
        <v>6975000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68"/>
        <v/>
      </c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6"/>
        <v>4</v>
      </c>
      <c r="C949" s="184">
        <f t="shared" si="67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790</v>
      </c>
      <c r="J949" s="256">
        <v>9300</v>
      </c>
      <c r="K949" s="38">
        <f>ROUND(I949*J949,0)</f>
        <v>7347000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68"/>
        <v/>
      </c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66"/>
        <v>4</v>
      </c>
      <c r="C950" s="184">
        <f t="shared" si="67"/>
        <v>42473</v>
      </c>
      <c r="D950" s="191" t="s">
        <v>1682</v>
      </c>
      <c r="E950" s="191">
        <v>42473</v>
      </c>
      <c r="F950" s="189" t="s">
        <v>715</v>
      </c>
      <c r="G950" s="483" t="s">
        <v>675</v>
      </c>
      <c r="H950" s="7" t="s">
        <v>1377</v>
      </c>
      <c r="I950" s="256"/>
      <c r="J950" s="256"/>
      <c r="K950" s="599">
        <v>1432200</v>
      </c>
      <c r="L950" s="194" t="s">
        <v>259</v>
      </c>
      <c r="M950" s="194" t="s">
        <v>372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68"/>
        <v/>
      </c>
      <c r="AD950" s="591"/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66"/>
        <v>4</v>
      </c>
      <c r="C951" s="184">
        <f t="shared" si="67"/>
        <v>42474</v>
      </c>
      <c r="D951" s="191" t="s">
        <v>1781</v>
      </c>
      <c r="E951" s="184">
        <v>42474</v>
      </c>
      <c r="F951" s="192" t="s">
        <v>1082</v>
      </c>
      <c r="G951" s="483" t="s">
        <v>1009</v>
      </c>
      <c r="H951" s="7" t="s">
        <v>1416</v>
      </c>
      <c r="I951" s="256">
        <v>33077</v>
      </c>
      <c r="J951" s="256">
        <v>8200</v>
      </c>
      <c r="K951" s="38">
        <f>ROUND(I951*J951,0)</f>
        <v>271231400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>
        <v>2</v>
      </c>
      <c r="AC951" s="591"/>
      <c r="AD951" s="211" t="str">
        <f>IF(VLOOKUP(H951,DSKH,1,0)=H951,"","x")</f>
        <v/>
      </c>
      <c r="AF951" s="591"/>
      <c r="AG951" s="591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6"/>
        <v>4</v>
      </c>
      <c r="C952" s="184">
        <f t="shared" si="67"/>
        <v>42474</v>
      </c>
      <c r="D952" s="191" t="s">
        <v>1781</v>
      </c>
      <c r="E952" s="184">
        <v>42474</v>
      </c>
      <c r="F952" s="192" t="s">
        <v>1083</v>
      </c>
      <c r="G952" s="483" t="s">
        <v>1009</v>
      </c>
      <c r="H952" s="7" t="s">
        <v>1416</v>
      </c>
      <c r="I952" s="256"/>
      <c r="J952" s="256"/>
      <c r="K952" s="599">
        <v>27123140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6"/>
        <v>4</v>
      </c>
      <c r="C953" s="184">
        <f t="shared" si="67"/>
        <v>42475</v>
      </c>
      <c r="D953" s="191" t="s">
        <v>1683</v>
      </c>
      <c r="E953" s="191">
        <v>42475</v>
      </c>
      <c r="F953" s="192" t="s">
        <v>472</v>
      </c>
      <c r="G953" s="483" t="s">
        <v>1562</v>
      </c>
      <c r="H953" s="7" t="s">
        <v>717</v>
      </c>
      <c r="I953" s="256">
        <v>295</v>
      </c>
      <c r="J953" s="256">
        <v>47449</v>
      </c>
      <c r="K953" s="38">
        <f>ROUND(I953*J953,0)</f>
        <v>13997455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/>
      <c r="AC953" s="591" t="str">
        <f t="shared" ref="AC953:AC959" si="69">IF(VLOOKUP(H953,DS_131,1,0)=H953,"","x")</f>
        <v/>
      </c>
      <c r="AD953" s="591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862">
        <f t="shared" si="66"/>
        <v>4</v>
      </c>
      <c r="C954" s="863">
        <f t="shared" si="67"/>
        <v>42475</v>
      </c>
      <c r="D954" s="191" t="s">
        <v>1683</v>
      </c>
      <c r="E954" s="191">
        <v>42475</v>
      </c>
      <c r="F954" s="189" t="s">
        <v>1563</v>
      </c>
      <c r="G954" s="483" t="s">
        <v>1562</v>
      </c>
      <c r="H954" s="7" t="s">
        <v>717</v>
      </c>
      <c r="I954" s="256">
        <v>41</v>
      </c>
      <c r="J954" s="256">
        <v>54530</v>
      </c>
      <c r="K954" s="38">
        <f>ROUND(I954*J954,0)</f>
        <v>2235730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si="69"/>
        <v/>
      </c>
      <c r="AD954" s="871"/>
      <c r="AE954" s="871" t="s">
        <v>1314</v>
      </c>
      <c r="AF954" s="871"/>
      <c r="AG954" s="871"/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6"/>
        <v>4</v>
      </c>
      <c r="C955" s="184">
        <f t="shared" si="67"/>
        <v>42475</v>
      </c>
      <c r="D955" s="191" t="s">
        <v>1683</v>
      </c>
      <c r="E955" s="184">
        <v>42475</v>
      </c>
      <c r="F955" s="189" t="s">
        <v>428</v>
      </c>
      <c r="G955" s="601" t="s">
        <v>1562</v>
      </c>
      <c r="H955" s="193" t="s">
        <v>717</v>
      </c>
      <c r="I955" s="256"/>
      <c r="J955" s="256"/>
      <c r="K955" s="599">
        <v>1623318</v>
      </c>
      <c r="L955" s="194" t="s">
        <v>259</v>
      </c>
      <c r="M955" s="194" t="s">
        <v>372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69"/>
        <v/>
      </c>
      <c r="AD955" s="591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6"/>
        <v>4</v>
      </c>
      <c r="C956" s="184">
        <f t="shared" si="67"/>
        <v>42475</v>
      </c>
      <c r="D956" s="191" t="s">
        <v>1684</v>
      </c>
      <c r="E956" s="184">
        <v>42475</v>
      </c>
      <c r="F956" s="189" t="s">
        <v>461</v>
      </c>
      <c r="G956" s="601" t="s">
        <v>687</v>
      </c>
      <c r="H956" s="7" t="s">
        <v>1359</v>
      </c>
      <c r="I956" s="256">
        <v>991</v>
      </c>
      <c r="J956" s="256">
        <v>6700</v>
      </c>
      <c r="K956" s="38">
        <f>ROUND(I956*J956,0)</f>
        <v>6639700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69"/>
        <v/>
      </c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6"/>
        <v>4</v>
      </c>
      <c r="C957" s="184">
        <f t="shared" si="67"/>
        <v>42475</v>
      </c>
      <c r="D957" s="191" t="s">
        <v>1684</v>
      </c>
      <c r="E957" s="191">
        <v>42475</v>
      </c>
      <c r="F957" s="189" t="s">
        <v>894</v>
      </c>
      <c r="G957" s="483" t="s">
        <v>687</v>
      </c>
      <c r="H957" s="7" t="s">
        <v>1359</v>
      </c>
      <c r="I957" s="256">
        <v>105</v>
      </c>
      <c r="J957" s="256">
        <v>27000</v>
      </c>
      <c r="K957" s="38">
        <f>ROUND(I957*J957,0)</f>
        <v>2835000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69"/>
        <v/>
      </c>
      <c r="AD957" s="591"/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66"/>
        <v>4</v>
      </c>
      <c r="C958" s="184">
        <f t="shared" si="67"/>
        <v>42475</v>
      </c>
      <c r="D958" s="191" t="s">
        <v>1684</v>
      </c>
      <c r="E958" s="191">
        <v>42475</v>
      </c>
      <c r="F958" s="189" t="s">
        <v>1564</v>
      </c>
      <c r="G958" s="483" t="s">
        <v>687</v>
      </c>
      <c r="H958" s="7" t="s">
        <v>1359</v>
      </c>
      <c r="I958" s="256">
        <v>209</v>
      </c>
      <c r="J958" s="256">
        <v>5700</v>
      </c>
      <c r="K958" s="38">
        <f>ROUND(I958*J958,0)</f>
        <v>1191300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69"/>
        <v/>
      </c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6"/>
        <v>4</v>
      </c>
      <c r="C959" s="184">
        <f t="shared" si="67"/>
        <v>42475</v>
      </c>
      <c r="D959" s="191" t="s">
        <v>1684</v>
      </c>
      <c r="E959" s="191">
        <v>42475</v>
      </c>
      <c r="F959" s="189" t="s">
        <v>428</v>
      </c>
      <c r="G959" s="483" t="s">
        <v>687</v>
      </c>
      <c r="H959" s="7" t="s">
        <v>1359</v>
      </c>
      <c r="I959" s="256"/>
      <c r="J959" s="256"/>
      <c r="K959" s="599">
        <v>1066600</v>
      </c>
      <c r="L959" s="194" t="s">
        <v>259</v>
      </c>
      <c r="M959" s="194" t="s">
        <v>372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69"/>
        <v/>
      </c>
      <c r="AD959" s="591"/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70">IF(C960&lt;&gt;"",MONTH(C960),"")</f>
        <v>4</v>
      </c>
      <c r="C960" s="184">
        <f t="shared" ref="C960:C1023" si="71">E960</f>
        <v>42478</v>
      </c>
      <c r="D960" s="191"/>
      <c r="E960" s="184">
        <v>42478</v>
      </c>
      <c r="F960" s="192" t="s">
        <v>1417</v>
      </c>
      <c r="G960" s="483" t="s">
        <v>1418</v>
      </c>
      <c r="H960" s="210" t="s">
        <v>1419</v>
      </c>
      <c r="I960" s="256"/>
      <c r="J960" s="256"/>
      <c r="K960" s="599">
        <v>513636</v>
      </c>
      <c r="L960" s="194" t="s">
        <v>83</v>
      </c>
      <c r="M960" s="194" t="s">
        <v>47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>x</v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>642</v>
      </c>
      <c r="W960" s="52" t="str">
        <f>IF(OR(TH!L960=TH!$W$7,M960=TH!$W$7),"x","")</f>
        <v>x</v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>
        <v>2</v>
      </c>
      <c r="AC960" s="591"/>
      <c r="AD960" s="591"/>
      <c r="AF960" s="591"/>
      <c r="AG960" s="591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70"/>
        <v>4</v>
      </c>
      <c r="C961" s="184">
        <f t="shared" si="71"/>
        <v>42478</v>
      </c>
      <c r="D961" s="191"/>
      <c r="E961" s="184">
        <v>42478</v>
      </c>
      <c r="F961" s="189" t="s">
        <v>1420</v>
      </c>
      <c r="G961" s="483" t="s">
        <v>1418</v>
      </c>
      <c r="H961" s="210" t="s">
        <v>1419</v>
      </c>
      <c r="I961" s="256"/>
      <c r="J961" s="256"/>
      <c r="K961" s="599">
        <v>51364</v>
      </c>
      <c r="L961" s="194" t="s">
        <v>9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862">
        <f t="shared" si="70"/>
        <v>4</v>
      </c>
      <c r="C962" s="863">
        <f t="shared" si="71"/>
        <v>42478</v>
      </c>
      <c r="D962" s="191"/>
      <c r="E962" s="184">
        <v>42478</v>
      </c>
      <c r="F962" s="192" t="s">
        <v>1417</v>
      </c>
      <c r="G962" s="483" t="s">
        <v>1421</v>
      </c>
      <c r="H962" s="210" t="s">
        <v>1419</v>
      </c>
      <c r="I962" s="256"/>
      <c r="J962" s="256"/>
      <c r="K962" s="599">
        <v>513636</v>
      </c>
      <c r="L962" s="194" t="s">
        <v>83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>642</v>
      </c>
      <c r="W962" s="52" t="str">
        <f>IF(OR(TH!L962=TH!$W$7,M962=TH!$W$7),"x","")</f>
        <v>x</v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870"/>
      <c r="AD962" s="871"/>
      <c r="AE962" s="871">
        <v>144000</v>
      </c>
      <c r="AF962" s="870"/>
      <c r="AG962" s="870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70"/>
        <v>4</v>
      </c>
      <c r="C963" s="184">
        <f t="shared" si="71"/>
        <v>42478</v>
      </c>
      <c r="D963" s="191"/>
      <c r="E963" s="184">
        <v>42478</v>
      </c>
      <c r="F963" s="189" t="s">
        <v>1420</v>
      </c>
      <c r="G963" s="483" t="s">
        <v>1421</v>
      </c>
      <c r="H963" s="210" t="s">
        <v>1419</v>
      </c>
      <c r="I963" s="256"/>
      <c r="J963" s="256"/>
      <c r="K963" s="599">
        <v>51364</v>
      </c>
      <c r="L963" s="194" t="s">
        <v>9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591"/>
      <c r="AD963" s="591"/>
      <c r="AF963" s="591"/>
      <c r="AG963" s="591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70"/>
        <v>4</v>
      </c>
      <c r="C964" s="184">
        <f t="shared" si="71"/>
        <v>42478</v>
      </c>
      <c r="D964" s="191" t="s">
        <v>1685</v>
      </c>
      <c r="E964" s="191">
        <v>42478</v>
      </c>
      <c r="F964" s="192" t="s">
        <v>506</v>
      </c>
      <c r="G964" s="483" t="s">
        <v>692</v>
      </c>
      <c r="H964" s="912" t="s">
        <v>805</v>
      </c>
      <c r="I964" s="256">
        <v>566</v>
      </c>
      <c r="J964" s="256">
        <v>5900</v>
      </c>
      <c r="K964" s="38">
        <f>ROUND(I964*J964,0)</f>
        <v>3339400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/>
      <c r="AC964" s="591" t="str">
        <f t="shared" ref="AC964:AC991" si="72">IF(VLOOKUP(H964,DS_131,1,0)=H964,"","x")</f>
        <v/>
      </c>
      <c r="AD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70"/>
        <v>4</v>
      </c>
      <c r="C965" s="184">
        <f t="shared" si="71"/>
        <v>42478</v>
      </c>
      <c r="D965" s="191" t="s">
        <v>1685</v>
      </c>
      <c r="E965" s="191">
        <v>42478</v>
      </c>
      <c r="F965" s="189" t="s">
        <v>428</v>
      </c>
      <c r="G965" s="483" t="s">
        <v>692</v>
      </c>
      <c r="H965" s="912" t="s">
        <v>805</v>
      </c>
      <c r="I965" s="256"/>
      <c r="J965" s="256"/>
      <c r="K965" s="599">
        <v>333940</v>
      </c>
      <c r="L965" s="194" t="s">
        <v>259</v>
      </c>
      <c r="M965" s="194" t="s">
        <v>372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si="72"/>
        <v/>
      </c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70"/>
        <v>4</v>
      </c>
      <c r="C966" s="184">
        <f t="shared" si="71"/>
        <v>42478</v>
      </c>
      <c r="D966" s="191" t="s">
        <v>1686</v>
      </c>
      <c r="E966" s="191">
        <v>42478</v>
      </c>
      <c r="F966" s="192" t="s">
        <v>758</v>
      </c>
      <c r="G966" s="483" t="s">
        <v>694</v>
      </c>
      <c r="H966" s="7" t="s">
        <v>1565</v>
      </c>
      <c r="I966" s="256">
        <v>151</v>
      </c>
      <c r="J966" s="256">
        <v>20000</v>
      </c>
      <c r="K966" s="38">
        <f>ROUND(I966*J966,0)</f>
        <v>3020000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2"/>
        <v/>
      </c>
      <c r="AD966" s="591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70"/>
        <v>4</v>
      </c>
      <c r="C967" s="184">
        <f t="shared" si="71"/>
        <v>42478</v>
      </c>
      <c r="D967" s="191" t="s">
        <v>1686</v>
      </c>
      <c r="E967" s="191">
        <v>42478</v>
      </c>
      <c r="F967" s="192" t="s">
        <v>428</v>
      </c>
      <c r="G967" s="483" t="s">
        <v>694</v>
      </c>
      <c r="H967" s="7" t="s">
        <v>1565</v>
      </c>
      <c r="I967" s="256"/>
      <c r="J967" s="256"/>
      <c r="K967" s="599">
        <v>302000</v>
      </c>
      <c r="L967" s="194" t="s">
        <v>259</v>
      </c>
      <c r="M967" s="194" t="s">
        <v>372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2"/>
        <v/>
      </c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70"/>
        <v>4</v>
      </c>
      <c r="C968" s="184">
        <f t="shared" si="71"/>
        <v>42479</v>
      </c>
      <c r="D968" s="191" t="s">
        <v>1687</v>
      </c>
      <c r="E968" s="191">
        <v>42479</v>
      </c>
      <c r="F968" s="192" t="s">
        <v>1004</v>
      </c>
      <c r="G968" s="483" t="s">
        <v>697</v>
      </c>
      <c r="H968" s="7" t="s">
        <v>1362</v>
      </c>
      <c r="I968" s="256">
        <v>303</v>
      </c>
      <c r="J968" s="256">
        <v>5800</v>
      </c>
      <c r="K968" s="38">
        <f>ROUND(I968*J968,0)</f>
        <v>1757400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2"/>
        <v/>
      </c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70"/>
        <v>4</v>
      </c>
      <c r="C969" s="184">
        <f t="shared" si="71"/>
        <v>42479</v>
      </c>
      <c r="D969" s="191" t="s">
        <v>1687</v>
      </c>
      <c r="E969" s="191">
        <v>42479</v>
      </c>
      <c r="F969" s="189" t="s">
        <v>743</v>
      </c>
      <c r="G969" s="483" t="s">
        <v>697</v>
      </c>
      <c r="H969" s="7" t="s">
        <v>1362</v>
      </c>
      <c r="I969" s="256">
        <v>318</v>
      </c>
      <c r="J969" s="256">
        <v>6400</v>
      </c>
      <c r="K969" s="38">
        <f>ROUND(I969*J969,0)</f>
        <v>2035200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2"/>
        <v/>
      </c>
      <c r="AD969" s="591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70"/>
        <v>4</v>
      </c>
      <c r="C970" s="184">
        <f t="shared" si="71"/>
        <v>42479</v>
      </c>
      <c r="D970" s="191" t="s">
        <v>1687</v>
      </c>
      <c r="E970" s="184">
        <v>42479</v>
      </c>
      <c r="F970" s="189" t="s">
        <v>428</v>
      </c>
      <c r="G970" s="601" t="s">
        <v>697</v>
      </c>
      <c r="H970" s="7" t="s">
        <v>1362</v>
      </c>
      <c r="I970" s="256"/>
      <c r="J970" s="256"/>
      <c r="K970" s="599">
        <v>379260</v>
      </c>
      <c r="L970" s="194" t="s">
        <v>259</v>
      </c>
      <c r="M970" s="194" t="s">
        <v>372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2"/>
        <v/>
      </c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70"/>
        <v>4</v>
      </c>
      <c r="C971" s="184">
        <f t="shared" si="71"/>
        <v>42479</v>
      </c>
      <c r="D971" s="191" t="s">
        <v>1688</v>
      </c>
      <c r="E971" s="191">
        <v>42479</v>
      </c>
      <c r="F971" s="192" t="s">
        <v>930</v>
      </c>
      <c r="G971" s="483" t="s">
        <v>1566</v>
      </c>
      <c r="H971" s="193" t="s">
        <v>437</v>
      </c>
      <c r="I971" s="256">
        <v>518</v>
      </c>
      <c r="J971" s="256">
        <v>8800</v>
      </c>
      <c r="K971" s="38">
        <f>ROUND(I971*J971,0)</f>
        <v>4558400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2"/>
        <v/>
      </c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70"/>
        <v>4</v>
      </c>
      <c r="C972" s="184">
        <f t="shared" si="71"/>
        <v>42479</v>
      </c>
      <c r="D972" s="191" t="s">
        <v>1688</v>
      </c>
      <c r="E972" s="191">
        <v>42479</v>
      </c>
      <c r="F972" s="192" t="s">
        <v>438</v>
      </c>
      <c r="G972" s="483" t="s">
        <v>1566</v>
      </c>
      <c r="H972" s="193" t="s">
        <v>437</v>
      </c>
      <c r="I972" s="257">
        <v>540</v>
      </c>
      <c r="J972" s="257">
        <v>10500</v>
      </c>
      <c r="K972" s="38">
        <f>ROUND(I972*J972,0)</f>
        <v>5670000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2"/>
        <v/>
      </c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70"/>
        <v>4</v>
      </c>
      <c r="C973" s="184">
        <f t="shared" si="71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6">
        <v>200</v>
      </c>
      <c r="J973" s="256">
        <v>10000</v>
      </c>
      <c r="K973" s="38">
        <f>ROUND(I973*J973,0)</f>
        <v>2000000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2"/>
        <v/>
      </c>
      <c r="AD973" s="591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70"/>
        <v>4</v>
      </c>
      <c r="C974" s="184">
        <f t="shared" si="71"/>
        <v>42479</v>
      </c>
      <c r="D974" s="191" t="s">
        <v>1688</v>
      </c>
      <c r="E974" s="191">
        <v>42479</v>
      </c>
      <c r="F974" s="192" t="s">
        <v>428</v>
      </c>
      <c r="G974" s="483" t="s">
        <v>1566</v>
      </c>
      <c r="H974" s="193" t="s">
        <v>437</v>
      </c>
      <c r="I974" s="257"/>
      <c r="J974" s="257"/>
      <c r="K974" s="599">
        <v>1222840</v>
      </c>
      <c r="L974" s="194" t="s">
        <v>259</v>
      </c>
      <c r="M974" s="194" t="s">
        <v>372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2"/>
        <v/>
      </c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70"/>
        <v>4</v>
      </c>
      <c r="C975" s="184">
        <f t="shared" si="71"/>
        <v>42481</v>
      </c>
      <c r="D975" s="191" t="s">
        <v>1689</v>
      </c>
      <c r="E975" s="191">
        <v>42481</v>
      </c>
      <c r="F975" s="192" t="s">
        <v>1567</v>
      </c>
      <c r="G975" s="483" t="s">
        <v>1092</v>
      </c>
      <c r="H975" s="193" t="s">
        <v>748</v>
      </c>
      <c r="I975" s="256">
        <v>60</v>
      </c>
      <c r="J975" s="256">
        <v>31000</v>
      </c>
      <c r="K975" s="38">
        <f>ROUND(I975*J975,0)</f>
        <v>1860000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2"/>
        <v/>
      </c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70"/>
        <v>4</v>
      </c>
      <c r="C976" s="184">
        <f t="shared" si="71"/>
        <v>42481</v>
      </c>
      <c r="D976" s="191" t="s">
        <v>1689</v>
      </c>
      <c r="E976" s="191">
        <v>42481</v>
      </c>
      <c r="F976" s="192" t="s">
        <v>1568</v>
      </c>
      <c r="G976" s="483" t="s">
        <v>1092</v>
      </c>
      <c r="H976" s="193" t="s">
        <v>748</v>
      </c>
      <c r="I976" s="257">
        <v>60</v>
      </c>
      <c r="J976" s="257">
        <v>35000</v>
      </c>
      <c r="K976" s="38">
        <f>ROUND(I976*J976,0)</f>
        <v>2100000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2"/>
        <v/>
      </c>
      <c r="AD976" s="591"/>
    </row>
    <row r="977" spans="1:33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70"/>
        <v>4</v>
      </c>
      <c r="C977" s="184">
        <f t="shared" si="71"/>
        <v>42481</v>
      </c>
      <c r="D977" s="191" t="s">
        <v>1689</v>
      </c>
      <c r="E977" s="191">
        <v>42481</v>
      </c>
      <c r="F977" s="192" t="s">
        <v>428</v>
      </c>
      <c r="G977" s="483" t="s">
        <v>1092</v>
      </c>
      <c r="H977" s="193" t="s">
        <v>748</v>
      </c>
      <c r="I977" s="256"/>
      <c r="J977" s="256"/>
      <c r="K977" s="599">
        <v>396000</v>
      </c>
      <c r="L977" s="194" t="s">
        <v>259</v>
      </c>
      <c r="M977" s="194" t="s">
        <v>372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2"/>
        <v/>
      </c>
      <c r="AD977" s="591"/>
    </row>
    <row r="978" spans="1:33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70"/>
        <v>4</v>
      </c>
      <c r="C978" s="184">
        <f t="shared" si="71"/>
        <v>42482</v>
      </c>
      <c r="D978" s="191" t="s">
        <v>1690</v>
      </c>
      <c r="E978" s="191">
        <v>42482</v>
      </c>
      <c r="F978" s="192" t="s">
        <v>594</v>
      </c>
      <c r="G978" s="483" t="s">
        <v>700</v>
      </c>
      <c r="H978" s="193" t="s">
        <v>471</v>
      </c>
      <c r="I978" s="257">
        <v>208</v>
      </c>
      <c r="J978" s="257">
        <v>6400</v>
      </c>
      <c r="K978" s="38">
        <f>ROUND(I978*J978,0)</f>
        <v>1331200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2"/>
        <v/>
      </c>
    </row>
    <row r="979" spans="1:33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70"/>
        <v>4</v>
      </c>
      <c r="C979" s="184">
        <f t="shared" si="71"/>
        <v>42482</v>
      </c>
      <c r="D979" s="191" t="s">
        <v>1690</v>
      </c>
      <c r="E979" s="191">
        <v>42482</v>
      </c>
      <c r="F979" s="192" t="s">
        <v>428</v>
      </c>
      <c r="G979" s="483" t="s">
        <v>700</v>
      </c>
      <c r="H979" s="193" t="s">
        <v>471</v>
      </c>
      <c r="I979" s="256"/>
      <c r="J979" s="256"/>
      <c r="K979" s="38">
        <v>133120</v>
      </c>
      <c r="L979" s="194" t="s">
        <v>259</v>
      </c>
      <c r="M979" s="194" t="s">
        <v>372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2"/>
        <v/>
      </c>
      <c r="AD979" s="591"/>
    </row>
    <row r="980" spans="1:33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70"/>
        <v>4</v>
      </c>
      <c r="C980" s="184">
        <f t="shared" si="71"/>
        <v>42483</v>
      </c>
      <c r="D980" s="191" t="s">
        <v>1691</v>
      </c>
      <c r="E980" s="191">
        <v>42483</v>
      </c>
      <c r="F980" s="189" t="s">
        <v>982</v>
      </c>
      <c r="G980" s="483" t="s">
        <v>716</v>
      </c>
      <c r="H980" s="7" t="s">
        <v>489</v>
      </c>
      <c r="I980" s="256">
        <v>100</v>
      </c>
      <c r="J980" s="256">
        <v>13400</v>
      </c>
      <c r="K980" s="38">
        <f>ROUND(I980*J980,0)</f>
        <v>1340000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2"/>
        <v/>
      </c>
    </row>
    <row r="981" spans="1:33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70"/>
        <v>4</v>
      </c>
      <c r="C981" s="184">
        <f t="shared" si="71"/>
        <v>42483</v>
      </c>
      <c r="D981" s="191" t="s">
        <v>1691</v>
      </c>
      <c r="E981" s="191">
        <v>42483</v>
      </c>
      <c r="F981" s="189" t="s">
        <v>1119</v>
      </c>
      <c r="G981" s="483" t="s">
        <v>716</v>
      </c>
      <c r="H981" s="7" t="s">
        <v>489</v>
      </c>
      <c r="I981" s="256">
        <v>200</v>
      </c>
      <c r="J981" s="256">
        <v>1300</v>
      </c>
      <c r="K981" s="38">
        <f>ROUND(I981*J981,0)</f>
        <v>260000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2"/>
        <v/>
      </c>
      <c r="AD981" s="591"/>
    </row>
    <row r="982" spans="1:33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70"/>
        <v>4</v>
      </c>
      <c r="C982" s="184">
        <f t="shared" si="71"/>
        <v>42483</v>
      </c>
      <c r="D982" s="191" t="s">
        <v>1691</v>
      </c>
      <c r="E982" s="191">
        <v>42483</v>
      </c>
      <c r="F982" s="189" t="s">
        <v>428</v>
      </c>
      <c r="G982" s="483" t="s">
        <v>716</v>
      </c>
      <c r="H982" s="7" t="s">
        <v>489</v>
      </c>
      <c r="I982" s="256"/>
      <c r="J982" s="256"/>
      <c r="K982" s="599">
        <v>160000</v>
      </c>
      <c r="L982" s="194" t="s">
        <v>259</v>
      </c>
      <c r="M982" s="194" t="s">
        <v>372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2"/>
        <v/>
      </c>
      <c r="AD982" s="591"/>
    </row>
    <row r="983" spans="1:33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70"/>
        <v>4</v>
      </c>
      <c r="C983" s="184">
        <f t="shared" si="71"/>
        <v>42485</v>
      </c>
      <c r="D983" s="191" t="s">
        <v>1692</v>
      </c>
      <c r="E983" s="924">
        <v>42485</v>
      </c>
      <c r="F983" s="925" t="s">
        <v>1569</v>
      </c>
      <c r="G983" s="926" t="s">
        <v>719</v>
      </c>
      <c r="H983" s="193" t="s">
        <v>897</v>
      </c>
      <c r="I983" s="927">
        <v>420</v>
      </c>
      <c r="J983" s="927">
        <v>9700</v>
      </c>
      <c r="K983" s="928">
        <f>ROUND(I983*J983,0)</f>
        <v>4074000</v>
      </c>
      <c r="L983" s="929" t="s">
        <v>259</v>
      </c>
      <c r="M983" s="929" t="s">
        <v>174</v>
      </c>
      <c r="N983" s="52" t="str">
        <f>IF(AND('331-CT'!$E$7=TH!H983,OR(L983="331",M983="331")),"331",IF(AND(OR(L983="131",M983="131"),H983='131-CT'!$E$7),"131",""))</f>
        <v>131</v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41"/>
      <c r="AC983" s="591" t="str">
        <f t="shared" si="72"/>
        <v/>
      </c>
    </row>
    <row r="984" spans="1:33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70"/>
        <v>4</v>
      </c>
      <c r="C984" s="184">
        <f t="shared" si="71"/>
        <v>42485</v>
      </c>
      <c r="D984" s="191" t="s">
        <v>1692</v>
      </c>
      <c r="E984" s="924">
        <v>42485</v>
      </c>
      <c r="F984" s="930" t="s">
        <v>599</v>
      </c>
      <c r="G984" s="926" t="s">
        <v>719</v>
      </c>
      <c r="H984" s="193" t="s">
        <v>897</v>
      </c>
      <c r="I984" s="927">
        <v>371</v>
      </c>
      <c r="J984" s="927">
        <v>9200</v>
      </c>
      <c r="K984" s="928">
        <f>ROUND(I984*J984,0)</f>
        <v>3413200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>131</v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1"/>
      <c r="AC984" s="591" t="str">
        <f t="shared" si="72"/>
        <v/>
      </c>
      <c r="AD984" s="591"/>
    </row>
    <row r="985" spans="1:33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70"/>
        <v>4</v>
      </c>
      <c r="C985" s="184">
        <f t="shared" si="71"/>
        <v>42485</v>
      </c>
      <c r="D985" s="191" t="s">
        <v>1692</v>
      </c>
      <c r="E985" s="924">
        <v>42485</v>
      </c>
      <c r="F985" s="931" t="s">
        <v>599</v>
      </c>
      <c r="G985" s="926" t="s">
        <v>719</v>
      </c>
      <c r="H985" s="193" t="s">
        <v>897</v>
      </c>
      <c r="I985" s="927">
        <v>205</v>
      </c>
      <c r="J985" s="927">
        <v>9350</v>
      </c>
      <c r="K985" s="928">
        <f>ROUND(I985*J985,0)</f>
        <v>1916750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>131</v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1"/>
      <c r="AC985" s="591" t="str">
        <f t="shared" si="72"/>
        <v/>
      </c>
    </row>
    <row r="986" spans="1:33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70"/>
        <v>4</v>
      </c>
      <c r="C986" s="184">
        <f t="shared" si="71"/>
        <v>42485</v>
      </c>
      <c r="D986" s="191" t="s">
        <v>1692</v>
      </c>
      <c r="E986" s="191">
        <v>42485</v>
      </c>
      <c r="F986" s="189" t="s">
        <v>428</v>
      </c>
      <c r="G986" s="483" t="s">
        <v>719</v>
      </c>
      <c r="H986" s="193" t="s">
        <v>897</v>
      </c>
      <c r="I986" s="256"/>
      <c r="J986" s="256"/>
      <c r="K986" s="599">
        <v>940395</v>
      </c>
      <c r="L986" s="194" t="s">
        <v>259</v>
      </c>
      <c r="M986" s="194" t="s">
        <v>372</v>
      </c>
      <c r="N986" s="52" t="str">
        <f>IF(AND('331-CT'!$E$7=TH!H986,OR(L986="331",M986="331")),"331",IF(AND(OR(L986="131",M986="131"),H986='131-CT'!$E$7),"131",""))</f>
        <v>131</v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8"/>
      <c r="AC986" s="591" t="str">
        <f t="shared" si="72"/>
        <v/>
      </c>
      <c r="AD986" s="591"/>
    </row>
    <row r="987" spans="1:33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70"/>
        <v>4</v>
      </c>
      <c r="C987" s="184">
        <f t="shared" si="71"/>
        <v>42485</v>
      </c>
      <c r="D987" s="191" t="s">
        <v>1693</v>
      </c>
      <c r="E987" s="191">
        <v>42485</v>
      </c>
      <c r="F987" s="189" t="s">
        <v>1570</v>
      </c>
      <c r="G987" s="483" t="s">
        <v>724</v>
      </c>
      <c r="H987" s="193" t="s">
        <v>897</v>
      </c>
      <c r="I987" s="256">
        <v>220</v>
      </c>
      <c r="J987" s="256">
        <v>9700</v>
      </c>
      <c r="K987" s="38">
        <f>ROUND(I987*J987,0)</f>
        <v>2134000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>131</v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2"/>
        <v/>
      </c>
      <c r="AD987" s="591"/>
    </row>
    <row r="988" spans="1:33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70"/>
        <v>4</v>
      </c>
      <c r="C988" s="184">
        <f t="shared" si="71"/>
        <v>42485</v>
      </c>
      <c r="D988" s="191" t="s">
        <v>1693</v>
      </c>
      <c r="E988" s="191">
        <v>42485</v>
      </c>
      <c r="F988" s="192" t="s">
        <v>1518</v>
      </c>
      <c r="G988" s="483" t="s">
        <v>724</v>
      </c>
      <c r="H988" s="193" t="s">
        <v>897</v>
      </c>
      <c r="I988" s="257">
        <v>210</v>
      </c>
      <c r="J988" s="257">
        <v>9800</v>
      </c>
      <c r="K988" s="38">
        <f>ROUND(I988*J988,0)</f>
        <v>2058000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2"/>
        <v/>
      </c>
      <c r="AD988" s="591"/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70"/>
        <v>4</v>
      </c>
      <c r="C989" s="184">
        <f t="shared" si="71"/>
        <v>42485</v>
      </c>
      <c r="D989" s="191" t="s">
        <v>1693</v>
      </c>
      <c r="E989" s="191">
        <v>42485</v>
      </c>
      <c r="F989" s="189" t="s">
        <v>599</v>
      </c>
      <c r="G989" s="483" t="s">
        <v>724</v>
      </c>
      <c r="H989" s="193" t="s">
        <v>897</v>
      </c>
      <c r="I989" s="256">
        <v>645</v>
      </c>
      <c r="J989" s="256">
        <v>9200</v>
      </c>
      <c r="K989" s="38">
        <f>ROUND(I989*J989,0)</f>
        <v>5934000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>131</v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2"/>
        <v/>
      </c>
      <c r="AD989" s="591"/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70"/>
        <v>4</v>
      </c>
      <c r="C990" s="184">
        <f t="shared" si="71"/>
        <v>42485</v>
      </c>
      <c r="D990" s="191" t="s">
        <v>1693</v>
      </c>
      <c r="E990" s="191">
        <v>42485</v>
      </c>
      <c r="F990" s="189" t="s">
        <v>1571</v>
      </c>
      <c r="G990" s="483" t="s">
        <v>724</v>
      </c>
      <c r="H990" s="193" t="s">
        <v>897</v>
      </c>
      <c r="I990" s="256">
        <v>210</v>
      </c>
      <c r="J990" s="256">
        <v>9950</v>
      </c>
      <c r="K990" s="38">
        <f>ROUND(I990*J990,0)</f>
        <v>2089500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>131</v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2"/>
        <v/>
      </c>
      <c r="AD990" s="591"/>
    </row>
    <row r="991" spans="1:33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70"/>
        <v>4</v>
      </c>
      <c r="C991" s="184">
        <f t="shared" si="71"/>
        <v>42485</v>
      </c>
      <c r="D991" s="191" t="s">
        <v>1693</v>
      </c>
      <c r="E991" s="184">
        <v>42485</v>
      </c>
      <c r="F991" s="189" t="s">
        <v>428</v>
      </c>
      <c r="G991" s="601" t="s">
        <v>724</v>
      </c>
      <c r="H991" s="193" t="s">
        <v>897</v>
      </c>
      <c r="I991" s="256"/>
      <c r="J991" s="256"/>
      <c r="K991" s="599">
        <v>1221550</v>
      </c>
      <c r="L991" s="194" t="s">
        <v>259</v>
      </c>
      <c r="M991" s="194" t="s">
        <v>372</v>
      </c>
      <c r="N991" s="52" t="str">
        <f>IF(AND('331-CT'!$E$7=TH!H991,OR(L991="331",M991="331")),"331",IF(AND(OR(L991="131",M991="131"),H991='131-CT'!$E$7),"131",""))</f>
        <v>131</v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2"/>
        <v/>
      </c>
      <c r="AD991" s="591"/>
    </row>
    <row r="992" spans="1:33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70"/>
        <v>4</v>
      </c>
      <c r="C992" s="184">
        <f t="shared" si="71"/>
        <v>42486</v>
      </c>
      <c r="D992" s="191"/>
      <c r="E992" s="184">
        <v>42486</v>
      </c>
      <c r="F992" s="189" t="s">
        <v>376</v>
      </c>
      <c r="G992" s="483" t="s">
        <v>1422</v>
      </c>
      <c r="H992" s="193" t="s">
        <v>1390</v>
      </c>
      <c r="I992" s="256"/>
      <c r="J992" s="256"/>
      <c r="K992" s="599">
        <v>6580000</v>
      </c>
      <c r="L992" s="194" t="s">
        <v>165</v>
      </c>
      <c r="M992" s="194" t="s">
        <v>47</v>
      </c>
      <c r="N992" s="52" t="str">
        <f>IF(AND('331-CT'!$E$7=TH!H992,OR(L992="331",M992="331")),"331",IF(AND(OR(L992="131",M992="131"),H992='131-CT'!$E$7),"131",""))</f>
        <v/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154</v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>
        <v>2</v>
      </c>
      <c r="AC992" s="591"/>
      <c r="AF992" s="591"/>
      <c r="AG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70"/>
        <v>4</v>
      </c>
      <c r="C993" s="184">
        <f t="shared" si="71"/>
        <v>42486</v>
      </c>
      <c r="D993" s="191"/>
      <c r="E993" s="184">
        <v>42486</v>
      </c>
      <c r="F993" s="192" t="s">
        <v>1077</v>
      </c>
      <c r="G993" s="483" t="s">
        <v>1422</v>
      </c>
      <c r="H993" s="193" t="s">
        <v>1390</v>
      </c>
      <c r="I993" s="256"/>
      <c r="J993" s="256"/>
      <c r="K993" s="599">
        <v>658000</v>
      </c>
      <c r="L993" s="194" t="s">
        <v>9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D993" s="591"/>
      <c r="AF993" s="591"/>
      <c r="AG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70"/>
        <v>4</v>
      </c>
      <c r="C994" s="184">
        <f t="shared" si="71"/>
        <v>42486</v>
      </c>
      <c r="D994" s="191" t="s">
        <v>1694</v>
      </c>
      <c r="E994" s="924">
        <v>42486</v>
      </c>
      <c r="F994" s="931" t="s">
        <v>1572</v>
      </c>
      <c r="G994" s="926" t="s">
        <v>733</v>
      </c>
      <c r="H994" s="193" t="s">
        <v>897</v>
      </c>
      <c r="I994" s="932">
        <v>105</v>
      </c>
      <c r="J994" s="932">
        <v>8700</v>
      </c>
      <c r="K994" s="928">
        <f>ROUND(I994*J994,0)</f>
        <v>913500</v>
      </c>
      <c r="L994" s="929" t="s">
        <v>259</v>
      </c>
      <c r="M994" s="929" t="s">
        <v>174</v>
      </c>
      <c r="N994" s="52" t="str">
        <f>IF(AND('331-CT'!$E$7=TH!H994,OR(L994="331",M994="331")),"331",IF(AND(OR(L994="131",M994="131"),H994='131-CT'!$E$7),"131",""))</f>
        <v>131</v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41"/>
      <c r="AC994" s="591" t="str">
        <f t="shared" ref="AC994:AC999" si="73">IF(VLOOKUP(H994,DS_131,1,0)=H994,"","x")</f>
        <v/>
      </c>
      <c r="AD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70"/>
        <v>4</v>
      </c>
      <c r="C995" s="184">
        <f t="shared" si="71"/>
        <v>42486</v>
      </c>
      <c r="D995" s="191" t="s">
        <v>1694</v>
      </c>
      <c r="E995" s="924">
        <v>42486</v>
      </c>
      <c r="F995" s="931" t="s">
        <v>599</v>
      </c>
      <c r="G995" s="926" t="s">
        <v>733</v>
      </c>
      <c r="H995" s="193" t="s">
        <v>897</v>
      </c>
      <c r="I995" s="932">
        <v>125</v>
      </c>
      <c r="J995" s="932">
        <v>9500</v>
      </c>
      <c r="K995" s="928">
        <f>ROUND(I995*J995,0)</f>
        <v>1187500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>131</v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1"/>
      <c r="AC995" s="591" t="str">
        <f t="shared" si="73"/>
        <v/>
      </c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70"/>
        <v>4</v>
      </c>
      <c r="C996" s="184">
        <f t="shared" si="71"/>
        <v>42486</v>
      </c>
      <c r="D996" s="191" t="s">
        <v>1694</v>
      </c>
      <c r="E996" s="924">
        <v>42486</v>
      </c>
      <c r="F996" s="931" t="s">
        <v>599</v>
      </c>
      <c r="G996" s="926" t="s">
        <v>733</v>
      </c>
      <c r="H996" s="193" t="s">
        <v>897</v>
      </c>
      <c r="I996" s="932">
        <v>644</v>
      </c>
      <c r="J996" s="932">
        <v>9200</v>
      </c>
      <c r="K996" s="928">
        <f>ROUND(I996*J996,0)</f>
        <v>5924800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>131</v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1"/>
      <c r="AC996" s="591" t="str">
        <f t="shared" si="73"/>
        <v/>
      </c>
      <c r="AD996" s="591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70"/>
        <v>4</v>
      </c>
      <c r="C997" s="184">
        <f t="shared" si="71"/>
        <v>42486</v>
      </c>
      <c r="D997" s="191" t="s">
        <v>1694</v>
      </c>
      <c r="E997" s="191">
        <v>42486</v>
      </c>
      <c r="F997" s="192" t="s">
        <v>428</v>
      </c>
      <c r="G997" s="483" t="s">
        <v>733</v>
      </c>
      <c r="H997" s="193" t="s">
        <v>897</v>
      </c>
      <c r="I997" s="256"/>
      <c r="J997" s="256"/>
      <c r="K997" s="599">
        <v>802580</v>
      </c>
      <c r="L997" s="194" t="s">
        <v>259</v>
      </c>
      <c r="M997" s="194" t="s">
        <v>372</v>
      </c>
      <c r="N997" s="52" t="str">
        <f>IF(AND('331-CT'!$E$7=TH!H997,OR(L997="331",M997="331")),"331",IF(AND(OR(L997="131",M997="131"),H997='131-CT'!$E$7),"131",""))</f>
        <v>131</v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8"/>
      <c r="AC997" s="591" t="str">
        <f t="shared" si="73"/>
        <v/>
      </c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70"/>
        <v>4</v>
      </c>
      <c r="C998" s="184">
        <f t="shared" si="71"/>
        <v>42486</v>
      </c>
      <c r="D998" s="191" t="s">
        <v>1695</v>
      </c>
      <c r="E998" s="191">
        <v>42486</v>
      </c>
      <c r="F998" s="192" t="s">
        <v>1573</v>
      </c>
      <c r="G998" s="483" t="s">
        <v>734</v>
      </c>
      <c r="H998" s="7" t="s">
        <v>1376</v>
      </c>
      <c r="I998" s="256">
        <v>514</v>
      </c>
      <c r="J998" s="256">
        <v>6650</v>
      </c>
      <c r="K998" s="38">
        <f>ROUND(I998*J998,0)</f>
        <v>3418100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3"/>
        <v/>
      </c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70"/>
        <v>4</v>
      </c>
      <c r="C999" s="184">
        <f t="shared" si="71"/>
        <v>42486</v>
      </c>
      <c r="D999" s="191" t="s">
        <v>1695</v>
      </c>
      <c r="E999" s="191">
        <v>42486</v>
      </c>
      <c r="F999" s="189" t="s">
        <v>428</v>
      </c>
      <c r="G999" s="483" t="s">
        <v>734</v>
      </c>
      <c r="H999" s="7" t="s">
        <v>1376</v>
      </c>
      <c r="I999" s="257"/>
      <c r="J999" s="256"/>
      <c r="K999" s="599">
        <v>341810</v>
      </c>
      <c r="L999" s="194" t="s">
        <v>259</v>
      </c>
      <c r="M999" s="194" t="s">
        <v>372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3"/>
        <v/>
      </c>
      <c r="AD999" s="591"/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70"/>
        <v>4</v>
      </c>
      <c r="C1000" s="184">
        <f t="shared" si="71"/>
        <v>42487</v>
      </c>
      <c r="D1000" s="191"/>
      <c r="E1000" s="184">
        <v>42487</v>
      </c>
      <c r="F1000" s="189" t="s">
        <v>1087</v>
      </c>
      <c r="G1000" s="483" t="s">
        <v>1423</v>
      </c>
      <c r="H1000" s="7" t="s">
        <v>1424</v>
      </c>
      <c r="I1000" s="256"/>
      <c r="J1000" s="256"/>
      <c r="K1000" s="599">
        <v>785455</v>
      </c>
      <c r="L1000" s="194" t="s">
        <v>83</v>
      </c>
      <c r="M1000" s="194" t="s">
        <v>47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>x</v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642</v>
      </c>
      <c r="W1000" s="52" t="str">
        <f>IF(OR(TH!L1000=TH!$W$7,M1000=TH!$W$7),"x","")</f>
        <v>x</v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>
        <v>2</v>
      </c>
      <c r="AC1000" s="591"/>
      <c r="AD1000" s="591"/>
      <c r="AF1000" s="591"/>
      <c r="AG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70"/>
        <v>4</v>
      </c>
      <c r="C1001" s="184">
        <f t="shared" si="71"/>
        <v>42487</v>
      </c>
      <c r="D1001" s="191"/>
      <c r="E1001" s="184">
        <v>42487</v>
      </c>
      <c r="F1001" s="189" t="s">
        <v>1088</v>
      </c>
      <c r="G1001" s="483" t="s">
        <v>1423</v>
      </c>
      <c r="H1001" s="7" t="s">
        <v>1424</v>
      </c>
      <c r="I1001" s="256"/>
      <c r="J1001" s="256"/>
      <c r="K1001" s="599">
        <v>78545</v>
      </c>
      <c r="L1001" s="194" t="s">
        <v>9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F1001" s="591"/>
      <c r="AG1001" s="591"/>
    </row>
    <row r="1002" spans="1:33" s="87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70"/>
        <v>4</v>
      </c>
      <c r="C1002" s="184">
        <f t="shared" si="71"/>
        <v>42489</v>
      </c>
      <c r="D1002" s="191" t="s">
        <v>1782</v>
      </c>
      <c r="E1002" s="184">
        <v>42489</v>
      </c>
      <c r="F1002" s="189" t="s">
        <v>1080</v>
      </c>
      <c r="G1002" s="483" t="s">
        <v>1425</v>
      </c>
      <c r="H1002" s="7" t="s">
        <v>1412</v>
      </c>
      <c r="I1002" s="256">
        <v>9501</v>
      </c>
      <c r="J1002" s="256">
        <v>9000</v>
      </c>
      <c r="K1002" s="38">
        <f>ROUND(I1002*J1002,0)</f>
        <v>85509000</v>
      </c>
      <c r="L1002" s="194" t="s">
        <v>159</v>
      </c>
      <c r="M1002" s="194" t="s">
        <v>8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D1002" s="211" t="str">
        <f>IF(VLOOKUP(H1002,DSKH,1,0)=H1002,"","x")</f>
        <v/>
      </c>
      <c r="AE1002" s="211"/>
      <c r="AF1002" s="591"/>
      <c r="AG1002" s="591"/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70"/>
        <v>4</v>
      </c>
      <c r="C1003" s="184">
        <f t="shared" si="71"/>
        <v>42489</v>
      </c>
      <c r="D1003" s="191" t="s">
        <v>1782</v>
      </c>
      <c r="E1003" s="184">
        <v>42489</v>
      </c>
      <c r="F1003" s="189" t="s">
        <v>1081</v>
      </c>
      <c r="G1003" s="483" t="s">
        <v>1425</v>
      </c>
      <c r="H1003" s="7" t="s">
        <v>1412</v>
      </c>
      <c r="I1003" s="256"/>
      <c r="J1003" s="256"/>
      <c r="K1003" s="599">
        <v>8550900</v>
      </c>
      <c r="L1003" s="194" t="s">
        <v>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F1003" s="591"/>
      <c r="AG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70"/>
        <v>4</v>
      </c>
      <c r="C1004" s="184">
        <f t="shared" si="71"/>
        <v>42489</v>
      </c>
      <c r="D1004" s="191" t="s">
        <v>1696</v>
      </c>
      <c r="E1004" s="191">
        <v>42489</v>
      </c>
      <c r="F1004" s="192" t="s">
        <v>472</v>
      </c>
      <c r="G1004" s="483" t="s">
        <v>735</v>
      </c>
      <c r="H1004" s="7" t="s">
        <v>717</v>
      </c>
      <c r="I1004" s="256">
        <v>208</v>
      </c>
      <c r="J1004" s="256">
        <v>47449</v>
      </c>
      <c r="K1004" s="38">
        <f>ROUND(I1004*J1004,0)</f>
        <v>9869392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/>
      <c r="AC1004" s="591" t="str">
        <f t="shared" ref="AC1004:AC1011" si="74">IF(VLOOKUP(H1004,DS_131,1,0)=H1004,"","x")</f>
        <v/>
      </c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70"/>
        <v>4</v>
      </c>
      <c r="C1005" s="184">
        <f t="shared" si="71"/>
        <v>42489</v>
      </c>
      <c r="D1005" s="191" t="s">
        <v>1696</v>
      </c>
      <c r="E1005" s="191">
        <v>42489</v>
      </c>
      <c r="F1005" s="192" t="s">
        <v>428</v>
      </c>
      <c r="G1005" s="483" t="s">
        <v>735</v>
      </c>
      <c r="H1005" s="7" t="s">
        <v>717</v>
      </c>
      <c r="I1005" s="256"/>
      <c r="J1005" s="256"/>
      <c r="K1005" s="599">
        <v>986939</v>
      </c>
      <c r="L1005" s="194" t="s">
        <v>259</v>
      </c>
      <c r="M1005" s="194" t="s">
        <v>372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si="74"/>
        <v/>
      </c>
      <c r="AD1005" s="591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70"/>
        <v>5</v>
      </c>
      <c r="C1006" s="184">
        <f t="shared" si="71"/>
        <v>42494</v>
      </c>
      <c r="D1006" s="191" t="s">
        <v>1697</v>
      </c>
      <c r="E1006" s="191">
        <v>42494</v>
      </c>
      <c r="F1006" s="192" t="s">
        <v>472</v>
      </c>
      <c r="G1006" s="483" t="s">
        <v>739</v>
      </c>
      <c r="H1006" s="7" t="s">
        <v>717</v>
      </c>
      <c r="I1006" s="256">
        <v>101</v>
      </c>
      <c r="J1006" s="256">
        <v>47449</v>
      </c>
      <c r="K1006" s="38">
        <f>ROUND(I1006*J1006,0)</f>
        <v>4792349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4"/>
        <v/>
      </c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70"/>
        <v>5</v>
      </c>
      <c r="C1007" s="184">
        <f t="shared" si="71"/>
        <v>42494</v>
      </c>
      <c r="D1007" s="191" t="s">
        <v>1697</v>
      </c>
      <c r="E1007" s="191">
        <v>42494</v>
      </c>
      <c r="F1007" s="192" t="s">
        <v>428</v>
      </c>
      <c r="G1007" s="483" t="s">
        <v>739</v>
      </c>
      <c r="H1007" s="7" t="s">
        <v>717</v>
      </c>
      <c r="I1007" s="256"/>
      <c r="J1007" s="256"/>
      <c r="K1007" s="599">
        <v>479235</v>
      </c>
      <c r="L1007" s="194" t="s">
        <v>259</v>
      </c>
      <c r="M1007" s="194" t="s">
        <v>372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4"/>
        <v/>
      </c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70"/>
        <v>5</v>
      </c>
      <c r="C1008" s="184">
        <f t="shared" si="71"/>
        <v>42494</v>
      </c>
      <c r="D1008" s="191" t="s">
        <v>1698</v>
      </c>
      <c r="E1008" s="191">
        <v>42494</v>
      </c>
      <c r="F1008" s="192" t="s">
        <v>1574</v>
      </c>
      <c r="G1008" s="483" t="s">
        <v>740</v>
      </c>
      <c r="H1008" s="7" t="s">
        <v>975</v>
      </c>
      <c r="I1008" s="256">
        <v>500</v>
      </c>
      <c r="J1008" s="256">
        <v>10200</v>
      </c>
      <c r="K1008" s="38">
        <f>ROUND(I1008*J1008,0)</f>
        <v>5100000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4"/>
        <v/>
      </c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70"/>
        <v>5</v>
      </c>
      <c r="C1009" s="184">
        <f t="shared" si="71"/>
        <v>42494</v>
      </c>
      <c r="D1009" s="191" t="s">
        <v>1698</v>
      </c>
      <c r="E1009" s="191">
        <v>42494</v>
      </c>
      <c r="F1009" s="192" t="s">
        <v>1286</v>
      </c>
      <c r="G1009" s="483" t="s">
        <v>740</v>
      </c>
      <c r="H1009" s="7" t="s">
        <v>975</v>
      </c>
      <c r="I1009" s="256">
        <v>750</v>
      </c>
      <c r="J1009" s="256">
        <v>2500</v>
      </c>
      <c r="K1009" s="38">
        <f>ROUND(I1009*J1009,0)</f>
        <v>1875000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4"/>
        <v/>
      </c>
      <c r="AD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70"/>
        <v>5</v>
      </c>
      <c r="C1010" s="184">
        <f t="shared" si="71"/>
        <v>42494</v>
      </c>
      <c r="D1010" s="191" t="s">
        <v>1698</v>
      </c>
      <c r="E1010" s="191">
        <v>42494</v>
      </c>
      <c r="F1010" s="192" t="s">
        <v>1575</v>
      </c>
      <c r="G1010" s="483" t="s">
        <v>740</v>
      </c>
      <c r="H1010" s="7" t="s">
        <v>975</v>
      </c>
      <c r="I1010" s="256">
        <v>300</v>
      </c>
      <c r="J1010" s="256">
        <v>3200</v>
      </c>
      <c r="K1010" s="38">
        <f>ROUND(I1010*J1010,0)</f>
        <v>960000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4"/>
        <v/>
      </c>
      <c r="AD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70"/>
        <v>5</v>
      </c>
      <c r="C1011" s="184">
        <f t="shared" si="71"/>
        <v>42494</v>
      </c>
      <c r="D1011" s="191" t="s">
        <v>1698</v>
      </c>
      <c r="E1011" s="191">
        <v>42494</v>
      </c>
      <c r="F1011" s="192" t="s">
        <v>428</v>
      </c>
      <c r="G1011" s="483" t="s">
        <v>740</v>
      </c>
      <c r="H1011" s="7" t="s">
        <v>975</v>
      </c>
      <c r="I1011" s="256"/>
      <c r="J1011" s="256"/>
      <c r="K1011" s="599">
        <v>793500</v>
      </c>
      <c r="L1011" s="194" t="s">
        <v>259</v>
      </c>
      <c r="M1011" s="194" t="s">
        <v>372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4"/>
        <v/>
      </c>
      <c r="AD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70"/>
        <v>5</v>
      </c>
      <c r="C1012" s="184">
        <f t="shared" si="71"/>
        <v>42495</v>
      </c>
      <c r="D1012" s="191" t="s">
        <v>1783</v>
      </c>
      <c r="E1012" s="184">
        <v>42495</v>
      </c>
      <c r="F1012" s="192" t="s">
        <v>1076</v>
      </c>
      <c r="G1012" s="483" t="s">
        <v>972</v>
      </c>
      <c r="H1012" s="7" t="s">
        <v>1426</v>
      </c>
      <c r="I1012" s="256">
        <v>6595</v>
      </c>
      <c r="J1012" s="256">
        <v>7600</v>
      </c>
      <c r="K1012" s="38">
        <f>ROUND(I1012*J1012,0)</f>
        <v>50122000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>
        <v>2</v>
      </c>
      <c r="AC1012" s="591"/>
      <c r="AD1012" s="211" t="str">
        <f>IF(VLOOKUP(H1012,DSKH,1,0)=H1012,"","x")</f>
        <v/>
      </c>
      <c r="AF1012" s="591"/>
      <c r="AG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70"/>
        <v>5</v>
      </c>
      <c r="C1013" s="184">
        <f t="shared" si="71"/>
        <v>42495</v>
      </c>
      <c r="D1013" s="191" t="s">
        <v>1783</v>
      </c>
      <c r="E1013" s="184">
        <v>42495</v>
      </c>
      <c r="F1013" s="192" t="s">
        <v>1084</v>
      </c>
      <c r="G1013" s="483" t="s">
        <v>972</v>
      </c>
      <c r="H1013" s="7" t="s">
        <v>1426</v>
      </c>
      <c r="I1013" s="256"/>
      <c r="J1013" s="256"/>
      <c r="K1013" s="599">
        <v>5012200</v>
      </c>
      <c r="L1013" s="194" t="s">
        <v>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70"/>
        <v>5</v>
      </c>
      <c r="C1014" s="184">
        <f t="shared" si="71"/>
        <v>42495</v>
      </c>
      <c r="D1014" s="191" t="s">
        <v>1699</v>
      </c>
      <c r="E1014" s="191">
        <v>42495</v>
      </c>
      <c r="F1014" s="192" t="s">
        <v>921</v>
      </c>
      <c r="G1014" s="483" t="s">
        <v>742</v>
      </c>
      <c r="H1014" s="193" t="s">
        <v>904</v>
      </c>
      <c r="I1014" s="256">
        <v>500</v>
      </c>
      <c r="J1014" s="256">
        <v>12400</v>
      </c>
      <c r="K1014" s="38">
        <f>ROUND(I1014*J1014,0)</f>
        <v>6200000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/>
      <c r="AC1014" s="591" t="str">
        <f>IF(VLOOKUP(H1014,DS_131,1,0)=H1014,"","x")</f>
        <v/>
      </c>
      <c r="AD1014" s="591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70"/>
        <v>5</v>
      </c>
      <c r="C1015" s="184">
        <f t="shared" si="71"/>
        <v>42495</v>
      </c>
      <c r="D1015" s="191" t="s">
        <v>1699</v>
      </c>
      <c r="E1015" s="191">
        <v>42495</v>
      </c>
      <c r="F1015" s="192" t="s">
        <v>428</v>
      </c>
      <c r="G1015" s="483" t="s">
        <v>742</v>
      </c>
      <c r="H1015" s="193" t="s">
        <v>904</v>
      </c>
      <c r="I1015" s="256"/>
      <c r="J1015" s="256"/>
      <c r="K1015" s="599">
        <v>620000</v>
      </c>
      <c r="L1015" s="194" t="s">
        <v>259</v>
      </c>
      <c r="M1015" s="194" t="s">
        <v>372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70"/>
        <v>5</v>
      </c>
      <c r="C1016" s="184">
        <f t="shared" si="71"/>
        <v>42495</v>
      </c>
      <c r="D1016" s="191" t="s">
        <v>1700</v>
      </c>
      <c r="E1016" s="191">
        <v>42495</v>
      </c>
      <c r="F1016" s="192" t="s">
        <v>1576</v>
      </c>
      <c r="G1016" s="483" t="s">
        <v>744</v>
      </c>
      <c r="H1016" s="193" t="s">
        <v>717</v>
      </c>
      <c r="I1016" s="256">
        <v>22</v>
      </c>
      <c r="J1016" s="256">
        <v>35000</v>
      </c>
      <c r="K1016" s="38">
        <f>ROUND(I1016*J1016,0)</f>
        <v>770000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70"/>
        <v>5</v>
      </c>
      <c r="C1017" s="184">
        <f t="shared" si="71"/>
        <v>42495</v>
      </c>
      <c r="D1017" s="191" t="s">
        <v>1700</v>
      </c>
      <c r="E1017" s="191">
        <v>42495</v>
      </c>
      <c r="F1017" s="192" t="s">
        <v>472</v>
      </c>
      <c r="G1017" s="483" t="s">
        <v>744</v>
      </c>
      <c r="H1017" s="193" t="s">
        <v>717</v>
      </c>
      <c r="I1017" s="256">
        <v>120</v>
      </c>
      <c r="J1017" s="256">
        <v>47449</v>
      </c>
      <c r="K1017" s="38">
        <f>ROUND(I1017*J1017,0)</f>
        <v>5693880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  <c r="AD1017" s="591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70"/>
        <v>5</v>
      </c>
      <c r="C1018" s="184">
        <f t="shared" si="71"/>
        <v>42495</v>
      </c>
      <c r="D1018" s="191" t="s">
        <v>1700</v>
      </c>
      <c r="E1018" s="191">
        <v>42495</v>
      </c>
      <c r="F1018" s="192" t="s">
        <v>428</v>
      </c>
      <c r="G1018" s="483" t="s">
        <v>744</v>
      </c>
      <c r="H1018" s="193" t="s">
        <v>717</v>
      </c>
      <c r="I1018" s="256"/>
      <c r="J1018" s="256"/>
      <c r="K1018" s="599">
        <v>646388</v>
      </c>
      <c r="L1018" s="194" t="s">
        <v>259</v>
      </c>
      <c r="M1018" s="194" t="s">
        <v>372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70"/>
        <v>5</v>
      </c>
      <c r="C1019" s="184">
        <f t="shared" si="71"/>
        <v>42496</v>
      </c>
      <c r="D1019" s="191" t="s">
        <v>1784</v>
      </c>
      <c r="E1019" s="184">
        <v>42496</v>
      </c>
      <c r="F1019" s="192" t="s">
        <v>1076</v>
      </c>
      <c r="G1019" s="483" t="s">
        <v>974</v>
      </c>
      <c r="H1019" s="7" t="s">
        <v>1426</v>
      </c>
      <c r="I1019" s="256">
        <v>11273</v>
      </c>
      <c r="J1019" s="256">
        <v>7600</v>
      </c>
      <c r="K1019" s="38">
        <f>ROUND(I1019*J1019,0)</f>
        <v>85674800</v>
      </c>
      <c r="L1019" s="194" t="s">
        <v>159</v>
      </c>
      <c r="M1019" s="194" t="s">
        <v>8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>
        <v>2</v>
      </c>
      <c r="AC1019" s="591"/>
      <c r="AD1019" s="211" t="str">
        <f>IF(VLOOKUP(H1019,DSKH,1,0)=H1019,"","x")</f>
        <v/>
      </c>
      <c r="AF1019" s="591"/>
      <c r="AG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70"/>
        <v>5</v>
      </c>
      <c r="C1020" s="184">
        <f t="shared" si="71"/>
        <v>42496</v>
      </c>
      <c r="D1020" s="191" t="s">
        <v>1784</v>
      </c>
      <c r="E1020" s="184">
        <v>42496</v>
      </c>
      <c r="F1020" s="192" t="s">
        <v>1084</v>
      </c>
      <c r="G1020" s="483" t="s">
        <v>974</v>
      </c>
      <c r="H1020" s="7" t="s">
        <v>1426</v>
      </c>
      <c r="I1020" s="256"/>
      <c r="J1020" s="256"/>
      <c r="K1020" s="599">
        <v>8567480</v>
      </c>
      <c r="L1020" s="194" t="s">
        <v>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70"/>
        <v>5</v>
      </c>
      <c r="C1021" s="184">
        <f t="shared" si="71"/>
        <v>42496</v>
      </c>
      <c r="D1021" s="191" t="s">
        <v>1785</v>
      </c>
      <c r="E1021" s="184">
        <v>42496</v>
      </c>
      <c r="F1021" s="189" t="s">
        <v>1090</v>
      </c>
      <c r="G1021" s="483" t="s">
        <v>520</v>
      </c>
      <c r="H1021" s="7" t="s">
        <v>1410</v>
      </c>
      <c r="I1021" s="256">
        <v>7166</v>
      </c>
      <c r="J1021" s="256">
        <v>8600</v>
      </c>
      <c r="K1021" s="38">
        <f>ROUND(I1021*J1021,0)</f>
        <v>61627600</v>
      </c>
      <c r="L1021" s="194" t="s">
        <v>159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70"/>
        <v>5</v>
      </c>
      <c r="C1022" s="184">
        <f t="shared" si="71"/>
        <v>42496</v>
      </c>
      <c r="D1022" s="191" t="s">
        <v>1785</v>
      </c>
      <c r="E1022" s="184">
        <v>42496</v>
      </c>
      <c r="F1022" s="189" t="s">
        <v>1091</v>
      </c>
      <c r="G1022" s="483" t="s">
        <v>520</v>
      </c>
      <c r="H1022" s="7" t="s">
        <v>1410</v>
      </c>
      <c r="I1022" s="256"/>
      <c r="J1022" s="256"/>
      <c r="K1022" s="599">
        <v>6162760</v>
      </c>
      <c r="L1022" s="194" t="s">
        <v>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70"/>
        <v>5</v>
      </c>
      <c r="C1023" s="184">
        <f t="shared" si="71"/>
        <v>42496</v>
      </c>
      <c r="D1023" s="191" t="s">
        <v>1701</v>
      </c>
      <c r="E1023" s="191">
        <v>42496</v>
      </c>
      <c r="F1023" s="192" t="s">
        <v>599</v>
      </c>
      <c r="G1023" s="483" t="s">
        <v>1079</v>
      </c>
      <c r="H1023" s="193" t="s">
        <v>897</v>
      </c>
      <c r="I1023" s="256">
        <v>469</v>
      </c>
      <c r="J1023" s="256">
        <v>9200</v>
      </c>
      <c r="K1023" s="38">
        <f>ROUND(I1023*J1023,0)</f>
        <v>4314800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>131</v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/>
      <c r="AC1023" s="591" t="str">
        <f t="shared" ref="AC1023:AC1062" si="75">IF(VLOOKUP(H1023,DS_131,1,0)=H1023,"","x")</f>
        <v/>
      </c>
      <c r="AD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76">IF(C1024&lt;&gt;"",MONTH(C1024),"")</f>
        <v>5</v>
      </c>
      <c r="C1024" s="184">
        <f t="shared" ref="C1024:C1087" si="77">E1024</f>
        <v>42496</v>
      </c>
      <c r="D1024" s="191" t="s">
        <v>1701</v>
      </c>
      <c r="E1024" s="191">
        <v>42496</v>
      </c>
      <c r="F1024" s="192" t="s">
        <v>428</v>
      </c>
      <c r="G1024" s="483" t="s">
        <v>1079</v>
      </c>
      <c r="H1024" s="193" t="s">
        <v>897</v>
      </c>
      <c r="I1024" s="256"/>
      <c r="J1024" s="256"/>
      <c r="K1024" s="599">
        <v>431480</v>
      </c>
      <c r="L1024" s="194" t="s">
        <v>259</v>
      </c>
      <c r="M1024" s="194" t="s">
        <v>372</v>
      </c>
      <c r="N1024" s="52" t="str">
        <f>IF(AND('331-CT'!$E$7=TH!H1024,OR(L1024="331",M1024="331")),"331",IF(AND(OR(L1024="131",M1024="131"),H1024='131-CT'!$E$7),"131",""))</f>
        <v>131</v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si="75"/>
        <v/>
      </c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76"/>
        <v>5</v>
      </c>
      <c r="C1025" s="184">
        <f t="shared" si="77"/>
        <v>42496</v>
      </c>
      <c r="D1025" s="191" t="s">
        <v>1702</v>
      </c>
      <c r="E1025" s="924">
        <v>42496</v>
      </c>
      <c r="F1025" s="931" t="s">
        <v>1577</v>
      </c>
      <c r="G1025" s="926" t="s">
        <v>745</v>
      </c>
      <c r="H1025" s="785" t="s">
        <v>1356</v>
      </c>
      <c r="I1025" s="927">
        <v>200</v>
      </c>
      <c r="J1025" s="927">
        <v>9300</v>
      </c>
      <c r="K1025" s="928">
        <f t="shared" ref="K1025:K1033" si="78">ROUND(I1025*J1025,0)</f>
        <v>1860000</v>
      </c>
      <c r="L1025" s="929" t="s">
        <v>259</v>
      </c>
      <c r="M1025" s="929" t="s">
        <v>174</v>
      </c>
      <c r="N1025" s="52" t="str">
        <f>IF(AND('331-CT'!$E$7=TH!H1025,OR(L1025="331",M1025="331")),"331",IF(AND(OR(L1025="131",M1025="131"),H1025='131-CT'!$E$7),"131",""))</f>
        <v/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41"/>
      <c r="AC1025" s="591" t="str">
        <f t="shared" si="75"/>
        <v/>
      </c>
      <c r="AD1025" s="591"/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76"/>
        <v>5</v>
      </c>
      <c r="C1026" s="184">
        <f t="shared" si="77"/>
        <v>42496</v>
      </c>
      <c r="D1026" s="191" t="s">
        <v>1702</v>
      </c>
      <c r="E1026" s="924">
        <v>42496</v>
      </c>
      <c r="F1026" s="931" t="s">
        <v>1578</v>
      </c>
      <c r="G1026" s="926" t="s">
        <v>745</v>
      </c>
      <c r="H1026" s="785" t="s">
        <v>1356</v>
      </c>
      <c r="I1026" s="927">
        <v>46</v>
      </c>
      <c r="J1026" s="927">
        <v>7600</v>
      </c>
      <c r="K1026" s="928">
        <f t="shared" si="78"/>
        <v>349600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/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1"/>
      <c r="AC1026" s="591" t="str">
        <f t="shared" si="75"/>
        <v/>
      </c>
      <c r="AD1026" s="591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76"/>
        <v>5</v>
      </c>
      <c r="C1027" s="184">
        <f t="shared" si="77"/>
        <v>42496</v>
      </c>
      <c r="D1027" s="191" t="s">
        <v>1702</v>
      </c>
      <c r="E1027" s="924">
        <v>42496</v>
      </c>
      <c r="F1027" s="931" t="s">
        <v>1579</v>
      </c>
      <c r="G1027" s="926" t="s">
        <v>745</v>
      </c>
      <c r="H1027" s="785" t="s">
        <v>1356</v>
      </c>
      <c r="I1027" s="927">
        <v>53</v>
      </c>
      <c r="J1027" s="927">
        <v>31300</v>
      </c>
      <c r="K1027" s="928">
        <f t="shared" si="78"/>
        <v>1658900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/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1"/>
      <c r="AC1027" s="591" t="str">
        <f t="shared" si="75"/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76"/>
        <v>5</v>
      </c>
      <c r="C1028" s="184">
        <f t="shared" si="77"/>
        <v>42496</v>
      </c>
      <c r="D1028" s="191" t="s">
        <v>1702</v>
      </c>
      <c r="E1028" s="924">
        <v>42496</v>
      </c>
      <c r="F1028" s="931" t="s">
        <v>1580</v>
      </c>
      <c r="G1028" s="926" t="s">
        <v>745</v>
      </c>
      <c r="H1028" s="785" t="s">
        <v>1356</v>
      </c>
      <c r="I1028" s="927">
        <v>53</v>
      </c>
      <c r="J1028" s="927">
        <v>27000</v>
      </c>
      <c r="K1028" s="928">
        <f t="shared" si="78"/>
        <v>1431000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/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1"/>
      <c r="AC1028" s="591" t="str">
        <f t="shared" si="75"/>
        <v/>
      </c>
      <c r="AD1028" s="591"/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76"/>
        <v>5</v>
      </c>
      <c r="C1029" s="184">
        <f t="shared" si="77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54</v>
      </c>
      <c r="J1029" s="927">
        <v>22200</v>
      </c>
      <c r="K1029" s="928">
        <f t="shared" si="78"/>
        <v>1198800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/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1"/>
      <c r="AC1029" s="591" t="str">
        <f t="shared" si="75"/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76"/>
        <v>5</v>
      </c>
      <c r="C1030" s="184">
        <f t="shared" si="77"/>
        <v>42496</v>
      </c>
      <c r="D1030" s="191" t="s">
        <v>1702</v>
      </c>
      <c r="E1030" s="924">
        <v>42496</v>
      </c>
      <c r="F1030" s="931" t="s">
        <v>1581</v>
      </c>
      <c r="G1030" s="926" t="s">
        <v>745</v>
      </c>
      <c r="H1030" s="785" t="s">
        <v>1356</v>
      </c>
      <c r="I1030" s="933">
        <v>51</v>
      </c>
      <c r="J1030" s="933">
        <v>40300</v>
      </c>
      <c r="K1030" s="928">
        <f t="shared" si="78"/>
        <v>2055300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/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1"/>
      <c r="AC1030" s="591" t="str">
        <f t="shared" si="75"/>
        <v/>
      </c>
      <c r="AD1030" s="591"/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76"/>
        <v>5</v>
      </c>
      <c r="C1031" s="184">
        <f t="shared" si="77"/>
        <v>42496</v>
      </c>
      <c r="D1031" s="191" t="s">
        <v>1702</v>
      </c>
      <c r="E1031" s="924">
        <v>42496</v>
      </c>
      <c r="F1031" s="931" t="s">
        <v>1582</v>
      </c>
      <c r="G1031" s="926" t="s">
        <v>745</v>
      </c>
      <c r="H1031" s="785" t="s">
        <v>1356</v>
      </c>
      <c r="I1031" s="927">
        <v>108</v>
      </c>
      <c r="J1031" s="927">
        <v>13100</v>
      </c>
      <c r="K1031" s="928">
        <f t="shared" si="78"/>
        <v>1414800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/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1"/>
      <c r="AC1031" s="591" t="str">
        <f t="shared" si="75"/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76"/>
        <v>5</v>
      </c>
      <c r="C1032" s="184">
        <f t="shared" si="77"/>
        <v>42496</v>
      </c>
      <c r="D1032" s="191" t="s">
        <v>1702</v>
      </c>
      <c r="E1032" s="924">
        <v>42496</v>
      </c>
      <c r="F1032" s="931" t="s">
        <v>1583</v>
      </c>
      <c r="G1032" s="926" t="s">
        <v>745</v>
      </c>
      <c r="H1032" s="785" t="s">
        <v>1356</v>
      </c>
      <c r="I1032" s="933">
        <v>37</v>
      </c>
      <c r="J1032" s="933">
        <v>9000</v>
      </c>
      <c r="K1032" s="928">
        <f t="shared" si="78"/>
        <v>333000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/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1"/>
      <c r="AC1032" s="591" t="str">
        <f t="shared" si="75"/>
        <v/>
      </c>
      <c r="AD1032" s="591"/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76"/>
        <v>5</v>
      </c>
      <c r="C1033" s="184">
        <f t="shared" si="77"/>
        <v>42496</v>
      </c>
      <c r="D1033" s="191" t="s">
        <v>1702</v>
      </c>
      <c r="E1033" s="924">
        <v>42496</v>
      </c>
      <c r="F1033" s="931" t="s">
        <v>1584</v>
      </c>
      <c r="G1033" s="926" t="s">
        <v>745</v>
      </c>
      <c r="H1033" s="785" t="s">
        <v>1356</v>
      </c>
      <c r="I1033" s="927">
        <v>50</v>
      </c>
      <c r="J1033" s="927">
        <v>20000</v>
      </c>
      <c r="K1033" s="928">
        <f t="shared" si="78"/>
        <v>1000000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/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1"/>
      <c r="AC1033" s="591" t="str">
        <f t="shared" si="75"/>
        <v/>
      </c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76"/>
        <v>5</v>
      </c>
      <c r="C1034" s="184">
        <f t="shared" si="77"/>
        <v>42496</v>
      </c>
      <c r="D1034" s="191" t="s">
        <v>1702</v>
      </c>
      <c r="E1034" s="924">
        <v>42496</v>
      </c>
      <c r="F1034" s="931" t="s">
        <v>428</v>
      </c>
      <c r="G1034" s="926" t="s">
        <v>745</v>
      </c>
      <c r="H1034" s="785" t="s">
        <v>1356</v>
      </c>
      <c r="I1034" s="927"/>
      <c r="J1034" s="927"/>
      <c r="K1034" s="934">
        <v>1130140</v>
      </c>
      <c r="L1034" s="929" t="s">
        <v>259</v>
      </c>
      <c r="M1034" s="194" t="s">
        <v>372</v>
      </c>
      <c r="N1034" s="52" t="str">
        <f>IF(AND('331-CT'!$E$7=TH!H1034,OR(L1034="331",M1034="331")),"331",IF(AND(OR(L1034="131",M1034="131"),H1034='131-CT'!$E$7),"131",""))</f>
        <v/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1"/>
      <c r="AC1034" s="591" t="str">
        <f t="shared" si="75"/>
        <v/>
      </c>
      <c r="AD1034" s="591"/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76"/>
        <v>5</v>
      </c>
      <c r="C1035" s="184">
        <f t="shared" si="77"/>
        <v>42496</v>
      </c>
      <c r="D1035" s="191" t="s">
        <v>1703</v>
      </c>
      <c r="E1035" s="191">
        <v>42496</v>
      </c>
      <c r="F1035" s="192" t="s">
        <v>1585</v>
      </c>
      <c r="G1035" s="483" t="s">
        <v>747</v>
      </c>
      <c r="H1035" s="785" t="s">
        <v>1356</v>
      </c>
      <c r="I1035" s="256">
        <v>30</v>
      </c>
      <c r="J1035" s="256">
        <v>8800</v>
      </c>
      <c r="K1035" s="38">
        <f t="shared" ref="K1035:K1043" si="79">ROUND(I1035*J1035,0)</f>
        <v>264000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8"/>
      <c r="AC1035" s="591" t="str">
        <f t="shared" si="75"/>
        <v/>
      </c>
      <c r="AD1035" s="591"/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76"/>
        <v>5</v>
      </c>
      <c r="C1036" s="184">
        <f t="shared" si="77"/>
        <v>42496</v>
      </c>
      <c r="D1036" s="191" t="s">
        <v>1703</v>
      </c>
      <c r="E1036" s="191">
        <v>42496</v>
      </c>
      <c r="F1036" s="192" t="s">
        <v>1586</v>
      </c>
      <c r="G1036" s="483" t="s">
        <v>747</v>
      </c>
      <c r="H1036" s="785" t="s">
        <v>1356</v>
      </c>
      <c r="I1036" s="256">
        <v>60</v>
      </c>
      <c r="J1036" s="256">
        <v>11000</v>
      </c>
      <c r="K1036" s="38">
        <f t="shared" si="79"/>
        <v>660000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5"/>
        <v/>
      </c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76"/>
        <v>5</v>
      </c>
      <c r="C1037" s="184">
        <f t="shared" si="77"/>
        <v>42496</v>
      </c>
      <c r="D1037" s="191" t="s">
        <v>1703</v>
      </c>
      <c r="E1037" s="775">
        <v>42496</v>
      </c>
      <c r="F1037" s="189" t="s">
        <v>1587</v>
      </c>
      <c r="G1037" s="483" t="s">
        <v>747</v>
      </c>
      <c r="H1037" s="785" t="s">
        <v>1356</v>
      </c>
      <c r="I1037" s="259">
        <v>60</v>
      </c>
      <c r="J1037" s="259">
        <v>10000</v>
      </c>
      <c r="K1037" s="38">
        <f t="shared" si="79"/>
        <v>600000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5"/>
        <v/>
      </c>
      <c r="AD1037" s="591"/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76"/>
        <v>5</v>
      </c>
      <c r="C1038" s="184">
        <f t="shared" si="77"/>
        <v>42496</v>
      </c>
      <c r="D1038" s="191" t="s">
        <v>1703</v>
      </c>
      <c r="E1038" s="775">
        <v>42496</v>
      </c>
      <c r="F1038" s="189" t="s">
        <v>1588</v>
      </c>
      <c r="G1038" s="483" t="s">
        <v>747</v>
      </c>
      <c r="H1038" s="785" t="s">
        <v>1356</v>
      </c>
      <c r="I1038" s="256">
        <v>36</v>
      </c>
      <c r="J1038" s="256">
        <v>8000</v>
      </c>
      <c r="K1038" s="38">
        <f t="shared" si="79"/>
        <v>288000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5"/>
        <v/>
      </c>
      <c r="AD1038" s="591"/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76"/>
        <v>5</v>
      </c>
      <c r="C1039" s="184">
        <f t="shared" si="77"/>
        <v>42496</v>
      </c>
      <c r="D1039" s="191" t="s">
        <v>1703</v>
      </c>
      <c r="E1039" s="775">
        <v>42496</v>
      </c>
      <c r="F1039" s="189" t="s">
        <v>1589</v>
      </c>
      <c r="G1039" s="483" t="s">
        <v>747</v>
      </c>
      <c r="H1039" s="785" t="s">
        <v>1356</v>
      </c>
      <c r="I1039" s="256">
        <v>24</v>
      </c>
      <c r="J1039" s="256">
        <v>26000</v>
      </c>
      <c r="K1039" s="38">
        <f t="shared" si="79"/>
        <v>624000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5"/>
        <v/>
      </c>
      <c r="AD1039" s="591"/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76"/>
        <v>5</v>
      </c>
      <c r="C1040" s="184">
        <f t="shared" si="77"/>
        <v>42496</v>
      </c>
      <c r="D1040" s="191" t="s">
        <v>1703</v>
      </c>
      <c r="E1040" s="184">
        <v>42496</v>
      </c>
      <c r="F1040" s="192" t="s">
        <v>1590</v>
      </c>
      <c r="G1040" s="483" t="s">
        <v>747</v>
      </c>
      <c r="H1040" s="785" t="s">
        <v>1356</v>
      </c>
      <c r="I1040" s="256">
        <v>20</v>
      </c>
      <c r="J1040" s="256">
        <v>24000</v>
      </c>
      <c r="K1040" s="38">
        <f t="shared" si="79"/>
        <v>480000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5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76"/>
        <v>5</v>
      </c>
      <c r="C1041" s="184">
        <f t="shared" si="77"/>
        <v>42496</v>
      </c>
      <c r="D1041" s="191" t="s">
        <v>1703</v>
      </c>
      <c r="E1041" s="184">
        <v>42496</v>
      </c>
      <c r="F1041" s="189" t="s">
        <v>1591</v>
      </c>
      <c r="G1041" s="483" t="s">
        <v>747</v>
      </c>
      <c r="H1041" s="785" t="s">
        <v>1356</v>
      </c>
      <c r="I1041" s="256">
        <v>22</v>
      </c>
      <c r="J1041" s="256">
        <v>27800</v>
      </c>
      <c r="K1041" s="38">
        <f t="shared" si="79"/>
        <v>611600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5"/>
        <v/>
      </c>
      <c r="AD1041" s="591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76"/>
        <v>5</v>
      </c>
      <c r="C1042" s="184">
        <f t="shared" si="77"/>
        <v>42496</v>
      </c>
      <c r="D1042" s="191" t="s">
        <v>1703</v>
      </c>
      <c r="E1042" s="184">
        <v>42496</v>
      </c>
      <c r="F1042" s="189" t="s">
        <v>1592</v>
      </c>
      <c r="G1042" s="483" t="s">
        <v>747</v>
      </c>
      <c r="H1042" s="785" t="s">
        <v>1356</v>
      </c>
      <c r="I1042" s="256">
        <v>20</v>
      </c>
      <c r="J1042" s="256">
        <v>31000</v>
      </c>
      <c r="K1042" s="38">
        <f t="shared" si="79"/>
        <v>620000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5"/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76"/>
        <v>5</v>
      </c>
      <c r="C1043" s="184">
        <f t="shared" si="77"/>
        <v>42496</v>
      </c>
      <c r="D1043" s="191" t="s">
        <v>1703</v>
      </c>
      <c r="E1043" s="184">
        <v>42496</v>
      </c>
      <c r="F1043" s="189" t="s">
        <v>1593</v>
      </c>
      <c r="G1043" s="483" t="s">
        <v>747</v>
      </c>
      <c r="H1043" s="785" t="s">
        <v>1356</v>
      </c>
      <c r="I1043" s="256">
        <v>20</v>
      </c>
      <c r="J1043" s="256">
        <v>33000</v>
      </c>
      <c r="K1043" s="38">
        <f t="shared" si="79"/>
        <v>660000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5"/>
        <v/>
      </c>
      <c r="AD1043" s="591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76"/>
        <v>5</v>
      </c>
      <c r="C1044" s="184">
        <f t="shared" si="77"/>
        <v>42496</v>
      </c>
      <c r="D1044" s="191" t="s">
        <v>1703</v>
      </c>
      <c r="E1044" s="184">
        <v>42496</v>
      </c>
      <c r="F1044" s="189" t="s">
        <v>428</v>
      </c>
      <c r="G1044" s="483" t="s">
        <v>747</v>
      </c>
      <c r="H1044" s="785" t="s">
        <v>1356</v>
      </c>
      <c r="I1044" s="256"/>
      <c r="J1044" s="256"/>
      <c r="K1044" s="599">
        <v>480760</v>
      </c>
      <c r="L1044" s="194" t="s">
        <v>259</v>
      </c>
      <c r="M1044" s="194" t="s">
        <v>372</v>
      </c>
      <c r="N1044" s="52" t="str">
        <f>IF(AND('331-CT'!$E$7=TH!H1044,OR(L1044="331",M1044="331")),"331",IF(AND(OR(L1044="131",M1044="131"),H1044='131-CT'!$E$7),"131",""))</f>
        <v/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5"/>
        <v/>
      </c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76"/>
        <v>5</v>
      </c>
      <c r="C1045" s="184">
        <f t="shared" si="77"/>
        <v>42497</v>
      </c>
      <c r="D1045" s="191" t="s">
        <v>1704</v>
      </c>
      <c r="E1045" s="923">
        <v>42497</v>
      </c>
      <c r="F1045" s="930" t="s">
        <v>1594</v>
      </c>
      <c r="G1045" s="926" t="s">
        <v>753</v>
      </c>
      <c r="H1045" s="785" t="s">
        <v>1356</v>
      </c>
      <c r="I1045" s="927">
        <v>20</v>
      </c>
      <c r="J1045" s="927">
        <v>13200</v>
      </c>
      <c r="K1045" s="928">
        <f t="shared" ref="K1045:K1053" si="80">ROUND(I1045*J1045,0)</f>
        <v>264000</v>
      </c>
      <c r="L1045" s="929" t="s">
        <v>259</v>
      </c>
      <c r="M1045" s="929" t="s">
        <v>174</v>
      </c>
      <c r="N1045" s="52" t="str">
        <f>IF(AND('331-CT'!$E$7=TH!H1045,OR(L1045="331",M1045="331")),"331",IF(AND(OR(L1045="131",M1045="131"),H1045='131-CT'!$E$7),"131",""))</f>
        <v/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41"/>
      <c r="AC1045" s="591" t="str">
        <f t="shared" si="75"/>
        <v/>
      </c>
      <c r="AD1045" s="591"/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76"/>
        <v>5</v>
      </c>
      <c r="C1046" s="184">
        <f t="shared" si="77"/>
        <v>42497</v>
      </c>
      <c r="D1046" s="191" t="s">
        <v>1704</v>
      </c>
      <c r="E1046" s="923">
        <v>42497</v>
      </c>
      <c r="F1046" s="930" t="s">
        <v>1595</v>
      </c>
      <c r="G1046" s="926" t="s">
        <v>753</v>
      </c>
      <c r="H1046" s="785" t="s">
        <v>1356</v>
      </c>
      <c r="I1046" s="927">
        <v>20</v>
      </c>
      <c r="J1046" s="927">
        <v>17000</v>
      </c>
      <c r="K1046" s="928">
        <f t="shared" si="80"/>
        <v>340000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/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1"/>
      <c r="AC1046" s="591" t="str">
        <f t="shared" si="75"/>
        <v/>
      </c>
      <c r="AD1046" s="591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76"/>
        <v>5</v>
      </c>
      <c r="C1047" s="184">
        <f t="shared" si="77"/>
        <v>42497</v>
      </c>
      <c r="D1047" s="191" t="s">
        <v>1704</v>
      </c>
      <c r="E1047" s="923">
        <v>42497</v>
      </c>
      <c r="F1047" s="930" t="s">
        <v>1540</v>
      </c>
      <c r="G1047" s="926" t="s">
        <v>753</v>
      </c>
      <c r="H1047" s="785" t="s">
        <v>1356</v>
      </c>
      <c r="I1047" s="927">
        <v>107</v>
      </c>
      <c r="J1047" s="927">
        <v>15400</v>
      </c>
      <c r="K1047" s="928">
        <f t="shared" si="80"/>
        <v>1647800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/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1"/>
      <c r="AC1047" s="591" t="str">
        <f t="shared" si="75"/>
        <v/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76"/>
        <v>5</v>
      </c>
      <c r="C1048" s="184">
        <f t="shared" si="77"/>
        <v>42497</v>
      </c>
      <c r="D1048" s="191" t="s">
        <v>1704</v>
      </c>
      <c r="E1048" s="923">
        <v>42497</v>
      </c>
      <c r="F1048" s="930" t="s">
        <v>1596</v>
      </c>
      <c r="G1048" s="926" t="s">
        <v>753</v>
      </c>
      <c r="H1048" s="785" t="s">
        <v>1356</v>
      </c>
      <c r="I1048" s="927">
        <v>26</v>
      </c>
      <c r="J1048" s="927">
        <v>15000</v>
      </c>
      <c r="K1048" s="928">
        <f t="shared" si="80"/>
        <v>390000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/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1"/>
      <c r="AC1048" s="591" t="str">
        <f t="shared" si="75"/>
        <v/>
      </c>
      <c r="AD1048" s="591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76"/>
        <v>5</v>
      </c>
      <c r="C1049" s="184">
        <f t="shared" si="77"/>
        <v>42497</v>
      </c>
      <c r="D1049" s="191" t="s">
        <v>1704</v>
      </c>
      <c r="E1049" s="923">
        <v>42497</v>
      </c>
      <c r="F1049" s="931" t="s">
        <v>1597</v>
      </c>
      <c r="G1049" s="926" t="s">
        <v>753</v>
      </c>
      <c r="H1049" s="785" t="s">
        <v>1356</v>
      </c>
      <c r="I1049" s="927">
        <v>52</v>
      </c>
      <c r="J1049" s="927">
        <v>16700</v>
      </c>
      <c r="K1049" s="928">
        <f t="shared" si="80"/>
        <v>868400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/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1"/>
      <c r="AC1049" s="591" t="str">
        <f t="shared" si="75"/>
        <v/>
      </c>
      <c r="AD1049" s="591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76"/>
        <v>5</v>
      </c>
      <c r="C1050" s="184">
        <f t="shared" si="77"/>
        <v>42497</v>
      </c>
      <c r="D1050" s="191" t="s">
        <v>1704</v>
      </c>
      <c r="E1050" s="923">
        <v>42497</v>
      </c>
      <c r="F1050" s="930" t="s">
        <v>1598</v>
      </c>
      <c r="G1050" s="926" t="s">
        <v>753</v>
      </c>
      <c r="H1050" s="785" t="s">
        <v>1356</v>
      </c>
      <c r="I1050" s="927">
        <v>52</v>
      </c>
      <c r="J1050" s="927">
        <v>58000</v>
      </c>
      <c r="K1050" s="928">
        <f t="shared" si="80"/>
        <v>3016000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/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1"/>
      <c r="AC1050" s="591" t="str">
        <f t="shared" si="75"/>
        <v/>
      </c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76"/>
        <v>5</v>
      </c>
      <c r="C1051" s="184">
        <f t="shared" si="77"/>
        <v>42497</v>
      </c>
      <c r="D1051" s="191" t="s">
        <v>1704</v>
      </c>
      <c r="E1051" s="923">
        <v>42497</v>
      </c>
      <c r="F1051" s="930" t="s">
        <v>1599</v>
      </c>
      <c r="G1051" s="926" t="s">
        <v>753</v>
      </c>
      <c r="H1051" s="785" t="s">
        <v>1356</v>
      </c>
      <c r="I1051" s="927">
        <v>51</v>
      </c>
      <c r="J1051" s="927">
        <v>49950</v>
      </c>
      <c r="K1051" s="928">
        <f t="shared" si="80"/>
        <v>2547450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/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1"/>
      <c r="AC1051" s="591" t="str">
        <f t="shared" si="75"/>
        <v/>
      </c>
      <c r="AD1051" s="591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76"/>
        <v>5</v>
      </c>
      <c r="C1052" s="184">
        <f t="shared" si="77"/>
        <v>42497</v>
      </c>
      <c r="D1052" s="191" t="s">
        <v>1704</v>
      </c>
      <c r="E1052" s="923">
        <v>42497</v>
      </c>
      <c r="F1052" s="930" t="s">
        <v>1600</v>
      </c>
      <c r="G1052" s="926" t="s">
        <v>753</v>
      </c>
      <c r="H1052" s="785" t="s">
        <v>1356</v>
      </c>
      <c r="I1052" s="927">
        <v>56</v>
      </c>
      <c r="J1052" s="927">
        <v>26000</v>
      </c>
      <c r="K1052" s="928">
        <f t="shared" si="80"/>
        <v>1456000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/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1"/>
      <c r="AC1052" s="591" t="str">
        <f t="shared" si="75"/>
        <v/>
      </c>
      <c r="AD1052" s="591"/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76"/>
        <v>5</v>
      </c>
      <c r="C1053" s="184">
        <f t="shared" si="77"/>
        <v>42497</v>
      </c>
      <c r="D1053" s="191" t="s">
        <v>1704</v>
      </c>
      <c r="E1053" s="923">
        <v>42497</v>
      </c>
      <c r="F1053" s="930" t="s">
        <v>1601</v>
      </c>
      <c r="G1053" s="926" t="s">
        <v>753</v>
      </c>
      <c r="H1053" s="785" t="s">
        <v>1356</v>
      </c>
      <c r="I1053" s="927">
        <v>50</v>
      </c>
      <c r="J1053" s="927">
        <v>31900</v>
      </c>
      <c r="K1053" s="928">
        <f t="shared" si="80"/>
        <v>1595000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/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1"/>
      <c r="AC1053" s="591" t="str">
        <f t="shared" si="75"/>
        <v/>
      </c>
      <c r="AD1053" s="59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76"/>
        <v>5</v>
      </c>
      <c r="C1054" s="184">
        <f t="shared" si="77"/>
        <v>42497</v>
      </c>
      <c r="D1054" s="191" t="s">
        <v>1704</v>
      </c>
      <c r="E1054" s="923">
        <v>42497</v>
      </c>
      <c r="F1054" s="930" t="s">
        <v>428</v>
      </c>
      <c r="G1054" s="926" t="s">
        <v>753</v>
      </c>
      <c r="H1054" s="785" t="s">
        <v>1356</v>
      </c>
      <c r="I1054" s="927"/>
      <c r="J1054" s="927"/>
      <c r="K1054" s="934">
        <v>1192065</v>
      </c>
      <c r="L1054" s="929" t="s">
        <v>259</v>
      </c>
      <c r="M1054" s="194" t="s">
        <v>372</v>
      </c>
      <c r="N1054" s="52" t="str">
        <f>IF(AND('331-CT'!$E$7=TH!H1054,OR(L1054="331",M1054="331")),"331",IF(AND(OR(L1054="131",M1054="131"),H1054='131-CT'!$E$7),"131",""))</f>
        <v/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1"/>
      <c r="AC1054" s="591" t="str">
        <f t="shared" si="75"/>
        <v/>
      </c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76"/>
        <v>5</v>
      </c>
      <c r="C1055" s="184">
        <f t="shared" si="77"/>
        <v>42499</v>
      </c>
      <c r="D1055" s="191" t="s">
        <v>1705</v>
      </c>
      <c r="E1055" s="184">
        <v>42499</v>
      </c>
      <c r="F1055" s="192" t="s">
        <v>506</v>
      </c>
      <c r="G1055" s="483" t="s">
        <v>754</v>
      </c>
      <c r="H1055" s="912" t="s">
        <v>805</v>
      </c>
      <c r="I1055" s="256">
        <v>281</v>
      </c>
      <c r="J1055" s="256">
        <v>7300</v>
      </c>
      <c r="K1055" s="38">
        <f>ROUND(I1055*J1055,0)</f>
        <v>2051300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8"/>
      <c r="AC1055" s="591" t="str">
        <f t="shared" si="75"/>
        <v/>
      </c>
      <c r="AD1055" s="591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76"/>
        <v>5</v>
      </c>
      <c r="C1056" s="184">
        <f t="shared" si="77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495</v>
      </c>
      <c r="J1056" s="256">
        <v>5900</v>
      </c>
      <c r="K1056" s="38">
        <f>ROUND(I1056*J1056,0)</f>
        <v>2920500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5"/>
        <v/>
      </c>
      <c r="AD1056" s="591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76"/>
        <v>5</v>
      </c>
      <c r="C1057" s="184">
        <f t="shared" si="77"/>
        <v>42499</v>
      </c>
      <c r="D1057" s="191" t="s">
        <v>1705</v>
      </c>
      <c r="E1057" s="184">
        <v>42499</v>
      </c>
      <c r="F1057" s="189" t="s">
        <v>428</v>
      </c>
      <c r="G1057" s="483" t="s">
        <v>754</v>
      </c>
      <c r="H1057" s="912" t="s">
        <v>805</v>
      </c>
      <c r="I1057" s="256"/>
      <c r="J1057" s="256"/>
      <c r="K1057" s="599">
        <v>497180</v>
      </c>
      <c r="L1057" s="194" t="s">
        <v>259</v>
      </c>
      <c r="M1057" s="194" t="s">
        <v>372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5"/>
        <v/>
      </c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76"/>
        <v>5</v>
      </c>
      <c r="C1058" s="184">
        <f t="shared" si="77"/>
        <v>42499</v>
      </c>
      <c r="D1058" s="191" t="s">
        <v>1706</v>
      </c>
      <c r="E1058" s="184">
        <v>42499</v>
      </c>
      <c r="F1058" s="192" t="s">
        <v>591</v>
      </c>
      <c r="G1058" s="483" t="s">
        <v>756</v>
      </c>
      <c r="H1058" s="193" t="s">
        <v>897</v>
      </c>
      <c r="I1058" s="256">
        <v>65</v>
      </c>
      <c r="J1058" s="256">
        <v>9250</v>
      </c>
      <c r="K1058" s="38">
        <f>ROUND(I1058*J1058,0)</f>
        <v>601250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>131</v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5"/>
        <v/>
      </c>
      <c r="AD1058" s="591"/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76"/>
        <v>5</v>
      </c>
      <c r="C1059" s="184">
        <f t="shared" si="77"/>
        <v>42499</v>
      </c>
      <c r="D1059" s="191" t="s">
        <v>1706</v>
      </c>
      <c r="E1059" s="184">
        <v>42499</v>
      </c>
      <c r="F1059" s="189" t="s">
        <v>1602</v>
      </c>
      <c r="G1059" s="483" t="s">
        <v>756</v>
      </c>
      <c r="H1059" s="193" t="s">
        <v>897</v>
      </c>
      <c r="I1059" s="256">
        <v>105</v>
      </c>
      <c r="J1059" s="256">
        <v>8500</v>
      </c>
      <c r="K1059" s="38">
        <f>ROUND(I1059*J1059,0)</f>
        <v>892500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5"/>
        <v/>
      </c>
      <c r="AD1059" s="591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76"/>
        <v>5</v>
      </c>
      <c r="C1060" s="184">
        <f t="shared" si="77"/>
        <v>42499</v>
      </c>
      <c r="D1060" s="191" t="s">
        <v>1706</v>
      </c>
      <c r="E1060" s="184">
        <v>42499</v>
      </c>
      <c r="F1060" s="189" t="s">
        <v>1603</v>
      </c>
      <c r="G1060" s="483" t="s">
        <v>756</v>
      </c>
      <c r="H1060" s="193" t="s">
        <v>897</v>
      </c>
      <c r="I1060" s="256">
        <v>130</v>
      </c>
      <c r="J1060" s="256">
        <v>8950</v>
      </c>
      <c r="K1060" s="38">
        <f>ROUND(I1060*J1060,0)</f>
        <v>1163500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>131</v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5"/>
        <v/>
      </c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76"/>
        <v>5</v>
      </c>
      <c r="C1061" s="184">
        <f t="shared" si="77"/>
        <v>42499</v>
      </c>
      <c r="D1061" s="191" t="s">
        <v>1706</v>
      </c>
      <c r="E1061" s="184">
        <v>42499</v>
      </c>
      <c r="F1061" s="189" t="s">
        <v>599</v>
      </c>
      <c r="G1061" s="483" t="s">
        <v>756</v>
      </c>
      <c r="H1061" s="193" t="s">
        <v>897</v>
      </c>
      <c r="I1061" s="256">
        <v>356</v>
      </c>
      <c r="J1061" s="256">
        <v>9200</v>
      </c>
      <c r="K1061" s="38">
        <f>ROUND(I1061*J1061,0)</f>
        <v>3275200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>131</v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5"/>
        <v/>
      </c>
      <c r="AD1061" s="591"/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76"/>
        <v>5</v>
      </c>
      <c r="C1062" s="184">
        <f t="shared" si="77"/>
        <v>42499</v>
      </c>
      <c r="D1062" s="191" t="s">
        <v>1706</v>
      </c>
      <c r="E1062" s="184">
        <v>42499</v>
      </c>
      <c r="F1062" s="192" t="s">
        <v>428</v>
      </c>
      <c r="G1062" s="483" t="s">
        <v>756</v>
      </c>
      <c r="H1062" s="193" t="s">
        <v>897</v>
      </c>
      <c r="I1062" s="256"/>
      <c r="J1062" s="256"/>
      <c r="K1062" s="599">
        <v>593245</v>
      </c>
      <c r="L1062" s="194" t="s">
        <v>259</v>
      </c>
      <c r="M1062" s="194" t="s">
        <v>372</v>
      </c>
      <c r="N1062" s="52" t="str">
        <f>IF(AND('331-CT'!$E$7=TH!H1062,OR(L1062="331",M1062="331")),"331",IF(AND(OR(L1062="131",M1062="131"),H1062='131-CT'!$E$7),"131",""))</f>
        <v>131</v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5"/>
        <v/>
      </c>
      <c r="AD1062" s="591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76"/>
        <v>5</v>
      </c>
      <c r="C1063" s="184">
        <f t="shared" si="77"/>
        <v>42500</v>
      </c>
      <c r="D1063" s="191" t="s">
        <v>1786</v>
      </c>
      <c r="E1063" s="184">
        <v>42500</v>
      </c>
      <c r="F1063" s="192" t="s">
        <v>1076</v>
      </c>
      <c r="G1063" s="483" t="s">
        <v>976</v>
      </c>
      <c r="H1063" s="7" t="s">
        <v>1426</v>
      </c>
      <c r="I1063" s="256">
        <v>1696</v>
      </c>
      <c r="J1063" s="256">
        <v>7600</v>
      </c>
      <c r="K1063" s="38">
        <f>ROUND(I1063*J1063,0)</f>
        <v>12889600</v>
      </c>
      <c r="L1063" s="194" t="s">
        <v>159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>
        <v>2</v>
      </c>
      <c r="AC1063" s="591"/>
      <c r="AD1063" s="211" t="str">
        <f>IF(VLOOKUP(H1063,DSKH,1,0)=H1063,"","x")</f>
        <v/>
      </c>
      <c r="AF1063" s="591"/>
      <c r="AG1063" s="591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6"/>
        <v>5</v>
      </c>
      <c r="C1064" s="184">
        <f t="shared" si="77"/>
        <v>42500</v>
      </c>
      <c r="D1064" s="191" t="s">
        <v>1786</v>
      </c>
      <c r="E1064" s="184">
        <v>42500</v>
      </c>
      <c r="F1064" s="189" t="s">
        <v>1084</v>
      </c>
      <c r="G1064" s="483" t="s">
        <v>976</v>
      </c>
      <c r="H1064" s="7" t="s">
        <v>1426</v>
      </c>
      <c r="I1064" s="256"/>
      <c r="J1064" s="256"/>
      <c r="K1064" s="599">
        <v>1288960</v>
      </c>
      <c r="L1064" s="194" t="s">
        <v>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76"/>
        <v>5</v>
      </c>
      <c r="C1065" s="184">
        <f t="shared" si="77"/>
        <v>42500</v>
      </c>
      <c r="D1065" s="191" t="s">
        <v>1707</v>
      </c>
      <c r="E1065" s="184">
        <v>42500</v>
      </c>
      <c r="F1065" s="189" t="s">
        <v>599</v>
      </c>
      <c r="G1065" s="483" t="s">
        <v>757</v>
      </c>
      <c r="H1065" s="193" t="s">
        <v>897</v>
      </c>
      <c r="I1065" s="256">
        <v>102</v>
      </c>
      <c r="J1065" s="256">
        <v>9200</v>
      </c>
      <c r="K1065" s="38">
        <f>ROUND(I1065*J1065,0)</f>
        <v>938400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>131</v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/>
      <c r="AC1065" s="591" t="str">
        <f t="shared" ref="AC1065:AC1096" si="81">IF(VLOOKUP(H1065,DS_131,1,0)=H1065,"","x")</f>
        <v/>
      </c>
      <c r="AD1065" s="591"/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76"/>
        <v>5</v>
      </c>
      <c r="C1066" s="184">
        <f t="shared" si="77"/>
        <v>42500</v>
      </c>
      <c r="D1066" s="191" t="s">
        <v>1707</v>
      </c>
      <c r="E1066" s="184">
        <v>42500</v>
      </c>
      <c r="F1066" s="189" t="s">
        <v>1604</v>
      </c>
      <c r="G1066" s="483" t="s">
        <v>757</v>
      </c>
      <c r="H1066" s="193" t="s">
        <v>897</v>
      </c>
      <c r="I1066" s="256">
        <v>198</v>
      </c>
      <c r="J1066" s="256">
        <v>13000</v>
      </c>
      <c r="K1066" s="38">
        <f>ROUND(I1066*J1066,0)</f>
        <v>2574000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si="81"/>
        <v/>
      </c>
      <c r="AD1066" s="591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76"/>
        <v>5</v>
      </c>
      <c r="C1067" s="184">
        <f t="shared" si="77"/>
        <v>42500</v>
      </c>
      <c r="D1067" s="191" t="s">
        <v>1707</v>
      </c>
      <c r="E1067" s="184">
        <v>42500</v>
      </c>
      <c r="F1067" s="189" t="s">
        <v>1603</v>
      </c>
      <c r="G1067" s="483" t="s">
        <v>757</v>
      </c>
      <c r="H1067" s="193" t="s">
        <v>897</v>
      </c>
      <c r="I1067" s="256">
        <v>260</v>
      </c>
      <c r="J1067" s="256">
        <v>8950</v>
      </c>
      <c r="K1067" s="38">
        <f>ROUND(I1067*J1067,0)</f>
        <v>2327000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1"/>
        <v/>
      </c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76"/>
        <v>5</v>
      </c>
      <c r="C1068" s="184">
        <f t="shared" si="77"/>
        <v>42500</v>
      </c>
      <c r="D1068" s="191" t="s">
        <v>1707</v>
      </c>
      <c r="E1068" s="184">
        <v>42500</v>
      </c>
      <c r="F1068" s="189" t="s">
        <v>1793</v>
      </c>
      <c r="G1068" s="483" t="s">
        <v>757</v>
      </c>
      <c r="H1068" s="193" t="s">
        <v>897</v>
      </c>
      <c r="I1068" s="256">
        <v>400</v>
      </c>
      <c r="J1068" s="256">
        <v>1300</v>
      </c>
      <c r="K1068" s="38">
        <f>ROUND(I1068*J1068,0)</f>
        <v>520000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1"/>
        <v/>
      </c>
      <c r="AD1068" s="591"/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76"/>
        <v>5</v>
      </c>
      <c r="C1069" s="184">
        <f t="shared" si="77"/>
        <v>42500</v>
      </c>
      <c r="D1069" s="191" t="s">
        <v>1707</v>
      </c>
      <c r="E1069" s="184">
        <v>42500</v>
      </c>
      <c r="F1069" s="192" t="s">
        <v>1794</v>
      </c>
      <c r="G1069" s="483" t="s">
        <v>757</v>
      </c>
      <c r="H1069" s="193" t="s">
        <v>897</v>
      </c>
      <c r="I1069" s="256">
        <v>780</v>
      </c>
      <c r="J1069" s="256">
        <v>1200</v>
      </c>
      <c r="K1069" s="38">
        <f>ROUND(I1069*J1069,0)</f>
        <v>936000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1"/>
        <v/>
      </c>
      <c r="AD1069" s="591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6"/>
        <v>5</v>
      </c>
      <c r="C1070" s="184">
        <f t="shared" si="77"/>
        <v>42500</v>
      </c>
      <c r="D1070" s="191" t="s">
        <v>1707</v>
      </c>
      <c r="E1070" s="184">
        <v>42500</v>
      </c>
      <c r="F1070" s="189" t="s">
        <v>428</v>
      </c>
      <c r="G1070" s="483" t="s">
        <v>757</v>
      </c>
      <c r="H1070" s="193" t="s">
        <v>897</v>
      </c>
      <c r="I1070" s="256"/>
      <c r="J1070" s="256"/>
      <c r="K1070" s="599">
        <v>729540</v>
      </c>
      <c r="L1070" s="194" t="s">
        <v>259</v>
      </c>
      <c r="M1070" s="194" t="s">
        <v>372</v>
      </c>
      <c r="N1070" s="52" t="str">
        <f>IF(AND('331-CT'!$E$7=TH!H1070,OR(L1070="331",M1070="331")),"331",IF(AND(OR(L1070="131",M1070="131"),H1070='131-CT'!$E$7),"131",""))</f>
        <v>131</v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1"/>
        <v/>
      </c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76"/>
        <v>5</v>
      </c>
      <c r="C1071" s="184">
        <f t="shared" si="77"/>
        <v>42500</v>
      </c>
      <c r="D1071" s="191" t="s">
        <v>1708</v>
      </c>
      <c r="E1071" s="184">
        <v>42500</v>
      </c>
      <c r="F1071" s="189" t="s">
        <v>1605</v>
      </c>
      <c r="G1071" s="483" t="s">
        <v>759</v>
      </c>
      <c r="H1071" s="785" t="s">
        <v>1356</v>
      </c>
      <c r="I1071" s="256">
        <v>48</v>
      </c>
      <c r="J1071" s="256">
        <v>38150</v>
      </c>
      <c r="K1071" s="38">
        <f t="shared" ref="K1071:K1078" si="82">ROUND(I1071*J1071,0)</f>
        <v>1831200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1"/>
        <v/>
      </c>
      <c r="AD1071" s="591"/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76"/>
        <v>5</v>
      </c>
      <c r="C1072" s="184">
        <f t="shared" si="77"/>
        <v>42500</v>
      </c>
      <c r="D1072" s="191" t="s">
        <v>1708</v>
      </c>
      <c r="E1072" s="184">
        <v>42500</v>
      </c>
      <c r="F1072" s="189" t="s">
        <v>1582</v>
      </c>
      <c r="G1072" s="483" t="s">
        <v>759</v>
      </c>
      <c r="H1072" s="785" t="s">
        <v>1356</v>
      </c>
      <c r="I1072" s="256">
        <v>500</v>
      </c>
      <c r="J1072" s="256">
        <v>12700</v>
      </c>
      <c r="K1072" s="38">
        <f t="shared" si="82"/>
        <v>6350000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1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76"/>
        <v>5</v>
      </c>
      <c r="C1073" s="184">
        <f t="shared" si="77"/>
        <v>42500</v>
      </c>
      <c r="D1073" s="191" t="s">
        <v>1708</v>
      </c>
      <c r="E1073" s="184">
        <v>42500</v>
      </c>
      <c r="F1073" s="192" t="s">
        <v>1606</v>
      </c>
      <c r="G1073" s="483" t="s">
        <v>759</v>
      </c>
      <c r="H1073" s="785" t="s">
        <v>1356</v>
      </c>
      <c r="I1073" s="256">
        <v>50</v>
      </c>
      <c r="J1073" s="256">
        <v>43400</v>
      </c>
      <c r="K1073" s="38">
        <f t="shared" si="82"/>
        <v>2170000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1"/>
        <v/>
      </c>
      <c r="AD1073" s="591"/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76"/>
        <v>5</v>
      </c>
      <c r="C1074" s="184">
        <f t="shared" si="77"/>
        <v>42500</v>
      </c>
      <c r="D1074" s="191" t="s">
        <v>1708</v>
      </c>
      <c r="E1074" s="184">
        <v>42500</v>
      </c>
      <c r="F1074" s="189" t="s">
        <v>1607</v>
      </c>
      <c r="G1074" s="483" t="s">
        <v>759</v>
      </c>
      <c r="H1074" s="785" t="s">
        <v>1356</v>
      </c>
      <c r="I1074" s="256">
        <v>23</v>
      </c>
      <c r="J1074" s="256">
        <v>51500</v>
      </c>
      <c r="K1074" s="38">
        <f t="shared" si="82"/>
        <v>1184500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1"/>
        <v/>
      </c>
      <c r="AD1074" s="591"/>
      <c r="AE1074" s="591"/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76"/>
        <v>5</v>
      </c>
      <c r="C1075" s="184">
        <f t="shared" si="77"/>
        <v>42500</v>
      </c>
      <c r="D1075" s="191" t="s">
        <v>1708</v>
      </c>
      <c r="E1075" s="184">
        <v>42500</v>
      </c>
      <c r="F1075" s="189" t="s">
        <v>1608</v>
      </c>
      <c r="G1075" s="483" t="s">
        <v>759</v>
      </c>
      <c r="H1075" s="785" t="s">
        <v>1356</v>
      </c>
      <c r="I1075" s="256">
        <v>5</v>
      </c>
      <c r="J1075" s="256">
        <v>43400</v>
      </c>
      <c r="K1075" s="38">
        <f t="shared" si="82"/>
        <v>217000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1"/>
        <v/>
      </c>
      <c r="AD1075" s="591"/>
      <c r="AE1075" s="591"/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76"/>
        <v>5</v>
      </c>
      <c r="C1076" s="184">
        <f t="shared" si="77"/>
        <v>42500</v>
      </c>
      <c r="D1076" s="191" t="s">
        <v>1708</v>
      </c>
      <c r="E1076" s="184">
        <v>42500</v>
      </c>
      <c r="F1076" s="189" t="s">
        <v>1609</v>
      </c>
      <c r="G1076" s="483" t="s">
        <v>759</v>
      </c>
      <c r="H1076" s="785" t="s">
        <v>1356</v>
      </c>
      <c r="I1076" s="256">
        <v>50</v>
      </c>
      <c r="J1076" s="256">
        <v>38600</v>
      </c>
      <c r="K1076" s="38">
        <f t="shared" si="82"/>
        <v>1930000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1"/>
        <v/>
      </c>
      <c r="AD1076" s="591"/>
      <c r="AE1076" s="591"/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76"/>
        <v>5</v>
      </c>
      <c r="C1077" s="184">
        <f t="shared" si="77"/>
        <v>42500</v>
      </c>
      <c r="D1077" s="191" t="s">
        <v>1708</v>
      </c>
      <c r="E1077" s="184">
        <v>42500</v>
      </c>
      <c r="F1077" s="189" t="s">
        <v>1610</v>
      </c>
      <c r="G1077" s="483" t="s">
        <v>759</v>
      </c>
      <c r="H1077" s="785" t="s">
        <v>1356</v>
      </c>
      <c r="I1077" s="256">
        <v>50</v>
      </c>
      <c r="J1077" s="256">
        <v>64650</v>
      </c>
      <c r="K1077" s="38">
        <f t="shared" si="82"/>
        <v>3232500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1"/>
        <v/>
      </c>
      <c r="AD1077" s="591"/>
      <c r="AE1077" s="591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76"/>
        <v>5</v>
      </c>
      <c r="C1078" s="184">
        <f t="shared" si="77"/>
        <v>42500</v>
      </c>
      <c r="D1078" s="191" t="s">
        <v>1708</v>
      </c>
      <c r="E1078" s="184">
        <v>42500</v>
      </c>
      <c r="F1078" s="192" t="s">
        <v>1611</v>
      </c>
      <c r="G1078" s="483" t="s">
        <v>759</v>
      </c>
      <c r="H1078" s="785" t="s">
        <v>1356</v>
      </c>
      <c r="I1078" s="256">
        <v>49</v>
      </c>
      <c r="J1078" s="256">
        <v>48600</v>
      </c>
      <c r="K1078" s="38">
        <f t="shared" si="82"/>
        <v>2381400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1"/>
        <v/>
      </c>
      <c r="AD1078" s="591"/>
      <c r="AE1078" s="591"/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76"/>
        <v>5</v>
      </c>
      <c r="C1079" s="184">
        <f t="shared" si="77"/>
        <v>42500</v>
      </c>
      <c r="D1079" s="191" t="s">
        <v>1708</v>
      </c>
      <c r="E1079" s="184">
        <v>42500</v>
      </c>
      <c r="F1079" s="189" t="s">
        <v>428</v>
      </c>
      <c r="G1079" s="483" t="s">
        <v>759</v>
      </c>
      <c r="H1079" s="785" t="s">
        <v>1356</v>
      </c>
      <c r="I1079" s="256"/>
      <c r="J1079" s="256"/>
      <c r="K1079" s="599">
        <v>1929660</v>
      </c>
      <c r="L1079" s="194" t="s">
        <v>259</v>
      </c>
      <c r="M1079" s="194" t="s">
        <v>372</v>
      </c>
      <c r="N1079" s="52" t="str">
        <f>IF(AND('331-CT'!$E$7=TH!H1079,OR(L1079="331",M1079="331")),"331",IF(AND(OR(L1079="131",M1079="131"),H1079='131-CT'!$E$7),"131",""))</f>
        <v/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1"/>
        <v/>
      </c>
      <c r="AD1079" s="591"/>
      <c r="AE1079" s="591"/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76"/>
        <v>5</v>
      </c>
      <c r="C1080" s="184">
        <f t="shared" si="77"/>
        <v>42502</v>
      </c>
      <c r="D1080" s="191" t="s">
        <v>1709</v>
      </c>
      <c r="E1080" s="184">
        <v>42502</v>
      </c>
      <c r="F1080" s="189" t="s">
        <v>982</v>
      </c>
      <c r="G1080" s="483" t="s">
        <v>762</v>
      </c>
      <c r="H1080" s="7" t="s">
        <v>489</v>
      </c>
      <c r="I1080" s="256">
        <v>50</v>
      </c>
      <c r="J1080" s="256">
        <v>13400</v>
      </c>
      <c r="K1080" s="38">
        <f>ROUND(I1080*J1080,0)</f>
        <v>670000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/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1"/>
        <v/>
      </c>
      <c r="AD1080" s="591"/>
      <c r="AE1080" s="591"/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6"/>
        <v>5</v>
      </c>
      <c r="C1081" s="184">
        <f t="shared" si="77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1019</v>
      </c>
      <c r="J1081" s="256">
        <v>13800</v>
      </c>
      <c r="K1081" s="38">
        <f>ROUND(I1081*J1081,0)</f>
        <v>14062200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1"/>
        <v/>
      </c>
      <c r="AD1081" s="591"/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6"/>
        <v>5</v>
      </c>
      <c r="C1082" s="184">
        <f t="shared" si="77"/>
        <v>42502</v>
      </c>
      <c r="D1082" s="191" t="s">
        <v>1709</v>
      </c>
      <c r="E1082" s="184">
        <v>42502</v>
      </c>
      <c r="F1082" s="189" t="s">
        <v>1119</v>
      </c>
      <c r="G1082" s="483" t="s">
        <v>762</v>
      </c>
      <c r="H1082" s="7" t="s">
        <v>489</v>
      </c>
      <c r="I1082" s="256">
        <v>2138</v>
      </c>
      <c r="J1082" s="256">
        <v>1300</v>
      </c>
      <c r="K1082" s="38">
        <f>ROUND(I1082*J1082,0)</f>
        <v>2779400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1"/>
        <v/>
      </c>
      <c r="AD1082" s="591"/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6"/>
        <v>5</v>
      </c>
      <c r="C1083" s="184">
        <f t="shared" si="77"/>
        <v>42502</v>
      </c>
      <c r="D1083" s="191" t="s">
        <v>1709</v>
      </c>
      <c r="E1083" s="184">
        <v>42502</v>
      </c>
      <c r="F1083" s="189" t="s">
        <v>428</v>
      </c>
      <c r="G1083" s="483" t="s">
        <v>762</v>
      </c>
      <c r="H1083" s="7" t="s">
        <v>489</v>
      </c>
      <c r="I1083" s="256"/>
      <c r="J1083" s="256"/>
      <c r="K1083" s="599">
        <v>1751160</v>
      </c>
      <c r="L1083" s="194" t="s">
        <v>259</v>
      </c>
      <c r="M1083" s="194" t="s">
        <v>372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1"/>
        <v/>
      </c>
      <c r="AD1083" s="591"/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6"/>
        <v>5</v>
      </c>
      <c r="C1084" s="184">
        <f t="shared" si="77"/>
        <v>42502</v>
      </c>
      <c r="D1084" s="191" t="s">
        <v>1710</v>
      </c>
      <c r="E1084" s="184">
        <v>42502</v>
      </c>
      <c r="F1084" s="189" t="s">
        <v>424</v>
      </c>
      <c r="G1084" s="483" t="s">
        <v>763</v>
      </c>
      <c r="H1084" s="7" t="s">
        <v>426</v>
      </c>
      <c r="I1084" s="256">
        <v>1236</v>
      </c>
      <c r="J1084" s="256">
        <v>5000</v>
      </c>
      <c r="K1084" s="38">
        <f>ROUND(I1084*J1084,0)</f>
        <v>6180000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9"/>
      <c r="AC1084" s="591" t="str">
        <f t="shared" si="81"/>
        <v/>
      </c>
      <c r="AD1084" s="591"/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6"/>
        <v>5</v>
      </c>
      <c r="C1085" s="184">
        <f t="shared" si="77"/>
        <v>42502</v>
      </c>
      <c r="D1085" s="191" t="s">
        <v>1710</v>
      </c>
      <c r="E1085" s="184">
        <v>42502</v>
      </c>
      <c r="F1085" s="189" t="s">
        <v>465</v>
      </c>
      <c r="G1085" s="483" t="s">
        <v>763</v>
      </c>
      <c r="H1085" s="7" t="s">
        <v>426</v>
      </c>
      <c r="I1085" s="256">
        <v>300</v>
      </c>
      <c r="J1085" s="256">
        <v>5550</v>
      </c>
      <c r="K1085" s="38">
        <f>ROUND(I1085*J1085,0)</f>
        <v>1665000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9"/>
      <c r="AC1085" s="591" t="str">
        <f t="shared" si="81"/>
        <v/>
      </c>
      <c r="AD1085" s="591"/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76"/>
        <v>5</v>
      </c>
      <c r="C1086" s="184">
        <f t="shared" si="77"/>
        <v>42502</v>
      </c>
      <c r="D1086" s="191" t="s">
        <v>1710</v>
      </c>
      <c r="E1086" s="184">
        <v>42502</v>
      </c>
      <c r="F1086" s="189" t="s">
        <v>544</v>
      </c>
      <c r="G1086" s="483" t="s">
        <v>763</v>
      </c>
      <c r="H1086" s="7" t="s">
        <v>426</v>
      </c>
      <c r="I1086" s="256">
        <v>310</v>
      </c>
      <c r="J1086" s="256">
        <v>10670</v>
      </c>
      <c r="K1086" s="38">
        <f>ROUND(I1086*J1086,0)</f>
        <v>3307700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9"/>
      <c r="AC1086" s="591" t="str">
        <f t="shared" si="81"/>
        <v/>
      </c>
      <c r="AD1086" s="591"/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6"/>
        <v>5</v>
      </c>
      <c r="C1087" s="184">
        <f t="shared" si="77"/>
        <v>42502</v>
      </c>
      <c r="D1087" s="191" t="s">
        <v>1710</v>
      </c>
      <c r="E1087" s="184">
        <v>42502</v>
      </c>
      <c r="F1087" s="189" t="s">
        <v>428</v>
      </c>
      <c r="G1087" s="483" t="s">
        <v>763</v>
      </c>
      <c r="H1087" s="7" t="s">
        <v>426</v>
      </c>
      <c r="I1087" s="256"/>
      <c r="J1087" s="256"/>
      <c r="K1087" s="38">
        <v>1115270</v>
      </c>
      <c r="L1087" s="194" t="s">
        <v>259</v>
      </c>
      <c r="M1087" s="194" t="s">
        <v>372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9"/>
      <c r="AC1087" s="591" t="str">
        <f t="shared" si="81"/>
        <v/>
      </c>
      <c r="AD1087" s="591"/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1" si="83">IF(C1088&lt;&gt;"",MONTH(C1088),"")</f>
        <v>5</v>
      </c>
      <c r="C1088" s="184">
        <f t="shared" ref="C1088:C1151" si="84">E1088</f>
        <v>42503</v>
      </c>
      <c r="D1088" s="191" t="s">
        <v>1711</v>
      </c>
      <c r="E1088" s="184">
        <v>42503</v>
      </c>
      <c r="F1088" s="189" t="s">
        <v>963</v>
      </c>
      <c r="G1088" s="483" t="s">
        <v>764</v>
      </c>
      <c r="H1088" s="7" t="s">
        <v>1367</v>
      </c>
      <c r="I1088" s="256">
        <v>307</v>
      </c>
      <c r="J1088" s="256">
        <v>6000</v>
      </c>
      <c r="K1088" s="38">
        <f>ROUND(I1088*J1088,0)</f>
        <v>1842000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9"/>
      <c r="AC1088" s="591" t="str">
        <f t="shared" si="81"/>
        <v/>
      </c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83"/>
        <v>5</v>
      </c>
      <c r="C1089" s="184">
        <f t="shared" si="84"/>
        <v>42503</v>
      </c>
      <c r="D1089" s="191" t="s">
        <v>1711</v>
      </c>
      <c r="E1089" s="184">
        <v>42503</v>
      </c>
      <c r="F1089" s="189" t="s">
        <v>964</v>
      </c>
      <c r="G1089" s="483" t="s">
        <v>764</v>
      </c>
      <c r="H1089" s="7" t="s">
        <v>1367</v>
      </c>
      <c r="I1089" s="256">
        <v>302</v>
      </c>
      <c r="J1089" s="256">
        <v>6600</v>
      </c>
      <c r="K1089" s="38">
        <f>ROUND(I1089*J1089,0)</f>
        <v>1993200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9"/>
      <c r="AC1089" s="591" t="str">
        <f t="shared" si="81"/>
        <v/>
      </c>
      <c r="AD1089" s="591"/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83"/>
        <v>5</v>
      </c>
      <c r="C1090" s="184">
        <f t="shared" si="84"/>
        <v>42503</v>
      </c>
      <c r="D1090" s="191" t="s">
        <v>1711</v>
      </c>
      <c r="E1090" s="184">
        <v>42503</v>
      </c>
      <c r="F1090" s="189" t="s">
        <v>965</v>
      </c>
      <c r="G1090" s="483" t="s">
        <v>764</v>
      </c>
      <c r="H1090" s="7" t="s">
        <v>1367</v>
      </c>
      <c r="I1090" s="256">
        <v>396</v>
      </c>
      <c r="J1090" s="256">
        <v>11700</v>
      </c>
      <c r="K1090" s="38">
        <f>ROUND(I1090*J1090,0)</f>
        <v>4633200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9"/>
      <c r="AC1090" s="591" t="str">
        <f t="shared" si="81"/>
        <v/>
      </c>
      <c r="AD1090" s="591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83"/>
        <v>5</v>
      </c>
      <c r="C1091" s="184">
        <f t="shared" si="84"/>
        <v>42503</v>
      </c>
      <c r="D1091" s="191" t="s">
        <v>1711</v>
      </c>
      <c r="E1091" s="184">
        <v>42503</v>
      </c>
      <c r="F1091" s="189" t="s">
        <v>428</v>
      </c>
      <c r="G1091" s="483" t="s">
        <v>764</v>
      </c>
      <c r="H1091" s="7" t="s">
        <v>1367</v>
      </c>
      <c r="I1091" s="256"/>
      <c r="J1091" s="256"/>
      <c r="K1091" s="38">
        <v>846840</v>
      </c>
      <c r="L1091" s="194" t="s">
        <v>259</v>
      </c>
      <c r="M1091" s="194" t="s">
        <v>372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9"/>
      <c r="AC1091" s="591" t="str">
        <f t="shared" si="81"/>
        <v/>
      </c>
      <c r="AD1091" s="591"/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83"/>
        <v>5</v>
      </c>
      <c r="C1092" s="184">
        <f t="shared" si="84"/>
        <v>42503</v>
      </c>
      <c r="D1092" s="191" t="s">
        <v>1712</v>
      </c>
      <c r="E1092" s="184">
        <v>42503</v>
      </c>
      <c r="F1092" s="189" t="s">
        <v>1612</v>
      </c>
      <c r="G1092" s="483" t="s">
        <v>765</v>
      </c>
      <c r="H1092" s="7" t="s">
        <v>1376</v>
      </c>
      <c r="I1092" s="256">
        <v>592</v>
      </c>
      <c r="J1092" s="256">
        <v>7000</v>
      </c>
      <c r="K1092" s="38">
        <f>ROUND(I1092*J1092,0)</f>
        <v>4144000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9"/>
      <c r="AC1092" s="591" t="str">
        <f t="shared" si="81"/>
        <v/>
      </c>
      <c r="AD1092" s="591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83"/>
        <v>5</v>
      </c>
      <c r="C1093" s="184">
        <f t="shared" si="84"/>
        <v>42503</v>
      </c>
      <c r="D1093" s="191" t="s">
        <v>1712</v>
      </c>
      <c r="E1093" s="184">
        <v>42503</v>
      </c>
      <c r="F1093" s="189" t="s">
        <v>428</v>
      </c>
      <c r="G1093" s="483" t="s">
        <v>765</v>
      </c>
      <c r="H1093" s="7" t="s">
        <v>1376</v>
      </c>
      <c r="I1093" s="256"/>
      <c r="J1093" s="256"/>
      <c r="K1093" s="38">
        <v>414400</v>
      </c>
      <c r="L1093" s="194" t="s">
        <v>259</v>
      </c>
      <c r="M1093" s="194" t="s">
        <v>372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9"/>
      <c r="AC1093" s="591" t="str">
        <f t="shared" si="81"/>
        <v/>
      </c>
      <c r="AD1093" s="591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83"/>
        <v>5</v>
      </c>
      <c r="C1094" s="184">
        <f t="shared" si="84"/>
        <v>42503</v>
      </c>
      <c r="D1094" s="191" t="s">
        <v>1713</v>
      </c>
      <c r="E1094" s="184">
        <v>42503</v>
      </c>
      <c r="F1094" s="189" t="s">
        <v>1613</v>
      </c>
      <c r="G1094" s="483" t="s">
        <v>1614</v>
      </c>
      <c r="H1094" s="7" t="s">
        <v>1377</v>
      </c>
      <c r="I1094" s="256">
        <v>784</v>
      </c>
      <c r="J1094" s="256">
        <v>9300</v>
      </c>
      <c r="K1094" s="38">
        <f>ROUND(I1094*J1094,0)</f>
        <v>7291200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9"/>
      <c r="AC1094" s="591" t="str">
        <f t="shared" si="81"/>
        <v/>
      </c>
      <c r="AD1094" s="591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83"/>
        <v>5</v>
      </c>
      <c r="C1095" s="184">
        <f t="shared" si="84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782</v>
      </c>
      <c r="J1095" s="256">
        <v>9300</v>
      </c>
      <c r="K1095" s="38">
        <f>ROUND(I1095*J1095,0)</f>
        <v>7272600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9"/>
      <c r="AC1095" s="591" t="str">
        <f t="shared" si="81"/>
        <v/>
      </c>
      <c r="AD1095" s="591"/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83"/>
        <v>5</v>
      </c>
      <c r="C1096" s="184">
        <f t="shared" si="84"/>
        <v>42503</v>
      </c>
      <c r="D1096" s="191" t="s">
        <v>1713</v>
      </c>
      <c r="E1096" s="184">
        <v>42503</v>
      </c>
      <c r="F1096" s="189" t="s">
        <v>1615</v>
      </c>
      <c r="G1096" s="483" t="s">
        <v>1614</v>
      </c>
      <c r="H1096" s="7" t="s">
        <v>1377</v>
      </c>
      <c r="I1096" s="256"/>
      <c r="J1096" s="256"/>
      <c r="K1096" s="38">
        <v>1456380</v>
      </c>
      <c r="L1096" s="194" t="s">
        <v>259</v>
      </c>
      <c r="M1096" s="194" t="s">
        <v>372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9"/>
      <c r="AC1096" s="591" t="str">
        <f t="shared" si="81"/>
        <v/>
      </c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83"/>
        <v>5</v>
      </c>
      <c r="C1097" s="184">
        <f t="shared" si="84"/>
        <v>42504</v>
      </c>
      <c r="D1097" s="191" t="s">
        <v>1787</v>
      </c>
      <c r="E1097" s="184">
        <v>42504</v>
      </c>
      <c r="F1097" s="192" t="s">
        <v>1080</v>
      </c>
      <c r="G1097" s="483" t="s">
        <v>1430</v>
      </c>
      <c r="H1097" s="7" t="s">
        <v>1412</v>
      </c>
      <c r="I1097" s="256">
        <v>8288</v>
      </c>
      <c r="J1097" s="256">
        <v>9000</v>
      </c>
      <c r="K1097" s="38">
        <f>ROUND(I1097*J1097,0)</f>
        <v>74592000</v>
      </c>
      <c r="L1097" s="194" t="s">
        <v>159</v>
      </c>
      <c r="M1097" s="194" t="s">
        <v>8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8">
        <v>2</v>
      </c>
      <c r="AC1097" s="591"/>
      <c r="AD1097" s="211" t="str">
        <f>IF(VLOOKUP(H1097,DSKH,1,0)=H1097,"","x")</f>
        <v/>
      </c>
      <c r="AF1097" s="591"/>
      <c r="AG1097" s="591"/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3"/>
        <v>5</v>
      </c>
      <c r="C1098" s="184">
        <f t="shared" si="84"/>
        <v>42504</v>
      </c>
      <c r="D1098" s="191" t="s">
        <v>1787</v>
      </c>
      <c r="E1098" s="184">
        <v>42504</v>
      </c>
      <c r="F1098" s="189" t="s">
        <v>1081</v>
      </c>
      <c r="G1098" s="483" t="s">
        <v>1430</v>
      </c>
      <c r="H1098" s="7" t="s">
        <v>1412</v>
      </c>
      <c r="I1098" s="256"/>
      <c r="J1098" s="256"/>
      <c r="K1098" s="599">
        <v>7459200</v>
      </c>
      <c r="L1098" s="194" t="s">
        <v>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83"/>
        <v>5</v>
      </c>
      <c r="C1099" s="184">
        <f t="shared" si="84"/>
        <v>42506</v>
      </c>
      <c r="D1099" s="191" t="s">
        <v>1788</v>
      </c>
      <c r="E1099" s="184">
        <v>42506</v>
      </c>
      <c r="F1099" s="189" t="s">
        <v>1080</v>
      </c>
      <c r="G1099" s="483" t="s">
        <v>1431</v>
      </c>
      <c r="H1099" s="7" t="s">
        <v>1412</v>
      </c>
      <c r="I1099" s="256">
        <v>8778</v>
      </c>
      <c r="J1099" s="256">
        <v>9000</v>
      </c>
      <c r="K1099" s="38">
        <f>ROUND(I1099*J1099,0)</f>
        <v>79002000</v>
      </c>
      <c r="L1099" s="194" t="s">
        <v>159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3"/>
        <v>5</v>
      </c>
      <c r="C1100" s="184">
        <f t="shared" si="84"/>
        <v>42506</v>
      </c>
      <c r="D1100" s="191" t="s">
        <v>1788</v>
      </c>
      <c r="E1100" s="184">
        <v>42506</v>
      </c>
      <c r="F1100" s="189" t="s">
        <v>1081</v>
      </c>
      <c r="G1100" s="483" t="s">
        <v>1431</v>
      </c>
      <c r="H1100" s="7" t="s">
        <v>1412</v>
      </c>
      <c r="I1100" s="256"/>
      <c r="J1100" s="256"/>
      <c r="K1100" s="599">
        <v>7900200</v>
      </c>
      <c r="L1100" s="194" t="s">
        <v>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83"/>
        <v>5</v>
      </c>
      <c r="C1101" s="184">
        <f t="shared" si="84"/>
        <v>42507</v>
      </c>
      <c r="D1101" s="191" t="s">
        <v>1714</v>
      </c>
      <c r="E1101" s="184">
        <v>42507</v>
      </c>
      <c r="F1101" s="189" t="s">
        <v>599</v>
      </c>
      <c r="G1101" s="483" t="s">
        <v>773</v>
      </c>
      <c r="H1101" s="193" t="s">
        <v>897</v>
      </c>
      <c r="I1101" s="256">
        <v>360</v>
      </c>
      <c r="J1101" s="256">
        <v>9200</v>
      </c>
      <c r="K1101" s="38">
        <f>ROUND(I1101*J1101,0)</f>
        <v>3312000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/>
      <c r="AC1101" s="591" t="str">
        <f t="shared" ref="AC1101:AC1127" si="85">IF(VLOOKUP(H1101,DS_131,1,0)=H1101,"","x")</f>
        <v/>
      </c>
      <c r="AD1101" s="591"/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83"/>
        <v>5</v>
      </c>
      <c r="C1102" s="184">
        <f t="shared" si="84"/>
        <v>42507</v>
      </c>
      <c r="D1102" s="191" t="s">
        <v>1714</v>
      </c>
      <c r="E1102" s="184">
        <v>42507</v>
      </c>
      <c r="F1102" s="189" t="s">
        <v>1032</v>
      </c>
      <c r="G1102" s="483" t="s">
        <v>773</v>
      </c>
      <c r="H1102" s="193" t="s">
        <v>897</v>
      </c>
      <c r="I1102" s="256">
        <v>1000</v>
      </c>
      <c r="J1102" s="256">
        <v>8600</v>
      </c>
      <c r="K1102" s="38">
        <f>ROUND(I1102*J1102,0)</f>
        <v>8600000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si="85"/>
        <v/>
      </c>
      <c r="AD1102" s="591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83"/>
        <v>5</v>
      </c>
      <c r="C1103" s="184">
        <f t="shared" si="84"/>
        <v>42507</v>
      </c>
      <c r="D1103" s="191" t="s">
        <v>1714</v>
      </c>
      <c r="E1103" s="184">
        <v>42507</v>
      </c>
      <c r="F1103" s="192" t="s">
        <v>1637</v>
      </c>
      <c r="G1103" s="483" t="s">
        <v>773</v>
      </c>
      <c r="H1103" s="193" t="s">
        <v>897</v>
      </c>
      <c r="I1103" s="256">
        <v>55</v>
      </c>
      <c r="J1103" s="256">
        <v>12000</v>
      </c>
      <c r="K1103" s="38">
        <f>ROUND(I1103*J1103,0)</f>
        <v>660000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5"/>
        <v/>
      </c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83"/>
        <v>5</v>
      </c>
      <c r="C1104" s="184">
        <f t="shared" si="84"/>
        <v>42507</v>
      </c>
      <c r="D1104" s="191" t="s">
        <v>1714</v>
      </c>
      <c r="E1104" s="184">
        <v>42507</v>
      </c>
      <c r="F1104" s="192" t="s">
        <v>1500</v>
      </c>
      <c r="G1104" s="483" t="s">
        <v>773</v>
      </c>
      <c r="H1104" s="193" t="s">
        <v>897</v>
      </c>
      <c r="I1104" s="256">
        <v>110</v>
      </c>
      <c r="J1104" s="256">
        <v>9600</v>
      </c>
      <c r="K1104" s="38">
        <f>ROUND(I1104*J1104,0)</f>
        <v>1056000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5"/>
        <v/>
      </c>
      <c r="AD1104" s="591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83"/>
        <v>5</v>
      </c>
      <c r="C1105" s="184">
        <f t="shared" si="84"/>
        <v>42507</v>
      </c>
      <c r="D1105" s="191" t="s">
        <v>1714</v>
      </c>
      <c r="E1105" s="184">
        <v>42507</v>
      </c>
      <c r="F1105" s="189" t="s">
        <v>1616</v>
      </c>
      <c r="G1105" s="483" t="s">
        <v>773</v>
      </c>
      <c r="H1105" s="193" t="s">
        <v>897</v>
      </c>
      <c r="I1105" s="256"/>
      <c r="J1105" s="256"/>
      <c r="K1105" s="599">
        <v>1362800</v>
      </c>
      <c r="L1105" s="194" t="s">
        <v>259</v>
      </c>
      <c r="M1105" s="194" t="s">
        <v>372</v>
      </c>
      <c r="N1105" s="52" t="str">
        <f>IF(AND('331-CT'!$E$7=TH!H1105,OR(L1105="331",M1105="331")),"331",IF(AND(OR(L1105="131",M1105="131"),H1105='131-CT'!$E$7),"131",""))</f>
        <v>131</v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5"/>
        <v/>
      </c>
      <c r="AD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83"/>
        <v>5</v>
      </c>
      <c r="C1106" s="184">
        <f t="shared" si="84"/>
        <v>42507</v>
      </c>
      <c r="D1106" s="191" t="s">
        <v>1715</v>
      </c>
      <c r="E1106" s="184">
        <v>42507</v>
      </c>
      <c r="F1106" s="189" t="s">
        <v>599</v>
      </c>
      <c r="G1106" s="483" t="s">
        <v>783</v>
      </c>
      <c r="H1106" s="193" t="s">
        <v>897</v>
      </c>
      <c r="I1106" s="256">
        <v>237</v>
      </c>
      <c r="J1106" s="256">
        <v>9200</v>
      </c>
      <c r="K1106" s="38">
        <f>ROUND(I1106*J1106,0)</f>
        <v>2180400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5"/>
        <v/>
      </c>
      <c r="AD1106" s="59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83"/>
        <v>5</v>
      </c>
      <c r="C1107" s="184">
        <f t="shared" si="84"/>
        <v>42507</v>
      </c>
      <c r="D1107" s="191" t="s">
        <v>1715</v>
      </c>
      <c r="E1107" s="184">
        <v>42507</v>
      </c>
      <c r="F1107" s="189" t="s">
        <v>982</v>
      </c>
      <c r="G1107" s="483" t="s">
        <v>783</v>
      </c>
      <c r="H1107" s="193" t="s">
        <v>897</v>
      </c>
      <c r="I1107" s="256">
        <v>55</v>
      </c>
      <c r="J1107" s="256">
        <v>13800</v>
      </c>
      <c r="K1107" s="38">
        <f>ROUND(I1107*J1107,0)</f>
        <v>759000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5"/>
        <v/>
      </c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83"/>
        <v>5</v>
      </c>
      <c r="C1108" s="184">
        <f t="shared" si="84"/>
        <v>42507</v>
      </c>
      <c r="D1108" s="191" t="s">
        <v>1715</v>
      </c>
      <c r="E1108" s="184">
        <v>42507</v>
      </c>
      <c r="F1108" s="192" t="s">
        <v>591</v>
      </c>
      <c r="G1108" s="483" t="s">
        <v>783</v>
      </c>
      <c r="H1108" s="193" t="s">
        <v>897</v>
      </c>
      <c r="I1108" s="256">
        <v>44</v>
      </c>
      <c r="J1108" s="256">
        <v>9300</v>
      </c>
      <c r="K1108" s="38">
        <f>ROUND(I1108*J1108,0)</f>
        <v>409200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5"/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83"/>
        <v>5</v>
      </c>
      <c r="C1109" s="184">
        <f t="shared" si="84"/>
        <v>42507</v>
      </c>
      <c r="D1109" s="191" t="s">
        <v>1715</v>
      </c>
      <c r="E1109" s="184">
        <v>42507</v>
      </c>
      <c r="F1109" s="192" t="s">
        <v>1481</v>
      </c>
      <c r="G1109" s="483" t="s">
        <v>783</v>
      </c>
      <c r="H1109" s="193" t="s">
        <v>897</v>
      </c>
      <c r="I1109" s="256">
        <v>135</v>
      </c>
      <c r="J1109" s="256">
        <v>14600</v>
      </c>
      <c r="K1109" s="38">
        <f>ROUND(I1109*J1109,0)</f>
        <v>1971000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5"/>
        <v/>
      </c>
      <c r="AD1109" s="591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83"/>
        <v>5</v>
      </c>
      <c r="C1110" s="184">
        <f t="shared" si="84"/>
        <v>42507</v>
      </c>
      <c r="D1110" s="191" t="s">
        <v>1715</v>
      </c>
      <c r="E1110" s="184">
        <v>42507</v>
      </c>
      <c r="F1110" s="189" t="s">
        <v>1616</v>
      </c>
      <c r="G1110" s="483" t="s">
        <v>783</v>
      </c>
      <c r="H1110" s="193" t="s">
        <v>897</v>
      </c>
      <c r="I1110" s="256"/>
      <c r="J1110" s="256"/>
      <c r="K1110" s="599">
        <v>531960</v>
      </c>
      <c r="L1110" s="194" t="s">
        <v>259</v>
      </c>
      <c r="M1110" s="194" t="s">
        <v>372</v>
      </c>
      <c r="N1110" s="52" t="str">
        <f>IF(AND('331-CT'!$E$7=TH!H1110,OR(L1110="331",M1110="331")),"331",IF(AND(OR(L1110="131",M1110="131"),H1110='131-CT'!$E$7),"131",""))</f>
        <v>131</v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5"/>
        <v/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83"/>
        <v>5</v>
      </c>
      <c r="C1111" s="184">
        <f t="shared" si="84"/>
        <v>42507</v>
      </c>
      <c r="D1111" s="191" t="s">
        <v>1716</v>
      </c>
      <c r="E1111" s="184">
        <v>42507</v>
      </c>
      <c r="F1111" s="192" t="s">
        <v>472</v>
      </c>
      <c r="G1111" s="483" t="s">
        <v>793</v>
      </c>
      <c r="H1111" s="7" t="s">
        <v>717</v>
      </c>
      <c r="I1111" s="256">
        <v>103</v>
      </c>
      <c r="J1111" s="256">
        <v>47449</v>
      </c>
      <c r="K1111" s="38">
        <f>ROUND(I1111*J1111,0)</f>
        <v>4887247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5"/>
        <v/>
      </c>
      <c r="AD1111" s="591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83"/>
        <v>5</v>
      </c>
      <c r="C1112" s="184">
        <f t="shared" si="84"/>
        <v>42507</v>
      </c>
      <c r="D1112" s="191" t="s">
        <v>1716</v>
      </c>
      <c r="E1112" s="184">
        <v>42507</v>
      </c>
      <c r="F1112" s="192" t="s">
        <v>1496</v>
      </c>
      <c r="G1112" s="483" t="s">
        <v>793</v>
      </c>
      <c r="H1112" s="7" t="s">
        <v>717</v>
      </c>
      <c r="I1112" s="256">
        <v>60</v>
      </c>
      <c r="J1112" s="256">
        <v>73100</v>
      </c>
      <c r="K1112" s="38">
        <f>ROUND(I1112*J1112,0)</f>
        <v>4386000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5"/>
        <v/>
      </c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83"/>
        <v>5</v>
      </c>
      <c r="C1113" s="184">
        <f t="shared" si="84"/>
        <v>42507</v>
      </c>
      <c r="D1113" s="191" t="s">
        <v>1716</v>
      </c>
      <c r="E1113" s="184">
        <v>42507</v>
      </c>
      <c r="F1113" s="189" t="s">
        <v>1617</v>
      </c>
      <c r="G1113" s="483" t="s">
        <v>793</v>
      </c>
      <c r="H1113" s="7" t="s">
        <v>717</v>
      </c>
      <c r="I1113" s="256"/>
      <c r="J1113" s="256"/>
      <c r="K1113" s="599">
        <v>927325</v>
      </c>
      <c r="L1113" s="194" t="s">
        <v>259</v>
      </c>
      <c r="M1113" s="194" t="s">
        <v>372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5"/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5</v>
      </c>
      <c r="C1114" s="184">
        <f t="shared" si="84"/>
        <v>42507</v>
      </c>
      <c r="D1114" s="191" t="s">
        <v>1717</v>
      </c>
      <c r="E1114" s="184">
        <v>42507</v>
      </c>
      <c r="F1114" s="189" t="s">
        <v>1031</v>
      </c>
      <c r="G1114" s="483" t="s">
        <v>767</v>
      </c>
      <c r="H1114" s="7" t="s">
        <v>1359</v>
      </c>
      <c r="I1114" s="256">
        <v>511</v>
      </c>
      <c r="J1114" s="256">
        <v>7500</v>
      </c>
      <c r="K1114" s="38">
        <f>ROUND(I1114*J1114,0)</f>
        <v>3832500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9"/>
      <c r="AC1114" s="591" t="str">
        <f t="shared" si="85"/>
        <v/>
      </c>
      <c r="AD1114" s="59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5</v>
      </c>
      <c r="C1115" s="184">
        <f t="shared" si="84"/>
        <v>42507</v>
      </c>
      <c r="D1115" s="191" t="s">
        <v>1717</v>
      </c>
      <c r="E1115" s="184">
        <v>42507</v>
      </c>
      <c r="F1115" s="189" t="s">
        <v>1032</v>
      </c>
      <c r="G1115" s="483" t="s">
        <v>767</v>
      </c>
      <c r="H1115" s="7" t="s">
        <v>1359</v>
      </c>
      <c r="I1115" s="256">
        <v>503</v>
      </c>
      <c r="J1115" s="256">
        <v>8600</v>
      </c>
      <c r="K1115" s="38">
        <f>ROUND(I1115*J1115,0)</f>
        <v>4325800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9"/>
      <c r="AC1115" s="591" t="str">
        <f t="shared" si="85"/>
        <v/>
      </c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5</v>
      </c>
      <c r="C1116" s="184">
        <f t="shared" si="84"/>
        <v>42507</v>
      </c>
      <c r="D1116" s="191" t="s">
        <v>1717</v>
      </c>
      <c r="E1116" s="184">
        <v>42507</v>
      </c>
      <c r="F1116" s="189" t="s">
        <v>1618</v>
      </c>
      <c r="G1116" s="483" t="s">
        <v>767</v>
      </c>
      <c r="H1116" s="7" t="s">
        <v>1359</v>
      </c>
      <c r="I1116" s="256">
        <v>960</v>
      </c>
      <c r="J1116" s="256">
        <v>6700</v>
      </c>
      <c r="K1116" s="38">
        <f>ROUND(I1116*J1116,0)</f>
        <v>6432000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9"/>
      <c r="AC1116" s="591" t="str">
        <f t="shared" si="85"/>
        <v/>
      </c>
      <c r="AD1116" s="591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5</v>
      </c>
      <c r="C1117" s="184">
        <f t="shared" si="84"/>
        <v>42507</v>
      </c>
      <c r="D1117" s="191" t="s">
        <v>1717</v>
      </c>
      <c r="E1117" s="184">
        <v>42507</v>
      </c>
      <c r="F1117" s="189" t="s">
        <v>428</v>
      </c>
      <c r="G1117" s="483" t="s">
        <v>767</v>
      </c>
      <c r="H1117" s="7" t="s">
        <v>1359</v>
      </c>
      <c r="I1117" s="256"/>
      <c r="J1117" s="256"/>
      <c r="K1117" s="38">
        <v>1459030</v>
      </c>
      <c r="L1117" s="194" t="s">
        <v>259</v>
      </c>
      <c r="M1117" s="194" t="s">
        <v>372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9"/>
      <c r="AC1117" s="591" t="str">
        <f t="shared" si="85"/>
        <v/>
      </c>
      <c r="AD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5</v>
      </c>
      <c r="C1118" s="184">
        <f t="shared" si="84"/>
        <v>42507</v>
      </c>
      <c r="D1118" s="191" t="s">
        <v>1718</v>
      </c>
      <c r="E1118" s="184">
        <v>42507</v>
      </c>
      <c r="F1118" s="189" t="s">
        <v>1552</v>
      </c>
      <c r="G1118" s="483" t="s">
        <v>771</v>
      </c>
      <c r="H1118" s="7" t="s">
        <v>1357</v>
      </c>
      <c r="I1118" s="256">
        <v>530</v>
      </c>
      <c r="J1118" s="256">
        <v>11000</v>
      </c>
      <c r="K1118" s="38">
        <f>ROUND(I1118*J1118,0)</f>
        <v>5830000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9"/>
      <c r="AC1118" s="591" t="str">
        <f t="shared" si="85"/>
        <v/>
      </c>
      <c r="AD1118" s="591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5</v>
      </c>
      <c r="C1119" s="184">
        <f t="shared" si="84"/>
        <v>42507</v>
      </c>
      <c r="D1119" s="191" t="s">
        <v>1718</v>
      </c>
      <c r="E1119" s="184">
        <v>42507</v>
      </c>
      <c r="F1119" s="189" t="s">
        <v>428</v>
      </c>
      <c r="G1119" s="483" t="s">
        <v>771</v>
      </c>
      <c r="H1119" s="7" t="s">
        <v>1357</v>
      </c>
      <c r="I1119" s="256"/>
      <c r="J1119" s="256"/>
      <c r="K1119" s="38">
        <v>583000</v>
      </c>
      <c r="L1119" s="194" t="s">
        <v>259</v>
      </c>
      <c r="M1119" s="194" t="s">
        <v>372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9"/>
      <c r="AC1119" s="591" t="str">
        <f t="shared" si="85"/>
        <v/>
      </c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5</v>
      </c>
      <c r="C1120" s="184">
        <f t="shared" si="84"/>
        <v>42508</v>
      </c>
      <c r="D1120" s="191" t="s">
        <v>1719</v>
      </c>
      <c r="E1120" s="184">
        <v>42508</v>
      </c>
      <c r="F1120" s="192" t="s">
        <v>506</v>
      </c>
      <c r="G1120" s="483" t="s">
        <v>794</v>
      </c>
      <c r="H1120" s="912" t="s">
        <v>805</v>
      </c>
      <c r="I1120" s="256">
        <v>517</v>
      </c>
      <c r="J1120" s="256">
        <v>5900</v>
      </c>
      <c r="K1120" s="38">
        <f>ROUND(I1120*J1120,0)</f>
        <v>3050300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8"/>
      <c r="AC1120" s="591" t="str">
        <f t="shared" si="85"/>
        <v/>
      </c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5</v>
      </c>
      <c r="C1121" s="184">
        <f t="shared" si="84"/>
        <v>42508</v>
      </c>
      <c r="D1121" s="191" t="s">
        <v>1719</v>
      </c>
      <c r="E1121" s="184">
        <v>42508</v>
      </c>
      <c r="F1121" s="189" t="s">
        <v>1617</v>
      </c>
      <c r="G1121" s="483" t="s">
        <v>794</v>
      </c>
      <c r="H1121" s="912" t="s">
        <v>805</v>
      </c>
      <c r="I1121" s="256"/>
      <c r="J1121" s="256"/>
      <c r="K1121" s="599">
        <v>305030</v>
      </c>
      <c r="L1121" s="194" t="s">
        <v>259</v>
      </c>
      <c r="M1121" s="194" t="s">
        <v>372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5"/>
        <v/>
      </c>
      <c r="AD1121" s="591"/>
    </row>
    <row r="1122" spans="1:33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5</v>
      </c>
      <c r="C1122" s="184">
        <f t="shared" si="84"/>
        <v>42508</v>
      </c>
      <c r="D1122" s="191" t="s">
        <v>1720</v>
      </c>
      <c r="E1122" s="184">
        <v>42508</v>
      </c>
      <c r="F1122" s="189" t="s">
        <v>455</v>
      </c>
      <c r="G1122" s="483" t="s">
        <v>796</v>
      </c>
      <c r="H1122" s="193" t="s">
        <v>897</v>
      </c>
      <c r="I1122" s="256">
        <v>65</v>
      </c>
      <c r="J1122" s="256">
        <v>9500</v>
      </c>
      <c r="K1122" s="38">
        <f>ROUND(I1122*J1122,0)</f>
        <v>617500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>131</v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5"/>
        <v/>
      </c>
    </row>
    <row r="1123" spans="1:33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5</v>
      </c>
      <c r="C1123" s="184">
        <f t="shared" si="84"/>
        <v>42508</v>
      </c>
      <c r="D1123" s="191" t="s">
        <v>1720</v>
      </c>
      <c r="E1123" s="184">
        <v>42508</v>
      </c>
      <c r="F1123" s="189" t="s">
        <v>589</v>
      </c>
      <c r="G1123" s="483" t="s">
        <v>796</v>
      </c>
      <c r="H1123" s="193" t="s">
        <v>897</v>
      </c>
      <c r="I1123" s="256">
        <v>88</v>
      </c>
      <c r="J1123" s="256">
        <v>7370</v>
      </c>
      <c r="K1123" s="38">
        <f>ROUND(I1123*J1123,0)</f>
        <v>648560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5"/>
        <v/>
      </c>
      <c r="AD1123" s="591"/>
    </row>
    <row r="1124" spans="1:33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5</v>
      </c>
      <c r="C1124" s="184">
        <f t="shared" si="84"/>
        <v>42508</v>
      </c>
      <c r="D1124" s="191" t="s">
        <v>1720</v>
      </c>
      <c r="E1124" s="184">
        <v>42508</v>
      </c>
      <c r="F1124" s="189" t="s">
        <v>599</v>
      </c>
      <c r="G1124" s="483" t="s">
        <v>796</v>
      </c>
      <c r="H1124" s="193" t="s">
        <v>897</v>
      </c>
      <c r="I1124" s="256">
        <v>340</v>
      </c>
      <c r="J1124" s="256">
        <v>9200</v>
      </c>
      <c r="K1124" s="38">
        <f>ROUND(I1124*J1124,0)</f>
        <v>3128000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5"/>
        <v/>
      </c>
      <c r="AD1124" s="591"/>
    </row>
    <row r="1125" spans="1:33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5</v>
      </c>
      <c r="C1125" s="184">
        <f t="shared" si="84"/>
        <v>42508</v>
      </c>
      <c r="D1125" s="191" t="s">
        <v>1720</v>
      </c>
      <c r="E1125" s="184">
        <v>42508</v>
      </c>
      <c r="F1125" s="189" t="s">
        <v>1524</v>
      </c>
      <c r="G1125" s="483" t="s">
        <v>796</v>
      </c>
      <c r="H1125" s="193" t="s">
        <v>897</v>
      </c>
      <c r="I1125" s="256">
        <v>220</v>
      </c>
      <c r="J1125" s="256">
        <v>7900</v>
      </c>
      <c r="K1125" s="38">
        <f>ROUND(I1125*J1125,0)</f>
        <v>1738000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>131</v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5"/>
        <v/>
      </c>
    </row>
    <row r="1126" spans="1:33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5</v>
      </c>
      <c r="C1126" s="184">
        <f t="shared" si="84"/>
        <v>42508</v>
      </c>
      <c r="D1126" s="191" t="s">
        <v>1720</v>
      </c>
      <c r="E1126" s="184">
        <v>42508</v>
      </c>
      <c r="F1126" s="189" t="s">
        <v>599</v>
      </c>
      <c r="G1126" s="483" t="s">
        <v>796</v>
      </c>
      <c r="H1126" s="193" t="s">
        <v>897</v>
      </c>
      <c r="I1126" s="256">
        <v>212</v>
      </c>
      <c r="J1126" s="256">
        <v>9200</v>
      </c>
      <c r="K1126" s="38">
        <f>ROUND(I1126*J1126,0)</f>
        <v>1950400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>131</v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5"/>
        <v/>
      </c>
      <c r="AD1126" s="591"/>
    </row>
    <row r="1127" spans="1:33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5</v>
      </c>
      <c r="C1127" s="184">
        <f t="shared" si="84"/>
        <v>42508</v>
      </c>
      <c r="D1127" s="191" t="s">
        <v>1720</v>
      </c>
      <c r="E1127" s="184">
        <v>42508</v>
      </c>
      <c r="F1127" s="189" t="s">
        <v>1617</v>
      </c>
      <c r="G1127" s="483" t="s">
        <v>796</v>
      </c>
      <c r="H1127" s="193" t="s">
        <v>897</v>
      </c>
      <c r="I1127" s="256"/>
      <c r="J1127" s="256"/>
      <c r="K1127" s="599">
        <v>808246</v>
      </c>
      <c r="L1127" s="194" t="s">
        <v>259</v>
      </c>
      <c r="M1127" s="194" t="s">
        <v>372</v>
      </c>
      <c r="N1127" s="52" t="str">
        <f>IF(AND('331-CT'!$E$7=TH!H1127,OR(L1127="331",M1127="331")),"331",IF(AND(OR(L1127="131",M1127="131"),H1127='131-CT'!$E$7),"131",""))</f>
        <v>131</v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5"/>
        <v/>
      </c>
    </row>
    <row r="1128" spans="1:33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5</v>
      </c>
      <c r="C1128" s="184">
        <f t="shared" si="84"/>
        <v>42511</v>
      </c>
      <c r="D1128" s="191" t="s">
        <v>1789</v>
      </c>
      <c r="E1128" s="184">
        <v>42511</v>
      </c>
      <c r="F1128" s="192" t="s">
        <v>1076</v>
      </c>
      <c r="G1128" s="483" t="s">
        <v>988</v>
      </c>
      <c r="H1128" s="7" t="s">
        <v>1426</v>
      </c>
      <c r="I1128" s="256">
        <v>3306</v>
      </c>
      <c r="J1128" s="256">
        <v>7600</v>
      </c>
      <c r="K1128" s="38">
        <f>ROUND(I1128*J1128,0)</f>
        <v>25125600</v>
      </c>
      <c r="L1128" s="194" t="s">
        <v>159</v>
      </c>
      <c r="M1128" s="194" t="s">
        <v>8</v>
      </c>
      <c r="N1128" s="52" t="str">
        <f>IF(AND('331-CT'!$E$7=TH!H1128,OR(L1128="331",M1128="331")),"331",IF(AND(OR(L1128="131",M1128="131"),H1128='131-CT'!$E$7),"131",""))</f>
        <v/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>
        <v>2</v>
      </c>
      <c r="AC1128" s="591"/>
      <c r="AD1128" s="211" t="str">
        <f>IF(VLOOKUP(H1128,DSKH,1,0)=H1128,"","x")</f>
        <v/>
      </c>
      <c r="AF1128" s="591"/>
      <c r="AG1128" s="591"/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5</v>
      </c>
      <c r="C1129" s="184">
        <f t="shared" si="84"/>
        <v>42511</v>
      </c>
      <c r="D1129" s="191" t="s">
        <v>1789</v>
      </c>
      <c r="E1129" s="184">
        <v>42511</v>
      </c>
      <c r="F1129" s="189" t="s">
        <v>1084</v>
      </c>
      <c r="G1129" s="483" t="s">
        <v>988</v>
      </c>
      <c r="H1129" s="7" t="s">
        <v>1426</v>
      </c>
      <c r="I1129" s="256"/>
      <c r="J1129" s="256"/>
      <c r="K1129" s="599">
        <v>2512560</v>
      </c>
      <c r="L1129" s="194" t="s">
        <v>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5</v>
      </c>
      <c r="C1130" s="184">
        <f t="shared" si="84"/>
        <v>42513</v>
      </c>
      <c r="D1130" s="191" t="s">
        <v>1721</v>
      </c>
      <c r="E1130" s="184">
        <v>42513</v>
      </c>
      <c r="F1130" s="189" t="s">
        <v>1619</v>
      </c>
      <c r="G1130" s="483" t="s">
        <v>804</v>
      </c>
      <c r="H1130" s="785" t="s">
        <v>1356</v>
      </c>
      <c r="I1130" s="256">
        <v>20</v>
      </c>
      <c r="J1130" s="256">
        <v>25000</v>
      </c>
      <c r="K1130" s="38">
        <f t="shared" ref="K1130:K1138" si="86">ROUND(I1130*J1130,0)</f>
        <v>500000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/>
      <c r="AC1130" s="591" t="str">
        <f t="shared" ref="AC1130:AC1143" si="87">IF(VLOOKUP(H1130,DS_131,1,0)=H1130,"","x")</f>
        <v/>
      </c>
      <c r="AD1130" s="591"/>
    </row>
    <row r="1131" spans="1:33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5</v>
      </c>
      <c r="C1131" s="184">
        <f t="shared" si="84"/>
        <v>42513</v>
      </c>
      <c r="D1131" s="191" t="s">
        <v>1721</v>
      </c>
      <c r="E1131" s="184">
        <v>42513</v>
      </c>
      <c r="F1131" s="189" t="s">
        <v>1620</v>
      </c>
      <c r="G1131" s="483" t="s">
        <v>804</v>
      </c>
      <c r="H1131" s="785" t="s">
        <v>1356</v>
      </c>
      <c r="I1131" s="256">
        <v>20</v>
      </c>
      <c r="J1131" s="256">
        <v>22500</v>
      </c>
      <c r="K1131" s="38">
        <f t="shared" si="86"/>
        <v>450000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si="87"/>
        <v/>
      </c>
      <c r="AD1131" s="591"/>
    </row>
    <row r="1132" spans="1:33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5</v>
      </c>
      <c r="C1132" s="184">
        <f t="shared" si="84"/>
        <v>42513</v>
      </c>
      <c r="D1132" s="191" t="s">
        <v>1721</v>
      </c>
      <c r="E1132" s="184">
        <v>42513</v>
      </c>
      <c r="F1132" s="189" t="s">
        <v>1621</v>
      </c>
      <c r="G1132" s="483" t="s">
        <v>804</v>
      </c>
      <c r="H1132" s="785" t="s">
        <v>1356</v>
      </c>
      <c r="I1132" s="256">
        <v>60</v>
      </c>
      <c r="J1132" s="256">
        <v>20100</v>
      </c>
      <c r="K1132" s="38">
        <f t="shared" si="86"/>
        <v>1206000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7"/>
        <v/>
      </c>
      <c r="AD1132" s="591"/>
    </row>
    <row r="1133" spans="1:33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5</v>
      </c>
      <c r="C1133" s="184">
        <f t="shared" si="84"/>
        <v>42513</v>
      </c>
      <c r="D1133" s="191" t="s">
        <v>1721</v>
      </c>
      <c r="E1133" s="184">
        <v>42513</v>
      </c>
      <c r="F1133" s="189" t="s">
        <v>1622</v>
      </c>
      <c r="G1133" s="483" t="s">
        <v>804</v>
      </c>
      <c r="H1133" s="785" t="s">
        <v>1356</v>
      </c>
      <c r="I1133" s="256">
        <v>20</v>
      </c>
      <c r="J1133" s="256">
        <v>22000</v>
      </c>
      <c r="K1133" s="38">
        <f t="shared" si="86"/>
        <v>440000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7"/>
        <v/>
      </c>
      <c r="AD1133" s="591"/>
    </row>
    <row r="1134" spans="1:33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5</v>
      </c>
      <c r="C1134" s="184">
        <f t="shared" si="84"/>
        <v>42513</v>
      </c>
      <c r="D1134" s="191" t="s">
        <v>1721</v>
      </c>
      <c r="E1134" s="184">
        <v>42513</v>
      </c>
      <c r="F1134" s="189" t="s">
        <v>1623</v>
      </c>
      <c r="G1134" s="483" t="s">
        <v>804</v>
      </c>
      <c r="H1134" s="785" t="s">
        <v>1356</v>
      </c>
      <c r="I1134" s="256">
        <v>20</v>
      </c>
      <c r="J1134" s="256">
        <v>21500</v>
      </c>
      <c r="K1134" s="38">
        <f t="shared" si="86"/>
        <v>430000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7"/>
        <v/>
      </c>
      <c r="AD1134" s="591"/>
    </row>
    <row r="1135" spans="1:33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5</v>
      </c>
      <c r="C1135" s="184">
        <f t="shared" si="84"/>
        <v>42513</v>
      </c>
      <c r="D1135" s="191" t="s">
        <v>1721</v>
      </c>
      <c r="E1135" s="184">
        <v>42513</v>
      </c>
      <c r="F1135" s="189" t="s">
        <v>1624</v>
      </c>
      <c r="G1135" s="483" t="s">
        <v>804</v>
      </c>
      <c r="H1135" s="785" t="s">
        <v>1356</v>
      </c>
      <c r="I1135" s="256">
        <v>22</v>
      </c>
      <c r="J1135" s="256">
        <v>24300</v>
      </c>
      <c r="K1135" s="38">
        <f t="shared" si="86"/>
        <v>534600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7"/>
        <v/>
      </c>
      <c r="AD1135" s="591"/>
    </row>
    <row r="1136" spans="1:33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5</v>
      </c>
      <c r="C1136" s="184">
        <f t="shared" si="84"/>
        <v>42513</v>
      </c>
      <c r="D1136" s="191" t="s">
        <v>1721</v>
      </c>
      <c r="E1136" s="184">
        <v>42513</v>
      </c>
      <c r="F1136" s="189" t="s">
        <v>1625</v>
      </c>
      <c r="G1136" s="483" t="s">
        <v>804</v>
      </c>
      <c r="H1136" s="785" t="s">
        <v>1356</v>
      </c>
      <c r="I1136" s="256">
        <v>24</v>
      </c>
      <c r="J1136" s="256">
        <v>13000</v>
      </c>
      <c r="K1136" s="38">
        <f t="shared" si="86"/>
        <v>312000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7"/>
        <v/>
      </c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5</v>
      </c>
      <c r="C1137" s="184">
        <f t="shared" si="84"/>
        <v>42513</v>
      </c>
      <c r="D1137" s="191" t="s">
        <v>1721</v>
      </c>
      <c r="E1137" s="184">
        <v>42513</v>
      </c>
      <c r="F1137" s="189" t="s">
        <v>1626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6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7"/>
        <v/>
      </c>
      <c r="AD1137" s="591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5</v>
      </c>
      <c r="C1138" s="184">
        <f t="shared" si="84"/>
        <v>42513</v>
      </c>
      <c r="D1138" s="191" t="s">
        <v>1721</v>
      </c>
      <c r="E1138" s="184">
        <v>42513</v>
      </c>
      <c r="F1138" s="189" t="s">
        <v>1627</v>
      </c>
      <c r="G1138" s="483" t="s">
        <v>804</v>
      </c>
      <c r="H1138" s="785" t="s">
        <v>1356</v>
      </c>
      <c r="I1138" s="256">
        <v>26</v>
      </c>
      <c r="J1138" s="256">
        <v>15000</v>
      </c>
      <c r="K1138" s="38">
        <f t="shared" si="86"/>
        <v>390000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7"/>
        <v/>
      </c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5</v>
      </c>
      <c r="C1139" s="184">
        <f t="shared" si="84"/>
        <v>42513</v>
      </c>
      <c r="D1139" s="191" t="s">
        <v>1721</v>
      </c>
      <c r="E1139" s="184">
        <v>42513</v>
      </c>
      <c r="F1139" s="189" t="s">
        <v>1617</v>
      </c>
      <c r="G1139" s="483" t="s">
        <v>804</v>
      </c>
      <c r="H1139" s="785" t="s">
        <v>1356</v>
      </c>
      <c r="I1139" s="256"/>
      <c r="J1139" s="256"/>
      <c r="K1139" s="599">
        <v>457460</v>
      </c>
      <c r="L1139" s="194" t="s">
        <v>259</v>
      </c>
      <c r="M1139" s="194" t="s">
        <v>372</v>
      </c>
      <c r="N1139" s="52" t="str">
        <f>IF(AND('331-CT'!$E$7=TH!H1139,OR(L1139="331",M1139="331")),"331",IF(AND(OR(L1139="131",M1139="131"),H1139='131-CT'!$E$7),"131",""))</f>
        <v/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7"/>
        <v/>
      </c>
      <c r="AD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5</v>
      </c>
      <c r="C1140" s="184">
        <f t="shared" si="84"/>
        <v>42513</v>
      </c>
      <c r="D1140" s="191" t="s">
        <v>1722</v>
      </c>
      <c r="E1140" s="184">
        <v>42513</v>
      </c>
      <c r="F1140" s="192" t="s">
        <v>899</v>
      </c>
      <c r="G1140" s="483" t="s">
        <v>807</v>
      </c>
      <c r="H1140" s="7" t="s">
        <v>901</v>
      </c>
      <c r="I1140" s="256">
        <v>158</v>
      </c>
      <c r="J1140" s="256">
        <v>22750</v>
      </c>
      <c r="K1140" s="38">
        <f>ROUND(I1140*J1140,0)</f>
        <v>3594500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7"/>
        <v/>
      </c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5</v>
      </c>
      <c r="C1141" s="184">
        <f t="shared" si="84"/>
        <v>42513</v>
      </c>
      <c r="D1141" s="191" t="s">
        <v>1722</v>
      </c>
      <c r="E1141" s="184">
        <v>42513</v>
      </c>
      <c r="F1141" s="189" t="s">
        <v>1617</v>
      </c>
      <c r="G1141" s="483" t="s">
        <v>807</v>
      </c>
      <c r="H1141" s="7" t="s">
        <v>901</v>
      </c>
      <c r="I1141" s="256"/>
      <c r="J1141" s="256"/>
      <c r="K1141" s="599">
        <v>359450</v>
      </c>
      <c r="L1141" s="194" t="s">
        <v>259</v>
      </c>
      <c r="M1141" s="194" t="s">
        <v>372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7"/>
        <v/>
      </c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5</v>
      </c>
      <c r="C1142" s="184">
        <f t="shared" si="84"/>
        <v>42515</v>
      </c>
      <c r="D1142" s="191" t="s">
        <v>1723</v>
      </c>
      <c r="E1142" s="184">
        <v>42515</v>
      </c>
      <c r="F1142" s="189" t="s">
        <v>438</v>
      </c>
      <c r="G1142" s="483" t="s">
        <v>1628</v>
      </c>
      <c r="H1142" s="7" t="s">
        <v>437</v>
      </c>
      <c r="I1142" s="256">
        <v>505</v>
      </c>
      <c r="J1142" s="256">
        <v>10500</v>
      </c>
      <c r="K1142" s="38">
        <f>ROUND(I1142*J1142,0)</f>
        <v>5302500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7"/>
        <v/>
      </c>
      <c r="AD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5</v>
      </c>
      <c r="C1143" s="184">
        <f t="shared" si="84"/>
        <v>42515</v>
      </c>
      <c r="D1143" s="191" t="s">
        <v>1723</v>
      </c>
      <c r="E1143" s="184">
        <v>42515</v>
      </c>
      <c r="F1143" s="192" t="s">
        <v>1617</v>
      </c>
      <c r="G1143" s="483" t="s">
        <v>1628</v>
      </c>
      <c r="H1143" s="210" t="s">
        <v>437</v>
      </c>
      <c r="I1143" s="256"/>
      <c r="J1143" s="256"/>
      <c r="K1143" s="599">
        <v>530250</v>
      </c>
      <c r="L1143" s="194" t="s">
        <v>259</v>
      </c>
      <c r="M1143" s="194" t="s">
        <v>372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7"/>
        <v/>
      </c>
      <c r="AD1143" s="591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5</v>
      </c>
      <c r="C1144" s="184">
        <f t="shared" si="84"/>
        <v>42517</v>
      </c>
      <c r="D1144" s="191" t="s">
        <v>1773</v>
      </c>
      <c r="E1144" s="184">
        <v>42517</v>
      </c>
      <c r="F1144" s="189" t="s">
        <v>337</v>
      </c>
      <c r="G1144" s="483" t="s">
        <v>1434</v>
      </c>
      <c r="H1144" s="7" t="s">
        <v>1392</v>
      </c>
      <c r="I1144" s="256">
        <v>24</v>
      </c>
      <c r="J1144" s="256">
        <v>42000</v>
      </c>
      <c r="K1144" s="38">
        <f>ROUND(I1144*J1144,0)</f>
        <v>1008000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>
        <v>2</v>
      </c>
      <c r="AC1144" s="591"/>
      <c r="AD1144" s="211" t="str">
        <f>IF(VLOOKUP(H1144,DSKH,1,0)=H1144,"","x")</f>
        <v/>
      </c>
      <c r="AF1144" s="591"/>
      <c r="AG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5</v>
      </c>
      <c r="C1145" s="184">
        <f t="shared" si="84"/>
        <v>42517</v>
      </c>
      <c r="D1145" s="191" t="s">
        <v>1773</v>
      </c>
      <c r="E1145" s="184">
        <v>42517</v>
      </c>
      <c r="F1145" s="192" t="s">
        <v>1078</v>
      </c>
      <c r="G1145" s="483" t="s">
        <v>1434</v>
      </c>
      <c r="H1145" s="7" t="s">
        <v>1392</v>
      </c>
      <c r="I1145" s="256"/>
      <c r="J1145" s="256"/>
      <c r="K1145" s="599">
        <v>100800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5</v>
      </c>
      <c r="C1146" s="184">
        <f t="shared" si="84"/>
        <v>42517</v>
      </c>
      <c r="D1146" s="191" t="s">
        <v>1773</v>
      </c>
      <c r="E1146" s="184">
        <v>42517</v>
      </c>
      <c r="F1146" s="192" t="s">
        <v>1393</v>
      </c>
      <c r="G1146" s="483" t="s">
        <v>1434</v>
      </c>
      <c r="H1146" s="7" t="s">
        <v>1392</v>
      </c>
      <c r="I1146" s="256"/>
      <c r="J1146" s="256"/>
      <c r="K1146" s="599">
        <v>1108800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/>
      <c r="AC1146" s="591"/>
      <c r="AD1146" s="591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5</v>
      </c>
      <c r="C1147" s="184">
        <f t="shared" si="84"/>
        <v>42517</v>
      </c>
      <c r="D1147" s="191" t="s">
        <v>1724</v>
      </c>
      <c r="E1147" s="184">
        <v>42517</v>
      </c>
      <c r="F1147" s="192" t="s">
        <v>506</v>
      </c>
      <c r="G1147" s="483" t="s">
        <v>808</v>
      </c>
      <c r="H1147" s="912" t="s">
        <v>805</v>
      </c>
      <c r="I1147" s="256">
        <v>1021</v>
      </c>
      <c r="J1147" s="256">
        <v>5900</v>
      </c>
      <c r="K1147" s="38">
        <f>ROUND(I1147*J1147,0)</f>
        <v>6023900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 t="str">
        <f t="shared" ref="AC1147:AC1160" si="88">IF(VLOOKUP(H1147,DS_131,1,0)=H1147,"","x")</f>
        <v/>
      </c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5</v>
      </c>
      <c r="C1148" s="184">
        <f t="shared" si="84"/>
        <v>42517</v>
      </c>
      <c r="D1148" s="191" t="s">
        <v>1724</v>
      </c>
      <c r="E1148" s="184">
        <v>42517</v>
      </c>
      <c r="F1148" s="192" t="s">
        <v>1617</v>
      </c>
      <c r="G1148" s="483" t="s">
        <v>808</v>
      </c>
      <c r="H1148" s="912" t="s">
        <v>805</v>
      </c>
      <c r="I1148" s="256"/>
      <c r="J1148" s="256"/>
      <c r="K1148" s="599">
        <v>602390</v>
      </c>
      <c r="L1148" s="194" t="s">
        <v>259</v>
      </c>
      <c r="M1148" s="194" t="s">
        <v>372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si="88"/>
        <v/>
      </c>
      <c r="AD1148" s="591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5</v>
      </c>
      <c r="C1149" s="184">
        <f t="shared" si="84"/>
        <v>42517</v>
      </c>
      <c r="D1149" s="191" t="s">
        <v>1725</v>
      </c>
      <c r="E1149" s="184">
        <v>42517</v>
      </c>
      <c r="F1149" s="192" t="s">
        <v>472</v>
      </c>
      <c r="G1149" s="483" t="s">
        <v>809</v>
      </c>
      <c r="H1149" s="7" t="s">
        <v>717</v>
      </c>
      <c r="I1149" s="256">
        <v>246</v>
      </c>
      <c r="J1149" s="256">
        <v>47449</v>
      </c>
      <c r="K1149" s="38">
        <f>ROUND(I1149*J1149,0)</f>
        <v>11672454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88"/>
        <v/>
      </c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5</v>
      </c>
      <c r="C1150" s="184">
        <f t="shared" si="84"/>
        <v>42517</v>
      </c>
      <c r="D1150" s="191" t="s">
        <v>1725</v>
      </c>
      <c r="E1150" s="184">
        <v>42517</v>
      </c>
      <c r="F1150" s="192" t="s">
        <v>1496</v>
      </c>
      <c r="G1150" s="483" t="s">
        <v>809</v>
      </c>
      <c r="H1150" s="7" t="s">
        <v>717</v>
      </c>
      <c r="I1150" s="256">
        <v>60</v>
      </c>
      <c r="J1150" s="256">
        <v>73100</v>
      </c>
      <c r="K1150" s="38">
        <f>ROUND(I1150*J1150,0)</f>
        <v>4386000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88"/>
        <v/>
      </c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5</v>
      </c>
      <c r="C1151" s="184">
        <f t="shared" si="84"/>
        <v>42517</v>
      </c>
      <c r="D1151" s="191" t="s">
        <v>1725</v>
      </c>
      <c r="E1151" s="184">
        <v>42517</v>
      </c>
      <c r="F1151" s="192" t="s">
        <v>1617</v>
      </c>
      <c r="G1151" s="483" t="s">
        <v>809</v>
      </c>
      <c r="H1151" s="7" t="s">
        <v>717</v>
      </c>
      <c r="I1151" s="256"/>
      <c r="J1151" s="256"/>
      <c r="K1151" s="599">
        <v>1605845</v>
      </c>
      <c r="L1151" s="194" t="s">
        <v>259</v>
      </c>
      <c r="M1151" s="194" t="s">
        <v>372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88"/>
        <v/>
      </c>
      <c r="AD1151" s="591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ref="B1152:B1215" si="89">IF(C1152&lt;&gt;"",MONTH(C1152),"")</f>
        <v>5</v>
      </c>
      <c r="C1152" s="184">
        <f t="shared" ref="C1152:C1215" si="90">E1152</f>
        <v>42518</v>
      </c>
      <c r="D1152" s="191" t="s">
        <v>1726</v>
      </c>
      <c r="E1152" s="191">
        <v>42518</v>
      </c>
      <c r="F1152" s="192" t="s">
        <v>594</v>
      </c>
      <c r="G1152" s="483" t="s">
        <v>819</v>
      </c>
      <c r="H1152" s="193" t="s">
        <v>471</v>
      </c>
      <c r="I1152" s="256">
        <v>106</v>
      </c>
      <c r="J1152" s="256">
        <v>6400</v>
      </c>
      <c r="K1152" s="38">
        <f>ROUND(I1152*J1152,0)</f>
        <v>678400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88"/>
        <v/>
      </c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89"/>
        <v>5</v>
      </c>
      <c r="C1153" s="184">
        <f t="shared" si="90"/>
        <v>42518</v>
      </c>
      <c r="D1153" s="191" t="s">
        <v>1726</v>
      </c>
      <c r="E1153" s="191">
        <v>42518</v>
      </c>
      <c r="F1153" s="192" t="s">
        <v>469</v>
      </c>
      <c r="G1153" s="483" t="s">
        <v>819</v>
      </c>
      <c r="H1153" s="193" t="s">
        <v>471</v>
      </c>
      <c r="I1153" s="256">
        <v>207</v>
      </c>
      <c r="J1153" s="256">
        <v>12900</v>
      </c>
      <c r="K1153" s="38">
        <f>ROUND(I1153*J1153,0)</f>
        <v>2670300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88"/>
        <v/>
      </c>
      <c r="AD1153" s="591"/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89"/>
        <v>5</v>
      </c>
      <c r="C1154" s="184">
        <f t="shared" si="90"/>
        <v>42518</v>
      </c>
      <c r="D1154" s="191" t="s">
        <v>1726</v>
      </c>
      <c r="E1154" s="191">
        <v>42518</v>
      </c>
      <c r="F1154" s="192" t="s">
        <v>1617</v>
      </c>
      <c r="G1154" s="483" t="s">
        <v>819</v>
      </c>
      <c r="H1154" s="193" t="s">
        <v>471</v>
      </c>
      <c r="I1154" s="256"/>
      <c r="J1154" s="256"/>
      <c r="K1154" s="599">
        <v>334870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88"/>
        <v/>
      </c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89"/>
        <v>5</v>
      </c>
      <c r="C1155" s="184">
        <f t="shared" si="90"/>
        <v>42519</v>
      </c>
      <c r="D1155" s="191" t="s">
        <v>1727</v>
      </c>
      <c r="E1155" s="184">
        <v>42519</v>
      </c>
      <c r="F1155" s="192" t="s">
        <v>472</v>
      </c>
      <c r="G1155" s="483" t="s">
        <v>811</v>
      </c>
      <c r="H1155" s="7" t="s">
        <v>717</v>
      </c>
      <c r="I1155" s="256">
        <v>150</v>
      </c>
      <c r="J1155" s="256">
        <v>47449</v>
      </c>
      <c r="K1155" s="38">
        <f>ROUND(I1155*J1155,0)</f>
        <v>7117350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88"/>
        <v/>
      </c>
      <c r="AD1155" s="591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89"/>
        <v>5</v>
      </c>
      <c r="C1156" s="184">
        <f t="shared" si="90"/>
        <v>42519</v>
      </c>
      <c r="D1156" s="191" t="s">
        <v>1727</v>
      </c>
      <c r="E1156" s="184">
        <v>42519</v>
      </c>
      <c r="F1156" s="192" t="s">
        <v>1617</v>
      </c>
      <c r="G1156" s="483" t="s">
        <v>811</v>
      </c>
      <c r="H1156" s="7" t="s">
        <v>717</v>
      </c>
      <c r="I1156" s="256"/>
      <c r="J1156" s="256"/>
      <c r="K1156" s="599">
        <v>711735</v>
      </c>
      <c r="L1156" s="194" t="s">
        <v>259</v>
      </c>
      <c r="M1156" s="194" t="s">
        <v>372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88"/>
        <v/>
      </c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89"/>
        <v>5</v>
      </c>
      <c r="C1157" s="184">
        <f t="shared" si="90"/>
        <v>42520</v>
      </c>
      <c r="D1157" s="191" t="s">
        <v>1728</v>
      </c>
      <c r="E1157" s="191">
        <v>42520</v>
      </c>
      <c r="F1157" s="192" t="s">
        <v>1629</v>
      </c>
      <c r="G1157" s="483" t="s">
        <v>827</v>
      </c>
      <c r="H1157" s="7" t="s">
        <v>1376</v>
      </c>
      <c r="I1157" s="256">
        <v>306</v>
      </c>
      <c r="J1157" s="256">
        <v>6700</v>
      </c>
      <c r="K1157" s="38">
        <f>ROUND(I1157*J1157,0)</f>
        <v>2050200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88"/>
        <v/>
      </c>
      <c r="AD1157" s="591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89"/>
        <v>5</v>
      </c>
      <c r="C1158" s="184">
        <f t="shared" si="90"/>
        <v>42520</v>
      </c>
      <c r="D1158" s="191" t="s">
        <v>1728</v>
      </c>
      <c r="E1158" s="191">
        <v>42520</v>
      </c>
      <c r="F1158" s="192" t="s">
        <v>1630</v>
      </c>
      <c r="G1158" s="483" t="s">
        <v>827</v>
      </c>
      <c r="H1158" s="7" t="s">
        <v>1376</v>
      </c>
      <c r="I1158" s="256">
        <v>403</v>
      </c>
      <c r="J1158" s="256">
        <v>5980</v>
      </c>
      <c r="K1158" s="38">
        <f>ROUND(I1158*J1158,0)</f>
        <v>2409940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88"/>
        <v/>
      </c>
      <c r="AD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89"/>
        <v>5</v>
      </c>
      <c r="C1159" s="184">
        <f t="shared" si="90"/>
        <v>42520</v>
      </c>
      <c r="D1159" s="191" t="s">
        <v>1728</v>
      </c>
      <c r="E1159" s="191">
        <v>42520</v>
      </c>
      <c r="F1159" s="192" t="s">
        <v>1631</v>
      </c>
      <c r="G1159" s="483" t="s">
        <v>827</v>
      </c>
      <c r="H1159" s="7" t="s">
        <v>1376</v>
      </c>
      <c r="I1159" s="256">
        <v>307</v>
      </c>
      <c r="J1159" s="256">
        <v>8000</v>
      </c>
      <c r="K1159" s="38">
        <f>ROUND(I1159*J1159,0)</f>
        <v>2456000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88"/>
        <v/>
      </c>
      <c r="AD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89"/>
        <v>5</v>
      </c>
      <c r="C1160" s="184">
        <f t="shared" si="90"/>
        <v>42520</v>
      </c>
      <c r="D1160" s="191" t="s">
        <v>1728</v>
      </c>
      <c r="E1160" s="191">
        <v>42520</v>
      </c>
      <c r="F1160" s="192" t="s">
        <v>1617</v>
      </c>
      <c r="G1160" s="483" t="s">
        <v>827</v>
      </c>
      <c r="H1160" s="7" t="s">
        <v>1376</v>
      </c>
      <c r="I1160" s="256"/>
      <c r="J1160" s="256"/>
      <c r="K1160" s="599">
        <v>691614</v>
      </c>
      <c r="L1160" s="194" t="s">
        <v>259</v>
      </c>
      <c r="M1160" s="194" t="s">
        <v>372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88"/>
        <v/>
      </c>
      <c r="AD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89"/>
        <v>5</v>
      </c>
      <c r="C1161" s="184">
        <f t="shared" si="90"/>
        <v>42521</v>
      </c>
      <c r="D1161" s="191"/>
      <c r="E1161" s="184">
        <v>42521</v>
      </c>
      <c r="F1161" s="192" t="s">
        <v>1087</v>
      </c>
      <c r="G1161" s="483" t="s">
        <v>1085</v>
      </c>
      <c r="H1161" s="7" t="s">
        <v>1424</v>
      </c>
      <c r="I1161" s="256"/>
      <c r="J1161" s="256"/>
      <c r="K1161" s="599">
        <v>630000</v>
      </c>
      <c r="L1161" s="194" t="s">
        <v>83</v>
      </c>
      <c r="M1161" s="194" t="s">
        <v>47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>x</v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>642</v>
      </c>
      <c r="W1161" s="52" t="str">
        <f>IF(OR(TH!L1161=TH!$W$7,M1161=TH!$W$7),"x","")</f>
        <v>x</v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>
        <v>2</v>
      </c>
      <c r="AC1161" s="591"/>
      <c r="AD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89"/>
        <v>5</v>
      </c>
      <c r="C1162" s="184">
        <f t="shared" si="90"/>
        <v>42521</v>
      </c>
      <c r="D1162" s="191"/>
      <c r="E1162" s="184">
        <v>42521</v>
      </c>
      <c r="F1162" s="189" t="s">
        <v>1088</v>
      </c>
      <c r="G1162" s="483" t="s">
        <v>1085</v>
      </c>
      <c r="H1162" s="7" t="s">
        <v>1424</v>
      </c>
      <c r="I1162" s="256"/>
      <c r="J1162" s="256"/>
      <c r="K1162" s="599">
        <v>63000</v>
      </c>
      <c r="L1162" s="194" t="s">
        <v>9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89"/>
        <v>5</v>
      </c>
      <c r="C1163" s="184">
        <f t="shared" si="90"/>
        <v>42521</v>
      </c>
      <c r="D1163" s="191" t="s">
        <v>1790</v>
      </c>
      <c r="E1163" s="184">
        <v>42521</v>
      </c>
      <c r="F1163" s="189" t="s">
        <v>1435</v>
      </c>
      <c r="G1163" s="483" t="s">
        <v>1436</v>
      </c>
      <c r="H1163" s="7" t="s">
        <v>1437</v>
      </c>
      <c r="I1163" s="256">
        <v>4777</v>
      </c>
      <c r="J1163" s="256">
        <v>8500</v>
      </c>
      <c r="K1163" s="38">
        <f>ROUND(I1163*J1163,0)</f>
        <v>40604500</v>
      </c>
      <c r="L1163" s="194" t="s">
        <v>159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  <c r="AD1163" s="211" t="str">
        <f>IF(VLOOKUP(H1163,DSKH,1,0)=H1163,"","x")</f>
        <v/>
      </c>
      <c r="AF1163" s="591"/>
      <c r="AG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89"/>
        <v>5</v>
      </c>
      <c r="C1164" s="184">
        <f t="shared" si="90"/>
        <v>42521</v>
      </c>
      <c r="D1164" s="191" t="s">
        <v>1790</v>
      </c>
      <c r="E1164" s="184">
        <v>42521</v>
      </c>
      <c r="F1164" s="189" t="s">
        <v>1839</v>
      </c>
      <c r="G1164" s="483" t="s">
        <v>1436</v>
      </c>
      <c r="H1164" s="7" t="s">
        <v>1437</v>
      </c>
      <c r="I1164" s="256">
        <v>10008</v>
      </c>
      <c r="J1164" s="256">
        <v>8500</v>
      </c>
      <c r="K1164" s="38">
        <f>ROUND(I1164*J1164,0)</f>
        <v>85068000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89"/>
        <v>5</v>
      </c>
      <c r="C1165" s="184">
        <f t="shared" si="90"/>
        <v>42521</v>
      </c>
      <c r="D1165" s="191" t="s">
        <v>1790</v>
      </c>
      <c r="E1165" s="184">
        <v>42521</v>
      </c>
      <c r="F1165" s="189" t="s">
        <v>1439</v>
      </c>
      <c r="G1165" s="483" t="s">
        <v>1436</v>
      </c>
      <c r="H1165" s="7" t="s">
        <v>1437</v>
      </c>
      <c r="I1165" s="256"/>
      <c r="J1165" s="256"/>
      <c r="K1165" s="599">
        <v>12567250</v>
      </c>
      <c r="L1165" s="194" t="s">
        <v>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89"/>
        <v>6</v>
      </c>
      <c r="C1166" s="184">
        <f t="shared" si="90"/>
        <v>42522</v>
      </c>
      <c r="D1166" s="191" t="s">
        <v>1729</v>
      </c>
      <c r="E1166" s="191">
        <v>42522</v>
      </c>
      <c r="F1166" s="192" t="s">
        <v>424</v>
      </c>
      <c r="G1166" s="483" t="s">
        <v>829</v>
      </c>
      <c r="H1166" s="7" t="s">
        <v>1632</v>
      </c>
      <c r="I1166" s="256">
        <v>1600</v>
      </c>
      <c r="J1166" s="256">
        <v>5000</v>
      </c>
      <c r="K1166" s="38">
        <f>ROUND(I1166*J1166,0)</f>
        <v>8000000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/>
      <c r="AC1166" s="591" t="str">
        <f t="shared" ref="AC1166:AC1185" si="91">IF(VLOOKUP(H1166,DS_131,1,0)=H1166,"","x")</f>
        <v/>
      </c>
      <c r="AD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89"/>
        <v>6</v>
      </c>
      <c r="C1167" s="184">
        <f t="shared" si="90"/>
        <v>42522</v>
      </c>
      <c r="D1167" s="191" t="s">
        <v>1729</v>
      </c>
      <c r="E1167" s="191">
        <v>42522</v>
      </c>
      <c r="F1167" s="192" t="s">
        <v>513</v>
      </c>
      <c r="G1167" s="483" t="s">
        <v>829</v>
      </c>
      <c r="H1167" s="7" t="s">
        <v>1632</v>
      </c>
      <c r="I1167" s="256">
        <v>750</v>
      </c>
      <c r="J1167" s="256">
        <v>9700</v>
      </c>
      <c r="K1167" s="38">
        <f>ROUND(I1167*J1167,0)</f>
        <v>7275000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si="91"/>
        <v/>
      </c>
      <c r="AD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89"/>
        <v>6</v>
      </c>
      <c r="C1168" s="184">
        <f t="shared" si="90"/>
        <v>42522</v>
      </c>
      <c r="D1168" s="191" t="s">
        <v>1729</v>
      </c>
      <c r="E1168" s="191">
        <v>42522</v>
      </c>
      <c r="F1168" s="192" t="s">
        <v>1617</v>
      </c>
      <c r="G1168" s="483" t="s">
        <v>829</v>
      </c>
      <c r="H1168" s="7" t="s">
        <v>1632</v>
      </c>
      <c r="I1168" s="256"/>
      <c r="J1168" s="256"/>
      <c r="K1168" s="599">
        <v>1527500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1"/>
        <v/>
      </c>
      <c r="AD1168" s="591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89"/>
        <v>6</v>
      </c>
      <c r="C1169" s="184">
        <f t="shared" si="90"/>
        <v>42522</v>
      </c>
      <c r="D1169" s="191" t="s">
        <v>1730</v>
      </c>
      <c r="E1169" s="191">
        <v>42522</v>
      </c>
      <c r="F1169" s="192" t="s">
        <v>472</v>
      </c>
      <c r="G1169" s="483" t="s">
        <v>834</v>
      </c>
      <c r="H1169" s="7" t="s">
        <v>717</v>
      </c>
      <c r="I1169" s="256">
        <v>170</v>
      </c>
      <c r="J1169" s="256">
        <v>47449</v>
      </c>
      <c r="K1169" s="38">
        <f>ROUND(I1169*J1169,0)</f>
        <v>8066330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1"/>
        <v/>
      </c>
      <c r="AD1169" s="591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89"/>
        <v>6</v>
      </c>
      <c r="C1170" s="184">
        <f t="shared" si="90"/>
        <v>42522</v>
      </c>
      <c r="D1170" s="191" t="s">
        <v>1730</v>
      </c>
      <c r="E1170" s="191">
        <v>42522</v>
      </c>
      <c r="F1170" s="192" t="s">
        <v>1617</v>
      </c>
      <c r="G1170" s="483" t="s">
        <v>834</v>
      </c>
      <c r="H1170" s="7" t="s">
        <v>717</v>
      </c>
      <c r="I1170" s="256"/>
      <c r="J1170" s="256"/>
      <c r="K1170" s="599">
        <v>806633</v>
      </c>
      <c r="L1170" s="194" t="s">
        <v>259</v>
      </c>
      <c r="M1170" s="194" t="s">
        <v>372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1"/>
        <v/>
      </c>
      <c r="AD1170" s="591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89"/>
        <v>6</v>
      </c>
      <c r="C1171" s="184">
        <f t="shared" si="90"/>
        <v>42522</v>
      </c>
      <c r="D1171" s="191" t="s">
        <v>1731</v>
      </c>
      <c r="E1171" s="191">
        <v>42522</v>
      </c>
      <c r="F1171" s="192" t="s">
        <v>1517</v>
      </c>
      <c r="G1171" s="483" t="s">
        <v>835</v>
      </c>
      <c r="H1171" s="193" t="s">
        <v>897</v>
      </c>
      <c r="I1171" s="256">
        <v>245</v>
      </c>
      <c r="J1171" s="256">
        <v>14500</v>
      </c>
      <c r="K1171" s="38">
        <f t="shared" ref="K1171:K1179" si="92">ROUND(I1171*J1171,0)</f>
        <v>3552500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1"/>
        <v/>
      </c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89"/>
        <v>6</v>
      </c>
      <c r="C1172" s="184">
        <f t="shared" si="90"/>
        <v>42522</v>
      </c>
      <c r="D1172" s="191" t="s">
        <v>1731</v>
      </c>
      <c r="E1172" s="191">
        <v>42522</v>
      </c>
      <c r="F1172" s="192" t="s">
        <v>454</v>
      </c>
      <c r="G1172" s="483" t="s">
        <v>835</v>
      </c>
      <c r="H1172" s="193" t="s">
        <v>897</v>
      </c>
      <c r="I1172" s="256">
        <v>35</v>
      </c>
      <c r="J1172" s="256">
        <v>7850</v>
      </c>
      <c r="K1172" s="38">
        <f t="shared" si="92"/>
        <v>274750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1"/>
        <v/>
      </c>
      <c r="AD1172" s="591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89"/>
        <v>6</v>
      </c>
      <c r="C1173" s="184">
        <f t="shared" si="90"/>
        <v>42522</v>
      </c>
      <c r="D1173" s="191" t="s">
        <v>1731</v>
      </c>
      <c r="E1173" s="191">
        <v>42522</v>
      </c>
      <c r="F1173" s="192" t="s">
        <v>1633</v>
      </c>
      <c r="G1173" s="483" t="s">
        <v>835</v>
      </c>
      <c r="H1173" s="193" t="s">
        <v>897</v>
      </c>
      <c r="I1173" s="256">
        <v>24</v>
      </c>
      <c r="J1173" s="256">
        <v>8940</v>
      </c>
      <c r="K1173" s="38">
        <f t="shared" si="92"/>
        <v>214560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1"/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89"/>
        <v>6</v>
      </c>
      <c r="C1174" s="184">
        <f t="shared" si="90"/>
        <v>42522</v>
      </c>
      <c r="D1174" s="191" t="s">
        <v>1731</v>
      </c>
      <c r="E1174" s="191">
        <v>42522</v>
      </c>
      <c r="F1174" s="192" t="s">
        <v>1517</v>
      </c>
      <c r="G1174" s="483" t="s">
        <v>835</v>
      </c>
      <c r="H1174" s="193" t="s">
        <v>897</v>
      </c>
      <c r="I1174" s="256">
        <v>13</v>
      </c>
      <c r="J1174" s="256">
        <v>14500</v>
      </c>
      <c r="K1174" s="38">
        <f t="shared" si="92"/>
        <v>188500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1"/>
        <v/>
      </c>
      <c r="AD1174" s="591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89"/>
        <v>6</v>
      </c>
      <c r="C1175" s="184">
        <f t="shared" si="90"/>
        <v>42522</v>
      </c>
      <c r="D1175" s="191" t="s">
        <v>1731</v>
      </c>
      <c r="E1175" s="191">
        <v>42522</v>
      </c>
      <c r="F1175" s="189" t="s">
        <v>1634</v>
      </c>
      <c r="G1175" s="483" t="s">
        <v>835</v>
      </c>
      <c r="H1175" s="193" t="s">
        <v>897</v>
      </c>
      <c r="I1175" s="256">
        <v>90</v>
      </c>
      <c r="J1175" s="256">
        <v>9010</v>
      </c>
      <c r="K1175" s="38">
        <f t="shared" si="92"/>
        <v>810900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1"/>
        <v/>
      </c>
      <c r="AD1175" s="59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89"/>
        <v>6</v>
      </c>
      <c r="C1176" s="184">
        <f t="shared" si="90"/>
        <v>42522</v>
      </c>
      <c r="D1176" s="191" t="s">
        <v>1731</v>
      </c>
      <c r="E1176" s="191">
        <v>42522</v>
      </c>
      <c r="F1176" s="192" t="s">
        <v>1635</v>
      </c>
      <c r="G1176" s="483" t="s">
        <v>835</v>
      </c>
      <c r="H1176" s="193" t="s">
        <v>897</v>
      </c>
      <c r="I1176" s="256">
        <v>24</v>
      </c>
      <c r="J1176" s="256">
        <v>6400</v>
      </c>
      <c r="K1176" s="38">
        <f t="shared" si="92"/>
        <v>153600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1"/>
        <v/>
      </c>
      <c r="AD1176" s="59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89"/>
        <v>6</v>
      </c>
      <c r="C1177" s="184">
        <f t="shared" si="90"/>
        <v>42522</v>
      </c>
      <c r="D1177" s="191" t="s">
        <v>1731</v>
      </c>
      <c r="E1177" s="191">
        <v>42522</v>
      </c>
      <c r="F1177" s="192" t="s">
        <v>1636</v>
      </c>
      <c r="G1177" s="483" t="s">
        <v>835</v>
      </c>
      <c r="H1177" s="193" t="s">
        <v>897</v>
      </c>
      <c r="I1177" s="256">
        <v>90</v>
      </c>
      <c r="J1177" s="256">
        <v>9970</v>
      </c>
      <c r="K1177" s="38">
        <f t="shared" si="92"/>
        <v>897300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1"/>
        <v/>
      </c>
      <c r="AD1177" s="591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89"/>
        <v>6</v>
      </c>
      <c r="C1178" s="184">
        <f t="shared" si="90"/>
        <v>42522</v>
      </c>
      <c r="D1178" s="191" t="s">
        <v>1731</v>
      </c>
      <c r="E1178" s="191">
        <v>42522</v>
      </c>
      <c r="F1178" s="192" t="s">
        <v>1637</v>
      </c>
      <c r="G1178" s="192" t="s">
        <v>835</v>
      </c>
      <c r="H1178" s="193" t="s">
        <v>897</v>
      </c>
      <c r="I1178" s="779">
        <v>55</v>
      </c>
      <c r="J1178" s="779">
        <v>12200</v>
      </c>
      <c r="K1178" s="38">
        <f t="shared" si="92"/>
        <v>671000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1"/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89"/>
        <v>6</v>
      </c>
      <c r="C1179" s="184">
        <f t="shared" si="90"/>
        <v>42522</v>
      </c>
      <c r="D1179" s="191" t="s">
        <v>1731</v>
      </c>
      <c r="E1179" s="191">
        <v>42522</v>
      </c>
      <c r="F1179" s="192" t="s">
        <v>1638</v>
      </c>
      <c r="G1179" s="192" t="s">
        <v>835</v>
      </c>
      <c r="H1179" s="193" t="s">
        <v>897</v>
      </c>
      <c r="I1179" s="779">
        <v>210</v>
      </c>
      <c r="J1179" s="779">
        <v>16500</v>
      </c>
      <c r="K1179" s="38">
        <f t="shared" si="92"/>
        <v>3465000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1"/>
        <v/>
      </c>
      <c r="AD1179" s="591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89"/>
        <v>6</v>
      </c>
      <c r="C1180" s="184">
        <f t="shared" si="90"/>
        <v>42522</v>
      </c>
      <c r="D1180" s="191" t="s">
        <v>1731</v>
      </c>
      <c r="E1180" s="191">
        <v>42522</v>
      </c>
      <c r="F1180" s="189" t="s">
        <v>1617</v>
      </c>
      <c r="G1180" s="192" t="s">
        <v>835</v>
      </c>
      <c r="H1180" s="193" t="s">
        <v>897</v>
      </c>
      <c r="I1180" s="779"/>
      <c r="J1180" s="779"/>
      <c r="K1180" s="599">
        <v>1022811</v>
      </c>
      <c r="L1180" s="194" t="s">
        <v>259</v>
      </c>
      <c r="M1180" s="194" t="s">
        <v>372</v>
      </c>
      <c r="N1180" s="52" t="str">
        <f>IF(AND('331-CT'!$E$7=TH!H1180,OR(L1180="331",M1180="331")),"331",IF(AND(OR(L1180="131",M1180="131"),H1180='131-CT'!$E$7),"131",""))</f>
        <v>131</v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1"/>
        <v/>
      </c>
      <c r="AD1180" s="591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89"/>
        <v>6</v>
      </c>
      <c r="C1181" s="184">
        <f t="shared" si="90"/>
        <v>42522</v>
      </c>
      <c r="D1181" s="191" t="s">
        <v>1732</v>
      </c>
      <c r="E1181" s="191">
        <v>42522</v>
      </c>
      <c r="F1181" s="297" t="s">
        <v>1639</v>
      </c>
      <c r="G1181" s="192" t="s">
        <v>836</v>
      </c>
      <c r="H1181" s="193" t="s">
        <v>897</v>
      </c>
      <c r="I1181" s="779">
        <v>210</v>
      </c>
      <c r="J1181" s="779">
        <v>8200</v>
      </c>
      <c r="K1181" s="38">
        <f>ROUND(I1181*J1181,0)</f>
        <v>1722000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>131</v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1"/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89"/>
        <v>6</v>
      </c>
      <c r="C1182" s="184">
        <f t="shared" si="90"/>
        <v>42522</v>
      </c>
      <c r="D1182" s="191" t="s">
        <v>1732</v>
      </c>
      <c r="E1182" s="191">
        <v>42522</v>
      </c>
      <c r="F1182" s="189" t="s">
        <v>591</v>
      </c>
      <c r="G1182" s="192" t="s">
        <v>836</v>
      </c>
      <c r="H1182" s="193" t="s">
        <v>897</v>
      </c>
      <c r="I1182" s="779">
        <v>204</v>
      </c>
      <c r="J1182" s="779">
        <v>9270</v>
      </c>
      <c r="K1182" s="38">
        <f>ROUND(I1182*J1182,0)</f>
        <v>1891080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>131</v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1"/>
        <v/>
      </c>
      <c r="AD1182" s="59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89"/>
        <v>6</v>
      </c>
      <c r="C1183" s="184">
        <f t="shared" si="90"/>
        <v>42522</v>
      </c>
      <c r="D1183" s="191" t="s">
        <v>1732</v>
      </c>
      <c r="E1183" s="191">
        <v>42522</v>
      </c>
      <c r="F1183" s="297" t="s">
        <v>1617</v>
      </c>
      <c r="G1183" s="192" t="s">
        <v>836</v>
      </c>
      <c r="H1183" s="193" t="s">
        <v>897</v>
      </c>
      <c r="I1183" s="779"/>
      <c r="J1183" s="779"/>
      <c r="K1183" s="599">
        <v>361308</v>
      </c>
      <c r="L1183" s="194" t="s">
        <v>259</v>
      </c>
      <c r="M1183" s="194" t="s">
        <v>372</v>
      </c>
      <c r="N1183" s="52" t="str">
        <f>IF(AND('331-CT'!$E$7=TH!H1183,OR(L1183="331",M1183="331")),"331",IF(AND(OR(L1183="131",M1183="131"),H1183='131-CT'!$E$7),"131",""))</f>
        <v>131</v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1"/>
        <v/>
      </c>
      <c r="AD1183" s="591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89"/>
        <v>6</v>
      </c>
      <c r="C1184" s="184">
        <f t="shared" si="90"/>
        <v>42522</v>
      </c>
      <c r="D1184" s="191" t="s">
        <v>1733</v>
      </c>
      <c r="E1184" s="191">
        <v>42522</v>
      </c>
      <c r="F1184" s="189" t="s">
        <v>509</v>
      </c>
      <c r="G1184" s="192" t="s">
        <v>837</v>
      </c>
      <c r="H1184" s="193" t="s">
        <v>471</v>
      </c>
      <c r="I1184" s="779">
        <v>220</v>
      </c>
      <c r="J1184" s="779">
        <v>7000</v>
      </c>
      <c r="K1184" s="38">
        <f>ROUND(I1184*J1184,0)</f>
        <v>1540000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1"/>
        <v/>
      </c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89"/>
        <v>6</v>
      </c>
      <c r="C1185" s="184">
        <f t="shared" si="90"/>
        <v>42522</v>
      </c>
      <c r="D1185" s="191" t="s">
        <v>1733</v>
      </c>
      <c r="E1185" s="191">
        <v>42522</v>
      </c>
      <c r="F1185" s="189" t="s">
        <v>1617</v>
      </c>
      <c r="G1185" s="192" t="s">
        <v>837</v>
      </c>
      <c r="H1185" s="193" t="s">
        <v>471</v>
      </c>
      <c r="I1185" s="780"/>
      <c r="J1185" s="780"/>
      <c r="K1185" s="599">
        <v>154000</v>
      </c>
      <c r="L1185" s="194" t="s">
        <v>259</v>
      </c>
      <c r="M1185" s="194" t="s">
        <v>372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1"/>
        <v/>
      </c>
      <c r="AD1185" s="591"/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89"/>
        <v>6</v>
      </c>
      <c r="C1186" s="184">
        <f t="shared" si="90"/>
        <v>42527</v>
      </c>
      <c r="D1186" s="191" t="s">
        <v>1774</v>
      </c>
      <c r="E1186" s="184">
        <v>42527</v>
      </c>
      <c r="F1186" s="189" t="s">
        <v>1394</v>
      </c>
      <c r="G1186" s="483" t="s">
        <v>918</v>
      </c>
      <c r="H1186" s="786" t="s">
        <v>1086</v>
      </c>
      <c r="I1186" s="739">
        <v>350</v>
      </c>
      <c r="J1186" s="739">
        <v>19545</v>
      </c>
      <c r="K1186" s="38">
        <f>ROUND(I1186*J1186,0)</f>
        <v>6840750</v>
      </c>
      <c r="L1186" s="194" t="s">
        <v>161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>
        <v>2</v>
      </c>
      <c r="AC1186" s="591"/>
      <c r="AD1186" s="211" t="str">
        <f>IF(VLOOKUP(H1186,DSKH,1,0)=H1186,"","x")</f>
        <v/>
      </c>
      <c r="AF1186" s="591"/>
      <c r="AG1186" s="591"/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89"/>
        <v>6</v>
      </c>
      <c r="C1187" s="184">
        <f t="shared" si="90"/>
        <v>42527</v>
      </c>
      <c r="D1187" s="191" t="s">
        <v>1774</v>
      </c>
      <c r="E1187" s="184">
        <v>42527</v>
      </c>
      <c r="F1187" s="192" t="s">
        <v>1395</v>
      </c>
      <c r="G1187" s="483" t="s">
        <v>918</v>
      </c>
      <c r="H1187" s="786" t="s">
        <v>1086</v>
      </c>
      <c r="I1187" s="739"/>
      <c r="J1187" s="739"/>
      <c r="K1187" s="599">
        <v>684075</v>
      </c>
      <c r="L1187" s="194" t="s">
        <v>9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89"/>
        <v>6</v>
      </c>
      <c r="C1188" s="184">
        <f t="shared" si="90"/>
        <v>42527</v>
      </c>
      <c r="D1188" s="191" t="s">
        <v>1774</v>
      </c>
      <c r="E1188" s="184">
        <v>42527</v>
      </c>
      <c r="F1188" s="192" t="s">
        <v>1396</v>
      </c>
      <c r="G1188" s="483" t="s">
        <v>918</v>
      </c>
      <c r="H1188" s="786" t="s">
        <v>1086</v>
      </c>
      <c r="I1188" s="739"/>
      <c r="J1188" s="739"/>
      <c r="K1188" s="599">
        <v>7524825</v>
      </c>
      <c r="L1188" s="194" t="s">
        <v>8</v>
      </c>
      <c r="M1188" s="194" t="s">
        <v>47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>x</v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/>
      <c r="AC1188" s="591"/>
      <c r="AD1188" s="591"/>
      <c r="AF1188" s="591"/>
      <c r="AG1188" s="591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89"/>
        <v>6</v>
      </c>
      <c r="C1189" s="184">
        <f t="shared" si="90"/>
        <v>42527</v>
      </c>
      <c r="D1189" s="191" t="s">
        <v>1775</v>
      </c>
      <c r="E1189" s="184">
        <v>42527</v>
      </c>
      <c r="F1189" s="192" t="s">
        <v>1440</v>
      </c>
      <c r="G1189" s="483" t="s">
        <v>914</v>
      </c>
      <c r="H1189" s="7" t="s">
        <v>1441</v>
      </c>
      <c r="I1189" s="739">
        <v>400</v>
      </c>
      <c r="J1189" s="739">
        <v>18000</v>
      </c>
      <c r="K1189" s="38">
        <f>ROUND(I1189*J1189,0)</f>
        <v>7200000</v>
      </c>
      <c r="L1189" s="194" t="s">
        <v>161</v>
      </c>
      <c r="M1189" s="194" t="s">
        <v>8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>
        <v>2</v>
      </c>
      <c r="AC1189" s="591"/>
      <c r="AD1189" s="211" t="str">
        <f>IF(VLOOKUP(H1189,DSKH,1,0)=H1189,"","x")</f>
        <v/>
      </c>
      <c r="AF1189" s="591"/>
      <c r="AG1189" s="591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89"/>
        <v>6</v>
      </c>
      <c r="C1190" s="184">
        <f t="shared" si="90"/>
        <v>42527</v>
      </c>
      <c r="D1190" s="191" t="s">
        <v>1775</v>
      </c>
      <c r="E1190" s="184">
        <v>42527</v>
      </c>
      <c r="F1190" s="189" t="s">
        <v>1442</v>
      </c>
      <c r="G1190" s="483" t="s">
        <v>914</v>
      </c>
      <c r="H1190" s="7" t="s">
        <v>1441</v>
      </c>
      <c r="I1190" s="739"/>
      <c r="J1190" s="739"/>
      <c r="K1190" s="599">
        <v>720000</v>
      </c>
      <c r="L1190" s="194" t="s">
        <v>9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89"/>
        <v>6</v>
      </c>
      <c r="C1191" s="184">
        <f t="shared" si="90"/>
        <v>42527</v>
      </c>
      <c r="D1191" s="191" t="s">
        <v>1775</v>
      </c>
      <c r="E1191" s="184">
        <v>42527</v>
      </c>
      <c r="F1191" s="189" t="s">
        <v>1443</v>
      </c>
      <c r="G1191" s="483" t="s">
        <v>914</v>
      </c>
      <c r="H1191" s="7" t="s">
        <v>1441</v>
      </c>
      <c r="I1191" s="739"/>
      <c r="J1191" s="739"/>
      <c r="K1191" s="599">
        <v>7920000</v>
      </c>
      <c r="L1191" s="194" t="s">
        <v>8</v>
      </c>
      <c r="M1191" s="194" t="s">
        <v>47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>x</v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/>
      <c r="AC1191" s="591"/>
      <c r="AD1191" s="591"/>
      <c r="AF1191" s="591"/>
      <c r="AG1191" s="591"/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89"/>
        <v>6</v>
      </c>
      <c r="C1192" s="184">
        <f t="shared" si="90"/>
        <v>42527</v>
      </c>
      <c r="D1192" s="191" t="s">
        <v>1734</v>
      </c>
      <c r="E1192" s="191">
        <v>42527</v>
      </c>
      <c r="F1192" s="192" t="s">
        <v>465</v>
      </c>
      <c r="G1192" s="192" t="s">
        <v>839</v>
      </c>
      <c r="H1192" s="7" t="s">
        <v>1632</v>
      </c>
      <c r="I1192" s="780">
        <v>780</v>
      </c>
      <c r="J1192" s="780">
        <v>5550</v>
      </c>
      <c r="K1192" s="38">
        <f>ROUND(I1192*J1192,0)</f>
        <v>4329000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 t="str">
        <f t="shared" ref="AC1192:AC1223" si="93">IF(VLOOKUP(H1192,DS_131,1,0)=H1192,"","x")</f>
        <v/>
      </c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89"/>
        <v>6</v>
      </c>
      <c r="C1193" s="184">
        <f t="shared" si="90"/>
        <v>42527</v>
      </c>
      <c r="D1193" s="191" t="s">
        <v>1734</v>
      </c>
      <c r="E1193" s="191">
        <v>42527</v>
      </c>
      <c r="F1193" s="192" t="s">
        <v>1617</v>
      </c>
      <c r="G1193" s="192" t="s">
        <v>839</v>
      </c>
      <c r="H1193" s="7" t="s">
        <v>1632</v>
      </c>
      <c r="I1193" s="780"/>
      <c r="J1193" s="780"/>
      <c r="K1193" s="599">
        <v>432900</v>
      </c>
      <c r="L1193" s="194" t="s">
        <v>259</v>
      </c>
      <c r="M1193" s="194" t="s">
        <v>372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si="93"/>
        <v/>
      </c>
      <c r="AD1193" s="591"/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89"/>
        <v>6</v>
      </c>
      <c r="C1194" s="184">
        <f t="shared" si="90"/>
        <v>42527</v>
      </c>
      <c r="D1194" s="191" t="s">
        <v>1735</v>
      </c>
      <c r="E1194" s="191">
        <v>42527</v>
      </c>
      <c r="F1194" s="192" t="s">
        <v>986</v>
      </c>
      <c r="G1194" s="192" t="s">
        <v>844</v>
      </c>
      <c r="H1194" s="210" t="s">
        <v>636</v>
      </c>
      <c r="I1194" s="780">
        <v>2000</v>
      </c>
      <c r="J1194" s="780">
        <v>6950</v>
      </c>
      <c r="K1194" s="38">
        <f>ROUND(I1194*J1194,0)</f>
        <v>13900000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3"/>
        <v/>
      </c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89"/>
        <v>6</v>
      </c>
      <c r="C1195" s="184">
        <f t="shared" si="90"/>
        <v>42527</v>
      </c>
      <c r="D1195" s="191" t="s">
        <v>1735</v>
      </c>
      <c r="E1195" s="191">
        <v>42527</v>
      </c>
      <c r="F1195" s="189" t="s">
        <v>1617</v>
      </c>
      <c r="G1195" s="192" t="s">
        <v>844</v>
      </c>
      <c r="H1195" s="210" t="s">
        <v>636</v>
      </c>
      <c r="I1195" s="780"/>
      <c r="J1195" s="780"/>
      <c r="K1195" s="599">
        <v>1390000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3"/>
        <v/>
      </c>
      <c r="AD1195" s="591"/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89"/>
        <v>6</v>
      </c>
      <c r="C1196" s="184">
        <f t="shared" si="90"/>
        <v>42527</v>
      </c>
      <c r="D1196" s="191" t="s">
        <v>1736</v>
      </c>
      <c r="E1196" s="191">
        <v>42527</v>
      </c>
      <c r="F1196" s="192" t="s">
        <v>506</v>
      </c>
      <c r="G1196" s="192" t="s">
        <v>1640</v>
      </c>
      <c r="H1196" s="912" t="s">
        <v>805</v>
      </c>
      <c r="I1196" s="780">
        <v>517</v>
      </c>
      <c r="J1196" s="780">
        <v>5900</v>
      </c>
      <c r="K1196" s="38">
        <f>ROUND(I1196*J1196,0)</f>
        <v>3050300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3"/>
        <v/>
      </c>
      <c r="AD1196" s="591"/>
    </row>
    <row r="1197" spans="1:33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89"/>
        <v>6</v>
      </c>
      <c r="C1197" s="184">
        <f t="shared" si="90"/>
        <v>42527</v>
      </c>
      <c r="D1197" s="191" t="s">
        <v>1736</v>
      </c>
      <c r="E1197" s="191">
        <v>42527</v>
      </c>
      <c r="F1197" s="192" t="s">
        <v>1617</v>
      </c>
      <c r="G1197" s="192" t="s">
        <v>1640</v>
      </c>
      <c r="H1197" s="912" t="s">
        <v>805</v>
      </c>
      <c r="I1197" s="780"/>
      <c r="J1197" s="780"/>
      <c r="K1197" s="599">
        <v>305030</v>
      </c>
      <c r="L1197" s="194" t="s">
        <v>259</v>
      </c>
      <c r="M1197" s="194" t="s">
        <v>372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3"/>
        <v/>
      </c>
      <c r="AD1197" s="591"/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89"/>
        <v>6</v>
      </c>
      <c r="C1198" s="184">
        <f t="shared" si="90"/>
        <v>42528</v>
      </c>
      <c r="D1198" s="191" t="s">
        <v>1737</v>
      </c>
      <c r="E1198" s="191">
        <v>42528</v>
      </c>
      <c r="F1198" s="297" t="s">
        <v>930</v>
      </c>
      <c r="G1198" s="192" t="s">
        <v>847</v>
      </c>
      <c r="H1198" s="7" t="s">
        <v>437</v>
      </c>
      <c r="I1198" s="780">
        <v>308</v>
      </c>
      <c r="J1198" s="780">
        <v>8800</v>
      </c>
      <c r="K1198" s="38">
        <f>ROUND(I1198*J1198,0)</f>
        <v>2710400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3"/>
        <v/>
      </c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89"/>
        <v>6</v>
      </c>
      <c r="C1199" s="184">
        <f t="shared" si="90"/>
        <v>42528</v>
      </c>
      <c r="D1199" s="191" t="s">
        <v>1737</v>
      </c>
      <c r="E1199" s="191">
        <v>42528</v>
      </c>
      <c r="F1199" s="297" t="s">
        <v>438</v>
      </c>
      <c r="G1199" s="192" t="s">
        <v>847</v>
      </c>
      <c r="H1199" s="7" t="s">
        <v>437</v>
      </c>
      <c r="I1199" s="780">
        <v>308</v>
      </c>
      <c r="J1199" s="780">
        <v>10000</v>
      </c>
      <c r="K1199" s="38">
        <f>ROUND(I1199*J1199,0)</f>
        <v>3080000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3"/>
        <v/>
      </c>
      <c r="AD1199" s="591"/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89"/>
        <v>6</v>
      </c>
      <c r="C1200" s="184">
        <f t="shared" si="90"/>
        <v>42528</v>
      </c>
      <c r="D1200" s="191" t="s">
        <v>1737</v>
      </c>
      <c r="E1200" s="191">
        <v>42528</v>
      </c>
      <c r="F1200" s="297" t="s">
        <v>1617</v>
      </c>
      <c r="G1200" s="192" t="s">
        <v>847</v>
      </c>
      <c r="H1200" s="7" t="s">
        <v>437</v>
      </c>
      <c r="I1200" s="780"/>
      <c r="J1200" s="780"/>
      <c r="K1200" s="599">
        <v>579040</v>
      </c>
      <c r="L1200" s="194" t="s">
        <v>259</v>
      </c>
      <c r="M1200" s="194" t="s">
        <v>372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3"/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89"/>
        <v>6</v>
      </c>
      <c r="C1201" s="184">
        <f t="shared" si="90"/>
        <v>42529</v>
      </c>
      <c r="D1201" s="191" t="s">
        <v>1738</v>
      </c>
      <c r="E1201" s="191">
        <v>42529</v>
      </c>
      <c r="F1201" s="192" t="s">
        <v>506</v>
      </c>
      <c r="G1201" s="192" t="s">
        <v>849</v>
      </c>
      <c r="H1201" s="912" t="s">
        <v>805</v>
      </c>
      <c r="I1201" s="780">
        <v>1023</v>
      </c>
      <c r="J1201" s="780">
        <v>5900</v>
      </c>
      <c r="K1201" s="38">
        <f>ROUND(I1201*J1201,0)</f>
        <v>6035700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3"/>
        <v/>
      </c>
      <c r="AD1201" s="591"/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89"/>
        <v>6</v>
      </c>
      <c r="C1202" s="184">
        <f t="shared" si="90"/>
        <v>42529</v>
      </c>
      <c r="D1202" s="191" t="s">
        <v>1738</v>
      </c>
      <c r="E1202" s="191">
        <v>42529</v>
      </c>
      <c r="F1202" s="189" t="s">
        <v>1617</v>
      </c>
      <c r="G1202" s="192" t="s">
        <v>849</v>
      </c>
      <c r="H1202" s="912" t="s">
        <v>805</v>
      </c>
      <c r="I1202" s="780"/>
      <c r="J1202" s="739"/>
      <c r="K1202" s="599">
        <v>603570</v>
      </c>
      <c r="L1202" s="194" t="s">
        <v>259</v>
      </c>
      <c r="M1202" s="194" t="s">
        <v>372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3"/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89"/>
        <v>6</v>
      </c>
      <c r="C1203" s="184">
        <f t="shared" si="90"/>
        <v>42530</v>
      </c>
      <c r="D1203" s="191" t="s">
        <v>1739</v>
      </c>
      <c r="E1203" s="864">
        <v>42530</v>
      </c>
      <c r="F1203" s="865" t="s">
        <v>1641</v>
      </c>
      <c r="G1203" s="865" t="s">
        <v>850</v>
      </c>
      <c r="H1203" s="867" t="s">
        <v>1642</v>
      </c>
      <c r="I1203" s="935">
        <v>1010</v>
      </c>
      <c r="J1203" s="935">
        <v>13800</v>
      </c>
      <c r="K1203" s="38">
        <f>ROUND(I1203*J1203,0)</f>
        <v>13938000</v>
      </c>
      <c r="L1203" s="921" t="s">
        <v>259</v>
      </c>
      <c r="M1203" s="921" t="s">
        <v>174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0"/>
      <c r="AC1203" s="591" t="str">
        <f t="shared" si="93"/>
        <v/>
      </c>
      <c r="AD1203" s="591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89"/>
        <v>6</v>
      </c>
      <c r="C1204" s="184">
        <f t="shared" si="90"/>
        <v>42530</v>
      </c>
      <c r="D1204" s="191" t="s">
        <v>1739</v>
      </c>
      <c r="E1204" s="864">
        <v>42530</v>
      </c>
      <c r="F1204" s="872" t="s">
        <v>982</v>
      </c>
      <c r="G1204" s="865" t="s">
        <v>850</v>
      </c>
      <c r="H1204" s="867" t="s">
        <v>1642</v>
      </c>
      <c r="I1204" s="935">
        <v>50</v>
      </c>
      <c r="J1204" s="935">
        <v>13400</v>
      </c>
      <c r="K1204" s="38">
        <f>ROUND(I1204*J1204,0)</f>
        <v>670000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0"/>
      <c r="AC1204" s="591" t="str">
        <f t="shared" si="93"/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89"/>
        <v>6</v>
      </c>
      <c r="C1205" s="184">
        <f t="shared" si="90"/>
        <v>42530</v>
      </c>
      <c r="D1205" s="191" t="s">
        <v>1739</v>
      </c>
      <c r="E1205" s="864">
        <v>42530</v>
      </c>
      <c r="F1205" s="189" t="s">
        <v>1119</v>
      </c>
      <c r="G1205" s="865" t="s">
        <v>850</v>
      </c>
      <c r="H1205" s="867" t="s">
        <v>1642</v>
      </c>
      <c r="I1205" s="935">
        <v>2120</v>
      </c>
      <c r="J1205" s="944">
        <v>1300</v>
      </c>
      <c r="K1205" s="38">
        <f>ROUND(I1205*J1205,0)</f>
        <v>2756000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0"/>
      <c r="AC1205" s="591" t="str">
        <f t="shared" si="93"/>
        <v/>
      </c>
      <c r="AD1205" s="59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89"/>
        <v>6</v>
      </c>
      <c r="C1206" s="184">
        <f t="shared" si="90"/>
        <v>42530</v>
      </c>
      <c r="D1206" s="191" t="s">
        <v>1739</v>
      </c>
      <c r="E1206" s="864">
        <v>42530</v>
      </c>
      <c r="F1206" s="865" t="s">
        <v>1617</v>
      </c>
      <c r="G1206" s="865" t="s">
        <v>850</v>
      </c>
      <c r="H1206" s="867" t="s">
        <v>1642</v>
      </c>
      <c r="I1206" s="935"/>
      <c r="J1206" s="942"/>
      <c r="K1206" s="869">
        <v>1736400</v>
      </c>
      <c r="L1206" s="921" t="s">
        <v>259</v>
      </c>
      <c r="M1206" s="194" t="s">
        <v>372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0"/>
      <c r="AC1206" s="591" t="str">
        <f t="shared" si="93"/>
        <v/>
      </c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89"/>
        <v>6</v>
      </c>
      <c r="C1207" s="184">
        <f t="shared" si="90"/>
        <v>42530</v>
      </c>
      <c r="D1207" s="191" t="s">
        <v>1740</v>
      </c>
      <c r="E1207" s="191">
        <v>42530</v>
      </c>
      <c r="F1207" s="297" t="s">
        <v>1618</v>
      </c>
      <c r="G1207" s="192" t="s">
        <v>852</v>
      </c>
      <c r="H1207" s="7" t="s">
        <v>1359</v>
      </c>
      <c r="I1207" s="780">
        <v>490</v>
      </c>
      <c r="J1207" s="739">
        <v>6700</v>
      </c>
      <c r="K1207" s="38">
        <f>ROUND(I1207*J1207,0)</f>
        <v>3283000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8"/>
      <c r="AC1207" s="591" t="str">
        <f t="shared" si="93"/>
        <v/>
      </c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89"/>
        <v>6</v>
      </c>
      <c r="C1208" s="184">
        <f t="shared" si="90"/>
        <v>42530</v>
      </c>
      <c r="D1208" s="191" t="s">
        <v>1740</v>
      </c>
      <c r="E1208" s="191">
        <v>42530</v>
      </c>
      <c r="F1208" s="801" t="s">
        <v>1643</v>
      </c>
      <c r="G1208" s="192" t="s">
        <v>852</v>
      </c>
      <c r="H1208" s="7" t="s">
        <v>1359</v>
      </c>
      <c r="I1208" s="780">
        <v>510</v>
      </c>
      <c r="J1208" s="779">
        <v>7700</v>
      </c>
      <c r="K1208" s="38">
        <f>ROUND(I1208*J1208,0)</f>
        <v>3927000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3"/>
        <v/>
      </c>
      <c r="AD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89"/>
        <v>6</v>
      </c>
      <c r="C1209" s="184">
        <f t="shared" si="90"/>
        <v>42530</v>
      </c>
      <c r="D1209" s="191" t="s">
        <v>1740</v>
      </c>
      <c r="E1209" s="191">
        <v>42530</v>
      </c>
      <c r="F1209" s="189" t="s">
        <v>1617</v>
      </c>
      <c r="G1209" s="192" t="s">
        <v>852</v>
      </c>
      <c r="H1209" s="7" t="s">
        <v>1359</v>
      </c>
      <c r="I1209" s="780"/>
      <c r="J1209" s="780"/>
      <c r="K1209" s="599">
        <v>721000</v>
      </c>
      <c r="L1209" s="194" t="s">
        <v>259</v>
      </c>
      <c r="M1209" s="194" t="s">
        <v>372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3"/>
        <v/>
      </c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89"/>
        <v>6</v>
      </c>
      <c r="C1210" s="184">
        <f t="shared" si="90"/>
        <v>42535</v>
      </c>
      <c r="D1210" s="191" t="s">
        <v>1741</v>
      </c>
      <c r="E1210" s="191">
        <v>42535</v>
      </c>
      <c r="F1210" s="192" t="s">
        <v>506</v>
      </c>
      <c r="G1210" s="192" t="s">
        <v>853</v>
      </c>
      <c r="H1210" s="912" t="s">
        <v>805</v>
      </c>
      <c r="I1210" s="780">
        <v>402</v>
      </c>
      <c r="J1210" s="780">
        <v>7300</v>
      </c>
      <c r="K1210" s="38">
        <f>ROUND(I1210*J1210,0)</f>
        <v>2934600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3"/>
        <v/>
      </c>
      <c r="AD1210" s="591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89"/>
        <v>6</v>
      </c>
      <c r="C1211" s="184">
        <f t="shared" si="90"/>
        <v>42535</v>
      </c>
      <c r="D1211" s="191" t="s">
        <v>1741</v>
      </c>
      <c r="E1211" s="191">
        <v>42535</v>
      </c>
      <c r="F1211" s="297" t="s">
        <v>671</v>
      </c>
      <c r="G1211" s="192" t="s">
        <v>853</v>
      </c>
      <c r="H1211" s="912" t="s">
        <v>805</v>
      </c>
      <c r="I1211" s="780">
        <v>317</v>
      </c>
      <c r="J1211" s="739">
        <v>4900</v>
      </c>
      <c r="K1211" s="38">
        <f>ROUND(I1211*J1211,0)</f>
        <v>1553300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3"/>
        <v/>
      </c>
      <c r="AD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89"/>
        <v>6</v>
      </c>
      <c r="C1212" s="184">
        <f t="shared" si="90"/>
        <v>42535</v>
      </c>
      <c r="D1212" s="191" t="s">
        <v>1741</v>
      </c>
      <c r="E1212" s="191">
        <v>42535</v>
      </c>
      <c r="F1212" s="943" t="s">
        <v>1617</v>
      </c>
      <c r="G1212" s="192" t="s">
        <v>853</v>
      </c>
      <c r="H1212" s="912" t="s">
        <v>805</v>
      </c>
      <c r="I1212" s="780"/>
      <c r="J1212" s="779"/>
      <c r="K1212" s="599">
        <v>448790</v>
      </c>
      <c r="L1212" s="194" t="s">
        <v>259</v>
      </c>
      <c r="M1212" s="194" t="s">
        <v>372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3"/>
        <v/>
      </c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89"/>
        <v>6</v>
      </c>
      <c r="C1213" s="184">
        <f t="shared" si="90"/>
        <v>42536</v>
      </c>
      <c r="D1213" s="191" t="s">
        <v>1742</v>
      </c>
      <c r="E1213" s="191">
        <v>42536</v>
      </c>
      <c r="F1213" s="192" t="s">
        <v>1644</v>
      </c>
      <c r="G1213" s="192" t="s">
        <v>858</v>
      </c>
      <c r="H1213" s="7" t="s">
        <v>437</v>
      </c>
      <c r="I1213" s="780">
        <v>300</v>
      </c>
      <c r="J1213" s="780">
        <v>10500</v>
      </c>
      <c r="K1213" s="38">
        <f>ROUND(I1213*J1213,0)</f>
        <v>3150000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3"/>
        <v/>
      </c>
      <c r="AD1213" s="591"/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89"/>
        <v>6</v>
      </c>
      <c r="C1214" s="184">
        <f t="shared" si="90"/>
        <v>42536</v>
      </c>
      <c r="D1214" s="191" t="s">
        <v>1742</v>
      </c>
      <c r="E1214" s="191">
        <v>42536</v>
      </c>
      <c r="F1214" s="445" t="s">
        <v>1617</v>
      </c>
      <c r="G1214" s="192" t="s">
        <v>858</v>
      </c>
      <c r="H1214" s="7" t="s">
        <v>437</v>
      </c>
      <c r="I1214" s="780"/>
      <c r="J1214" s="780"/>
      <c r="K1214" s="599">
        <v>315000</v>
      </c>
      <c r="L1214" s="194" t="s">
        <v>259</v>
      </c>
      <c r="M1214" s="194" t="s">
        <v>372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3"/>
        <v/>
      </c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89"/>
        <v>6</v>
      </c>
      <c r="C1215" s="184">
        <f t="shared" si="90"/>
        <v>42539</v>
      </c>
      <c r="D1215" s="191" t="s">
        <v>1743</v>
      </c>
      <c r="E1215" s="191">
        <v>42539</v>
      </c>
      <c r="F1215" s="297" t="s">
        <v>599</v>
      </c>
      <c r="G1215" s="192" t="s">
        <v>860</v>
      </c>
      <c r="H1215" s="193" t="s">
        <v>897</v>
      </c>
      <c r="I1215" s="780">
        <v>237</v>
      </c>
      <c r="J1215" s="780">
        <v>9270</v>
      </c>
      <c r="K1215" s="38">
        <f>ROUND(I1215*J1215,0)</f>
        <v>2196990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>131</v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9"/>
      <c r="AC1215" s="591" t="str">
        <f t="shared" si="93"/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ref="B1216:B1279" si="94">IF(C1216&lt;&gt;"",MONTH(C1216),"")</f>
        <v>6</v>
      </c>
      <c r="C1216" s="184">
        <f t="shared" ref="C1216:C1279" si="95">E1216</f>
        <v>42539</v>
      </c>
      <c r="D1216" s="191" t="s">
        <v>1743</v>
      </c>
      <c r="E1216" s="191">
        <v>42539</v>
      </c>
      <c r="F1216" s="192" t="s">
        <v>589</v>
      </c>
      <c r="G1216" s="192" t="s">
        <v>860</v>
      </c>
      <c r="H1216" s="193" t="s">
        <v>897</v>
      </c>
      <c r="I1216" s="780">
        <v>51</v>
      </c>
      <c r="J1216" s="780">
        <v>7600</v>
      </c>
      <c r="K1216" s="38">
        <f>ROUND(I1216*J1216,0)</f>
        <v>387600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9"/>
      <c r="AC1216" s="591" t="str">
        <f t="shared" si="93"/>
        <v/>
      </c>
      <c r="AD1216" s="591"/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94"/>
        <v>6</v>
      </c>
      <c r="C1217" s="184">
        <f t="shared" si="95"/>
        <v>42539</v>
      </c>
      <c r="D1217" s="191" t="s">
        <v>1743</v>
      </c>
      <c r="E1217" s="191">
        <v>42539</v>
      </c>
      <c r="F1217" s="192" t="s">
        <v>1637</v>
      </c>
      <c r="G1217" s="192" t="s">
        <v>860</v>
      </c>
      <c r="H1217" s="193" t="s">
        <v>897</v>
      </c>
      <c r="I1217" s="780">
        <v>55</v>
      </c>
      <c r="J1217" s="780">
        <v>12400</v>
      </c>
      <c r="K1217" s="38">
        <f>ROUND(I1217*J1217,0)</f>
        <v>682000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>131</v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9"/>
      <c r="AC1217" s="591" t="str">
        <f t="shared" si="93"/>
        <v/>
      </c>
      <c r="AD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94"/>
        <v>6</v>
      </c>
      <c r="C1218" s="184">
        <f t="shared" si="95"/>
        <v>42539</v>
      </c>
      <c r="D1218" s="191" t="s">
        <v>1743</v>
      </c>
      <c r="E1218" s="191">
        <v>42539</v>
      </c>
      <c r="F1218" s="192" t="s">
        <v>591</v>
      </c>
      <c r="G1218" s="192" t="s">
        <v>860</v>
      </c>
      <c r="H1218" s="193" t="s">
        <v>897</v>
      </c>
      <c r="I1218" s="780">
        <v>357</v>
      </c>
      <c r="J1218" s="796">
        <v>9300</v>
      </c>
      <c r="K1218" s="38">
        <f>ROUND(I1218*J1218,0)</f>
        <v>3320100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9"/>
      <c r="AC1218" s="591" t="str">
        <f t="shared" si="93"/>
        <v/>
      </c>
      <c r="AD1218" s="59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94"/>
        <v>6</v>
      </c>
      <c r="C1219" s="184">
        <f t="shared" si="95"/>
        <v>42539</v>
      </c>
      <c r="D1219" s="191" t="s">
        <v>1743</v>
      </c>
      <c r="E1219" s="191">
        <v>42539</v>
      </c>
      <c r="F1219" s="189" t="s">
        <v>1617</v>
      </c>
      <c r="G1219" s="192" t="s">
        <v>860</v>
      </c>
      <c r="H1219" s="193" t="s">
        <v>897</v>
      </c>
      <c r="I1219" s="780"/>
      <c r="J1219" s="779"/>
      <c r="K1219" s="599">
        <v>658669</v>
      </c>
      <c r="L1219" s="194" t="s">
        <v>259</v>
      </c>
      <c r="M1219" s="194" t="s">
        <v>372</v>
      </c>
      <c r="N1219" s="52" t="str">
        <f>IF(AND('331-CT'!$E$7=TH!H1219,OR(L1219="331",M1219="331")),"331",IF(AND(OR(L1219="131",M1219="131"),H1219='131-CT'!$E$7),"131",""))</f>
        <v>131</v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9"/>
      <c r="AC1219" s="591" t="str">
        <f t="shared" si="93"/>
        <v/>
      </c>
      <c r="AD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94"/>
        <v>6</v>
      </c>
      <c r="C1220" s="184">
        <f t="shared" si="95"/>
        <v>42539</v>
      </c>
      <c r="D1220" s="191" t="s">
        <v>1744</v>
      </c>
      <c r="E1220" s="191">
        <v>42539</v>
      </c>
      <c r="F1220" s="189" t="s">
        <v>591</v>
      </c>
      <c r="G1220" s="192" t="s">
        <v>861</v>
      </c>
      <c r="H1220" s="193" t="s">
        <v>897</v>
      </c>
      <c r="I1220" s="780">
        <v>764</v>
      </c>
      <c r="J1220" s="780">
        <v>9300</v>
      </c>
      <c r="K1220" s="38">
        <f>ROUND(I1220*J1220,0)</f>
        <v>7105200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>131</v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9"/>
      <c r="AC1220" s="591" t="str">
        <f t="shared" si="93"/>
        <v/>
      </c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94"/>
        <v>6</v>
      </c>
      <c r="C1221" s="184">
        <f t="shared" si="95"/>
        <v>42539</v>
      </c>
      <c r="D1221" s="191" t="s">
        <v>1744</v>
      </c>
      <c r="E1221" s="191">
        <v>42539</v>
      </c>
      <c r="F1221" s="192" t="s">
        <v>1617</v>
      </c>
      <c r="G1221" s="192" t="s">
        <v>861</v>
      </c>
      <c r="H1221" s="193" t="s">
        <v>897</v>
      </c>
      <c r="I1221" s="780"/>
      <c r="J1221" s="796"/>
      <c r="K1221" s="599">
        <v>710520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>131</v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9"/>
      <c r="AC1221" s="591" t="str">
        <f t="shared" si="93"/>
        <v/>
      </c>
      <c r="AD1221" s="591"/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94"/>
        <v>6</v>
      </c>
      <c r="C1222" s="184">
        <f t="shared" si="95"/>
        <v>42539</v>
      </c>
      <c r="D1222" s="191" t="s">
        <v>1745</v>
      </c>
      <c r="E1222" s="191">
        <v>42539</v>
      </c>
      <c r="F1222" s="192" t="s">
        <v>594</v>
      </c>
      <c r="G1222" s="192" t="s">
        <v>863</v>
      </c>
      <c r="H1222" s="193" t="s">
        <v>471</v>
      </c>
      <c r="I1222" s="780">
        <v>214</v>
      </c>
      <c r="J1222" s="779">
        <v>6400</v>
      </c>
      <c r="K1222" s="38">
        <f>ROUND(I1222*J1222,0)</f>
        <v>1369600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9"/>
      <c r="AC1222" s="591" t="str">
        <f t="shared" si="93"/>
        <v/>
      </c>
      <c r="AD1222" s="591"/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94"/>
        <v>6</v>
      </c>
      <c r="C1223" s="184">
        <f t="shared" si="95"/>
        <v>42539</v>
      </c>
      <c r="D1223" s="191" t="s">
        <v>1745</v>
      </c>
      <c r="E1223" s="191">
        <v>42539</v>
      </c>
      <c r="F1223" s="297" t="s">
        <v>1617</v>
      </c>
      <c r="G1223" s="192" t="s">
        <v>863</v>
      </c>
      <c r="H1223" s="193" t="s">
        <v>471</v>
      </c>
      <c r="I1223" s="780"/>
      <c r="J1223" s="739"/>
      <c r="K1223" s="599">
        <v>136960</v>
      </c>
      <c r="L1223" s="194" t="s">
        <v>259</v>
      </c>
      <c r="M1223" s="194" t="s">
        <v>372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9"/>
      <c r="AC1223" s="591" t="str">
        <f t="shared" si="93"/>
        <v/>
      </c>
      <c r="AD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94"/>
        <v>6</v>
      </c>
      <c r="C1224" s="184">
        <f t="shared" si="95"/>
        <v>42541</v>
      </c>
      <c r="D1224" s="191" t="s">
        <v>1746</v>
      </c>
      <c r="E1224" s="191">
        <v>42541</v>
      </c>
      <c r="F1224" s="189" t="s">
        <v>1570</v>
      </c>
      <c r="G1224" s="192" t="s">
        <v>864</v>
      </c>
      <c r="H1224" s="193" t="s">
        <v>897</v>
      </c>
      <c r="I1224" s="780">
        <v>88</v>
      </c>
      <c r="J1224" s="780">
        <v>9750</v>
      </c>
      <c r="K1224" s="38">
        <f>ROUND(I1224*J1224,0)</f>
        <v>858000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9"/>
      <c r="AC1224" s="591" t="str">
        <f t="shared" ref="AC1224:AC1255" si="96">IF(VLOOKUP(H1224,DS_131,1,0)=H1224,"","x")</f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94"/>
        <v>6</v>
      </c>
      <c r="C1225" s="184">
        <f t="shared" si="95"/>
        <v>42541</v>
      </c>
      <c r="D1225" s="191" t="s">
        <v>1746</v>
      </c>
      <c r="E1225" s="191">
        <v>42541</v>
      </c>
      <c r="F1225" s="192" t="s">
        <v>1637</v>
      </c>
      <c r="G1225" s="601" t="s">
        <v>864</v>
      </c>
      <c r="H1225" s="193" t="s">
        <v>897</v>
      </c>
      <c r="I1225" s="739">
        <v>35</v>
      </c>
      <c r="J1225" s="739">
        <v>12000</v>
      </c>
      <c r="K1225" s="38">
        <f>ROUND(I1225*J1225,0)</f>
        <v>420000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9"/>
      <c r="AC1225" s="591" t="str">
        <f t="shared" si="96"/>
        <v/>
      </c>
      <c r="AD1225" s="591"/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94"/>
        <v>6</v>
      </c>
      <c r="C1226" s="184">
        <f t="shared" si="95"/>
        <v>42541</v>
      </c>
      <c r="D1226" s="191" t="s">
        <v>1746</v>
      </c>
      <c r="E1226" s="191">
        <v>42541</v>
      </c>
      <c r="F1226" s="189" t="s">
        <v>1032</v>
      </c>
      <c r="G1226" s="480" t="s">
        <v>864</v>
      </c>
      <c r="H1226" s="193" t="s">
        <v>897</v>
      </c>
      <c r="I1226" s="745">
        <v>27</v>
      </c>
      <c r="J1226" s="739">
        <v>8600</v>
      </c>
      <c r="K1226" s="38">
        <f>ROUND(I1226*J1226,0)</f>
        <v>232200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9"/>
      <c r="AC1226" s="591" t="str">
        <f t="shared" si="96"/>
        <v/>
      </c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94"/>
        <v>6</v>
      </c>
      <c r="C1227" s="184">
        <f t="shared" si="95"/>
        <v>42541</v>
      </c>
      <c r="D1227" s="191" t="s">
        <v>1746</v>
      </c>
      <c r="E1227" s="191">
        <v>42541</v>
      </c>
      <c r="F1227" s="192" t="s">
        <v>455</v>
      </c>
      <c r="G1227" s="480" t="s">
        <v>864</v>
      </c>
      <c r="H1227" s="193" t="s">
        <v>897</v>
      </c>
      <c r="I1227" s="745">
        <v>51</v>
      </c>
      <c r="J1227" s="739">
        <v>10100</v>
      </c>
      <c r="K1227" s="38">
        <f>ROUND(I1227*J1227,0)</f>
        <v>515100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9"/>
      <c r="AC1227" s="591" t="str">
        <f t="shared" si="96"/>
        <v/>
      </c>
      <c r="AD1227" s="59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94"/>
        <v>6</v>
      </c>
      <c r="C1228" s="184">
        <f t="shared" si="95"/>
        <v>42541</v>
      </c>
      <c r="D1228" s="191" t="s">
        <v>1746</v>
      </c>
      <c r="E1228" s="191">
        <v>42541</v>
      </c>
      <c r="F1228" s="192" t="s">
        <v>1617</v>
      </c>
      <c r="G1228" s="480" t="s">
        <v>864</v>
      </c>
      <c r="H1228" s="193" t="s">
        <v>897</v>
      </c>
      <c r="I1228" s="745"/>
      <c r="J1228" s="256"/>
      <c r="K1228" s="38">
        <v>202530</v>
      </c>
      <c r="L1228" s="194" t="s">
        <v>259</v>
      </c>
      <c r="M1228" s="194" t="s">
        <v>372</v>
      </c>
      <c r="N1228" s="52" t="str">
        <f>IF(AND('331-CT'!$E$7=TH!H1228,OR(L1228="331",M1228="331")),"331",IF(AND(OR(L1228="131",M1228="131"),H1228='131-CT'!$E$7),"131",""))</f>
        <v>131</v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9"/>
      <c r="AC1228" s="591" t="str">
        <f t="shared" si="96"/>
        <v/>
      </c>
      <c r="AD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94"/>
        <v>6</v>
      </c>
      <c r="C1229" s="184">
        <f t="shared" si="95"/>
        <v>42541</v>
      </c>
      <c r="D1229" s="191" t="s">
        <v>1747</v>
      </c>
      <c r="E1229" s="191">
        <v>42541</v>
      </c>
      <c r="F1229" s="192" t="s">
        <v>1645</v>
      </c>
      <c r="G1229" s="480" t="s">
        <v>866</v>
      </c>
      <c r="H1229" s="193" t="s">
        <v>1860</v>
      </c>
      <c r="I1229" s="745">
        <v>2250</v>
      </c>
      <c r="J1229" s="739">
        <v>5500</v>
      </c>
      <c r="K1229" s="38">
        <f>ROUND(I1229*J1229,0)</f>
        <v>12375000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9"/>
      <c r="AC1229" s="591" t="str">
        <f t="shared" si="96"/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94"/>
        <v>6</v>
      </c>
      <c r="C1230" s="184">
        <f t="shared" si="95"/>
        <v>42541</v>
      </c>
      <c r="D1230" s="191" t="s">
        <v>1747</v>
      </c>
      <c r="E1230" s="191">
        <v>42541</v>
      </c>
      <c r="F1230" s="189" t="s">
        <v>1617</v>
      </c>
      <c r="G1230" s="601" t="s">
        <v>866</v>
      </c>
      <c r="H1230" s="193" t="s">
        <v>1860</v>
      </c>
      <c r="I1230" s="739"/>
      <c r="J1230" s="739"/>
      <c r="K1230" s="599">
        <v>1237500</v>
      </c>
      <c r="L1230" s="194" t="s">
        <v>259</v>
      </c>
      <c r="M1230" s="194" t="s">
        <v>372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9"/>
      <c r="AC1230" s="591" t="str">
        <f t="shared" si="96"/>
        <v/>
      </c>
      <c r="AD1230" s="591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94"/>
        <v>6</v>
      </c>
      <c r="C1231" s="184">
        <f t="shared" si="95"/>
        <v>42542</v>
      </c>
      <c r="D1231" s="191" t="s">
        <v>1748</v>
      </c>
      <c r="E1231" s="191">
        <v>42542</v>
      </c>
      <c r="F1231" s="189" t="s">
        <v>1517</v>
      </c>
      <c r="G1231" s="601" t="s">
        <v>868</v>
      </c>
      <c r="H1231" s="193" t="s">
        <v>897</v>
      </c>
      <c r="I1231" s="256">
        <v>245</v>
      </c>
      <c r="J1231" s="256">
        <v>14700</v>
      </c>
      <c r="K1231" s="38">
        <f>ROUND(I1231*J1231,0)</f>
        <v>3601500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9"/>
      <c r="AC1231" s="591" t="str">
        <f t="shared" si="96"/>
        <v/>
      </c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94"/>
        <v>6</v>
      </c>
      <c r="C1232" s="184">
        <f t="shared" si="95"/>
        <v>42542</v>
      </c>
      <c r="D1232" s="191" t="s">
        <v>1748</v>
      </c>
      <c r="E1232" s="184">
        <v>42542</v>
      </c>
      <c r="F1232" s="192" t="s">
        <v>1646</v>
      </c>
      <c r="G1232" s="483" t="s">
        <v>868</v>
      </c>
      <c r="H1232" s="193" t="s">
        <v>897</v>
      </c>
      <c r="I1232" s="256">
        <v>30</v>
      </c>
      <c r="J1232" s="256">
        <v>8000</v>
      </c>
      <c r="K1232" s="38">
        <f>ROUND(I1232*J1232,0)</f>
        <v>240000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9"/>
      <c r="AC1232" s="591" t="str">
        <f t="shared" si="96"/>
        <v/>
      </c>
      <c r="AD1232" s="59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94"/>
        <v>6</v>
      </c>
      <c r="C1233" s="184">
        <f t="shared" si="95"/>
        <v>42542</v>
      </c>
      <c r="D1233" s="191" t="s">
        <v>1748</v>
      </c>
      <c r="E1233" s="184">
        <v>42542</v>
      </c>
      <c r="F1233" s="192" t="s">
        <v>599</v>
      </c>
      <c r="G1233" s="483" t="s">
        <v>868</v>
      </c>
      <c r="H1233" s="193" t="s">
        <v>897</v>
      </c>
      <c r="I1233" s="256">
        <v>641</v>
      </c>
      <c r="J1233" s="256">
        <v>9270</v>
      </c>
      <c r="K1233" s="38">
        <f>ROUND(I1233*J1233,0)</f>
        <v>5942070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9"/>
      <c r="AC1233" s="591" t="str">
        <f t="shared" si="96"/>
        <v/>
      </c>
      <c r="AD1233" s="591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94"/>
        <v>6</v>
      </c>
      <c r="C1234" s="184">
        <f t="shared" si="95"/>
        <v>42542</v>
      </c>
      <c r="D1234" s="191" t="s">
        <v>1748</v>
      </c>
      <c r="E1234" s="191">
        <v>42542</v>
      </c>
      <c r="F1234" s="192" t="s">
        <v>1617</v>
      </c>
      <c r="G1234" s="192" t="s">
        <v>868</v>
      </c>
      <c r="H1234" s="193" t="s">
        <v>897</v>
      </c>
      <c r="I1234" s="256"/>
      <c r="J1234" s="256"/>
      <c r="K1234" s="599">
        <v>978357</v>
      </c>
      <c r="L1234" s="194" t="s">
        <v>259</v>
      </c>
      <c r="M1234" s="194" t="s">
        <v>372</v>
      </c>
      <c r="N1234" s="52" t="str">
        <f>IF(AND('331-CT'!$E$7=TH!H1234,OR(L1234="331",M1234="331")),"331",IF(AND(OR(L1234="131",M1234="131"),H1234='131-CT'!$E$7),"131",""))</f>
        <v>131</v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9"/>
      <c r="AC1234" s="591" t="str">
        <f t="shared" si="96"/>
        <v/>
      </c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94"/>
        <v>6</v>
      </c>
      <c r="C1235" s="184">
        <f t="shared" si="95"/>
        <v>42543</v>
      </c>
      <c r="D1235" s="191" t="s">
        <v>1749</v>
      </c>
      <c r="E1235" s="191">
        <v>42543</v>
      </c>
      <c r="F1235" s="192" t="s">
        <v>506</v>
      </c>
      <c r="G1235" s="192" t="s">
        <v>870</v>
      </c>
      <c r="H1235" s="912" t="s">
        <v>805</v>
      </c>
      <c r="I1235" s="256">
        <v>834</v>
      </c>
      <c r="J1235" s="256">
        <v>5900</v>
      </c>
      <c r="K1235" s="38">
        <f>ROUND(I1235*J1235,0)</f>
        <v>4920600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9"/>
      <c r="AC1235" s="591" t="str">
        <f t="shared" si="96"/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94"/>
        <v>6</v>
      </c>
      <c r="C1236" s="184">
        <f t="shared" si="95"/>
        <v>42543</v>
      </c>
      <c r="D1236" s="191" t="s">
        <v>1749</v>
      </c>
      <c r="E1236" s="191">
        <v>42543</v>
      </c>
      <c r="F1236" s="192" t="s">
        <v>506</v>
      </c>
      <c r="G1236" s="483" t="s">
        <v>870</v>
      </c>
      <c r="H1236" s="912" t="s">
        <v>805</v>
      </c>
      <c r="I1236" s="256">
        <v>322</v>
      </c>
      <c r="J1236" s="256">
        <v>5900</v>
      </c>
      <c r="K1236" s="38">
        <f>ROUND(I1236*J1236,0)</f>
        <v>1899800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9"/>
      <c r="AC1236" s="591" t="str">
        <f t="shared" si="96"/>
        <v/>
      </c>
      <c r="AD1236" s="591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94"/>
        <v>6</v>
      </c>
      <c r="C1237" s="184">
        <f t="shared" si="95"/>
        <v>42543</v>
      </c>
      <c r="D1237" s="191" t="s">
        <v>1749</v>
      </c>
      <c r="E1237" s="191">
        <v>42543</v>
      </c>
      <c r="F1237" s="297" t="s">
        <v>1617</v>
      </c>
      <c r="G1237" s="483" t="s">
        <v>870</v>
      </c>
      <c r="H1237" s="912" t="s">
        <v>805</v>
      </c>
      <c r="I1237" s="256"/>
      <c r="J1237" s="256"/>
      <c r="K1237" s="38">
        <v>682040</v>
      </c>
      <c r="L1237" s="194" t="s">
        <v>259</v>
      </c>
      <c r="M1237" s="194" t="s">
        <v>372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9"/>
      <c r="AC1237" s="591" t="str">
        <f t="shared" si="96"/>
        <v/>
      </c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94"/>
        <v>6</v>
      </c>
      <c r="C1238" s="184">
        <f t="shared" si="95"/>
        <v>42543</v>
      </c>
      <c r="D1238" s="191" t="s">
        <v>1750</v>
      </c>
      <c r="E1238" s="762">
        <v>42543</v>
      </c>
      <c r="F1238" s="297" t="s">
        <v>1647</v>
      </c>
      <c r="G1238" s="192" t="s">
        <v>871</v>
      </c>
      <c r="H1238" s="193" t="s">
        <v>897</v>
      </c>
      <c r="I1238" s="256">
        <v>720</v>
      </c>
      <c r="J1238" s="256">
        <v>10300</v>
      </c>
      <c r="K1238" s="38">
        <f>ROUND(I1238*J1238,0)</f>
        <v>7416000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>131</v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9"/>
      <c r="AC1238" s="591" t="str">
        <f t="shared" si="96"/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94"/>
        <v>6</v>
      </c>
      <c r="C1239" s="184">
        <f t="shared" si="95"/>
        <v>42543</v>
      </c>
      <c r="D1239" s="191" t="s">
        <v>1750</v>
      </c>
      <c r="E1239" s="762">
        <v>42543</v>
      </c>
      <c r="F1239" s="192" t="s">
        <v>1637</v>
      </c>
      <c r="G1239" s="192" t="s">
        <v>871</v>
      </c>
      <c r="H1239" s="193" t="s">
        <v>897</v>
      </c>
      <c r="I1239" s="256">
        <v>12</v>
      </c>
      <c r="J1239" s="256">
        <v>9300</v>
      </c>
      <c r="K1239" s="38">
        <f>ROUND(I1239*J1239,0)</f>
        <v>111600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>131</v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9"/>
      <c r="AC1239" s="591" t="str">
        <f t="shared" si="96"/>
        <v/>
      </c>
      <c r="AD1239" s="591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94"/>
        <v>6</v>
      </c>
      <c r="C1240" s="184">
        <f t="shared" si="95"/>
        <v>42543</v>
      </c>
      <c r="D1240" s="191" t="s">
        <v>1750</v>
      </c>
      <c r="E1240" s="762">
        <v>42543</v>
      </c>
      <c r="F1240" s="189" t="s">
        <v>1617</v>
      </c>
      <c r="G1240" s="192" t="s">
        <v>871</v>
      </c>
      <c r="H1240" s="193" t="s">
        <v>897</v>
      </c>
      <c r="I1240" s="256"/>
      <c r="J1240" s="256"/>
      <c r="K1240" s="599">
        <v>752760</v>
      </c>
      <c r="L1240" s="194" t="s">
        <v>259</v>
      </c>
      <c r="M1240" s="194" t="s">
        <v>372</v>
      </c>
      <c r="N1240" s="52" t="str">
        <f>IF(AND('331-CT'!$E$7=TH!H1240,OR(L1240="331",M1240="331")),"331",IF(AND(OR(L1240="131",M1240="131"),H1240='131-CT'!$E$7),"131",""))</f>
        <v>131</v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9"/>
      <c r="AC1240" s="591" t="str">
        <f t="shared" si="96"/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94"/>
        <v>6</v>
      </c>
      <c r="C1241" s="184">
        <f t="shared" si="95"/>
        <v>42544</v>
      </c>
      <c r="D1241" s="191" t="s">
        <v>1751</v>
      </c>
      <c r="E1241" s="762">
        <v>42544</v>
      </c>
      <c r="F1241" s="192" t="s">
        <v>1648</v>
      </c>
      <c r="G1241" s="192" t="s">
        <v>873</v>
      </c>
      <c r="H1241" s="7" t="s">
        <v>1376</v>
      </c>
      <c r="I1241" s="256">
        <v>304</v>
      </c>
      <c r="J1241" s="256">
        <v>8900</v>
      </c>
      <c r="K1241" s="38">
        <f>ROUND(I1241*J1241,0)</f>
        <v>2705600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9"/>
      <c r="AC1241" s="591" t="str">
        <f t="shared" si="96"/>
        <v/>
      </c>
      <c r="AD1241" s="591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94"/>
        <v>6</v>
      </c>
      <c r="C1242" s="184">
        <f t="shared" si="95"/>
        <v>42544</v>
      </c>
      <c r="D1242" s="191" t="s">
        <v>1751</v>
      </c>
      <c r="E1242" s="762">
        <v>42544</v>
      </c>
      <c r="F1242" s="189" t="s">
        <v>1617</v>
      </c>
      <c r="G1242" s="192" t="s">
        <v>873</v>
      </c>
      <c r="H1242" s="7" t="s">
        <v>1376</v>
      </c>
      <c r="I1242" s="256"/>
      <c r="J1242" s="256"/>
      <c r="K1242" s="599">
        <v>270560</v>
      </c>
      <c r="L1242" s="194" t="s">
        <v>259</v>
      </c>
      <c r="M1242" s="194" t="s">
        <v>372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9"/>
      <c r="AC1242" s="591" t="str">
        <f t="shared" si="96"/>
        <v/>
      </c>
      <c r="AD1242" s="591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94"/>
        <v>6</v>
      </c>
      <c r="C1243" s="184">
        <f t="shared" si="95"/>
        <v>42545</v>
      </c>
      <c r="D1243" s="191" t="s">
        <v>1752</v>
      </c>
      <c r="E1243" s="762">
        <v>42545</v>
      </c>
      <c r="F1243" s="192" t="s">
        <v>506</v>
      </c>
      <c r="G1243" s="192" t="s">
        <v>880</v>
      </c>
      <c r="H1243" s="912" t="s">
        <v>805</v>
      </c>
      <c r="I1243" s="256">
        <v>534</v>
      </c>
      <c r="J1243" s="256">
        <v>5900</v>
      </c>
      <c r="K1243" s="38">
        <f>ROUND(I1243*J1243,0)</f>
        <v>3150600</v>
      </c>
      <c r="L1243" s="194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9"/>
      <c r="AC1243" s="591" t="str">
        <f t="shared" si="96"/>
        <v/>
      </c>
      <c r="AD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94"/>
        <v>6</v>
      </c>
      <c r="C1244" s="184">
        <f t="shared" si="95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99</v>
      </c>
      <c r="J1244" s="256">
        <v>5900</v>
      </c>
      <c r="K1244" s="38">
        <f>ROUND(I1244*J1244,0)</f>
        <v>584100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9"/>
      <c r="AC1244" s="591" t="str">
        <f t="shared" si="96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4"/>
        <v>6</v>
      </c>
      <c r="C1245" s="184">
        <f t="shared" si="95"/>
        <v>42545</v>
      </c>
      <c r="D1245" s="191" t="s">
        <v>1752</v>
      </c>
      <c r="E1245" s="762">
        <v>42545</v>
      </c>
      <c r="F1245" s="189" t="s">
        <v>1617</v>
      </c>
      <c r="G1245" s="192" t="s">
        <v>880</v>
      </c>
      <c r="H1245" s="912" t="s">
        <v>805</v>
      </c>
      <c r="I1245" s="256"/>
      <c r="J1245" s="256"/>
      <c r="K1245" s="599">
        <v>373470</v>
      </c>
      <c r="L1245" s="194" t="s">
        <v>259</v>
      </c>
      <c r="M1245" s="194" t="s">
        <v>372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9"/>
      <c r="AC1245" s="591" t="str">
        <f t="shared" si="96"/>
        <v/>
      </c>
      <c r="AD1245" s="59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94"/>
        <v>6</v>
      </c>
      <c r="C1246" s="184">
        <f t="shared" si="95"/>
        <v>42545</v>
      </c>
      <c r="D1246" s="191" t="s">
        <v>1753</v>
      </c>
      <c r="E1246" s="762">
        <v>42545</v>
      </c>
      <c r="F1246" s="931" t="s">
        <v>1577</v>
      </c>
      <c r="G1246" s="192" t="s">
        <v>883</v>
      </c>
      <c r="H1246" s="785" t="s">
        <v>1356</v>
      </c>
      <c r="I1246" s="256">
        <v>210</v>
      </c>
      <c r="J1246" s="256">
        <v>9300</v>
      </c>
      <c r="K1246" s="38">
        <f>ROUND(I1246*J1246,0)</f>
        <v>1953000</v>
      </c>
      <c r="L1246" s="194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9"/>
      <c r="AC1246" s="591" t="str">
        <f t="shared" si="96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94"/>
        <v>6</v>
      </c>
      <c r="C1247" s="184">
        <f t="shared" si="95"/>
        <v>42545</v>
      </c>
      <c r="D1247" s="191" t="s">
        <v>1753</v>
      </c>
      <c r="E1247" s="184">
        <v>42545</v>
      </c>
      <c r="F1247" s="189" t="s">
        <v>1649</v>
      </c>
      <c r="G1247" s="601" t="s">
        <v>883</v>
      </c>
      <c r="H1247" s="785" t="s">
        <v>1356</v>
      </c>
      <c r="I1247" s="256"/>
      <c r="J1247" s="256"/>
      <c r="K1247" s="599">
        <v>195300</v>
      </c>
      <c r="L1247" s="194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9"/>
      <c r="AC1247" s="591" t="str">
        <f t="shared" si="96"/>
        <v/>
      </c>
      <c r="AD1247" s="591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4"/>
        <v>6</v>
      </c>
      <c r="C1248" s="184">
        <f t="shared" si="95"/>
        <v>42545</v>
      </c>
      <c r="D1248" s="191" t="s">
        <v>1754</v>
      </c>
      <c r="E1248" s="184">
        <v>42545</v>
      </c>
      <c r="F1248" s="189" t="s">
        <v>490</v>
      </c>
      <c r="G1248" s="601" t="s">
        <v>884</v>
      </c>
      <c r="H1248" s="193" t="s">
        <v>1650</v>
      </c>
      <c r="I1248" s="256">
        <v>628</v>
      </c>
      <c r="J1248" s="256">
        <v>14000</v>
      </c>
      <c r="K1248" s="38">
        <f>ROUND(I1248*J1248,0)</f>
        <v>8792000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9"/>
      <c r="AC1248" s="591" t="str">
        <f t="shared" si="96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94"/>
        <v>6</v>
      </c>
      <c r="C1249" s="184">
        <f t="shared" si="95"/>
        <v>42545</v>
      </c>
      <c r="D1249" s="191" t="s">
        <v>1754</v>
      </c>
      <c r="E1249" s="184">
        <v>42545</v>
      </c>
      <c r="F1249" s="189" t="s">
        <v>1617</v>
      </c>
      <c r="G1249" s="601" t="s">
        <v>884</v>
      </c>
      <c r="H1249" s="193" t="s">
        <v>1650</v>
      </c>
      <c r="I1249" s="256"/>
      <c r="J1249" s="256"/>
      <c r="K1249" s="599">
        <v>879200</v>
      </c>
      <c r="L1249" s="194" t="s">
        <v>259</v>
      </c>
      <c r="M1249" s="194" t="s">
        <v>372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9"/>
      <c r="AC1249" s="591" t="str">
        <f t="shared" si="96"/>
        <v/>
      </c>
      <c r="AD1249" s="591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94"/>
        <v>6</v>
      </c>
      <c r="C1250" s="184">
        <f t="shared" si="95"/>
        <v>42545</v>
      </c>
      <c r="D1250" s="191" t="s">
        <v>1755</v>
      </c>
      <c r="E1250" s="184">
        <v>42545</v>
      </c>
      <c r="F1250" s="189" t="s">
        <v>1651</v>
      </c>
      <c r="G1250" s="601" t="s">
        <v>885</v>
      </c>
      <c r="H1250" s="7" t="s">
        <v>975</v>
      </c>
      <c r="I1250" s="256">
        <v>3000</v>
      </c>
      <c r="J1250" s="256">
        <v>5200</v>
      </c>
      <c r="K1250" s="38">
        <f>ROUND(I1250*J1250,0)</f>
        <v>15600000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9"/>
      <c r="AC1250" s="591" t="str">
        <f t="shared" si="96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94"/>
        <v>6</v>
      </c>
      <c r="C1251" s="184">
        <f t="shared" si="95"/>
        <v>42545</v>
      </c>
      <c r="D1251" s="191" t="s">
        <v>1755</v>
      </c>
      <c r="E1251" s="184">
        <v>42545</v>
      </c>
      <c r="F1251" s="189" t="s">
        <v>1617</v>
      </c>
      <c r="G1251" s="601" t="s">
        <v>885</v>
      </c>
      <c r="H1251" s="7" t="s">
        <v>975</v>
      </c>
      <c r="I1251" s="256"/>
      <c r="J1251" s="256"/>
      <c r="K1251" s="599">
        <v>1560000</v>
      </c>
      <c r="L1251" s="194" t="s">
        <v>259</v>
      </c>
      <c r="M1251" s="194" t="s">
        <v>372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9"/>
      <c r="AC1251" s="591" t="str">
        <f t="shared" si="96"/>
        <v/>
      </c>
      <c r="AD1251" s="591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94"/>
        <v>6</v>
      </c>
      <c r="C1252" s="184">
        <f t="shared" si="95"/>
        <v>42548</v>
      </c>
      <c r="D1252" s="191" t="s">
        <v>1756</v>
      </c>
      <c r="E1252" s="863">
        <v>42548</v>
      </c>
      <c r="F1252" s="192" t="s">
        <v>506</v>
      </c>
      <c r="G1252" s="936" t="s">
        <v>886</v>
      </c>
      <c r="H1252" s="912" t="s">
        <v>805</v>
      </c>
      <c r="I1252" s="868">
        <v>509</v>
      </c>
      <c r="J1252" s="868">
        <v>5900</v>
      </c>
      <c r="K1252" s="38">
        <f>ROUND(I1252*J1252,0)</f>
        <v>3003100</v>
      </c>
      <c r="L1252" s="921" t="s">
        <v>259</v>
      </c>
      <c r="M1252" s="921" t="s">
        <v>174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0"/>
      <c r="AC1252" s="591" t="str">
        <f t="shared" si="96"/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94"/>
        <v>6</v>
      </c>
      <c r="C1253" s="184">
        <f t="shared" si="95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1104</v>
      </c>
      <c r="J1253" s="868">
        <v>5900</v>
      </c>
      <c r="K1253" s="38">
        <f>ROUND(I1253*J1253,0)</f>
        <v>6513600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0"/>
      <c r="AC1253" s="591" t="str">
        <f t="shared" si="96"/>
        <v/>
      </c>
      <c r="AD1253" s="591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94"/>
        <v>6</v>
      </c>
      <c r="C1254" s="184">
        <f t="shared" si="95"/>
        <v>42548</v>
      </c>
      <c r="D1254" s="191" t="s">
        <v>1756</v>
      </c>
      <c r="E1254" s="937">
        <v>42548</v>
      </c>
      <c r="F1254" s="872" t="s">
        <v>1617</v>
      </c>
      <c r="G1254" s="865" t="s">
        <v>886</v>
      </c>
      <c r="H1254" s="912" t="s">
        <v>805</v>
      </c>
      <c r="I1254" s="868"/>
      <c r="J1254" s="868"/>
      <c r="K1254" s="869">
        <v>951670</v>
      </c>
      <c r="L1254" s="921" t="s">
        <v>259</v>
      </c>
      <c r="M1254" s="194" t="s">
        <v>372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0"/>
      <c r="AC1254" s="591" t="str">
        <f t="shared" si="96"/>
        <v/>
      </c>
      <c r="AD1254" s="591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94"/>
        <v>6</v>
      </c>
      <c r="C1255" s="184">
        <f t="shared" si="95"/>
        <v>42548</v>
      </c>
      <c r="D1255" s="191" t="s">
        <v>1757</v>
      </c>
      <c r="E1255" s="762">
        <v>42548</v>
      </c>
      <c r="F1255" s="189" t="s">
        <v>438</v>
      </c>
      <c r="G1255" s="192" t="s">
        <v>887</v>
      </c>
      <c r="H1255" s="7" t="s">
        <v>437</v>
      </c>
      <c r="I1255" s="256">
        <v>522</v>
      </c>
      <c r="J1255" s="256">
        <v>10500</v>
      </c>
      <c r="K1255" s="38">
        <f>ROUND(I1255*J1255,0)</f>
        <v>5481000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9"/>
      <c r="AC1255" s="591" t="str">
        <f t="shared" si="96"/>
        <v/>
      </c>
      <c r="AD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94"/>
        <v>6</v>
      </c>
      <c r="C1256" s="184">
        <f t="shared" si="95"/>
        <v>42548</v>
      </c>
      <c r="D1256" s="191" t="s">
        <v>1757</v>
      </c>
      <c r="E1256" s="762">
        <v>42548</v>
      </c>
      <c r="F1256" s="189" t="s">
        <v>1617</v>
      </c>
      <c r="G1256" s="192" t="s">
        <v>887</v>
      </c>
      <c r="H1256" s="7" t="s">
        <v>437</v>
      </c>
      <c r="I1256" s="256"/>
      <c r="J1256" s="256"/>
      <c r="K1256" s="599">
        <v>548100</v>
      </c>
      <c r="L1256" s="194" t="s">
        <v>259</v>
      </c>
      <c r="M1256" s="194" t="s">
        <v>372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9"/>
      <c r="AC1256" s="591" t="str">
        <f t="shared" ref="AC1256:AC1290" si="97">IF(VLOOKUP(H1256,DS_131,1,0)=H1256,"","x")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94"/>
        <v>6</v>
      </c>
      <c r="C1257" s="184">
        <f t="shared" si="95"/>
        <v>42549</v>
      </c>
      <c r="D1257" s="191" t="s">
        <v>1758</v>
      </c>
      <c r="E1257" s="762">
        <v>42549</v>
      </c>
      <c r="F1257" s="189" t="s">
        <v>424</v>
      </c>
      <c r="G1257" s="192" t="s">
        <v>1652</v>
      </c>
      <c r="H1257" s="7" t="s">
        <v>1632</v>
      </c>
      <c r="I1257" s="256">
        <v>1300</v>
      </c>
      <c r="J1257" s="256">
        <v>5000</v>
      </c>
      <c r="K1257" s="38">
        <f>ROUND(I1257*J1257,0)</f>
        <v>6500000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9"/>
      <c r="AC1257" s="591" t="str">
        <f t="shared" si="97"/>
        <v/>
      </c>
      <c r="AD1257" s="59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94"/>
        <v>6</v>
      </c>
      <c r="C1258" s="184">
        <f t="shared" si="95"/>
        <v>42549</v>
      </c>
      <c r="D1258" s="191" t="s">
        <v>1758</v>
      </c>
      <c r="E1258" s="762">
        <v>42549</v>
      </c>
      <c r="F1258" s="189" t="s">
        <v>427</v>
      </c>
      <c r="G1258" s="192" t="s">
        <v>1652</v>
      </c>
      <c r="H1258" s="7" t="s">
        <v>1632</v>
      </c>
      <c r="I1258" s="256">
        <v>338</v>
      </c>
      <c r="J1258" s="256">
        <v>5800</v>
      </c>
      <c r="K1258" s="38">
        <f>ROUND(I1258*J1258,0)</f>
        <v>1960400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9"/>
      <c r="AC1258" s="591" t="str">
        <f t="shared" si="97"/>
        <v/>
      </c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94"/>
        <v>6</v>
      </c>
      <c r="C1259" s="184">
        <f t="shared" si="95"/>
        <v>42549</v>
      </c>
      <c r="D1259" s="191" t="s">
        <v>1758</v>
      </c>
      <c r="E1259" s="762">
        <v>42549</v>
      </c>
      <c r="F1259" s="189" t="s">
        <v>928</v>
      </c>
      <c r="G1259" s="192" t="s">
        <v>1652</v>
      </c>
      <c r="H1259" s="7" t="s">
        <v>1632</v>
      </c>
      <c r="I1259" s="256">
        <v>316</v>
      </c>
      <c r="J1259" s="256">
        <v>9290</v>
      </c>
      <c r="K1259" s="38">
        <f>ROUND(I1259*J1259,0)</f>
        <v>2935640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9"/>
      <c r="AC1259" s="591" t="str">
        <f t="shared" si="97"/>
        <v/>
      </c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94"/>
        <v>6</v>
      </c>
      <c r="C1260" s="184">
        <f t="shared" si="95"/>
        <v>42549</v>
      </c>
      <c r="D1260" s="191" t="s">
        <v>1758</v>
      </c>
      <c r="E1260" s="762">
        <v>42549</v>
      </c>
      <c r="F1260" s="297" t="s">
        <v>1617</v>
      </c>
      <c r="G1260" s="192" t="s">
        <v>1652</v>
      </c>
      <c r="H1260" s="7" t="s">
        <v>1632</v>
      </c>
      <c r="I1260" s="256"/>
      <c r="J1260" s="256"/>
      <c r="K1260" s="599">
        <v>1139604</v>
      </c>
      <c r="L1260" s="194" t="s">
        <v>259</v>
      </c>
      <c r="M1260" s="194" t="s">
        <v>372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9"/>
      <c r="AC1260" s="591" t="str">
        <f t="shared" si="97"/>
        <v/>
      </c>
      <c r="AD1260" s="59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94"/>
        <v>6</v>
      </c>
      <c r="C1261" s="184">
        <f t="shared" si="95"/>
        <v>42550</v>
      </c>
      <c r="D1261" s="191" t="s">
        <v>1759</v>
      </c>
      <c r="E1261" s="762">
        <v>42550</v>
      </c>
      <c r="F1261" s="192" t="s">
        <v>1653</v>
      </c>
      <c r="G1261" s="192" t="s">
        <v>888</v>
      </c>
      <c r="H1261" s="7" t="s">
        <v>1359</v>
      </c>
      <c r="I1261" s="256">
        <v>71</v>
      </c>
      <c r="J1261" s="256">
        <v>5600</v>
      </c>
      <c r="K1261" s="38">
        <f>ROUND(I1261*J1261,0)</f>
        <v>397600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9"/>
      <c r="AC1261" s="591" t="str">
        <f t="shared" si="97"/>
        <v/>
      </c>
      <c r="AD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94"/>
        <v>6</v>
      </c>
      <c r="C1262" s="184">
        <f t="shared" si="95"/>
        <v>42550</v>
      </c>
      <c r="D1262" s="191" t="s">
        <v>1759</v>
      </c>
      <c r="E1262" s="191">
        <v>42550</v>
      </c>
      <c r="F1262" s="192" t="s">
        <v>1618</v>
      </c>
      <c r="G1262" s="483" t="s">
        <v>888</v>
      </c>
      <c r="H1262" s="7" t="s">
        <v>1359</v>
      </c>
      <c r="I1262" s="258">
        <v>535</v>
      </c>
      <c r="J1262" s="258">
        <v>6500</v>
      </c>
      <c r="K1262" s="38">
        <f>ROUND(I1262*J1262,0)</f>
        <v>3477500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9"/>
      <c r="AC1262" s="591" t="str">
        <f t="shared" si="97"/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94"/>
        <v>6</v>
      </c>
      <c r="C1263" s="184">
        <f t="shared" si="95"/>
        <v>42550</v>
      </c>
      <c r="D1263" s="191" t="s">
        <v>1759</v>
      </c>
      <c r="E1263" s="191">
        <v>42550</v>
      </c>
      <c r="F1263" s="192" t="s">
        <v>1654</v>
      </c>
      <c r="G1263" s="483" t="s">
        <v>888</v>
      </c>
      <c r="H1263" s="7" t="s">
        <v>1359</v>
      </c>
      <c r="I1263" s="258">
        <v>333</v>
      </c>
      <c r="J1263" s="258">
        <v>5700</v>
      </c>
      <c r="K1263" s="38">
        <f>ROUND(I1263*J1263,0)</f>
        <v>1898100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9"/>
      <c r="AC1263" s="591" t="str">
        <f t="shared" si="97"/>
        <v/>
      </c>
      <c r="AD1263" s="59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94"/>
        <v>6</v>
      </c>
      <c r="C1264" s="184">
        <f t="shared" si="95"/>
        <v>42550</v>
      </c>
      <c r="D1264" s="191" t="s">
        <v>1759</v>
      </c>
      <c r="E1264" s="184">
        <v>42550</v>
      </c>
      <c r="F1264" s="189" t="s">
        <v>1617</v>
      </c>
      <c r="G1264" s="601" t="s">
        <v>888</v>
      </c>
      <c r="H1264" s="7" t="s">
        <v>1359</v>
      </c>
      <c r="I1264" s="256"/>
      <c r="J1264" s="256"/>
      <c r="K1264" s="599">
        <v>577320</v>
      </c>
      <c r="L1264" s="194" t="s">
        <v>259</v>
      </c>
      <c r="M1264" s="194" t="s">
        <v>372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9"/>
      <c r="AC1264" s="591" t="str">
        <f t="shared" si="97"/>
        <v/>
      </c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94"/>
        <v>6</v>
      </c>
      <c r="C1265" s="184">
        <f t="shared" si="95"/>
        <v>42550</v>
      </c>
      <c r="D1265" s="191" t="s">
        <v>1760</v>
      </c>
      <c r="E1265" s="184">
        <v>42550</v>
      </c>
      <c r="F1265" s="189" t="s">
        <v>982</v>
      </c>
      <c r="G1265" s="601" t="s">
        <v>1655</v>
      </c>
      <c r="H1265" s="7" t="s">
        <v>1642</v>
      </c>
      <c r="I1265" s="256">
        <v>1055</v>
      </c>
      <c r="J1265" s="256">
        <v>13800</v>
      </c>
      <c r="K1265" s="38">
        <f>ROUND(I1265*J1265,0)</f>
        <v>14559000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9"/>
      <c r="AC1265" s="591" t="str">
        <f t="shared" si="97"/>
        <v/>
      </c>
      <c r="AD1265" s="591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94"/>
        <v>6</v>
      </c>
      <c r="C1266" s="184">
        <f t="shared" si="95"/>
        <v>42550</v>
      </c>
      <c r="D1266" s="191" t="s">
        <v>1760</v>
      </c>
      <c r="E1266" s="191">
        <v>42550</v>
      </c>
      <c r="F1266" s="192" t="s">
        <v>982</v>
      </c>
      <c r="G1266" s="483" t="s">
        <v>1655</v>
      </c>
      <c r="H1266" s="193" t="s">
        <v>1642</v>
      </c>
      <c r="I1266" s="256">
        <v>100</v>
      </c>
      <c r="J1266" s="256">
        <v>13400</v>
      </c>
      <c r="K1266" s="38">
        <f>ROUND(I1266*J1266,0)</f>
        <v>1340000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9"/>
      <c r="AC1266" s="591" t="str">
        <f t="shared" si="97"/>
        <v/>
      </c>
      <c r="AD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94"/>
        <v>6</v>
      </c>
      <c r="C1267" s="184">
        <f t="shared" si="95"/>
        <v>42550</v>
      </c>
      <c r="D1267" s="191" t="s">
        <v>1760</v>
      </c>
      <c r="E1267" s="191">
        <v>42550</v>
      </c>
      <c r="F1267" s="189" t="s">
        <v>1119</v>
      </c>
      <c r="G1267" s="483" t="s">
        <v>1655</v>
      </c>
      <c r="H1267" s="193" t="s">
        <v>1642</v>
      </c>
      <c r="I1267" s="256">
        <v>2000</v>
      </c>
      <c r="J1267" s="256">
        <v>1300</v>
      </c>
      <c r="K1267" s="38">
        <f>ROUND(I1267*J1267,0)</f>
        <v>2600000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9"/>
      <c r="AC1267" s="591" t="str">
        <f t="shared" si="97"/>
        <v/>
      </c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94"/>
        <v>6</v>
      </c>
      <c r="C1268" s="184">
        <f t="shared" si="95"/>
        <v>42550</v>
      </c>
      <c r="D1268" s="191" t="s">
        <v>1760</v>
      </c>
      <c r="E1268" s="191">
        <v>42550</v>
      </c>
      <c r="F1268" s="192" t="s">
        <v>1617</v>
      </c>
      <c r="G1268" s="483" t="s">
        <v>1655</v>
      </c>
      <c r="H1268" s="193" t="s">
        <v>1642</v>
      </c>
      <c r="I1268" s="256"/>
      <c r="J1268" s="256"/>
      <c r="K1268" s="599">
        <v>1849900</v>
      </c>
      <c r="L1268" s="194" t="s">
        <v>259</v>
      </c>
      <c r="M1268" s="194" t="s">
        <v>372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9"/>
      <c r="AC1268" s="591" t="str">
        <f t="shared" si="97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94"/>
        <v>6</v>
      </c>
      <c r="C1269" s="184">
        <f t="shared" si="95"/>
        <v>42550</v>
      </c>
      <c r="D1269" s="191" t="s">
        <v>1761</v>
      </c>
      <c r="E1269" s="191">
        <v>42550</v>
      </c>
      <c r="F1269" s="192" t="s">
        <v>1835</v>
      </c>
      <c r="G1269" s="483" t="s">
        <v>889</v>
      </c>
      <c r="H1269" s="193" t="s">
        <v>768</v>
      </c>
      <c r="I1269" s="256">
        <v>200</v>
      </c>
      <c r="J1269" s="256">
        <v>9300</v>
      </c>
      <c r="K1269" s="38">
        <f>ROUND(I1269*J1269,0)</f>
        <v>1860000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9"/>
      <c r="AC1269" s="591" t="str">
        <f t="shared" si="97"/>
        <v/>
      </c>
      <c r="AD1269" s="591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94"/>
        <v>6</v>
      </c>
      <c r="C1270" s="184">
        <f t="shared" si="95"/>
        <v>42550</v>
      </c>
      <c r="D1270" s="191" t="s">
        <v>1761</v>
      </c>
      <c r="E1270" s="191">
        <v>42550</v>
      </c>
      <c r="F1270" s="192" t="s">
        <v>1615</v>
      </c>
      <c r="G1270" s="483" t="s">
        <v>889</v>
      </c>
      <c r="H1270" s="193" t="s">
        <v>768</v>
      </c>
      <c r="I1270" s="259"/>
      <c r="J1270" s="259"/>
      <c r="K1270" s="599">
        <v>186000</v>
      </c>
      <c r="L1270" s="194" t="s">
        <v>259</v>
      </c>
      <c r="M1270" s="194" t="s">
        <v>372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9"/>
      <c r="AC1270" s="591" t="str">
        <f t="shared" si="97"/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94"/>
        <v>6</v>
      </c>
      <c r="C1271" s="184">
        <f t="shared" si="95"/>
        <v>42550</v>
      </c>
      <c r="D1271" s="191" t="s">
        <v>1762</v>
      </c>
      <c r="E1271" s="191">
        <v>42550</v>
      </c>
      <c r="F1271" s="192" t="s">
        <v>1656</v>
      </c>
      <c r="G1271" s="483" t="s">
        <v>891</v>
      </c>
      <c r="H1271" s="193" t="s">
        <v>897</v>
      </c>
      <c r="I1271" s="259">
        <v>1320</v>
      </c>
      <c r="J1271" s="259">
        <v>8600</v>
      </c>
      <c r="K1271" s="38">
        <f>ROUND(I1271*J1271,0)</f>
        <v>11352000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9"/>
      <c r="AC1271" s="591" t="str">
        <f t="shared" si="97"/>
        <v/>
      </c>
      <c r="AD1271" s="59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94"/>
        <v>6</v>
      </c>
      <c r="C1272" s="184">
        <f t="shared" si="95"/>
        <v>42550</v>
      </c>
      <c r="D1272" s="191" t="s">
        <v>1762</v>
      </c>
      <c r="E1272" s="191">
        <v>42550</v>
      </c>
      <c r="F1272" s="192" t="s">
        <v>1657</v>
      </c>
      <c r="G1272" s="483" t="s">
        <v>891</v>
      </c>
      <c r="H1272" s="193" t="s">
        <v>897</v>
      </c>
      <c r="I1272" s="256">
        <v>320</v>
      </c>
      <c r="J1272" s="256">
        <v>14500</v>
      </c>
      <c r="K1272" s="38">
        <f>ROUND(I1272*J1272,0)</f>
        <v>4640000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9"/>
      <c r="AC1272" s="591" t="str">
        <f t="shared" si="97"/>
        <v/>
      </c>
      <c r="AD1272" s="591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94"/>
        <v>6</v>
      </c>
      <c r="C1273" s="184">
        <f t="shared" si="95"/>
        <v>42550</v>
      </c>
      <c r="D1273" s="191" t="s">
        <v>1762</v>
      </c>
      <c r="E1273" s="191">
        <v>42550</v>
      </c>
      <c r="F1273" s="192" t="s">
        <v>1658</v>
      </c>
      <c r="G1273" s="483" t="s">
        <v>891</v>
      </c>
      <c r="H1273" s="193" t="s">
        <v>897</v>
      </c>
      <c r="I1273" s="257">
        <v>28</v>
      </c>
      <c r="J1273" s="257">
        <v>14500</v>
      </c>
      <c r="K1273" s="38">
        <f>ROUND(I1273*J1273,0)</f>
        <v>406000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9"/>
      <c r="AC1273" s="591" t="str">
        <f t="shared" si="97"/>
        <v/>
      </c>
      <c r="AD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94"/>
        <v>6</v>
      </c>
      <c r="C1274" s="184">
        <f t="shared" si="95"/>
        <v>42550</v>
      </c>
      <c r="D1274" s="191" t="s">
        <v>1762</v>
      </c>
      <c r="E1274" s="191">
        <v>42550</v>
      </c>
      <c r="F1274" s="192" t="s">
        <v>1544</v>
      </c>
      <c r="G1274" s="483" t="s">
        <v>891</v>
      </c>
      <c r="H1274" s="193" t="s">
        <v>897</v>
      </c>
      <c r="I1274" s="256">
        <v>245</v>
      </c>
      <c r="J1274" s="256">
        <v>9300</v>
      </c>
      <c r="K1274" s="38">
        <f>ROUND(I1274*J1274,0)</f>
        <v>2278500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9"/>
      <c r="AC1274" s="591" t="str">
        <f t="shared" si="97"/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94"/>
        <v>6</v>
      </c>
      <c r="C1275" s="184">
        <f t="shared" si="95"/>
        <v>42550</v>
      </c>
      <c r="D1275" s="191" t="s">
        <v>1762</v>
      </c>
      <c r="E1275" s="762">
        <v>42550</v>
      </c>
      <c r="F1275" s="192" t="s">
        <v>1572</v>
      </c>
      <c r="G1275" s="192" t="s">
        <v>891</v>
      </c>
      <c r="H1275" s="193" t="s">
        <v>897</v>
      </c>
      <c r="I1275" s="256">
        <v>52</v>
      </c>
      <c r="J1275" s="256">
        <v>8800</v>
      </c>
      <c r="K1275" s="38">
        <f>ROUND(I1275*J1275,0)</f>
        <v>457600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>131</v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9"/>
      <c r="AC1275" s="591" t="str">
        <f t="shared" si="97"/>
        <v/>
      </c>
      <c r="AD1275" s="591"/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94"/>
        <v>6</v>
      </c>
      <c r="C1276" s="184">
        <f t="shared" si="95"/>
        <v>42550</v>
      </c>
      <c r="D1276" s="191" t="s">
        <v>1762</v>
      </c>
      <c r="E1276" s="762">
        <v>42550</v>
      </c>
      <c r="F1276" s="192" t="s">
        <v>1617</v>
      </c>
      <c r="G1276" s="192" t="s">
        <v>891</v>
      </c>
      <c r="H1276" s="193" t="s">
        <v>897</v>
      </c>
      <c r="I1276" s="256"/>
      <c r="J1276" s="256"/>
      <c r="K1276" s="599">
        <v>1913410</v>
      </c>
      <c r="L1276" s="194" t="s">
        <v>259</v>
      </c>
      <c r="M1276" s="194" t="s">
        <v>372</v>
      </c>
      <c r="N1276" s="52" t="str">
        <f>IF(AND('331-CT'!$E$7=TH!H1276,OR(L1276="331",M1276="331")),"331",IF(AND(OR(L1276="131",M1276="131"),H1276='131-CT'!$E$7),"131",""))</f>
        <v>131</v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9"/>
      <c r="AC1276" s="591" t="str">
        <f t="shared" si="97"/>
        <v/>
      </c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94"/>
        <v>6</v>
      </c>
      <c r="C1277" s="184">
        <f t="shared" si="95"/>
        <v>42550</v>
      </c>
      <c r="D1277" s="191" t="s">
        <v>1763</v>
      </c>
      <c r="E1277" s="762">
        <v>42550</v>
      </c>
      <c r="F1277" s="189" t="s">
        <v>930</v>
      </c>
      <c r="G1277" s="192" t="s">
        <v>892</v>
      </c>
      <c r="H1277" s="7" t="s">
        <v>437</v>
      </c>
      <c r="I1277" s="256">
        <v>410</v>
      </c>
      <c r="J1277" s="256">
        <v>8800</v>
      </c>
      <c r="K1277" s="38">
        <f>ROUND(I1277*J1277,0)</f>
        <v>3608000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9"/>
      <c r="AC1277" s="591" t="str">
        <f t="shared" si="97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94"/>
        <v>6</v>
      </c>
      <c r="C1278" s="184">
        <f t="shared" si="95"/>
        <v>42550</v>
      </c>
      <c r="D1278" s="191" t="s">
        <v>1763</v>
      </c>
      <c r="E1278" s="762">
        <v>42550</v>
      </c>
      <c r="F1278" s="192" t="s">
        <v>1617</v>
      </c>
      <c r="G1278" s="192" t="s">
        <v>892</v>
      </c>
      <c r="H1278" s="7" t="s">
        <v>437</v>
      </c>
      <c r="I1278" s="256"/>
      <c r="J1278" s="256"/>
      <c r="K1278" s="599">
        <v>360800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9"/>
      <c r="AC1278" s="591" t="str">
        <f t="shared" si="97"/>
        <v/>
      </c>
      <c r="AD1278" s="591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94"/>
        <v>6</v>
      </c>
      <c r="C1279" s="184">
        <f t="shared" si="95"/>
        <v>42550</v>
      </c>
      <c r="D1279" s="191" t="s">
        <v>1764</v>
      </c>
      <c r="E1279" s="762">
        <v>42550</v>
      </c>
      <c r="F1279" s="189" t="s">
        <v>999</v>
      </c>
      <c r="G1279" s="192" t="s">
        <v>896</v>
      </c>
      <c r="H1279" s="7" t="s">
        <v>975</v>
      </c>
      <c r="I1279" s="256">
        <v>800</v>
      </c>
      <c r="J1279" s="256">
        <v>17000</v>
      </c>
      <c r="K1279" s="38">
        <f>ROUND(I1279*J1279,0)</f>
        <v>13600000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9"/>
      <c r="AC1279" s="591" t="str">
        <f t="shared" si="97"/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ref="B1280:B1302" si="98">IF(C1280&lt;&gt;"",MONTH(C1280),"")</f>
        <v>6</v>
      </c>
      <c r="C1280" s="184">
        <f t="shared" ref="C1280:C1290" si="99">E1280</f>
        <v>42550</v>
      </c>
      <c r="D1280" s="191" t="s">
        <v>1764</v>
      </c>
      <c r="E1280" s="762">
        <v>42550</v>
      </c>
      <c r="F1280" s="192" t="s">
        <v>1617</v>
      </c>
      <c r="G1280" s="192" t="s">
        <v>896</v>
      </c>
      <c r="H1280" s="7" t="s">
        <v>975</v>
      </c>
      <c r="I1280" s="256"/>
      <c r="J1280" s="256"/>
      <c r="K1280" s="599">
        <v>1360000</v>
      </c>
      <c r="L1280" s="194" t="s">
        <v>259</v>
      </c>
      <c r="M1280" s="194" t="s">
        <v>372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9"/>
      <c r="AC1280" s="591" t="str">
        <f t="shared" si="97"/>
        <v/>
      </c>
      <c r="AD1280" s="591"/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98"/>
        <v>6</v>
      </c>
      <c r="C1281" s="184">
        <f t="shared" si="99"/>
        <v>42550</v>
      </c>
      <c r="D1281" s="191" t="s">
        <v>1765</v>
      </c>
      <c r="E1281" s="762">
        <v>42550</v>
      </c>
      <c r="F1281" s="192" t="s">
        <v>490</v>
      </c>
      <c r="G1281" s="192" t="s">
        <v>900</v>
      </c>
      <c r="H1281" s="7" t="s">
        <v>996</v>
      </c>
      <c r="I1281" s="256">
        <v>628</v>
      </c>
      <c r="J1281" s="256">
        <v>14000</v>
      </c>
      <c r="K1281" s="38">
        <f>ROUND(I1281*J1281,0)</f>
        <v>8792000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9"/>
      <c r="AC1281" s="591" t="str">
        <f t="shared" si="97"/>
        <v/>
      </c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98"/>
        <v>6</v>
      </c>
      <c r="C1282" s="184">
        <f t="shared" si="99"/>
        <v>42550</v>
      </c>
      <c r="D1282" s="191" t="s">
        <v>1765</v>
      </c>
      <c r="E1282" s="762">
        <v>42550</v>
      </c>
      <c r="F1282" s="189" t="s">
        <v>1617</v>
      </c>
      <c r="G1282" s="192" t="s">
        <v>900</v>
      </c>
      <c r="H1282" s="7" t="s">
        <v>996</v>
      </c>
      <c r="I1282" s="256"/>
      <c r="J1282" s="256"/>
      <c r="K1282" s="599">
        <v>879200</v>
      </c>
      <c r="L1282" s="194" t="s">
        <v>259</v>
      </c>
      <c r="M1282" s="194" t="s">
        <v>372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9"/>
      <c r="AC1282" s="591" t="str">
        <f t="shared" si="97"/>
        <v/>
      </c>
      <c r="AD1282" s="591"/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98"/>
        <v>6</v>
      </c>
      <c r="C1283" s="184">
        <f t="shared" si="99"/>
        <v>42550</v>
      </c>
      <c r="D1283" s="191" t="s">
        <v>1766</v>
      </c>
      <c r="E1283" s="762">
        <v>42550</v>
      </c>
      <c r="F1283" s="189" t="s">
        <v>1659</v>
      </c>
      <c r="G1283" s="192" t="s">
        <v>902</v>
      </c>
      <c r="H1283" s="7" t="s">
        <v>717</v>
      </c>
      <c r="I1283" s="256">
        <v>53</v>
      </c>
      <c r="J1283" s="256">
        <v>54530</v>
      </c>
      <c r="K1283" s="38">
        <f>ROUND(I1283*J1283,0)</f>
        <v>2890090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9"/>
      <c r="AC1283" s="591" t="str">
        <f t="shared" si="97"/>
        <v/>
      </c>
      <c r="AD1283" s="591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98"/>
        <v>6</v>
      </c>
      <c r="C1284" s="184">
        <f t="shared" si="99"/>
        <v>42550</v>
      </c>
      <c r="D1284" s="191" t="s">
        <v>1766</v>
      </c>
      <c r="E1284" s="762">
        <v>42550</v>
      </c>
      <c r="F1284" s="192" t="s">
        <v>472</v>
      </c>
      <c r="G1284" s="192" t="s">
        <v>902</v>
      </c>
      <c r="H1284" s="7" t="s">
        <v>717</v>
      </c>
      <c r="I1284" s="256">
        <v>120</v>
      </c>
      <c r="J1284" s="256">
        <v>47449</v>
      </c>
      <c r="K1284" s="38">
        <f>ROUND(I1284*J1284,0)</f>
        <v>5693880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9"/>
      <c r="AC1284" s="591" t="str">
        <f t="shared" si="97"/>
        <v/>
      </c>
      <c r="AD1284" s="591"/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862">
        <f t="shared" si="98"/>
        <v>6</v>
      </c>
      <c r="C1285" s="863">
        <f t="shared" si="99"/>
        <v>42550</v>
      </c>
      <c r="D1285" s="191" t="s">
        <v>1766</v>
      </c>
      <c r="E1285" s="191">
        <v>42550</v>
      </c>
      <c r="F1285" s="192" t="s">
        <v>1660</v>
      </c>
      <c r="G1285" s="192" t="s">
        <v>902</v>
      </c>
      <c r="H1285" s="7" t="s">
        <v>717</v>
      </c>
      <c r="I1285" s="256">
        <v>13</v>
      </c>
      <c r="J1285" s="256">
        <v>45000</v>
      </c>
      <c r="K1285" s="38">
        <f>ROUND(I1285*J1285,0)</f>
        <v>585000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9"/>
      <c r="AC1285" s="591" t="str">
        <f t="shared" si="97"/>
        <v/>
      </c>
      <c r="AD1285" s="871"/>
      <c r="AE1285" s="871">
        <v>115419</v>
      </c>
      <c r="AF1285" s="871"/>
      <c r="AG1285" s="871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98"/>
        <v>6</v>
      </c>
      <c r="C1286" s="184">
        <f t="shared" si="99"/>
        <v>42550</v>
      </c>
      <c r="D1286" s="191" t="s">
        <v>1766</v>
      </c>
      <c r="E1286" s="191">
        <v>42550</v>
      </c>
      <c r="F1286" s="192" t="s">
        <v>620</v>
      </c>
      <c r="G1286" s="192" t="s">
        <v>902</v>
      </c>
      <c r="H1286" s="7" t="s">
        <v>717</v>
      </c>
      <c r="I1286" s="256">
        <v>51</v>
      </c>
      <c r="J1286" s="256">
        <v>30237</v>
      </c>
      <c r="K1286" s="38">
        <f>ROUND(I1286*J1286,0)</f>
        <v>1542087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9"/>
      <c r="AC1286" s="591" t="str">
        <f t="shared" si="97"/>
        <v/>
      </c>
      <c r="AD1286" s="591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98"/>
        <v>6</v>
      </c>
      <c r="C1287" s="184">
        <f t="shared" si="99"/>
        <v>42550</v>
      </c>
      <c r="D1287" s="191" t="s">
        <v>1766</v>
      </c>
      <c r="E1287" s="191">
        <v>42550</v>
      </c>
      <c r="F1287" s="192" t="s">
        <v>1617</v>
      </c>
      <c r="G1287" s="192" t="s">
        <v>902</v>
      </c>
      <c r="H1287" s="7" t="s">
        <v>717</v>
      </c>
      <c r="I1287" s="256"/>
      <c r="J1287" s="256"/>
      <c r="K1287" s="599">
        <v>1071105</v>
      </c>
      <c r="L1287" s="194" t="s">
        <v>259</v>
      </c>
      <c r="M1287" s="194" t="s">
        <v>372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9"/>
      <c r="AC1287" s="591" t="str">
        <f t="shared" si="97"/>
        <v/>
      </c>
      <c r="AD1287" s="591"/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98"/>
        <v>6</v>
      </c>
      <c r="C1288" s="184">
        <f t="shared" si="99"/>
        <v>42551</v>
      </c>
      <c r="D1288" s="191" t="s">
        <v>1767</v>
      </c>
      <c r="E1288" s="191">
        <v>42551</v>
      </c>
      <c r="F1288" s="192" t="s">
        <v>1004</v>
      </c>
      <c r="G1288" s="192" t="s">
        <v>903</v>
      </c>
      <c r="H1288" s="7" t="s">
        <v>1362</v>
      </c>
      <c r="I1288" s="256">
        <v>220</v>
      </c>
      <c r="J1288" s="256">
        <v>5800</v>
      </c>
      <c r="K1288" s="38">
        <f>ROUND(I1288*J1288,0)</f>
        <v>1276000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9"/>
      <c r="AC1288" s="591" t="str">
        <f t="shared" si="97"/>
        <v/>
      </c>
      <c r="AD1288" s="591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98"/>
        <v>6</v>
      </c>
      <c r="C1289" s="184">
        <f t="shared" si="99"/>
        <v>42551</v>
      </c>
      <c r="D1289" s="191" t="s">
        <v>1767</v>
      </c>
      <c r="E1289" s="191">
        <v>42551</v>
      </c>
      <c r="F1289" s="192" t="s">
        <v>743</v>
      </c>
      <c r="G1289" s="192" t="s">
        <v>903</v>
      </c>
      <c r="H1289" s="7" t="s">
        <v>1362</v>
      </c>
      <c r="I1289" s="256">
        <v>529</v>
      </c>
      <c r="J1289" s="256">
        <v>6400</v>
      </c>
      <c r="K1289" s="38">
        <f>ROUND(I1289*J1289,0)</f>
        <v>3385600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9"/>
      <c r="AC1289" s="591" t="str">
        <f t="shared" si="97"/>
        <v/>
      </c>
      <c r="AD1289" s="591"/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98"/>
        <v>6</v>
      </c>
      <c r="C1290" s="184">
        <f t="shared" si="99"/>
        <v>42551</v>
      </c>
      <c r="D1290" s="191" t="s">
        <v>1767</v>
      </c>
      <c r="E1290" s="191">
        <v>42551</v>
      </c>
      <c r="F1290" s="192" t="s">
        <v>1617</v>
      </c>
      <c r="G1290" s="192" t="s">
        <v>903</v>
      </c>
      <c r="H1290" s="7" t="s">
        <v>1362</v>
      </c>
      <c r="I1290" s="256"/>
      <c r="J1290" s="256"/>
      <c r="K1290" s="599">
        <v>466160</v>
      </c>
      <c r="L1290" s="194" t="s">
        <v>259</v>
      </c>
      <c r="M1290" s="194" t="s">
        <v>372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9"/>
      <c r="AC1290" s="591" t="str">
        <f t="shared" si="97"/>
        <v/>
      </c>
      <c r="AD1290" s="591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98"/>
        <v>6</v>
      </c>
      <c r="C1291" s="184">
        <v>42551</v>
      </c>
      <c r="D1291" s="191" t="s">
        <v>334</v>
      </c>
      <c r="E1291" s="184">
        <v>42500</v>
      </c>
      <c r="F1291" s="192" t="s">
        <v>1427</v>
      </c>
      <c r="G1291" s="483" t="s">
        <v>947</v>
      </c>
      <c r="H1291" s="7" t="s">
        <v>1371</v>
      </c>
      <c r="I1291" s="256"/>
      <c r="J1291" s="256"/>
      <c r="K1291" s="599">
        <v>37000000</v>
      </c>
      <c r="L1291" s="194" t="s">
        <v>83</v>
      </c>
      <c r="M1291" s="194" t="s">
        <v>8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>642</v>
      </c>
      <c r="W1291" s="52" t="str">
        <f>IF(OR(TH!L1291=TH!$W$7,M1291=TH!$W$7),"x","")</f>
        <v>x</v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8">
        <v>2</v>
      </c>
      <c r="AC1291" s="591"/>
      <c r="AD1291" s="211" t="str">
        <f t="shared" ref="AD1291:AD1300" si="100">IF(VLOOKUP(H1291,DSKH,1,0)=H1291,"","x")</f>
        <v/>
      </c>
      <c r="AF1291" s="591"/>
      <c r="AG1291" s="591"/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98"/>
        <v>6</v>
      </c>
      <c r="C1292" s="184">
        <v>42551</v>
      </c>
      <c r="D1292" s="191" t="s">
        <v>334</v>
      </c>
      <c r="E1292" s="184">
        <v>42500</v>
      </c>
      <c r="F1292" s="189" t="s">
        <v>1428</v>
      </c>
      <c r="G1292" s="483" t="s">
        <v>947</v>
      </c>
      <c r="H1292" s="7" t="s">
        <v>1371</v>
      </c>
      <c r="I1292" s="256"/>
      <c r="J1292" s="256"/>
      <c r="K1292" s="599">
        <v>3700000</v>
      </c>
      <c r="L1292" s="194" t="s">
        <v>9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si="100"/>
        <v/>
      </c>
      <c r="AF1292" s="591"/>
      <c r="AG1292" s="591"/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98"/>
        <v>6</v>
      </c>
      <c r="C1293" s="184">
        <v>42551</v>
      </c>
      <c r="D1293" s="191" t="s">
        <v>334</v>
      </c>
      <c r="E1293" s="184">
        <v>42500</v>
      </c>
      <c r="F1293" s="189" t="s">
        <v>1429</v>
      </c>
      <c r="G1293" s="483" t="s">
        <v>948</v>
      </c>
      <c r="H1293" s="7" t="s">
        <v>1371</v>
      </c>
      <c r="I1293" s="256"/>
      <c r="J1293" s="256"/>
      <c r="K1293" s="599">
        <v>37000000</v>
      </c>
      <c r="L1293" s="194" t="s">
        <v>83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>642</v>
      </c>
      <c r="W1293" s="52" t="str">
        <f>IF(OR(TH!L1293=TH!$W$7,M1293=TH!$W$7),"x","")</f>
        <v>x</v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0"/>
        <v/>
      </c>
      <c r="AF1293" s="591"/>
      <c r="AG1293" s="591"/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98"/>
        <v>6</v>
      </c>
      <c r="C1294" s="184">
        <v>42551</v>
      </c>
      <c r="D1294" s="191" t="s">
        <v>334</v>
      </c>
      <c r="E1294" s="184">
        <v>42500</v>
      </c>
      <c r="F1294" s="189" t="s">
        <v>1428</v>
      </c>
      <c r="G1294" s="483" t="s">
        <v>948</v>
      </c>
      <c r="H1294" s="7" t="s">
        <v>1371</v>
      </c>
      <c r="I1294" s="256"/>
      <c r="J1294" s="256"/>
      <c r="K1294" s="599">
        <v>3700000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0"/>
        <v/>
      </c>
      <c r="AF1294" s="591"/>
      <c r="AG1294" s="591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98"/>
        <v>6</v>
      </c>
      <c r="C1295" s="184">
        <v>42551</v>
      </c>
      <c r="D1295" s="191" t="s">
        <v>334</v>
      </c>
      <c r="E1295" s="184">
        <v>42515</v>
      </c>
      <c r="F1295" s="189" t="s">
        <v>1432</v>
      </c>
      <c r="G1295" s="483" t="s">
        <v>949</v>
      </c>
      <c r="H1295" s="7" t="s">
        <v>1371</v>
      </c>
      <c r="I1295" s="256"/>
      <c r="J1295" s="256"/>
      <c r="K1295" s="599">
        <v>24207700</v>
      </c>
      <c r="L1295" s="194" t="s">
        <v>83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>642</v>
      </c>
      <c r="W1295" s="52" t="str">
        <f>IF(OR(TH!L1295=TH!$W$7,M1295=TH!$W$7),"x","")</f>
        <v>x</v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0"/>
        <v/>
      </c>
      <c r="AF1295" s="591"/>
      <c r="AG1295" s="591"/>
    </row>
    <row r="1296" spans="1:33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98"/>
        <v>6</v>
      </c>
      <c r="C1296" s="184">
        <v>42551</v>
      </c>
      <c r="D1296" s="191" t="s">
        <v>334</v>
      </c>
      <c r="E1296" s="184">
        <v>42515</v>
      </c>
      <c r="F1296" s="189" t="s">
        <v>1433</v>
      </c>
      <c r="G1296" s="483" t="s">
        <v>949</v>
      </c>
      <c r="H1296" s="7" t="s">
        <v>1371</v>
      </c>
      <c r="I1296" s="256"/>
      <c r="J1296" s="256"/>
      <c r="K1296" s="599">
        <v>2440770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0"/>
        <v/>
      </c>
      <c r="AF1296" s="591"/>
      <c r="AG1296" s="591"/>
    </row>
    <row r="1297" spans="1:33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98"/>
        <v>6</v>
      </c>
      <c r="C1297" s="184">
        <v>42551</v>
      </c>
      <c r="D1297" s="191" t="s">
        <v>334</v>
      </c>
      <c r="E1297" s="184">
        <v>42529</v>
      </c>
      <c r="F1297" s="189" t="s">
        <v>1444</v>
      </c>
      <c r="G1297" s="483" t="s">
        <v>954</v>
      </c>
      <c r="H1297" s="7" t="s">
        <v>1371</v>
      </c>
      <c r="I1297" s="256"/>
      <c r="J1297" s="256"/>
      <c r="K1297" s="599">
        <v>37000000</v>
      </c>
      <c r="L1297" s="194" t="s">
        <v>83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>642</v>
      </c>
      <c r="W1297" s="52" t="str">
        <f>IF(OR(TH!L1297=TH!$W$7,M1297=TH!$W$7),"x","")</f>
        <v>x</v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0"/>
        <v/>
      </c>
      <c r="AF1297" s="591"/>
      <c r="AG1297" s="591"/>
    </row>
    <row r="1298" spans="1:33" s="87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98"/>
        <v>6</v>
      </c>
      <c r="C1298" s="184">
        <v>42551</v>
      </c>
      <c r="D1298" s="191" t="s">
        <v>334</v>
      </c>
      <c r="E1298" s="184">
        <v>42529</v>
      </c>
      <c r="F1298" s="189" t="s">
        <v>1428</v>
      </c>
      <c r="G1298" s="483" t="s">
        <v>954</v>
      </c>
      <c r="H1298" s="7" t="s">
        <v>1371</v>
      </c>
      <c r="I1298" s="256"/>
      <c r="J1298" s="256"/>
      <c r="K1298" s="599">
        <v>3700000</v>
      </c>
      <c r="L1298" s="194" t="s">
        <v>9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0"/>
        <v/>
      </c>
      <c r="AE1298" s="211"/>
      <c r="AF1298" s="591"/>
      <c r="AG1298" s="591"/>
    </row>
    <row r="1299" spans="1:33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98"/>
        <v>6</v>
      </c>
      <c r="C1299" s="184">
        <v>42551</v>
      </c>
      <c r="D1299" s="191" t="s">
        <v>334</v>
      </c>
      <c r="E1299" s="184">
        <v>42536</v>
      </c>
      <c r="F1299" s="189" t="s">
        <v>1445</v>
      </c>
      <c r="G1299" s="483" t="s">
        <v>957</v>
      </c>
      <c r="H1299" s="7" t="s">
        <v>1371</v>
      </c>
      <c r="I1299" s="256"/>
      <c r="J1299" s="256"/>
      <c r="K1299" s="599">
        <v>9302600</v>
      </c>
      <c r="L1299" s="194" t="s">
        <v>83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642</v>
      </c>
      <c r="W1299" s="52" t="str">
        <f>IF(OR(TH!L1299=TH!$W$7,M1299=TH!$W$7),"x","")</f>
        <v>x</v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0"/>
        <v/>
      </c>
      <c r="AF1299" s="591"/>
      <c r="AG1299" s="591"/>
    </row>
    <row r="1300" spans="1:33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98"/>
        <v>6</v>
      </c>
      <c r="C1300" s="184">
        <v>42551</v>
      </c>
      <c r="D1300" s="191" t="s">
        <v>334</v>
      </c>
      <c r="E1300" s="184">
        <v>42536</v>
      </c>
      <c r="F1300" s="189" t="s">
        <v>1433</v>
      </c>
      <c r="G1300" s="483" t="s">
        <v>957</v>
      </c>
      <c r="H1300" s="7" t="s">
        <v>1371</v>
      </c>
      <c r="I1300" s="256"/>
      <c r="J1300" s="256"/>
      <c r="K1300" s="599">
        <v>930260</v>
      </c>
      <c r="L1300" s="194" t="s">
        <v>9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0"/>
        <v/>
      </c>
      <c r="AF1300" s="591"/>
      <c r="AG1300" s="591"/>
    </row>
    <row r="1301" spans="1:33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98"/>
        <v>6</v>
      </c>
      <c r="C1301" s="184">
        <f t="shared" ref="C1301:C1302" si="101">E1301</f>
        <v>42551</v>
      </c>
      <c r="D1301" s="191"/>
      <c r="E1301" s="184">
        <v>42551</v>
      </c>
      <c r="F1301" s="192" t="s">
        <v>1867</v>
      </c>
      <c r="G1301" s="483"/>
      <c r="H1301" s="7"/>
      <c r="I1301" s="256"/>
      <c r="J1301" s="256"/>
      <c r="K1301" s="599">
        <f>(21*15000+4*25000+10*30000)/1.1</f>
        <v>650000</v>
      </c>
      <c r="L1301" s="194" t="s">
        <v>83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>x</v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>642</v>
      </c>
      <c r="W1301" s="52" t="str">
        <f>IF(OR(TH!L1301=TH!$W$7,M1301=TH!$W$7),"x","")</f>
        <v>x</v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3</v>
      </c>
      <c r="AC1301" s="591"/>
      <c r="AD1301" s="591"/>
    </row>
    <row r="1302" spans="1:33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98"/>
        <v>6</v>
      </c>
      <c r="C1302" s="184">
        <f t="shared" si="101"/>
        <v>42551</v>
      </c>
      <c r="D1302" s="191"/>
      <c r="E1302" s="184">
        <v>42551</v>
      </c>
      <c r="F1302" s="192" t="s">
        <v>1868</v>
      </c>
      <c r="G1302" s="483"/>
      <c r="H1302" s="7"/>
      <c r="I1302" s="256"/>
      <c r="J1302" s="256"/>
      <c r="K1302" s="599">
        <v>65000</v>
      </c>
      <c r="L1302" s="194" t="s">
        <v>9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ref="B1303:B1330" si="102">IF(C1303&lt;&gt;"",MONTH(C1303),"")</f>
        <v>8</v>
      </c>
      <c r="C1303" s="184">
        <f t="shared" ref="C1303:C1330" si="103">E1303</f>
        <v>42604</v>
      </c>
      <c r="D1303" s="184" t="s">
        <v>1776</v>
      </c>
      <c r="E1303" s="184">
        <v>42604</v>
      </c>
      <c r="F1303" s="192" t="s">
        <v>1082</v>
      </c>
      <c r="G1303" s="480" t="s">
        <v>1837</v>
      </c>
      <c r="H1303" s="7" t="s">
        <v>1437</v>
      </c>
      <c r="I1303" s="256">
        <v>806</v>
      </c>
      <c r="J1303" s="256">
        <v>7600</v>
      </c>
      <c r="K1303" s="38">
        <f t="shared" ref="K1303:K1305" si="104">ROUND(I1303*J1303,0)</f>
        <v>6125600</v>
      </c>
      <c r="L1303" s="194" t="s">
        <v>159</v>
      </c>
      <c r="M1303" s="194" t="s">
        <v>8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939">
        <v>3</v>
      </c>
      <c r="AC1303" s="591"/>
      <c r="AD1303" s="211" t="str">
        <f t="shared" ref="AD1303:AD1317" si="105">IF(VLOOKUP(H1303,DSKH,1,0)=H1303,"","x")</f>
        <v/>
      </c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02"/>
        <v>8</v>
      </c>
      <c r="C1304" s="184">
        <f t="shared" si="103"/>
        <v>42604</v>
      </c>
      <c r="D1304" s="184" t="s">
        <v>1776</v>
      </c>
      <c r="E1304" s="184">
        <v>42604</v>
      </c>
      <c r="F1304" s="189" t="s">
        <v>1838</v>
      </c>
      <c r="G1304" s="480" t="s">
        <v>1837</v>
      </c>
      <c r="H1304" s="7" t="s">
        <v>1437</v>
      </c>
      <c r="I1304" s="256">
        <v>6282</v>
      </c>
      <c r="J1304" s="256">
        <v>9200</v>
      </c>
      <c r="K1304" s="38">
        <f t="shared" si="104"/>
        <v>57794400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si="105"/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2"/>
        <v>8</v>
      </c>
      <c r="C1305" s="184">
        <f t="shared" si="103"/>
        <v>42604</v>
      </c>
      <c r="D1305" s="184" t="s">
        <v>1776</v>
      </c>
      <c r="E1305" s="184">
        <v>42604</v>
      </c>
      <c r="F1305" s="189" t="s">
        <v>1839</v>
      </c>
      <c r="G1305" s="480" t="s">
        <v>1837</v>
      </c>
      <c r="H1305" s="7" t="s">
        <v>1437</v>
      </c>
      <c r="I1305" s="256">
        <v>4325</v>
      </c>
      <c r="J1305" s="256">
        <v>8500</v>
      </c>
      <c r="K1305" s="38">
        <f t="shared" si="104"/>
        <v>36762500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5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2"/>
        <v>8</v>
      </c>
      <c r="C1306" s="184">
        <f t="shared" si="103"/>
        <v>42604</v>
      </c>
      <c r="D1306" s="184" t="s">
        <v>1776</v>
      </c>
      <c r="E1306" s="184">
        <v>42604</v>
      </c>
      <c r="F1306" s="189" t="s">
        <v>1439</v>
      </c>
      <c r="G1306" s="480" t="s">
        <v>1837</v>
      </c>
      <c r="H1306" s="7" t="s">
        <v>1437</v>
      </c>
      <c r="I1306" s="256"/>
      <c r="J1306" s="256"/>
      <c r="K1306" s="599">
        <v>10068250</v>
      </c>
      <c r="L1306" s="194" t="s">
        <v>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5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2"/>
        <v>8</v>
      </c>
      <c r="C1307" s="184">
        <f t="shared" si="103"/>
        <v>42608</v>
      </c>
      <c r="D1307" s="184" t="s">
        <v>1777</v>
      </c>
      <c r="E1307" s="184">
        <v>42608</v>
      </c>
      <c r="F1307" s="189" t="s">
        <v>1838</v>
      </c>
      <c r="G1307" s="480" t="s">
        <v>1840</v>
      </c>
      <c r="H1307" s="7" t="s">
        <v>1437</v>
      </c>
      <c r="I1307" s="256">
        <v>1215</v>
      </c>
      <c r="J1307" s="256">
        <v>9200</v>
      </c>
      <c r="K1307" s="38">
        <f t="shared" ref="K1307:K1308" si="106">ROUND(I1307*J1307,0)</f>
        <v>11178000</v>
      </c>
      <c r="L1307" s="194" t="s">
        <v>159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5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2"/>
        <v>8</v>
      </c>
      <c r="C1308" s="184">
        <f t="shared" si="103"/>
        <v>42608</v>
      </c>
      <c r="D1308" s="184" t="s">
        <v>1777</v>
      </c>
      <c r="E1308" s="184">
        <v>42608</v>
      </c>
      <c r="F1308" s="189" t="s">
        <v>1841</v>
      </c>
      <c r="G1308" s="480" t="s">
        <v>1840</v>
      </c>
      <c r="H1308" s="7" t="s">
        <v>1437</v>
      </c>
      <c r="I1308" s="256">
        <v>3085</v>
      </c>
      <c r="J1308" s="256">
        <v>9200</v>
      </c>
      <c r="K1308" s="38">
        <f t="shared" si="106"/>
        <v>28382000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5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2"/>
        <v>8</v>
      </c>
      <c r="C1309" s="184">
        <f t="shared" si="103"/>
        <v>42608</v>
      </c>
      <c r="D1309" s="184" t="s">
        <v>1777</v>
      </c>
      <c r="E1309" s="184">
        <v>42608</v>
      </c>
      <c r="F1309" s="189" t="s">
        <v>1439</v>
      </c>
      <c r="G1309" s="480" t="s">
        <v>1840</v>
      </c>
      <c r="H1309" s="7" t="s">
        <v>1437</v>
      </c>
      <c r="I1309" s="256"/>
      <c r="J1309" s="256"/>
      <c r="K1309" s="599">
        <v>3956000</v>
      </c>
      <c r="L1309" s="194" t="s">
        <v>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5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2"/>
        <v>8</v>
      </c>
      <c r="C1310" s="184">
        <f t="shared" si="103"/>
        <v>42613</v>
      </c>
      <c r="D1310" s="184" t="s">
        <v>1778</v>
      </c>
      <c r="E1310" s="184">
        <v>42613</v>
      </c>
      <c r="F1310" s="189" t="s">
        <v>1839</v>
      </c>
      <c r="G1310" s="480" t="s">
        <v>1842</v>
      </c>
      <c r="H1310" s="7" t="s">
        <v>1437</v>
      </c>
      <c r="I1310" s="256">
        <v>6919</v>
      </c>
      <c r="J1310" s="256">
        <v>8500</v>
      </c>
      <c r="K1310" s="38">
        <f>ROUND(I1310*J1310,0)</f>
        <v>58811500</v>
      </c>
      <c r="L1310" s="194" t="s">
        <v>159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5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2"/>
        <v>8</v>
      </c>
      <c r="C1311" s="184">
        <f t="shared" si="103"/>
        <v>42613</v>
      </c>
      <c r="D1311" s="184" t="s">
        <v>1778</v>
      </c>
      <c r="E1311" s="184">
        <v>42613</v>
      </c>
      <c r="F1311" s="189" t="s">
        <v>1439</v>
      </c>
      <c r="G1311" s="480" t="s">
        <v>1842</v>
      </c>
      <c r="H1311" s="7" t="s">
        <v>1437</v>
      </c>
      <c r="I1311" s="256"/>
      <c r="J1311" s="256"/>
      <c r="K1311" s="599">
        <v>5881150</v>
      </c>
      <c r="L1311" s="194" t="s">
        <v>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5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:B1313" si="107">IF(C1312&lt;&gt;"",MONTH(C1312),"")</f>
        <v>9</v>
      </c>
      <c r="C1312" s="184">
        <f t="shared" ref="C1312:C1313" si="108">E1312</f>
        <v>42643</v>
      </c>
      <c r="D1312" s="184" t="s">
        <v>1779</v>
      </c>
      <c r="E1312" s="184">
        <v>42643</v>
      </c>
      <c r="F1312" s="189" t="s">
        <v>1076</v>
      </c>
      <c r="G1312" s="480" t="s">
        <v>1879</v>
      </c>
      <c r="H1312" s="7" t="s">
        <v>1405</v>
      </c>
      <c r="I1312" s="256">
        <v>38250</v>
      </c>
      <c r="J1312" s="256">
        <v>7300</v>
      </c>
      <c r="K1312" s="38">
        <f t="shared" ref="K1312" si="109">ROUND(I1312*J1312,0)</f>
        <v>279225000</v>
      </c>
      <c r="L1312" s="194" t="s">
        <v>159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5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07"/>
        <v>9</v>
      </c>
      <c r="C1313" s="184">
        <f t="shared" si="108"/>
        <v>42643</v>
      </c>
      <c r="D1313" s="184" t="s">
        <v>1779</v>
      </c>
      <c r="E1313" s="184">
        <v>42643</v>
      </c>
      <c r="F1313" s="189" t="s">
        <v>1084</v>
      </c>
      <c r="G1313" s="480" t="s">
        <v>1879</v>
      </c>
      <c r="H1313" s="7" t="s">
        <v>1405</v>
      </c>
      <c r="I1313" s="256"/>
      <c r="J1313" s="256"/>
      <c r="K1313" s="599">
        <v>27922500</v>
      </c>
      <c r="L1313" s="194" t="s">
        <v>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5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2"/>
        <v>9</v>
      </c>
      <c r="C1314" s="184">
        <f t="shared" si="103"/>
        <v>42614</v>
      </c>
      <c r="D1314" s="184" t="s">
        <v>1774</v>
      </c>
      <c r="E1314" s="37">
        <v>42614</v>
      </c>
      <c r="F1314" s="40" t="s">
        <v>1440</v>
      </c>
      <c r="G1314" s="482" t="s">
        <v>1843</v>
      </c>
      <c r="H1314" s="7" t="s">
        <v>1441</v>
      </c>
      <c r="I1314" s="256">
        <v>800</v>
      </c>
      <c r="J1314" s="256">
        <v>19000</v>
      </c>
      <c r="K1314" s="38">
        <f t="shared" ref="K1314" si="110">ROUND(I1314*J1314,0)</f>
        <v>15200000</v>
      </c>
      <c r="L1314" s="194" t="s">
        <v>161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5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2"/>
        <v>9</v>
      </c>
      <c r="C1315" s="184">
        <f t="shared" si="103"/>
        <v>42614</v>
      </c>
      <c r="D1315" s="184" t="s">
        <v>1774</v>
      </c>
      <c r="E1315" s="37">
        <v>42614</v>
      </c>
      <c r="F1315" s="40" t="s">
        <v>1442</v>
      </c>
      <c r="G1315" s="482" t="s">
        <v>1843</v>
      </c>
      <c r="H1315" s="7" t="s">
        <v>1441</v>
      </c>
      <c r="I1315" s="256"/>
      <c r="J1315" s="256"/>
      <c r="K1315" s="599">
        <v>1520000</v>
      </c>
      <c r="L1315" s="194" t="s">
        <v>9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5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2"/>
        <v>7</v>
      </c>
      <c r="C1316" s="184">
        <f t="shared" si="103"/>
        <v>42581</v>
      </c>
      <c r="D1316" s="184" t="s">
        <v>1773</v>
      </c>
      <c r="E1316" s="37">
        <v>42581</v>
      </c>
      <c r="F1316" s="40" t="s">
        <v>1440</v>
      </c>
      <c r="G1316" s="482" t="s">
        <v>1844</v>
      </c>
      <c r="H1316" s="7" t="s">
        <v>1441</v>
      </c>
      <c r="I1316" s="256">
        <v>200</v>
      </c>
      <c r="J1316" s="256">
        <v>19000</v>
      </c>
      <c r="K1316" s="38">
        <f t="shared" ref="K1316" si="111">ROUND(I1316*J1316,0)</f>
        <v>3800000</v>
      </c>
      <c r="L1316" s="194" t="s">
        <v>161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5"/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02"/>
        <v>7</v>
      </c>
      <c r="C1317" s="184">
        <f t="shared" si="103"/>
        <v>42581</v>
      </c>
      <c r="D1317" s="184" t="s">
        <v>1773</v>
      </c>
      <c r="E1317" s="37">
        <v>42581</v>
      </c>
      <c r="F1317" s="40" t="s">
        <v>1442</v>
      </c>
      <c r="G1317" s="482" t="s">
        <v>1844</v>
      </c>
      <c r="H1317" s="7" t="s">
        <v>1441</v>
      </c>
      <c r="I1317" s="256"/>
      <c r="J1317" s="256"/>
      <c r="K1317" s="599">
        <v>380000</v>
      </c>
      <c r="L1317" s="194" t="s">
        <v>9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5"/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2"/>
        <v>7</v>
      </c>
      <c r="C1318" s="184">
        <f t="shared" si="103"/>
        <v>42556</v>
      </c>
      <c r="D1318" s="184" t="s">
        <v>1667</v>
      </c>
      <c r="E1318" s="37">
        <v>42556</v>
      </c>
      <c r="F1318" s="40" t="s">
        <v>438</v>
      </c>
      <c r="G1318" s="482" t="s">
        <v>905</v>
      </c>
      <c r="H1318" s="7" t="s">
        <v>437</v>
      </c>
      <c r="I1318" s="256">
        <v>498</v>
      </c>
      <c r="J1318" s="256">
        <v>10500</v>
      </c>
      <c r="K1318" s="38">
        <f t="shared" ref="K1318" si="112">ROUND(I1318*J1318,0)</f>
        <v>5229000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/>
      <c r="AC1318" s="591" t="str">
        <f t="shared" ref="AC1318:AC1361" si="113">IF(VLOOKUP(H1318,DS_131,1,0)=H1318,"","x")</f>
        <v/>
      </c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2"/>
        <v>7</v>
      </c>
      <c r="C1319" s="184">
        <f t="shared" si="103"/>
        <v>42556</v>
      </c>
      <c r="D1319" s="184" t="s">
        <v>1667</v>
      </c>
      <c r="E1319" s="37">
        <v>42556</v>
      </c>
      <c r="F1319" s="40" t="s">
        <v>1846</v>
      </c>
      <c r="G1319" s="482" t="s">
        <v>905</v>
      </c>
      <c r="H1319" s="7" t="s">
        <v>437</v>
      </c>
      <c r="I1319" s="256"/>
      <c r="J1319" s="256"/>
      <c r="K1319" s="599">
        <v>522900</v>
      </c>
      <c r="L1319" s="194" t="s">
        <v>259</v>
      </c>
      <c r="M1319" s="194" t="s">
        <v>372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9"/>
      <c r="AC1319" s="591" t="str">
        <f t="shared" si="113"/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2"/>
        <v>7</v>
      </c>
      <c r="C1320" s="184">
        <f t="shared" si="103"/>
        <v>42557</v>
      </c>
      <c r="D1320" s="184" t="s">
        <v>1668</v>
      </c>
      <c r="E1320" s="37">
        <v>42557</v>
      </c>
      <c r="F1320" s="40" t="s">
        <v>1847</v>
      </c>
      <c r="G1320" s="482" t="s">
        <v>906</v>
      </c>
      <c r="H1320" s="7" t="s">
        <v>426</v>
      </c>
      <c r="I1320" s="256">
        <v>1320</v>
      </c>
      <c r="J1320" s="256">
        <v>5000</v>
      </c>
      <c r="K1320" s="38">
        <f t="shared" ref="K1320" si="114">ROUND(I1320*J1320,0)</f>
        <v>6600000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9"/>
      <c r="AC1320" s="591" t="str">
        <f t="shared" si="113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2"/>
        <v>7</v>
      </c>
      <c r="C1321" s="184">
        <f t="shared" si="103"/>
        <v>42557</v>
      </c>
      <c r="D1321" s="184" t="s">
        <v>1668</v>
      </c>
      <c r="E1321" s="37">
        <v>42557</v>
      </c>
      <c r="F1321" s="40" t="s">
        <v>1848</v>
      </c>
      <c r="G1321" s="482" t="s">
        <v>906</v>
      </c>
      <c r="H1321" s="7" t="s">
        <v>426</v>
      </c>
      <c r="I1321" s="256">
        <v>630</v>
      </c>
      <c r="J1321" s="256">
        <v>5550</v>
      </c>
      <c r="K1321" s="38">
        <f t="shared" ref="K1321:K1327" si="115">ROUND(I1321*J1321,0)</f>
        <v>3496500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9"/>
      <c r="AC1321" s="591" t="str">
        <f t="shared" si="113"/>
        <v/>
      </c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2"/>
        <v>7</v>
      </c>
      <c r="C1322" s="184">
        <f t="shared" si="103"/>
        <v>42557</v>
      </c>
      <c r="D1322" s="184" t="s">
        <v>1668</v>
      </c>
      <c r="E1322" s="37">
        <v>42557</v>
      </c>
      <c r="F1322" s="40" t="s">
        <v>872</v>
      </c>
      <c r="G1322" s="482" t="s">
        <v>906</v>
      </c>
      <c r="H1322" s="7" t="s">
        <v>426</v>
      </c>
      <c r="I1322" s="256">
        <v>320</v>
      </c>
      <c r="J1322" s="256">
        <v>5600</v>
      </c>
      <c r="K1322" s="38">
        <f t="shared" si="115"/>
        <v>1792000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9"/>
      <c r="AC1322" s="591" t="str">
        <f t="shared" si="113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2"/>
        <v>7</v>
      </c>
      <c r="C1323" s="184">
        <f t="shared" si="103"/>
        <v>42557</v>
      </c>
      <c r="D1323" s="184" t="s">
        <v>1668</v>
      </c>
      <c r="E1323" s="37">
        <v>42557</v>
      </c>
      <c r="F1323" s="40" t="s">
        <v>1846</v>
      </c>
      <c r="G1323" s="482" t="s">
        <v>906</v>
      </c>
      <c r="H1323" s="7" t="s">
        <v>426</v>
      </c>
      <c r="I1323" s="256"/>
      <c r="J1323" s="256"/>
      <c r="K1323" s="38">
        <v>1188850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9"/>
      <c r="AC1323" s="591" t="str">
        <f t="shared" si="113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2"/>
        <v>7</v>
      </c>
      <c r="C1324" s="184">
        <f t="shared" si="103"/>
        <v>42557</v>
      </c>
      <c r="D1324" s="184" t="s">
        <v>1669</v>
      </c>
      <c r="E1324" s="37">
        <v>42557</v>
      </c>
      <c r="F1324" s="40" t="s">
        <v>1849</v>
      </c>
      <c r="G1324" s="482" t="s">
        <v>907</v>
      </c>
      <c r="H1324" s="7" t="s">
        <v>1359</v>
      </c>
      <c r="I1324" s="256">
        <v>230</v>
      </c>
      <c r="J1324" s="256">
        <v>6700</v>
      </c>
      <c r="K1324" s="38">
        <f t="shared" si="115"/>
        <v>1541000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9"/>
      <c r="AC1324" s="591" t="str">
        <f t="shared" si="113"/>
        <v/>
      </c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2"/>
        <v>7</v>
      </c>
      <c r="C1325" s="184">
        <f t="shared" si="103"/>
        <v>42557</v>
      </c>
      <c r="D1325" s="184" t="s">
        <v>1669</v>
      </c>
      <c r="E1325" s="37">
        <v>42557</v>
      </c>
      <c r="F1325" s="40" t="s">
        <v>1846</v>
      </c>
      <c r="G1325" s="482" t="s">
        <v>907</v>
      </c>
      <c r="H1325" s="7" t="s">
        <v>1359</v>
      </c>
      <c r="I1325" s="256"/>
      <c r="J1325" s="256"/>
      <c r="K1325" s="38">
        <v>154100</v>
      </c>
      <c r="L1325" s="194" t="s">
        <v>259</v>
      </c>
      <c r="M1325" s="194" t="s">
        <v>372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9"/>
      <c r="AC1325" s="591" t="str">
        <f t="shared" si="113"/>
        <v/>
      </c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2"/>
        <v>7</v>
      </c>
      <c r="C1326" s="184">
        <f t="shared" si="103"/>
        <v>42558</v>
      </c>
      <c r="D1326" s="184" t="s">
        <v>1670</v>
      </c>
      <c r="E1326" s="37">
        <v>42558</v>
      </c>
      <c r="F1326" s="40" t="s">
        <v>1850</v>
      </c>
      <c r="G1326" s="482" t="s">
        <v>909</v>
      </c>
      <c r="H1326" s="912" t="s">
        <v>805</v>
      </c>
      <c r="I1326" s="256">
        <f>1045+500</f>
        <v>1545</v>
      </c>
      <c r="J1326" s="256">
        <v>5900</v>
      </c>
      <c r="K1326" s="38">
        <f t="shared" si="115"/>
        <v>9115500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9"/>
      <c r="AC1326" s="591" t="str">
        <f t="shared" si="113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2"/>
        <v>7</v>
      </c>
      <c r="C1327" s="184">
        <f t="shared" si="103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v>559</v>
      </c>
      <c r="J1327" s="256">
        <v>7300</v>
      </c>
      <c r="K1327" s="38">
        <f t="shared" si="115"/>
        <v>4080700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9"/>
      <c r="AC1327" s="591" t="str">
        <f t="shared" si="113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2"/>
        <v>7</v>
      </c>
      <c r="C1328" s="184">
        <f t="shared" si="103"/>
        <v>42558</v>
      </c>
      <c r="D1328" s="184" t="s">
        <v>1670</v>
      </c>
      <c r="E1328" s="37">
        <v>42558</v>
      </c>
      <c r="F1328" s="40" t="s">
        <v>1846</v>
      </c>
      <c r="G1328" s="482" t="s">
        <v>909</v>
      </c>
      <c r="H1328" s="912" t="s">
        <v>805</v>
      </c>
      <c r="I1328" s="256"/>
      <c r="J1328" s="256"/>
      <c r="K1328" s="38">
        <v>1319620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9"/>
      <c r="AC1328" s="591" t="str">
        <f t="shared" si="113"/>
        <v/>
      </c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2"/>
        <v>7</v>
      </c>
      <c r="C1329" s="184">
        <f t="shared" si="103"/>
        <v>42559</v>
      </c>
      <c r="D1329" s="184" t="s">
        <v>1671</v>
      </c>
      <c r="E1329" s="37">
        <v>42559</v>
      </c>
      <c r="F1329" s="40" t="s">
        <v>1573</v>
      </c>
      <c r="G1329" s="482" t="s">
        <v>911</v>
      </c>
      <c r="H1329" s="7" t="s">
        <v>1376</v>
      </c>
      <c r="I1329" s="256">
        <v>548</v>
      </c>
      <c r="J1329" s="256">
        <v>6650</v>
      </c>
      <c r="K1329" s="38">
        <f t="shared" ref="K1329:K1356" si="116">ROUND(I1329*J1329,0)</f>
        <v>3644200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9"/>
      <c r="AC1329" s="591" t="str">
        <f t="shared" si="113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2"/>
        <v>7</v>
      </c>
      <c r="C1330" s="184">
        <f t="shared" si="103"/>
        <v>42559</v>
      </c>
      <c r="D1330" s="184" t="s">
        <v>1671</v>
      </c>
      <c r="E1330" s="37">
        <v>42559</v>
      </c>
      <c r="F1330" s="40" t="s">
        <v>1846</v>
      </c>
      <c r="G1330" s="482" t="s">
        <v>911</v>
      </c>
      <c r="H1330" s="7" t="s">
        <v>1376</v>
      </c>
      <c r="I1330" s="256"/>
      <c r="J1330" s="256"/>
      <c r="K1330" s="38">
        <v>364420</v>
      </c>
      <c r="L1330" s="194" t="s">
        <v>259</v>
      </c>
      <c r="M1330" s="194" t="s">
        <v>372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9"/>
      <c r="AC1330" s="591" t="str">
        <f t="shared" si="113"/>
        <v/>
      </c>
      <c r="AD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ref="B1331:B1396" si="117">IF(C1331&lt;&gt;"",MONTH(C1331),"")</f>
        <v>7</v>
      </c>
      <c r="C1331" s="184">
        <f t="shared" ref="C1331:C1396" si="118">E1331</f>
        <v>42563</v>
      </c>
      <c r="D1331" s="184" t="s">
        <v>1672</v>
      </c>
      <c r="E1331" s="191">
        <v>42563</v>
      </c>
      <c r="F1331" s="40" t="s">
        <v>1661</v>
      </c>
      <c r="G1331" s="482" t="s">
        <v>912</v>
      </c>
      <c r="H1331" s="193" t="s">
        <v>897</v>
      </c>
      <c r="I1331" s="256">
        <v>220</v>
      </c>
      <c r="J1331" s="256">
        <v>28000</v>
      </c>
      <c r="K1331" s="38">
        <f t="shared" si="116"/>
        <v>6160000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9"/>
      <c r="AC1331" s="591" t="str">
        <f t="shared" si="113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7"/>
        <v>7</v>
      </c>
      <c r="C1332" s="184">
        <f t="shared" si="118"/>
        <v>42563</v>
      </c>
      <c r="D1332" s="184" t="s">
        <v>1672</v>
      </c>
      <c r="E1332" s="191">
        <v>42563</v>
      </c>
      <c r="F1332" s="40" t="s">
        <v>1501</v>
      </c>
      <c r="G1332" s="482" t="s">
        <v>912</v>
      </c>
      <c r="H1332" s="193" t="s">
        <v>897</v>
      </c>
      <c r="I1332" s="256">
        <v>250</v>
      </c>
      <c r="J1332" s="256">
        <v>9980</v>
      </c>
      <c r="K1332" s="38">
        <f t="shared" si="116"/>
        <v>2495000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9"/>
      <c r="AC1332" s="591" t="str">
        <f t="shared" si="113"/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7"/>
        <v>7</v>
      </c>
      <c r="C1333" s="184">
        <f t="shared" si="118"/>
        <v>42563</v>
      </c>
      <c r="D1333" s="184" t="s">
        <v>1672</v>
      </c>
      <c r="E1333" s="191">
        <v>42563</v>
      </c>
      <c r="F1333" s="40" t="s">
        <v>1662</v>
      </c>
      <c r="G1333" s="482" t="s">
        <v>912</v>
      </c>
      <c r="H1333" s="193" t="s">
        <v>897</v>
      </c>
      <c r="I1333" s="256">
        <v>45</v>
      </c>
      <c r="J1333" s="256">
        <v>8800</v>
      </c>
      <c r="K1333" s="38">
        <f t="shared" si="116"/>
        <v>396000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9"/>
      <c r="AC1333" s="591" t="str">
        <f t="shared" si="113"/>
        <v/>
      </c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7"/>
        <v>7</v>
      </c>
      <c r="C1334" s="184">
        <f t="shared" si="118"/>
        <v>42563</v>
      </c>
      <c r="D1334" s="184" t="s">
        <v>1672</v>
      </c>
      <c r="E1334" s="191">
        <v>42563</v>
      </c>
      <c r="F1334" s="40" t="s">
        <v>591</v>
      </c>
      <c r="G1334" s="482" t="s">
        <v>912</v>
      </c>
      <c r="H1334" s="193" t="s">
        <v>897</v>
      </c>
      <c r="I1334" s="256">
        <f>51+51+240+240</f>
        <v>582</v>
      </c>
      <c r="J1334" s="256">
        <v>9600</v>
      </c>
      <c r="K1334" s="38">
        <f t="shared" si="116"/>
        <v>5587200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9"/>
      <c r="AC1334" s="591" t="str">
        <f t="shared" si="113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7"/>
        <v>7</v>
      </c>
      <c r="C1335" s="184">
        <f t="shared" si="118"/>
        <v>42563</v>
      </c>
      <c r="D1335" s="184" t="s">
        <v>1672</v>
      </c>
      <c r="E1335" s="191">
        <v>42563</v>
      </c>
      <c r="F1335" s="40" t="s">
        <v>1663</v>
      </c>
      <c r="G1335" s="482" t="s">
        <v>912</v>
      </c>
      <c r="H1335" s="193" t="s">
        <v>897</v>
      </c>
      <c r="I1335" s="256">
        <v>55</v>
      </c>
      <c r="J1335" s="256">
        <v>9000</v>
      </c>
      <c r="K1335" s="38">
        <f t="shared" si="116"/>
        <v>495000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9"/>
      <c r="AC1335" s="591" t="str">
        <f t="shared" si="113"/>
        <v/>
      </c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7"/>
        <v>7</v>
      </c>
      <c r="C1336" s="184">
        <f t="shared" si="118"/>
        <v>42563</v>
      </c>
      <c r="D1336" s="184" t="s">
        <v>1672</v>
      </c>
      <c r="E1336" s="191">
        <v>42563</v>
      </c>
      <c r="F1336" s="40" t="s">
        <v>1846</v>
      </c>
      <c r="G1336" s="482" t="s">
        <v>912</v>
      </c>
      <c r="H1336" s="193" t="s">
        <v>897</v>
      </c>
      <c r="I1336" s="256"/>
      <c r="J1336" s="256"/>
      <c r="K1336" s="38">
        <v>1513320</v>
      </c>
      <c r="L1336" s="194" t="s">
        <v>259</v>
      </c>
      <c r="M1336" s="194" t="s">
        <v>372</v>
      </c>
      <c r="N1336" s="52" t="str">
        <f>IF(AND('331-CT'!$E$7=TH!H1336,OR(L1336="331",M1336="331")),"331",IF(AND(OR(L1336="131",M1336="131"),H1336='131-CT'!$E$7),"131",""))</f>
        <v>131</v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9"/>
      <c r="AC1336" s="591" t="str">
        <f t="shared" si="113"/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7"/>
        <v>7</v>
      </c>
      <c r="C1337" s="184">
        <f t="shared" si="118"/>
        <v>42563</v>
      </c>
      <c r="D1337" s="184" t="s">
        <v>1673</v>
      </c>
      <c r="E1337" s="191">
        <v>42563</v>
      </c>
      <c r="F1337" s="40" t="s">
        <v>1659</v>
      </c>
      <c r="G1337" s="482" t="s">
        <v>913</v>
      </c>
      <c r="H1337" s="193" t="s">
        <v>717</v>
      </c>
      <c r="I1337" s="256">
        <v>19</v>
      </c>
      <c r="J1337" s="256">
        <v>54530</v>
      </c>
      <c r="K1337" s="38">
        <f t="shared" si="116"/>
        <v>1036070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/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9"/>
      <c r="AC1337" s="591" t="str">
        <f t="shared" si="113"/>
        <v/>
      </c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7"/>
        <v>7</v>
      </c>
      <c r="C1338" s="184">
        <f t="shared" si="118"/>
        <v>42563</v>
      </c>
      <c r="D1338" s="184" t="s">
        <v>1673</v>
      </c>
      <c r="E1338" s="191">
        <v>42563</v>
      </c>
      <c r="F1338" s="40" t="s">
        <v>472</v>
      </c>
      <c r="G1338" s="482" t="s">
        <v>913</v>
      </c>
      <c r="H1338" s="193" t="s">
        <v>717</v>
      </c>
      <c r="I1338" s="256">
        <v>60</v>
      </c>
      <c r="J1338" s="256">
        <v>47449</v>
      </c>
      <c r="K1338" s="38">
        <f t="shared" si="116"/>
        <v>2846940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9"/>
      <c r="AC1338" s="591" t="str">
        <f t="shared" si="113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7"/>
        <v>7</v>
      </c>
      <c r="C1339" s="184">
        <f t="shared" si="118"/>
        <v>42563</v>
      </c>
      <c r="D1339" s="184" t="s">
        <v>1673</v>
      </c>
      <c r="E1339" s="191">
        <v>42563</v>
      </c>
      <c r="F1339" s="40" t="s">
        <v>1846</v>
      </c>
      <c r="G1339" s="482" t="s">
        <v>913</v>
      </c>
      <c r="H1339" s="193" t="s">
        <v>717</v>
      </c>
      <c r="I1339" s="256"/>
      <c r="J1339" s="256"/>
      <c r="K1339" s="38">
        <v>388301</v>
      </c>
      <c r="L1339" s="194" t="s">
        <v>259</v>
      </c>
      <c r="M1339" s="194" t="s">
        <v>372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9"/>
      <c r="AC1339" s="591" t="str">
        <f t="shared" si="113"/>
        <v/>
      </c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7"/>
        <v>8</v>
      </c>
      <c r="C1340" s="184">
        <f t="shared" si="118"/>
        <v>42604</v>
      </c>
      <c r="D1340" s="184" t="s">
        <v>1674</v>
      </c>
      <c r="E1340" s="37">
        <v>42604</v>
      </c>
      <c r="F1340" s="40" t="s">
        <v>1845</v>
      </c>
      <c r="G1340" s="483" t="s">
        <v>1851</v>
      </c>
      <c r="H1340" s="7" t="s">
        <v>996</v>
      </c>
      <c r="I1340" s="256">
        <v>489</v>
      </c>
      <c r="J1340" s="256">
        <v>14000</v>
      </c>
      <c r="K1340" s="38">
        <f t="shared" si="116"/>
        <v>6846000</v>
      </c>
      <c r="L1340" s="194" t="s">
        <v>259</v>
      </c>
      <c r="M1340" s="194" t="s">
        <v>174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9"/>
      <c r="AC1340" s="591" t="str">
        <f t="shared" si="113"/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7"/>
        <v>8</v>
      </c>
      <c r="C1341" s="184">
        <f t="shared" si="118"/>
        <v>42604</v>
      </c>
      <c r="D1341" s="184" t="s">
        <v>1674</v>
      </c>
      <c r="E1341" s="37">
        <v>42604</v>
      </c>
      <c r="F1341" s="40" t="s">
        <v>1846</v>
      </c>
      <c r="G1341" s="483" t="s">
        <v>1851</v>
      </c>
      <c r="H1341" s="7" t="s">
        <v>996</v>
      </c>
      <c r="I1341" s="256"/>
      <c r="J1341" s="256"/>
      <c r="K1341" s="38">
        <v>684600</v>
      </c>
      <c r="L1341" s="194" t="s">
        <v>259</v>
      </c>
      <c r="M1341" s="194" t="s">
        <v>372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9"/>
      <c r="AC1341" s="591" t="str">
        <f t="shared" si="113"/>
        <v/>
      </c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7"/>
        <v>8</v>
      </c>
      <c r="C1342" s="184">
        <f t="shared" si="118"/>
        <v>42605</v>
      </c>
      <c r="D1342" s="184" t="s">
        <v>1675</v>
      </c>
      <c r="E1342" s="37">
        <v>42605</v>
      </c>
      <c r="F1342" s="40" t="s">
        <v>1854</v>
      </c>
      <c r="G1342" s="483" t="s">
        <v>1852</v>
      </c>
      <c r="H1342" s="193" t="s">
        <v>1853</v>
      </c>
      <c r="I1342" s="256">
        <v>1714</v>
      </c>
      <c r="J1342" s="256">
        <v>1530</v>
      </c>
      <c r="K1342" s="38">
        <f t="shared" si="116"/>
        <v>2622420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9"/>
      <c r="AC1342" s="591" t="str">
        <f t="shared" si="113"/>
        <v/>
      </c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7"/>
        <v>8</v>
      </c>
      <c r="C1343" s="184">
        <f t="shared" si="118"/>
        <v>42605</v>
      </c>
      <c r="D1343" s="184" t="s">
        <v>1675</v>
      </c>
      <c r="E1343" s="37">
        <v>42605</v>
      </c>
      <c r="F1343" s="40" t="s">
        <v>1855</v>
      </c>
      <c r="G1343" s="483" t="s">
        <v>1852</v>
      </c>
      <c r="H1343" s="193" t="s">
        <v>1853</v>
      </c>
      <c r="I1343" s="256">
        <v>218</v>
      </c>
      <c r="J1343" s="256">
        <v>10240</v>
      </c>
      <c r="K1343" s="38">
        <f t="shared" si="116"/>
        <v>2232320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9"/>
      <c r="AC1343" s="591" t="str">
        <f t="shared" si="113"/>
        <v/>
      </c>
      <c r="AD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7"/>
        <v>8</v>
      </c>
      <c r="C1344" s="184">
        <f t="shared" si="118"/>
        <v>42605</v>
      </c>
      <c r="D1344" s="184" t="s">
        <v>1675</v>
      </c>
      <c r="E1344" s="37">
        <v>42605</v>
      </c>
      <c r="F1344" s="40" t="s">
        <v>1846</v>
      </c>
      <c r="G1344" s="483" t="s">
        <v>1852</v>
      </c>
      <c r="H1344" s="193" t="s">
        <v>1853</v>
      </c>
      <c r="I1344" s="256"/>
      <c r="J1344" s="256"/>
      <c r="K1344" s="38">
        <v>485474</v>
      </c>
      <c r="L1344" s="194" t="s">
        <v>259</v>
      </c>
      <c r="M1344" s="194" t="s">
        <v>372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9"/>
      <c r="AC1344" s="591" t="str">
        <f t="shared" si="113"/>
        <v/>
      </c>
      <c r="AD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7"/>
        <v>8</v>
      </c>
      <c r="C1345" s="184">
        <f t="shared" si="118"/>
        <v>42612</v>
      </c>
      <c r="D1345" s="184" t="s">
        <v>1676</v>
      </c>
      <c r="E1345" s="37">
        <v>42612</v>
      </c>
      <c r="F1345" s="40" t="s">
        <v>1847</v>
      </c>
      <c r="G1345" s="483" t="s">
        <v>1856</v>
      </c>
      <c r="H1345" s="7" t="s">
        <v>426</v>
      </c>
      <c r="I1345" s="256">
        <v>819</v>
      </c>
      <c r="J1345" s="256">
        <v>5000</v>
      </c>
      <c r="K1345" s="38">
        <f t="shared" si="116"/>
        <v>4095000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9"/>
      <c r="AC1345" s="591" t="str">
        <f t="shared" si="113"/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7"/>
        <v>8</v>
      </c>
      <c r="C1346" s="184">
        <f t="shared" si="118"/>
        <v>42612</v>
      </c>
      <c r="D1346" s="184" t="s">
        <v>1676</v>
      </c>
      <c r="E1346" s="37">
        <v>42612</v>
      </c>
      <c r="F1346" s="40" t="s">
        <v>1848</v>
      </c>
      <c r="G1346" s="483" t="s">
        <v>1856</v>
      </c>
      <c r="H1346" s="7" t="s">
        <v>426</v>
      </c>
      <c r="I1346" s="256">
        <v>610</v>
      </c>
      <c r="J1346" s="256">
        <v>5550</v>
      </c>
      <c r="K1346" s="38">
        <f t="shared" si="116"/>
        <v>3385500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9"/>
      <c r="AC1346" s="591" t="str">
        <f t="shared" si="113"/>
        <v/>
      </c>
      <c r="AD1346" s="591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7"/>
        <v>8</v>
      </c>
      <c r="C1347" s="184">
        <f t="shared" si="118"/>
        <v>42612</v>
      </c>
      <c r="D1347" s="184" t="s">
        <v>1676</v>
      </c>
      <c r="E1347" s="37">
        <v>42612</v>
      </c>
      <c r="F1347" s="40" t="s">
        <v>513</v>
      </c>
      <c r="G1347" s="483" t="s">
        <v>1856</v>
      </c>
      <c r="H1347" s="7" t="s">
        <v>426</v>
      </c>
      <c r="I1347" s="256">
        <v>599</v>
      </c>
      <c r="J1347" s="256">
        <v>9700</v>
      </c>
      <c r="K1347" s="38">
        <f t="shared" si="116"/>
        <v>5810300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9"/>
      <c r="AC1347" s="591" t="str">
        <f t="shared" si="113"/>
        <v/>
      </c>
      <c r="AD1347" s="59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7"/>
        <v>8</v>
      </c>
      <c r="C1348" s="184">
        <f t="shared" si="118"/>
        <v>42612</v>
      </c>
      <c r="D1348" s="184" t="s">
        <v>1676</v>
      </c>
      <c r="E1348" s="37">
        <v>42612</v>
      </c>
      <c r="F1348" s="40" t="s">
        <v>544</v>
      </c>
      <c r="G1348" s="483" t="s">
        <v>1856</v>
      </c>
      <c r="H1348" s="7" t="s">
        <v>426</v>
      </c>
      <c r="I1348" s="256">
        <v>305</v>
      </c>
      <c r="J1348" s="256">
        <v>10670</v>
      </c>
      <c r="K1348" s="38">
        <f t="shared" si="116"/>
        <v>3254350</v>
      </c>
      <c r="L1348" s="194" t="s">
        <v>259</v>
      </c>
      <c r="M1348" s="194" t="s">
        <v>174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9"/>
      <c r="AC1348" s="591" t="str">
        <f t="shared" si="113"/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7"/>
        <v>8</v>
      </c>
      <c r="C1349" s="184">
        <f t="shared" si="118"/>
        <v>42612</v>
      </c>
      <c r="D1349" s="184" t="s">
        <v>1676</v>
      </c>
      <c r="E1349" s="37">
        <v>42612</v>
      </c>
      <c r="F1349" s="40" t="s">
        <v>1846</v>
      </c>
      <c r="G1349" s="483" t="s">
        <v>1856</v>
      </c>
      <c r="H1349" s="7" t="s">
        <v>426</v>
      </c>
      <c r="I1349" s="256"/>
      <c r="J1349" s="256"/>
      <c r="K1349" s="38">
        <v>1654515</v>
      </c>
      <c r="L1349" s="194" t="s">
        <v>259</v>
      </c>
      <c r="M1349" s="194" t="s">
        <v>372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9"/>
      <c r="AC1349" s="591" t="str">
        <f t="shared" si="113"/>
        <v/>
      </c>
      <c r="AD1349" s="591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7"/>
        <v>8</v>
      </c>
      <c r="C1350" s="184">
        <f t="shared" si="118"/>
        <v>42612</v>
      </c>
      <c r="D1350" s="184" t="s">
        <v>1677</v>
      </c>
      <c r="E1350" s="37">
        <v>42612</v>
      </c>
      <c r="F1350" s="40" t="s">
        <v>1862</v>
      </c>
      <c r="G1350" s="483" t="s">
        <v>1857</v>
      </c>
      <c r="H1350" s="193" t="s">
        <v>904</v>
      </c>
      <c r="I1350" s="256">
        <v>100</v>
      </c>
      <c r="J1350" s="256">
        <v>18300</v>
      </c>
      <c r="K1350" s="38">
        <f t="shared" si="116"/>
        <v>1830000</v>
      </c>
      <c r="L1350" s="194" t="s">
        <v>259</v>
      </c>
      <c r="M1350" s="194" t="s">
        <v>174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9"/>
      <c r="AC1350" s="591" t="str">
        <f t="shared" si="113"/>
        <v/>
      </c>
      <c r="AD1350" s="591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7"/>
        <v>8</v>
      </c>
      <c r="C1351" s="184">
        <f t="shared" si="118"/>
        <v>42612</v>
      </c>
      <c r="D1351" s="184" t="s">
        <v>1677</v>
      </c>
      <c r="E1351" s="37">
        <v>42612</v>
      </c>
      <c r="F1351" s="40" t="s">
        <v>1846</v>
      </c>
      <c r="G1351" s="483" t="s">
        <v>1857</v>
      </c>
      <c r="H1351" s="193" t="s">
        <v>904</v>
      </c>
      <c r="I1351" s="256"/>
      <c r="J1351" s="256"/>
      <c r="K1351" s="38">
        <v>183000</v>
      </c>
      <c r="L1351" s="194" t="s">
        <v>259</v>
      </c>
      <c r="M1351" s="194" t="s">
        <v>372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9"/>
      <c r="AC1351" s="591" t="str">
        <f t="shared" si="113"/>
        <v/>
      </c>
      <c r="AD1351" s="591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ref="B1352:B1353" si="119">IF(C1352&lt;&gt;"",MONTH(C1352),"")</f>
        <v>8</v>
      </c>
      <c r="C1352" s="184">
        <f t="shared" ref="C1352:C1353" si="120">E1352</f>
        <v>42612</v>
      </c>
      <c r="D1352" s="184" t="s">
        <v>1678</v>
      </c>
      <c r="E1352" s="37">
        <v>42612</v>
      </c>
      <c r="F1352" s="40" t="s">
        <v>1862</v>
      </c>
      <c r="G1352" s="483" t="s">
        <v>1857</v>
      </c>
      <c r="H1352" s="193" t="s">
        <v>904</v>
      </c>
      <c r="I1352" s="256">
        <v>100</v>
      </c>
      <c r="J1352" s="256">
        <v>18300</v>
      </c>
      <c r="K1352" s="38">
        <f t="shared" ref="K1352" si="121">ROUND(I1352*J1352,0)</f>
        <v>1830000</v>
      </c>
      <c r="L1352" s="194" t="s">
        <v>259</v>
      </c>
      <c r="M1352" s="194" t="s">
        <v>174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9"/>
      <c r="AC1352" s="591" t="str">
        <f t="shared" si="113"/>
        <v/>
      </c>
      <c r="AD1352" s="591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9"/>
        <v>8</v>
      </c>
      <c r="C1353" s="184">
        <f t="shared" si="120"/>
        <v>42612</v>
      </c>
      <c r="D1353" s="184" t="s">
        <v>1678</v>
      </c>
      <c r="E1353" s="37">
        <v>42612</v>
      </c>
      <c r="F1353" s="40" t="s">
        <v>1846</v>
      </c>
      <c r="G1353" s="483" t="s">
        <v>1857</v>
      </c>
      <c r="H1353" s="193" t="s">
        <v>904</v>
      </c>
      <c r="I1353" s="256"/>
      <c r="J1353" s="256"/>
      <c r="K1353" s="38">
        <v>183000</v>
      </c>
      <c r="L1353" s="194" t="s">
        <v>259</v>
      </c>
      <c r="M1353" s="194" t="s">
        <v>372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9"/>
      <c r="AC1353" s="591" t="str">
        <f t="shared" si="113"/>
        <v/>
      </c>
      <c r="AD1353" s="591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7"/>
        <v>9</v>
      </c>
      <c r="C1354" s="184">
        <f t="shared" si="118"/>
        <v>42627</v>
      </c>
      <c r="D1354" s="184" t="s">
        <v>1679</v>
      </c>
      <c r="E1354" s="37">
        <v>42627</v>
      </c>
      <c r="F1354" s="40" t="s">
        <v>899</v>
      </c>
      <c r="G1354" s="483" t="s">
        <v>1858</v>
      </c>
      <c r="H1354" s="193" t="s">
        <v>901</v>
      </c>
      <c r="I1354" s="256">
        <v>153</v>
      </c>
      <c r="J1354" s="256">
        <v>22750</v>
      </c>
      <c r="K1354" s="38">
        <f t="shared" si="116"/>
        <v>3480750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9"/>
      <c r="AC1354" s="591" t="str">
        <f t="shared" si="113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7"/>
        <v>9</v>
      </c>
      <c r="C1355" s="184">
        <f t="shared" si="118"/>
        <v>42627</v>
      </c>
      <c r="D1355" s="184" t="s">
        <v>1679</v>
      </c>
      <c r="E1355" s="37">
        <v>42627</v>
      </c>
      <c r="F1355" s="40" t="s">
        <v>1846</v>
      </c>
      <c r="G1355" s="483" t="s">
        <v>1858</v>
      </c>
      <c r="H1355" s="193" t="s">
        <v>901</v>
      </c>
      <c r="I1355" s="256"/>
      <c r="J1355" s="256"/>
      <c r="K1355" s="38">
        <v>348075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9"/>
      <c r="AC1355" s="591" t="str">
        <f t="shared" si="113"/>
        <v/>
      </c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7"/>
        <v>9</v>
      </c>
      <c r="C1356" s="184">
        <f t="shared" si="118"/>
        <v>42627</v>
      </c>
      <c r="D1356" s="184" t="s">
        <v>1680</v>
      </c>
      <c r="E1356" s="37">
        <v>42627</v>
      </c>
      <c r="F1356" s="40" t="s">
        <v>1557</v>
      </c>
      <c r="G1356" s="483" t="s">
        <v>1859</v>
      </c>
      <c r="H1356" s="193" t="s">
        <v>1860</v>
      </c>
      <c r="I1356" s="256">
        <v>205</v>
      </c>
      <c r="J1356" s="256">
        <v>13200</v>
      </c>
      <c r="K1356" s="38">
        <f t="shared" si="116"/>
        <v>2706000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9"/>
      <c r="AC1356" s="591" t="str">
        <f t="shared" si="113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7"/>
        <v>9</v>
      </c>
      <c r="C1357" s="184">
        <f t="shared" si="118"/>
        <v>42627</v>
      </c>
      <c r="D1357" s="184" t="s">
        <v>1680</v>
      </c>
      <c r="E1357" s="37">
        <v>42627</v>
      </c>
      <c r="F1357" s="40" t="s">
        <v>1846</v>
      </c>
      <c r="G1357" s="483" t="s">
        <v>1859</v>
      </c>
      <c r="H1357" s="193" t="s">
        <v>1860</v>
      </c>
      <c r="I1357" s="256"/>
      <c r="J1357" s="256"/>
      <c r="K1357" s="38">
        <v>270600</v>
      </c>
      <c r="L1357" s="194" t="s">
        <v>259</v>
      </c>
      <c r="M1357" s="194" t="s">
        <v>372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9"/>
      <c r="AC1357" s="591" t="str">
        <f t="shared" si="113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7"/>
        <v>9</v>
      </c>
      <c r="C1358" s="184">
        <f t="shared" si="118"/>
        <v>42632</v>
      </c>
      <c r="D1358" s="184" t="s">
        <v>1681</v>
      </c>
      <c r="E1358" s="191">
        <v>42632</v>
      </c>
      <c r="F1358" s="40" t="s">
        <v>438</v>
      </c>
      <c r="G1358" s="483" t="s">
        <v>1861</v>
      </c>
      <c r="H1358" s="7" t="s">
        <v>437</v>
      </c>
      <c r="I1358" s="256">
        <v>300</v>
      </c>
      <c r="J1358" s="256">
        <v>10500</v>
      </c>
      <c r="K1358" s="38">
        <f t="shared" ref="K1358:K1370" si="122">ROUND(I1358*J1358,0)</f>
        <v>3150000</v>
      </c>
      <c r="L1358" s="194" t="s">
        <v>259</v>
      </c>
      <c r="M1358" s="194" t="s">
        <v>174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9"/>
      <c r="AC1358" s="591" t="str">
        <f t="shared" si="113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7"/>
        <v>9</v>
      </c>
      <c r="C1359" s="184">
        <f t="shared" si="118"/>
        <v>42632</v>
      </c>
      <c r="D1359" s="184" t="s">
        <v>1681</v>
      </c>
      <c r="E1359" s="191">
        <v>42632</v>
      </c>
      <c r="F1359" s="40" t="s">
        <v>1846</v>
      </c>
      <c r="G1359" s="483" t="s">
        <v>1861</v>
      </c>
      <c r="H1359" s="7" t="s">
        <v>437</v>
      </c>
      <c r="I1359" s="256"/>
      <c r="J1359" s="256"/>
      <c r="K1359" s="38">
        <v>315000</v>
      </c>
      <c r="L1359" s="194" t="s">
        <v>259</v>
      </c>
      <c r="M1359" s="194" t="s">
        <v>372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9"/>
      <c r="AC1359" s="591" t="str">
        <f t="shared" si="113"/>
        <v/>
      </c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7"/>
        <v>9</v>
      </c>
      <c r="C1360" s="184">
        <f t="shared" si="118"/>
        <v>42635</v>
      </c>
      <c r="D1360" s="184" t="s">
        <v>1682</v>
      </c>
      <c r="E1360" s="191">
        <v>42635</v>
      </c>
      <c r="F1360" s="40" t="s">
        <v>1577</v>
      </c>
      <c r="G1360" s="483" t="s">
        <v>1863</v>
      </c>
      <c r="H1360" s="193" t="s">
        <v>1356</v>
      </c>
      <c r="I1360" s="256">
        <v>319</v>
      </c>
      <c r="J1360" s="256">
        <v>9300</v>
      </c>
      <c r="K1360" s="38">
        <f t="shared" si="122"/>
        <v>2966700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9"/>
      <c r="AC1360" s="591" t="str">
        <f t="shared" si="113"/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7"/>
        <v>9</v>
      </c>
      <c r="C1361" s="184">
        <f t="shared" si="118"/>
        <v>42635</v>
      </c>
      <c r="D1361" s="184" t="s">
        <v>1682</v>
      </c>
      <c r="E1361" s="191">
        <v>42635</v>
      </c>
      <c r="F1361" s="40" t="s">
        <v>715</v>
      </c>
      <c r="G1361" s="483" t="s">
        <v>1863</v>
      </c>
      <c r="H1361" s="193" t="s">
        <v>1356</v>
      </c>
      <c r="I1361" s="256"/>
      <c r="J1361" s="256"/>
      <c r="K1361" s="38">
        <v>296670</v>
      </c>
      <c r="L1361" s="194" t="s">
        <v>259</v>
      </c>
      <c r="M1361" s="194" t="s">
        <v>372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9"/>
      <c r="AC1361" s="591" t="str">
        <f t="shared" si="113"/>
        <v/>
      </c>
      <c r="AD1361" s="591"/>
    </row>
    <row r="1362" spans="1:30" s="950" customFormat="1" ht="15.75" customHeight="1">
      <c r="A1362" s="945" t="str">
        <f>IF(B1362&lt;&gt;"",IF(AND(B1362&gt;=_TM1,B1362&lt;=_TM2,OR(TH!L1362="1111",TH!M1362="1111")),TH!D1362,""),"")</f>
        <v/>
      </c>
      <c r="B1362" s="946">
        <f t="shared" si="117"/>
        <v>1</v>
      </c>
      <c r="C1362" s="947">
        <f t="shared" si="118"/>
        <v>42376</v>
      </c>
      <c r="D1362" s="947"/>
      <c r="E1362" s="948">
        <v>42376</v>
      </c>
      <c r="F1362" s="49" t="s">
        <v>1080</v>
      </c>
      <c r="G1362" s="917" t="s">
        <v>1464</v>
      </c>
      <c r="H1362" s="918" t="s">
        <v>1890</v>
      </c>
      <c r="I1362" s="254">
        <v>300</v>
      </c>
      <c r="J1362" s="254">
        <v>9000</v>
      </c>
      <c r="K1362" s="38">
        <f t="shared" si="122"/>
        <v>2700000</v>
      </c>
      <c r="L1362" s="901" t="s">
        <v>172</v>
      </c>
      <c r="M1362" s="901" t="s">
        <v>159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38"/>
      <c r="AC1362" s="949"/>
      <c r="AD1362" s="949"/>
    </row>
    <row r="1363" spans="1:30" s="950" customFormat="1" ht="15.75" customHeight="1">
      <c r="A1363" s="945" t="str">
        <f>IF(B1363&lt;&gt;"",IF(AND(B1363&gt;=_TM1,B1363&lt;=_TM2,OR(TH!L1363="1111",TH!M1363="1111")),TH!D1363,""),"")</f>
        <v/>
      </c>
      <c r="B1363" s="946">
        <f t="shared" si="117"/>
        <v>1</v>
      </c>
      <c r="C1363" s="947">
        <f t="shared" si="118"/>
        <v>42376</v>
      </c>
      <c r="D1363" s="947"/>
      <c r="E1363" s="948">
        <v>42376</v>
      </c>
      <c r="F1363" s="49" t="s">
        <v>1080</v>
      </c>
      <c r="G1363" s="917" t="s">
        <v>1467</v>
      </c>
      <c r="H1363" s="918" t="s">
        <v>1890</v>
      </c>
      <c r="I1363" s="254">
        <v>53</v>
      </c>
      <c r="J1363" s="254">
        <v>9000</v>
      </c>
      <c r="K1363" s="38">
        <f t="shared" si="122"/>
        <v>477000</v>
      </c>
      <c r="L1363" s="901" t="s">
        <v>172</v>
      </c>
      <c r="M1363" s="901" t="s">
        <v>159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38"/>
      <c r="AC1363" s="949"/>
      <c r="AD1363" s="949"/>
    </row>
    <row r="1364" spans="1:30" s="950" customFormat="1" ht="15.75" customHeight="1">
      <c r="A1364" s="945" t="str">
        <f>IF(B1364&lt;&gt;"",IF(AND(B1364&gt;=_TM1,B1364&lt;=_TM2,OR(TH!L1364="1111",TH!M1364="1111")),TH!D1364,""),"")</f>
        <v/>
      </c>
      <c r="B1364" s="946">
        <f t="shared" si="117"/>
        <v>4</v>
      </c>
      <c r="C1364" s="947">
        <f t="shared" si="118"/>
        <v>42473</v>
      </c>
      <c r="D1364" s="947"/>
      <c r="E1364" s="951">
        <v>42473</v>
      </c>
      <c r="F1364" s="49" t="s">
        <v>1080</v>
      </c>
      <c r="G1364" s="917" t="s">
        <v>675</v>
      </c>
      <c r="H1364" s="918" t="s">
        <v>1890</v>
      </c>
      <c r="I1364" s="254">
        <v>750</v>
      </c>
      <c r="J1364" s="254">
        <v>9000</v>
      </c>
      <c r="K1364" s="38">
        <f t="shared" si="122"/>
        <v>6750000</v>
      </c>
      <c r="L1364" s="901" t="s">
        <v>172</v>
      </c>
      <c r="M1364" s="901" t="s">
        <v>159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>632</v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38"/>
      <c r="AC1364" s="949"/>
      <c r="AD1364" s="949"/>
    </row>
    <row r="1365" spans="1:30" s="950" customFormat="1" ht="15.75" customHeight="1">
      <c r="A1365" s="945" t="str">
        <f>IF(B1365&lt;&gt;"",IF(AND(B1365&gt;=_TM1,B1365&lt;=_TM2,OR(TH!L1365="1111",TH!M1365="1111")),TH!D1365,""),"")</f>
        <v/>
      </c>
      <c r="B1365" s="946">
        <f t="shared" si="117"/>
        <v>4</v>
      </c>
      <c r="C1365" s="947">
        <f t="shared" si="118"/>
        <v>42473</v>
      </c>
      <c r="D1365" s="947"/>
      <c r="E1365" s="952">
        <v>42473</v>
      </c>
      <c r="F1365" s="49" t="s">
        <v>1080</v>
      </c>
      <c r="G1365" s="49" t="s">
        <v>675</v>
      </c>
      <c r="H1365" s="918" t="s">
        <v>1890</v>
      </c>
      <c r="I1365" s="254">
        <v>790</v>
      </c>
      <c r="J1365" s="254">
        <v>9000</v>
      </c>
      <c r="K1365" s="38">
        <f t="shared" si="122"/>
        <v>7110000</v>
      </c>
      <c r="L1365" s="901" t="s">
        <v>172</v>
      </c>
      <c r="M1365" s="901" t="s">
        <v>159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>632</v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38"/>
      <c r="AC1365" s="949"/>
      <c r="AD1365" s="949"/>
    </row>
    <row r="1366" spans="1:30" s="950" customFormat="1" ht="15.75" customHeight="1">
      <c r="A1366" s="945" t="str">
        <f>IF(B1366&lt;&gt;"",IF(AND(B1366&gt;=_TM1,B1366&lt;=_TM2,OR(TH!L1366="1111",TH!M1366="1111")),TH!D1366,""),"")</f>
        <v/>
      </c>
      <c r="B1366" s="946">
        <f t="shared" si="117"/>
        <v>5</v>
      </c>
      <c r="C1366" s="947">
        <f t="shared" si="118"/>
        <v>42496</v>
      </c>
      <c r="D1366" s="947"/>
      <c r="E1366" s="952">
        <v>42496</v>
      </c>
      <c r="F1366" s="49" t="s">
        <v>1080</v>
      </c>
      <c r="G1366" s="49" t="s">
        <v>745</v>
      </c>
      <c r="H1366" s="918" t="s">
        <v>1890</v>
      </c>
      <c r="I1366" s="254">
        <v>200</v>
      </c>
      <c r="J1366" s="254">
        <v>9000</v>
      </c>
      <c r="K1366" s="38">
        <f t="shared" si="122"/>
        <v>1800000</v>
      </c>
      <c r="L1366" s="901" t="s">
        <v>172</v>
      </c>
      <c r="M1366" s="901" t="s">
        <v>159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>632</v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38"/>
      <c r="AC1366" s="949"/>
      <c r="AD1366" s="949"/>
    </row>
    <row r="1367" spans="1:30" s="950" customFormat="1" ht="15.75" customHeight="1">
      <c r="A1367" s="945" t="str">
        <f>IF(B1367&lt;&gt;"",IF(AND(B1367&gt;=_TM1,B1367&lt;=_TM2,OR(TH!L1367="1111",TH!M1367="1111")),TH!D1367,""),"")</f>
        <v/>
      </c>
      <c r="B1367" s="946">
        <f t="shared" si="117"/>
        <v>5</v>
      </c>
      <c r="C1367" s="947">
        <f t="shared" si="118"/>
        <v>42503</v>
      </c>
      <c r="D1367" s="947"/>
      <c r="E1367" s="952">
        <v>42503</v>
      </c>
      <c r="F1367" s="49" t="s">
        <v>1080</v>
      </c>
      <c r="G1367" s="49" t="s">
        <v>1614</v>
      </c>
      <c r="H1367" s="918" t="s">
        <v>1890</v>
      </c>
      <c r="I1367" s="254">
        <v>784</v>
      </c>
      <c r="J1367" s="254">
        <v>9000</v>
      </c>
      <c r="K1367" s="38">
        <f t="shared" si="122"/>
        <v>7056000</v>
      </c>
      <c r="L1367" s="901" t="s">
        <v>172</v>
      </c>
      <c r="M1367" s="901" t="s">
        <v>159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>632</v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38"/>
      <c r="AC1367" s="949"/>
    </row>
    <row r="1368" spans="1:30" s="950" customFormat="1" ht="15.75" customHeight="1">
      <c r="A1368" s="945" t="str">
        <f>IF(B1368&lt;&gt;"",IF(AND(B1368&gt;=_TM1,B1368&lt;=_TM2,OR(TH!L1368="1111",TH!M1368="1111")),TH!D1368,""),"")</f>
        <v/>
      </c>
      <c r="B1368" s="946">
        <f t="shared" si="117"/>
        <v>5</v>
      </c>
      <c r="C1368" s="947">
        <f t="shared" si="118"/>
        <v>42503</v>
      </c>
      <c r="D1368" s="947"/>
      <c r="E1368" s="952">
        <v>42503</v>
      </c>
      <c r="F1368" s="49" t="s">
        <v>1080</v>
      </c>
      <c r="G1368" s="49" t="s">
        <v>1614</v>
      </c>
      <c r="H1368" s="918" t="s">
        <v>1890</v>
      </c>
      <c r="I1368" s="254">
        <v>782</v>
      </c>
      <c r="J1368" s="254">
        <v>9000</v>
      </c>
      <c r="K1368" s="38">
        <f t="shared" si="122"/>
        <v>7038000</v>
      </c>
      <c r="L1368" s="901" t="s">
        <v>172</v>
      </c>
      <c r="M1368" s="901" t="s">
        <v>159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>632</v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38"/>
      <c r="AC1368" s="949"/>
      <c r="AD1368" s="949"/>
    </row>
    <row r="1369" spans="1:30" s="950" customFormat="1" ht="15.75" customHeight="1">
      <c r="A1369" s="945" t="str">
        <f>IF(B1369&lt;&gt;"",IF(AND(B1369&gt;=_TM1,B1369&lt;=_TM2,OR(TH!L1369="1111",TH!M1369="1111")),TH!D1369,""),"")</f>
        <v/>
      </c>
      <c r="B1369" s="946">
        <f t="shared" si="117"/>
        <v>6</v>
      </c>
      <c r="C1369" s="947">
        <f t="shared" si="118"/>
        <v>42545</v>
      </c>
      <c r="D1369" s="947"/>
      <c r="E1369" s="952">
        <v>42545</v>
      </c>
      <c r="F1369" s="49" t="s">
        <v>1080</v>
      </c>
      <c r="G1369" s="49" t="s">
        <v>883</v>
      </c>
      <c r="H1369" s="918" t="s">
        <v>1890</v>
      </c>
      <c r="I1369" s="254">
        <v>210</v>
      </c>
      <c r="J1369" s="254">
        <v>9000</v>
      </c>
      <c r="K1369" s="38">
        <f t="shared" si="122"/>
        <v>1890000</v>
      </c>
      <c r="L1369" s="901" t="s">
        <v>172</v>
      </c>
      <c r="M1369" s="901" t="s">
        <v>159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>632</v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38"/>
      <c r="AC1369" s="949"/>
    </row>
    <row r="1370" spans="1:30" s="950" customFormat="1" ht="15.75" customHeight="1">
      <c r="A1370" s="945" t="str">
        <f>IF(B1370&lt;&gt;"",IF(AND(B1370&gt;=_TM1,B1370&lt;=_TM2,OR(TH!L1370="1111",TH!M1370="1111")),TH!D1370,""),"")</f>
        <v/>
      </c>
      <c r="B1370" s="946">
        <f t="shared" si="117"/>
        <v>9</v>
      </c>
      <c r="C1370" s="947">
        <f t="shared" si="118"/>
        <v>42635</v>
      </c>
      <c r="D1370" s="947"/>
      <c r="E1370" s="48">
        <v>42635</v>
      </c>
      <c r="F1370" s="49" t="s">
        <v>1080</v>
      </c>
      <c r="G1370" s="49" t="s">
        <v>1863</v>
      </c>
      <c r="H1370" s="918" t="s">
        <v>1890</v>
      </c>
      <c r="I1370" s="254">
        <v>319</v>
      </c>
      <c r="J1370" s="254">
        <v>9000</v>
      </c>
      <c r="K1370" s="38">
        <f t="shared" si="122"/>
        <v>2871000</v>
      </c>
      <c r="L1370" s="901" t="s">
        <v>172</v>
      </c>
      <c r="M1370" s="901" t="s">
        <v>159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8"/>
      <c r="AC1370" s="949"/>
      <c r="AD1370" s="949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7"/>
        <v>1</v>
      </c>
      <c r="C1371" s="184">
        <f t="shared" si="118"/>
        <v>0</v>
      </c>
      <c r="D1371" s="184"/>
      <c r="E1371" s="37"/>
      <c r="F1371" s="40"/>
      <c r="G1371" s="40"/>
      <c r="H1371" s="7"/>
      <c r="I1371" s="256"/>
      <c r="J1371" s="256"/>
      <c r="K1371" s="599"/>
      <c r="L1371" s="600"/>
      <c r="M1371" s="600"/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39"/>
      <c r="AC1371" s="591"/>
      <c r="AD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7"/>
        <v>1</v>
      </c>
      <c r="C1372" s="184">
        <f t="shared" si="118"/>
        <v>0</v>
      </c>
      <c r="D1372" s="184"/>
      <c r="E1372" s="37"/>
      <c r="F1372" s="40"/>
      <c r="G1372" s="40"/>
      <c r="H1372" s="7"/>
      <c r="I1372" s="256"/>
      <c r="J1372" s="256"/>
      <c r="K1372" s="599"/>
      <c r="L1372" s="600"/>
      <c r="M1372" s="600"/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39"/>
      <c r="AC1372" s="591"/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7"/>
        <v>1</v>
      </c>
      <c r="C1373" s="184">
        <f t="shared" si="118"/>
        <v>0</v>
      </c>
      <c r="D1373" s="184"/>
      <c r="E1373" s="37"/>
      <c r="F1373" s="192"/>
      <c r="G1373" s="40"/>
      <c r="H1373" s="7"/>
      <c r="I1373" s="256"/>
      <c r="J1373" s="256"/>
      <c r="K1373" s="599"/>
      <c r="L1373" s="600"/>
      <c r="M1373" s="600"/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39"/>
      <c r="AC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7"/>
        <v>1</v>
      </c>
      <c r="C1374" s="184">
        <f t="shared" si="118"/>
        <v>0</v>
      </c>
      <c r="D1374" s="184"/>
      <c r="E1374" s="37"/>
      <c r="F1374" s="40"/>
      <c r="G1374" s="40"/>
      <c r="H1374" s="7"/>
      <c r="I1374" s="256"/>
      <c r="J1374" s="256"/>
      <c r="K1374" s="599"/>
      <c r="L1374" s="600"/>
      <c r="M1374" s="600"/>
      <c r="N1374" s="52" t="str">
        <f>IF(AND('331-CT'!$E$7=TH!H1374,OR(L1374="331",M1374="331")),"331",IF(AND(OR(L1374="131",M1374="131"),H1374='131-CT'!$E$7),"131",""))</f>
        <v/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39"/>
      <c r="AC1374" s="591"/>
      <c r="AD1374" s="591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7"/>
        <v>1</v>
      </c>
      <c r="C1375" s="184">
        <f t="shared" si="118"/>
        <v>0</v>
      </c>
      <c r="D1375" s="184"/>
      <c r="E1375" s="184"/>
      <c r="F1375" s="189"/>
      <c r="G1375" s="601"/>
      <c r="H1375" s="193"/>
      <c r="I1375" s="256"/>
      <c r="J1375" s="256"/>
      <c r="K1375" s="599"/>
      <c r="L1375" s="600"/>
      <c r="M1375" s="600"/>
      <c r="N1375" s="52" t="str">
        <f>IF(AND('331-CT'!$E$7=TH!H1375,OR(L1375="331",M1375="331")),"331",IF(AND(OR(L1375="131",M1375="131"),H1375='131-CT'!$E$7),"131",""))</f>
        <v/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39"/>
      <c r="AC1375" s="591"/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7"/>
        <v>1</v>
      </c>
      <c r="C1376" s="184">
        <f t="shared" si="118"/>
        <v>0</v>
      </c>
      <c r="D1376" s="184"/>
      <c r="E1376" s="191"/>
      <c r="F1376" s="192"/>
      <c r="G1376" s="483"/>
      <c r="H1376" s="193"/>
      <c r="I1376" s="256"/>
      <c r="J1376" s="256"/>
      <c r="K1376" s="599"/>
      <c r="L1376" s="600"/>
      <c r="M1376" s="600"/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9"/>
      <c r="AC1376" s="591"/>
      <c r="AD1376" s="59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7"/>
        <v>1</v>
      </c>
      <c r="C1377" s="184">
        <f t="shared" si="118"/>
        <v>0</v>
      </c>
      <c r="D1377" s="184"/>
      <c r="E1377" s="191"/>
      <c r="F1377" s="192"/>
      <c r="G1377" s="483"/>
      <c r="H1377" s="193"/>
      <c r="I1377" s="256"/>
      <c r="J1377" s="256"/>
      <c r="K1377" s="599"/>
      <c r="L1377" s="600"/>
      <c r="M1377" s="600"/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9"/>
      <c r="AC1377" s="591"/>
      <c r="AD1377" s="591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7"/>
        <v>1</v>
      </c>
      <c r="C1378" s="184">
        <f t="shared" si="118"/>
        <v>0</v>
      </c>
      <c r="D1378" s="184"/>
      <c r="E1378" s="191"/>
      <c r="F1378" s="192"/>
      <c r="G1378" s="483"/>
      <c r="H1378" s="193"/>
      <c r="I1378" s="256"/>
      <c r="J1378" s="256"/>
      <c r="K1378" s="599"/>
      <c r="L1378" s="600"/>
      <c r="M1378" s="600"/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9"/>
      <c r="AC1378" s="591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7"/>
        <v>1</v>
      </c>
      <c r="C1379" s="184">
        <f t="shared" si="118"/>
        <v>0</v>
      </c>
      <c r="D1379" s="184"/>
      <c r="E1379" s="191"/>
      <c r="F1379" s="192"/>
      <c r="G1379" s="483"/>
      <c r="H1379" s="193"/>
      <c r="I1379" s="256"/>
      <c r="J1379" s="256"/>
      <c r="K1379" s="599"/>
      <c r="L1379" s="600"/>
      <c r="M1379" s="600"/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9"/>
      <c r="AC1379" s="591"/>
      <c r="AD1379" s="591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7"/>
        <v>1</v>
      </c>
      <c r="C1380" s="184">
        <f t="shared" si="118"/>
        <v>0</v>
      </c>
      <c r="D1380" s="184"/>
      <c r="E1380" s="37"/>
      <c r="F1380" s="40"/>
      <c r="G1380" s="40"/>
      <c r="H1380" s="7"/>
      <c r="I1380" s="256"/>
      <c r="J1380" s="256"/>
      <c r="K1380" s="599"/>
      <c r="L1380" s="600"/>
      <c r="M1380" s="600"/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9"/>
      <c r="AC1380" s="591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7"/>
        <v>1</v>
      </c>
      <c r="C1381" s="184">
        <f t="shared" si="118"/>
        <v>0</v>
      </c>
      <c r="D1381" s="184"/>
      <c r="E1381" s="37"/>
      <c r="F1381" s="40"/>
      <c r="G1381" s="40"/>
      <c r="H1381" s="7"/>
      <c r="I1381" s="256"/>
      <c r="J1381" s="256"/>
      <c r="K1381" s="599"/>
      <c r="L1381" s="600"/>
      <c r="M1381" s="600"/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9"/>
      <c r="AC1381" s="591"/>
      <c r="AD1381" s="591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7"/>
        <v>1</v>
      </c>
      <c r="C1382" s="184">
        <f t="shared" si="118"/>
        <v>0</v>
      </c>
      <c r="D1382" s="184"/>
      <c r="E1382" s="37"/>
      <c r="F1382" s="40"/>
      <c r="G1382" s="40"/>
      <c r="H1382" s="7"/>
      <c r="I1382" s="256"/>
      <c r="J1382" s="256"/>
      <c r="K1382" s="599"/>
      <c r="L1382" s="600"/>
      <c r="M1382" s="600"/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9"/>
      <c r="AC1382" s="591"/>
      <c r="AD1382" s="591"/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7"/>
        <v>1</v>
      </c>
      <c r="C1383" s="184">
        <f t="shared" si="118"/>
        <v>0</v>
      </c>
      <c r="D1383" s="184"/>
      <c r="E1383" s="37"/>
      <c r="F1383" s="40"/>
      <c r="G1383" s="40"/>
      <c r="H1383" s="7"/>
      <c r="I1383" s="256"/>
      <c r="J1383" s="256"/>
      <c r="K1383" s="599"/>
      <c r="L1383" s="600"/>
      <c r="M1383" s="600"/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39"/>
      <c r="AC1383" s="591"/>
      <c r="AD1383" s="59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7"/>
        <v>1</v>
      </c>
      <c r="C1384" s="184">
        <f t="shared" si="118"/>
        <v>0</v>
      </c>
      <c r="D1384" s="184"/>
      <c r="E1384" s="37"/>
      <c r="F1384" s="40"/>
      <c r="G1384" s="40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39"/>
      <c r="AC1384" s="591"/>
      <c r="AD1384" s="591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7"/>
        <v>1</v>
      </c>
      <c r="C1385" s="184">
        <f t="shared" si="118"/>
        <v>0</v>
      </c>
      <c r="D1385" s="184"/>
      <c r="E1385" s="37"/>
      <c r="F1385" s="40"/>
      <c r="G1385" s="40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9"/>
      <c r="AC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7"/>
        <v>1</v>
      </c>
      <c r="C1386" s="184">
        <f t="shared" si="118"/>
        <v>0</v>
      </c>
      <c r="D1386" s="184"/>
      <c r="E1386" s="191"/>
      <c r="F1386" s="192"/>
      <c r="G1386" s="483"/>
      <c r="H1386" s="193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9"/>
      <c r="AC1386" s="591"/>
      <c r="AD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7"/>
        <v>1</v>
      </c>
      <c r="C1387" s="184">
        <f t="shared" si="118"/>
        <v>0</v>
      </c>
      <c r="D1387" s="184"/>
      <c r="E1387" s="191"/>
      <c r="F1387" s="192"/>
      <c r="G1387" s="483"/>
      <c r="H1387" s="193"/>
      <c r="I1387" s="257"/>
      <c r="J1387" s="257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9"/>
      <c r="AC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7"/>
        <v>1</v>
      </c>
      <c r="C1388" s="184">
        <f t="shared" si="118"/>
        <v>0</v>
      </c>
      <c r="D1388" s="184"/>
      <c r="E1388" s="37"/>
      <c r="F1388" s="40"/>
      <c r="G1388" s="40"/>
      <c r="H1388" s="7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9"/>
      <c r="AC1388" s="591"/>
      <c r="AD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7"/>
        <v>1</v>
      </c>
      <c r="C1389" s="184">
        <f t="shared" si="118"/>
        <v>0</v>
      </c>
      <c r="D1389" s="184"/>
      <c r="E1389" s="37"/>
      <c r="F1389" s="40"/>
      <c r="G1389" s="40"/>
      <c r="H1389" s="7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9"/>
      <c r="AC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7"/>
        <v>1</v>
      </c>
      <c r="C1390" s="184">
        <f t="shared" si="118"/>
        <v>0</v>
      </c>
      <c r="D1390" s="184"/>
      <c r="E1390" s="191"/>
      <c r="F1390" s="189"/>
      <c r="G1390" s="601"/>
      <c r="H1390" s="7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9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7"/>
        <v>1</v>
      </c>
      <c r="C1391" s="184">
        <f t="shared" si="118"/>
        <v>0</v>
      </c>
      <c r="D1391" s="184"/>
      <c r="E1391" s="191"/>
      <c r="F1391" s="189"/>
      <c r="G1391" s="483"/>
      <c r="H1391" s="193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9"/>
      <c r="AC1391" s="591"/>
      <c r="AD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7"/>
        <v>1</v>
      </c>
      <c r="C1392" s="184">
        <f t="shared" si="118"/>
        <v>0</v>
      </c>
      <c r="D1392" s="184"/>
      <c r="E1392" s="191"/>
      <c r="F1392" s="40"/>
      <c r="G1392" s="483"/>
      <c r="H1392" s="193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9"/>
      <c r="AC1392" s="591"/>
      <c r="AD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7"/>
        <v>1</v>
      </c>
      <c r="C1393" s="184">
        <f t="shared" si="118"/>
        <v>0</v>
      </c>
      <c r="D1393" s="184"/>
      <c r="E1393" s="191"/>
      <c r="F1393" s="189"/>
      <c r="G1393" s="601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9"/>
      <c r="AC1393" s="591"/>
      <c r="AD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7"/>
        <v>1</v>
      </c>
      <c r="C1394" s="184">
        <f t="shared" si="118"/>
        <v>0</v>
      </c>
      <c r="D1394" s="184"/>
      <c r="E1394" s="191"/>
      <c r="F1394" s="189"/>
      <c r="G1394" s="601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9"/>
      <c r="AC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7"/>
        <v>1</v>
      </c>
      <c r="C1395" s="184">
        <f t="shared" si="118"/>
        <v>0</v>
      </c>
      <c r="D1395" s="184"/>
      <c r="E1395" s="762"/>
      <c r="F1395" s="40"/>
      <c r="G1395" s="40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9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7"/>
        <v>1</v>
      </c>
      <c r="C1396" s="184">
        <f t="shared" si="118"/>
        <v>0</v>
      </c>
      <c r="D1396" s="184"/>
      <c r="E1396" s="775"/>
      <c r="F1396" s="192"/>
      <c r="G1396" s="483"/>
      <c r="H1396" s="193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9"/>
      <c r="AC1396" s="591"/>
      <c r="AD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ref="B1397:B1460" si="123">IF(C1397&lt;&gt;"",MONTH(C1397),"")</f>
        <v>1</v>
      </c>
      <c r="C1397" s="184">
        <f t="shared" ref="C1397:C1460" si="124">E1397</f>
        <v>0</v>
      </c>
      <c r="D1397" s="184"/>
      <c r="E1397" s="775"/>
      <c r="F1397" s="192"/>
      <c r="G1397" s="483"/>
      <c r="H1397" s="193"/>
      <c r="I1397" s="256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9"/>
      <c r="AC1397" s="591"/>
      <c r="AD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23"/>
        <v>1</v>
      </c>
      <c r="C1398" s="184">
        <f t="shared" si="124"/>
        <v>0</v>
      </c>
      <c r="D1398" s="184"/>
      <c r="E1398" s="191"/>
      <c r="F1398" s="297"/>
      <c r="G1398" s="483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9"/>
      <c r="AC1398" s="591"/>
      <c r="AD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23"/>
        <v>1</v>
      </c>
      <c r="C1399" s="184">
        <f t="shared" si="124"/>
        <v>0</v>
      </c>
      <c r="D1399" s="184"/>
      <c r="E1399" s="191"/>
      <c r="F1399" s="297"/>
      <c r="G1399" s="483"/>
      <c r="H1399" s="7"/>
      <c r="I1399" s="256"/>
      <c r="J1399" s="256"/>
      <c r="K1399" s="38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9"/>
      <c r="AC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23"/>
        <v>1</v>
      </c>
      <c r="C1400" s="184">
        <f t="shared" si="124"/>
        <v>0</v>
      </c>
      <c r="D1400" s="184"/>
      <c r="E1400" s="184"/>
      <c r="F1400" s="189"/>
      <c r="G1400" s="601"/>
      <c r="H1400" s="193"/>
      <c r="I1400" s="256"/>
      <c r="J1400" s="256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9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23"/>
        <v>1</v>
      </c>
      <c r="C1401" s="184">
        <f t="shared" si="124"/>
        <v>0</v>
      </c>
      <c r="D1401" s="184"/>
      <c r="E1401" s="762"/>
      <c r="F1401" s="189"/>
      <c r="G1401" s="40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9"/>
      <c r="AC1401" s="591"/>
      <c r="AD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23"/>
        <v>1</v>
      </c>
      <c r="C1402" s="184">
        <f t="shared" si="124"/>
        <v>0</v>
      </c>
      <c r="D1402" s="184"/>
      <c r="E1402" s="762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9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23"/>
        <v>1</v>
      </c>
      <c r="C1403" s="184">
        <f t="shared" si="124"/>
        <v>0</v>
      </c>
      <c r="D1403" s="184"/>
      <c r="E1403" s="762"/>
      <c r="F1403" s="189"/>
      <c r="G1403" s="40"/>
      <c r="H1403" s="7"/>
      <c r="I1403" s="789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9"/>
      <c r="AC1403" s="591"/>
      <c r="AD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23"/>
        <v>1</v>
      </c>
      <c r="C1404" s="184">
        <f t="shared" si="124"/>
        <v>0</v>
      </c>
      <c r="D1404" s="184"/>
      <c r="E1404" s="762"/>
      <c r="F1404" s="40"/>
      <c r="G1404" s="40"/>
      <c r="H1404" s="7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9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23"/>
        <v>1</v>
      </c>
      <c r="C1405" s="184">
        <f t="shared" si="124"/>
        <v>0</v>
      </c>
      <c r="D1405" s="184"/>
      <c r="E1405" s="762"/>
      <c r="F1405" s="189"/>
      <c r="G1405" s="40"/>
      <c r="H1405" s="7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9"/>
      <c r="AC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23"/>
        <v>1</v>
      </c>
      <c r="C1406" s="184">
        <f t="shared" si="124"/>
        <v>0</v>
      </c>
      <c r="D1406" s="184"/>
      <c r="E1406" s="762"/>
      <c r="F1406" s="189"/>
      <c r="G1406" s="40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9"/>
      <c r="AC1406" s="591"/>
      <c r="AD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23"/>
        <v>1</v>
      </c>
      <c r="C1407" s="184">
        <f t="shared" si="124"/>
        <v>0</v>
      </c>
      <c r="D1407" s="184"/>
      <c r="E1407" s="762"/>
      <c r="F1407" s="189"/>
      <c r="G1407" s="40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9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23"/>
        <v>1</v>
      </c>
      <c r="C1408" s="184">
        <f t="shared" si="124"/>
        <v>0</v>
      </c>
      <c r="D1408" s="184"/>
      <c r="E1408" s="762"/>
      <c r="F1408" s="189"/>
      <c r="G1408" s="40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9"/>
      <c r="AC1408" s="591"/>
      <c r="AD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23"/>
        <v>1</v>
      </c>
      <c r="C1409" s="184">
        <f t="shared" si="124"/>
        <v>0</v>
      </c>
      <c r="D1409" s="184"/>
      <c r="E1409" s="762"/>
      <c r="F1409" s="189"/>
      <c r="G1409" s="40"/>
      <c r="H1409" s="7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9"/>
      <c r="AC1409" s="591"/>
      <c r="AD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23"/>
        <v>1</v>
      </c>
      <c r="C1410" s="184">
        <f t="shared" si="124"/>
        <v>0</v>
      </c>
      <c r="D1410" s="184"/>
      <c r="E1410" s="191"/>
      <c r="F1410" s="192"/>
      <c r="G1410" s="483"/>
      <c r="H1410" s="193"/>
      <c r="I1410" s="256"/>
      <c r="J1410" s="256"/>
      <c r="K1410" s="38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9"/>
      <c r="AC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23"/>
        <v>1</v>
      </c>
      <c r="C1411" s="184">
        <f t="shared" si="124"/>
        <v>0</v>
      </c>
      <c r="D1411" s="184"/>
      <c r="E1411" s="191"/>
      <c r="F1411" s="192"/>
      <c r="G1411" s="483"/>
      <c r="H1411" s="193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9"/>
      <c r="AC1411" s="591"/>
      <c r="AD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23"/>
        <v>1</v>
      </c>
      <c r="C1412" s="184">
        <f t="shared" si="124"/>
        <v>0</v>
      </c>
      <c r="D1412" s="184"/>
      <c r="E1412" s="762"/>
      <c r="F1412" s="40"/>
      <c r="G1412" s="40"/>
      <c r="H1412" s="7"/>
      <c r="I1412" s="256"/>
      <c r="J1412" s="256"/>
      <c r="K1412" s="599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9"/>
      <c r="AC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23"/>
        <v>1</v>
      </c>
      <c r="C1413" s="184">
        <f t="shared" si="124"/>
        <v>0</v>
      </c>
      <c r="D1413" s="184"/>
      <c r="E1413" s="762"/>
      <c r="F1413" s="189"/>
      <c r="G1413" s="40"/>
      <c r="H1413" s="7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9"/>
      <c r="AC1413" s="591"/>
      <c r="AD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23"/>
        <v>1</v>
      </c>
      <c r="C1414" s="184">
        <f t="shared" si="124"/>
        <v>0</v>
      </c>
      <c r="D1414" s="184"/>
      <c r="E1414" s="762"/>
      <c r="F1414" s="189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9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23"/>
        <v>1</v>
      </c>
      <c r="C1415" s="184">
        <f t="shared" si="124"/>
        <v>0</v>
      </c>
      <c r="D1415" s="184"/>
      <c r="E1415" s="762"/>
      <c r="F1415" s="189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9"/>
      <c r="AC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23"/>
        <v>1</v>
      </c>
      <c r="C1416" s="184">
        <f t="shared" si="124"/>
        <v>0</v>
      </c>
      <c r="D1416" s="184"/>
      <c r="E1416" s="762"/>
      <c r="F1416" s="189"/>
      <c r="G1416" s="40"/>
      <c r="H1416" s="7"/>
      <c r="I1416" s="256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9"/>
      <c r="AC1416" s="591"/>
      <c r="AD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23"/>
        <v>1</v>
      </c>
      <c r="C1417" s="184">
        <f t="shared" si="124"/>
        <v>0</v>
      </c>
      <c r="D1417" s="184"/>
      <c r="E1417" s="762"/>
      <c r="F1417" s="189"/>
      <c r="G1417" s="40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9"/>
      <c r="AC1417" s="591"/>
      <c r="AD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23"/>
        <v>1</v>
      </c>
      <c r="C1418" s="184">
        <f t="shared" si="124"/>
        <v>0</v>
      </c>
      <c r="D1418" s="184"/>
      <c r="E1418" s="762"/>
      <c r="F1418" s="189"/>
      <c r="G1418" s="40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9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23"/>
        <v>1</v>
      </c>
      <c r="C1419" s="184">
        <f t="shared" si="124"/>
        <v>0</v>
      </c>
      <c r="D1419" s="184"/>
      <c r="E1419" s="762"/>
      <c r="F1419" s="189"/>
      <c r="G1419" s="40"/>
      <c r="H1419" s="7"/>
      <c r="I1419" s="789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9"/>
      <c r="AC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23"/>
        <v>1</v>
      </c>
      <c r="C1420" s="184">
        <f t="shared" si="124"/>
        <v>0</v>
      </c>
      <c r="D1420" s="184"/>
      <c r="E1420" s="191"/>
      <c r="F1420" s="192"/>
      <c r="G1420" s="483"/>
      <c r="H1420" s="193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9"/>
      <c r="AC1420" s="591"/>
      <c r="AD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23"/>
        <v>1</v>
      </c>
      <c r="C1421" s="184">
        <f t="shared" si="124"/>
        <v>0</v>
      </c>
      <c r="D1421" s="184"/>
      <c r="E1421" s="191"/>
      <c r="F1421" s="192"/>
      <c r="G1421" s="483"/>
      <c r="H1421" s="193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9"/>
      <c r="AC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23"/>
        <v>1</v>
      </c>
      <c r="C1422" s="184">
        <f t="shared" si="124"/>
        <v>0</v>
      </c>
      <c r="D1422" s="184"/>
      <c r="E1422" s="191"/>
      <c r="F1422" s="192"/>
      <c r="G1422" s="483"/>
      <c r="H1422" s="193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9"/>
      <c r="AC1422" s="591"/>
      <c r="AD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23"/>
        <v>1</v>
      </c>
      <c r="C1423" s="184">
        <f t="shared" si="124"/>
        <v>0</v>
      </c>
      <c r="D1423" s="184"/>
      <c r="E1423" s="37"/>
      <c r="F1423" s="40"/>
      <c r="G1423" s="40"/>
      <c r="H1423" s="7"/>
      <c r="I1423" s="256"/>
      <c r="J1423" s="256"/>
      <c r="K1423" s="599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9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23"/>
        <v>1</v>
      </c>
      <c r="C1424" s="184">
        <f t="shared" si="124"/>
        <v>0</v>
      </c>
      <c r="D1424" s="184"/>
      <c r="E1424" s="37"/>
      <c r="F1424" s="40"/>
      <c r="G1424" s="40"/>
      <c r="H1424" s="7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9"/>
      <c r="AC1424" s="591"/>
      <c r="AD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23"/>
        <v>1</v>
      </c>
      <c r="C1425" s="184">
        <f t="shared" si="124"/>
        <v>0</v>
      </c>
      <c r="D1425" s="184"/>
      <c r="E1425" s="184"/>
      <c r="F1425" s="189"/>
      <c r="G1425" s="601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9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23"/>
        <v>1</v>
      </c>
      <c r="C1426" s="184">
        <f t="shared" si="124"/>
        <v>0</v>
      </c>
      <c r="D1426" s="184"/>
      <c r="E1426" s="184"/>
      <c r="F1426" s="189"/>
      <c r="G1426" s="601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9"/>
      <c r="AC1426" s="591"/>
      <c r="AD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23"/>
        <v>1</v>
      </c>
      <c r="C1427" s="184">
        <f t="shared" si="124"/>
        <v>0</v>
      </c>
      <c r="D1427" s="184"/>
      <c r="E1427" s="184"/>
      <c r="F1427" s="189"/>
      <c r="G1427" s="601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9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23"/>
        <v>1</v>
      </c>
      <c r="C1428" s="184">
        <f t="shared" si="124"/>
        <v>0</v>
      </c>
      <c r="D1428" s="184"/>
      <c r="E1428" s="184"/>
      <c r="F1428" s="189"/>
      <c r="G1428" s="601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9"/>
      <c r="AC1428" s="591"/>
      <c r="AD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23"/>
        <v>1</v>
      </c>
      <c r="C1429" s="184">
        <f t="shared" si="124"/>
        <v>0</v>
      </c>
      <c r="D1429" s="184"/>
      <c r="E1429" s="184"/>
      <c r="F1429" s="189"/>
      <c r="G1429" s="601"/>
      <c r="H1429" s="193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9"/>
      <c r="AC1429" s="591"/>
      <c r="AD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23"/>
        <v>1</v>
      </c>
      <c r="C1430" s="184">
        <f t="shared" si="124"/>
        <v>0</v>
      </c>
      <c r="D1430" s="184"/>
      <c r="E1430" s="762"/>
      <c r="F1430" s="189"/>
      <c r="G1430" s="40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9"/>
      <c r="AC1430" s="591"/>
      <c r="AD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23"/>
        <v>1</v>
      </c>
      <c r="C1431" s="184">
        <f t="shared" si="124"/>
        <v>0</v>
      </c>
      <c r="D1431" s="184"/>
      <c r="E1431" s="762"/>
      <c r="F1431" s="189"/>
      <c r="G1431" s="40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9"/>
      <c r="AC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23"/>
        <v>1</v>
      </c>
      <c r="C1432" s="184">
        <f t="shared" si="124"/>
        <v>0</v>
      </c>
      <c r="D1432" s="184"/>
      <c r="E1432" s="762"/>
      <c r="F1432" s="189"/>
      <c r="G1432" s="40"/>
      <c r="H1432" s="193"/>
      <c r="I1432" s="256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9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23"/>
        <v>1</v>
      </c>
      <c r="C1433" s="184">
        <f t="shared" si="124"/>
        <v>0</v>
      </c>
      <c r="D1433" s="184"/>
      <c r="E1433" s="762"/>
      <c r="F1433" s="189"/>
      <c r="G1433" s="40"/>
      <c r="H1433" s="7"/>
      <c r="I1433" s="789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9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23"/>
        <v>1</v>
      </c>
      <c r="C1434" s="184">
        <f t="shared" si="124"/>
        <v>0</v>
      </c>
      <c r="D1434" s="184"/>
      <c r="E1434" s="762"/>
      <c r="F1434" s="189"/>
      <c r="G1434" s="40"/>
      <c r="H1434" s="7"/>
      <c r="I1434" s="789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9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23"/>
        <v>1</v>
      </c>
      <c r="C1435" s="184">
        <f t="shared" si="124"/>
        <v>0</v>
      </c>
      <c r="D1435" s="184"/>
      <c r="E1435" s="762"/>
      <c r="F1435" s="189"/>
      <c r="G1435" s="40"/>
      <c r="H1435" s="7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9"/>
      <c r="AC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23"/>
        <v>1</v>
      </c>
      <c r="C1436" s="184">
        <f t="shared" si="124"/>
        <v>0</v>
      </c>
      <c r="D1436" s="184"/>
      <c r="E1436" s="762"/>
      <c r="F1436" s="189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9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23"/>
        <v>1</v>
      </c>
      <c r="C1437" s="184">
        <f t="shared" si="124"/>
        <v>0</v>
      </c>
      <c r="D1437" s="184"/>
      <c r="E1437" s="762"/>
      <c r="F1437" s="297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9"/>
      <c r="AC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23"/>
        <v>1</v>
      </c>
      <c r="C1438" s="184">
        <f t="shared" si="124"/>
        <v>0</v>
      </c>
      <c r="D1438" s="184"/>
      <c r="E1438" s="762"/>
      <c r="F1438" s="40"/>
      <c r="G1438" s="40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9"/>
      <c r="AC1438" s="591"/>
      <c r="AD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23"/>
        <v>1</v>
      </c>
      <c r="C1439" s="184">
        <f t="shared" si="124"/>
        <v>0</v>
      </c>
      <c r="D1439" s="184"/>
      <c r="E1439" s="762"/>
      <c r="F1439" s="189"/>
      <c r="G1439" s="40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9"/>
      <c r="AC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23"/>
        <v>1</v>
      </c>
      <c r="C1440" s="184">
        <f t="shared" si="124"/>
        <v>0</v>
      </c>
      <c r="D1440" s="184"/>
      <c r="E1440" s="762"/>
      <c r="F1440" s="189"/>
      <c r="G1440" s="40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9"/>
      <c r="AC1440" s="591"/>
      <c r="AD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23"/>
        <v>1</v>
      </c>
      <c r="C1441" s="184">
        <f t="shared" si="124"/>
        <v>0</v>
      </c>
      <c r="D1441" s="184"/>
      <c r="E1441" s="762"/>
      <c r="F1441" s="189"/>
      <c r="G1441" s="40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9"/>
      <c r="AC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23"/>
        <v>1</v>
      </c>
      <c r="C1442" s="184">
        <f t="shared" si="124"/>
        <v>0</v>
      </c>
      <c r="D1442" s="184"/>
      <c r="E1442" s="762"/>
      <c r="F1442" s="189"/>
      <c r="G1442" s="40"/>
      <c r="H1442" s="193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9"/>
      <c r="AC1442" s="591"/>
      <c r="AD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23"/>
        <v>1</v>
      </c>
      <c r="C1443" s="184">
        <f t="shared" si="124"/>
        <v>0</v>
      </c>
      <c r="D1443" s="184"/>
      <c r="E1443" s="762"/>
      <c r="F1443" s="40"/>
      <c r="G1443" s="40"/>
      <c r="H1443" s="193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9"/>
      <c r="AC1443" s="591"/>
      <c r="AD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23"/>
        <v>1</v>
      </c>
      <c r="C1444" s="184">
        <f t="shared" si="124"/>
        <v>0</v>
      </c>
      <c r="D1444" s="184"/>
      <c r="E1444" s="762"/>
      <c r="F1444" s="40"/>
      <c r="G1444" s="40"/>
      <c r="H1444" s="193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9"/>
      <c r="AC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23"/>
        <v>1</v>
      </c>
      <c r="C1445" s="184">
        <f t="shared" si="124"/>
        <v>0</v>
      </c>
      <c r="D1445" s="184"/>
      <c r="E1445" s="762"/>
      <c r="F1445" s="189"/>
      <c r="G1445" s="40"/>
      <c r="H1445" s="7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9"/>
      <c r="AC1445" s="591"/>
      <c r="AD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23"/>
        <v>1</v>
      </c>
      <c r="C1446" s="184">
        <f t="shared" si="124"/>
        <v>0</v>
      </c>
      <c r="D1446" s="184"/>
      <c r="E1446" s="191"/>
      <c r="F1446" s="192"/>
      <c r="G1446" s="483"/>
      <c r="H1446" s="7"/>
      <c r="I1446" s="256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9"/>
      <c r="AC1446" s="591"/>
      <c r="AD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23"/>
        <v>1</v>
      </c>
      <c r="C1447" s="184">
        <f t="shared" si="124"/>
        <v>0</v>
      </c>
      <c r="D1447" s="184"/>
      <c r="E1447" s="191"/>
      <c r="F1447" s="192"/>
      <c r="G1447" s="483"/>
      <c r="H1447" s="7"/>
      <c r="I1447" s="256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9"/>
      <c r="AC1447" s="591"/>
      <c r="AD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23"/>
        <v>1</v>
      </c>
      <c r="C1448" s="184">
        <f t="shared" si="124"/>
        <v>0</v>
      </c>
      <c r="D1448" s="184"/>
      <c r="E1448" s="184"/>
      <c r="F1448" s="189"/>
      <c r="G1448" s="601"/>
      <c r="H1448" s="193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9"/>
      <c r="AC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23"/>
        <v>1</v>
      </c>
      <c r="C1449" s="184">
        <f t="shared" si="124"/>
        <v>0</v>
      </c>
      <c r="D1449" s="184"/>
      <c r="E1449" s="191"/>
      <c r="F1449" s="192"/>
      <c r="G1449" s="483"/>
      <c r="H1449" s="193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9"/>
      <c r="AC1449" s="591"/>
      <c r="AD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23"/>
        <v>1</v>
      </c>
      <c r="C1450" s="184">
        <f t="shared" si="124"/>
        <v>0</v>
      </c>
      <c r="D1450" s="184"/>
      <c r="E1450" s="191"/>
      <c r="F1450" s="192"/>
      <c r="G1450" s="483"/>
      <c r="H1450" s="193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9"/>
      <c r="AC1450" s="591"/>
      <c r="AD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23"/>
        <v>1</v>
      </c>
      <c r="C1451" s="184">
        <f t="shared" si="124"/>
        <v>0</v>
      </c>
      <c r="D1451" s="184"/>
      <c r="E1451" s="191"/>
      <c r="F1451" s="192"/>
      <c r="G1451" s="483"/>
      <c r="H1451" s="193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9"/>
      <c r="AC1451" s="591"/>
      <c r="AD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23"/>
        <v>1</v>
      </c>
      <c r="C1452" s="184">
        <f t="shared" si="124"/>
        <v>0</v>
      </c>
      <c r="D1452" s="184"/>
      <c r="E1452" s="191"/>
      <c r="F1452" s="192"/>
      <c r="G1452" s="483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9"/>
      <c r="AC1452" s="591"/>
      <c r="AD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23"/>
        <v>1</v>
      </c>
      <c r="C1453" s="184">
        <f t="shared" si="124"/>
        <v>0</v>
      </c>
      <c r="D1453" s="184"/>
      <c r="E1453" s="191"/>
      <c r="F1453" s="192"/>
      <c r="G1453" s="483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9"/>
      <c r="AC1453" s="591"/>
      <c r="AD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23"/>
        <v>1</v>
      </c>
      <c r="C1454" s="184">
        <f t="shared" si="124"/>
        <v>0</v>
      </c>
      <c r="D1454" s="184"/>
      <c r="E1454" s="191"/>
      <c r="F1454" s="192"/>
      <c r="G1454" s="483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9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23"/>
        <v>1</v>
      </c>
      <c r="C1455" s="184">
        <f t="shared" si="124"/>
        <v>0</v>
      </c>
      <c r="D1455" s="184"/>
      <c r="E1455" s="191"/>
      <c r="F1455" s="192"/>
      <c r="G1455" s="483"/>
      <c r="H1455" s="7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9"/>
      <c r="AC1455" s="591"/>
      <c r="AD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23"/>
        <v>1</v>
      </c>
      <c r="C1456" s="184">
        <f t="shared" si="124"/>
        <v>0</v>
      </c>
      <c r="D1456" s="184"/>
      <c r="E1456" s="191"/>
      <c r="F1456" s="192"/>
      <c r="G1456" s="483"/>
      <c r="H1456" s="7"/>
      <c r="I1456" s="257"/>
      <c r="J1456" s="257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9"/>
      <c r="AC1456" s="591"/>
      <c r="AD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23"/>
        <v>1</v>
      </c>
      <c r="C1457" s="184">
        <f t="shared" si="124"/>
        <v>0</v>
      </c>
      <c r="D1457" s="184"/>
      <c r="E1457" s="191"/>
      <c r="F1457" s="192"/>
      <c r="G1457" s="483"/>
      <c r="H1457" s="7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9"/>
      <c r="AC1457" s="591"/>
      <c r="AD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23"/>
        <v>1</v>
      </c>
      <c r="C1458" s="184">
        <f t="shared" si="124"/>
        <v>0</v>
      </c>
      <c r="D1458" s="184"/>
      <c r="E1458" s="191"/>
      <c r="F1458" s="192"/>
      <c r="G1458" s="483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9"/>
      <c r="AC1458" s="591"/>
      <c r="AD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23"/>
        <v>1</v>
      </c>
      <c r="C1459" s="184">
        <f t="shared" si="124"/>
        <v>0</v>
      </c>
      <c r="D1459" s="184"/>
      <c r="E1459" s="191"/>
      <c r="F1459" s="192"/>
      <c r="G1459" s="483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9"/>
      <c r="AC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23"/>
        <v>1</v>
      </c>
      <c r="C1460" s="184">
        <f t="shared" si="124"/>
        <v>0</v>
      </c>
      <c r="D1460" s="184"/>
      <c r="E1460" s="191"/>
      <c r="F1460" s="192"/>
      <c r="G1460" s="483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9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ref="B1461:B1524" si="125">IF(C1461&lt;&gt;"",MONTH(C1461),"")</f>
        <v>1</v>
      </c>
      <c r="C1461" s="184">
        <f t="shared" ref="C1461:C1524" si="126">E1461</f>
        <v>0</v>
      </c>
      <c r="D1461" s="184"/>
      <c r="E1461" s="37"/>
      <c r="F1461" s="40"/>
      <c r="G1461" s="40"/>
      <c r="H1461" s="7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9"/>
      <c r="AC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25"/>
        <v>1</v>
      </c>
      <c r="C1462" s="184">
        <f t="shared" si="126"/>
        <v>0</v>
      </c>
      <c r="D1462" s="184"/>
      <c r="E1462" s="37"/>
      <c r="F1462" s="40"/>
      <c r="G1462" s="40"/>
      <c r="H1462" s="7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9"/>
      <c r="AC1462" s="591"/>
      <c r="AD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25"/>
        <v>1</v>
      </c>
      <c r="C1463" s="184">
        <f t="shared" si="126"/>
        <v>0</v>
      </c>
      <c r="D1463" s="184"/>
      <c r="E1463" s="37"/>
      <c r="F1463" s="40"/>
      <c r="G1463" s="40"/>
      <c r="H1463" s="7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9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25"/>
        <v>1</v>
      </c>
      <c r="C1464" s="184">
        <f t="shared" si="126"/>
        <v>0</v>
      </c>
      <c r="D1464" s="184"/>
      <c r="E1464" s="37"/>
      <c r="F1464" s="40"/>
      <c r="G1464" s="40"/>
      <c r="H1464" s="7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9"/>
      <c r="AC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25"/>
        <v>1</v>
      </c>
      <c r="C1465" s="184">
        <f t="shared" si="126"/>
        <v>0</v>
      </c>
      <c r="D1465" s="184"/>
      <c r="E1465" s="37"/>
      <c r="F1465" s="40"/>
      <c r="G1465" s="40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9"/>
      <c r="AC1465" s="591"/>
      <c r="AD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25"/>
        <v>1</v>
      </c>
      <c r="C1466" s="184">
        <f t="shared" si="126"/>
        <v>0</v>
      </c>
      <c r="D1466" s="184"/>
      <c r="E1466" s="37"/>
      <c r="F1466" s="40"/>
      <c r="G1466" s="40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9"/>
      <c r="AC1466" s="591"/>
      <c r="AD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25"/>
        <v>1</v>
      </c>
      <c r="C1467" s="184">
        <f t="shared" si="126"/>
        <v>0</v>
      </c>
      <c r="D1467" s="184"/>
      <c r="E1467" s="37"/>
      <c r="F1467" s="40"/>
      <c r="G1467" s="40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9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25"/>
        <v>1</v>
      </c>
      <c r="C1468" s="184">
        <f t="shared" si="126"/>
        <v>0</v>
      </c>
      <c r="D1468" s="184"/>
      <c r="E1468" s="37"/>
      <c r="F1468" s="40"/>
      <c r="G1468" s="40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9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25"/>
        <v>1</v>
      </c>
      <c r="C1469" s="184">
        <f t="shared" si="126"/>
        <v>0</v>
      </c>
      <c r="D1469" s="184"/>
      <c r="E1469" s="37"/>
      <c r="F1469" s="40"/>
      <c r="G1469" s="40"/>
      <c r="H1469" s="7"/>
      <c r="I1469" s="256"/>
      <c r="J1469" s="256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9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25"/>
        <v>1</v>
      </c>
      <c r="C1470" s="184">
        <f t="shared" si="126"/>
        <v>0</v>
      </c>
      <c r="D1470" s="184"/>
      <c r="E1470" s="37"/>
      <c r="F1470" s="40"/>
      <c r="G1470" s="40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9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25"/>
        <v>1</v>
      </c>
      <c r="C1471" s="184">
        <f t="shared" si="126"/>
        <v>0</v>
      </c>
      <c r="D1471" s="184"/>
      <c r="E1471" s="37"/>
      <c r="F1471" s="40"/>
      <c r="G1471" s="40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9"/>
      <c r="AC1471" s="591"/>
      <c r="AD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5"/>
        <v>1</v>
      </c>
      <c r="C1472" s="184">
        <f t="shared" si="126"/>
        <v>0</v>
      </c>
      <c r="D1472" s="184"/>
      <c r="E1472" s="37"/>
      <c r="F1472" s="40"/>
      <c r="G1472" s="40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9"/>
      <c r="AC1472" s="591"/>
      <c r="AD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5"/>
        <v>1</v>
      </c>
      <c r="C1473" s="184">
        <f t="shared" si="126"/>
        <v>0</v>
      </c>
      <c r="D1473" s="184"/>
      <c r="E1473" s="37"/>
      <c r="F1473" s="40"/>
      <c r="G1473" s="40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9"/>
      <c r="AC1473" s="591"/>
      <c r="AD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5"/>
        <v>1</v>
      </c>
      <c r="C1474" s="184">
        <f t="shared" si="126"/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9"/>
      <c r="AC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5"/>
        <v>1</v>
      </c>
      <c r="C1475" s="184">
        <f t="shared" si="126"/>
        <v>0</v>
      </c>
      <c r="D1475" s="184"/>
      <c r="E1475" s="37"/>
      <c r="F1475" s="40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9"/>
      <c r="AC1475" s="591"/>
      <c r="AD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5"/>
        <v>1</v>
      </c>
      <c r="C1476" s="184">
        <f t="shared" si="126"/>
        <v>0</v>
      </c>
      <c r="D1476" s="184"/>
      <c r="E1476" s="37"/>
      <c r="F1476" s="40"/>
      <c r="G1476" s="40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9"/>
      <c r="AC1476" s="591"/>
      <c r="AD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5"/>
        <v>1</v>
      </c>
      <c r="C1477" s="184">
        <f t="shared" si="126"/>
        <v>0</v>
      </c>
      <c r="D1477" s="184"/>
      <c r="E1477" s="37"/>
      <c r="F1477" s="40"/>
      <c r="G1477" s="40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9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5"/>
        <v>1</v>
      </c>
      <c r="C1478" s="184">
        <f t="shared" si="126"/>
        <v>0</v>
      </c>
      <c r="D1478" s="184"/>
      <c r="E1478" s="37"/>
      <c r="F1478" s="40"/>
      <c r="G1478" s="40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9"/>
      <c r="AC1478" s="591"/>
      <c r="AD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5"/>
        <v>1</v>
      </c>
      <c r="C1479" s="184">
        <f t="shared" si="126"/>
        <v>0</v>
      </c>
      <c r="D1479" s="184"/>
      <c r="E1479" s="191"/>
      <c r="F1479" s="192"/>
      <c r="G1479" s="483"/>
      <c r="H1479" s="7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9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5"/>
        <v>1</v>
      </c>
      <c r="C1480" s="184">
        <f t="shared" si="126"/>
        <v>0</v>
      </c>
      <c r="D1480" s="184"/>
      <c r="E1480" s="191"/>
      <c r="F1480" s="192"/>
      <c r="G1480" s="483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9"/>
      <c r="AC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5"/>
        <v>1</v>
      </c>
      <c r="C1481" s="184">
        <f t="shared" si="126"/>
        <v>0</v>
      </c>
      <c r="D1481" s="184"/>
      <c r="E1481" s="191"/>
      <c r="F1481" s="192"/>
      <c r="G1481" s="483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4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5"/>
        <v>1</v>
      </c>
      <c r="C1482" s="184">
        <f t="shared" si="126"/>
        <v>0</v>
      </c>
      <c r="D1482" s="184"/>
      <c r="E1482" s="191"/>
      <c r="F1482" s="192"/>
      <c r="G1482" s="483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4"/>
      <c r="AC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5"/>
        <v>1</v>
      </c>
      <c r="C1483" s="184">
        <f t="shared" si="126"/>
        <v>0</v>
      </c>
      <c r="D1483" s="184"/>
      <c r="E1483" s="191"/>
      <c r="F1483" s="192"/>
      <c r="G1483" s="483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4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5"/>
        <v>1</v>
      </c>
      <c r="C1484" s="184">
        <f t="shared" si="126"/>
        <v>0</v>
      </c>
      <c r="D1484" s="184"/>
      <c r="E1484" s="191"/>
      <c r="F1484" s="192"/>
      <c r="G1484" s="483"/>
      <c r="H1484" s="7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4"/>
      <c r="AC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5"/>
        <v>1</v>
      </c>
      <c r="C1485" s="184">
        <f t="shared" si="126"/>
        <v>0</v>
      </c>
      <c r="D1485" s="184"/>
      <c r="E1485" s="191"/>
      <c r="F1485" s="192"/>
      <c r="G1485" s="483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4"/>
      <c r="AC1485" s="591"/>
      <c r="AD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5"/>
        <v>1</v>
      </c>
      <c r="C1486" s="184">
        <f t="shared" si="126"/>
        <v>0</v>
      </c>
      <c r="D1486" s="184"/>
      <c r="E1486" s="191"/>
      <c r="F1486" s="189"/>
      <c r="G1486" s="483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4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5"/>
        <v>1</v>
      </c>
      <c r="C1487" s="184">
        <f t="shared" si="126"/>
        <v>0</v>
      </c>
      <c r="D1487" s="184"/>
      <c r="E1487" s="191"/>
      <c r="F1487" s="192"/>
      <c r="G1487" s="483"/>
      <c r="H1487" s="7"/>
      <c r="I1487" s="256"/>
      <c r="J1487" s="256"/>
      <c r="K1487" s="38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4"/>
      <c r="AC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5"/>
        <v>1</v>
      </c>
      <c r="C1488" s="184">
        <f t="shared" si="126"/>
        <v>0</v>
      </c>
      <c r="D1488" s="184"/>
      <c r="E1488" s="37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4"/>
      <c r="AC1488" s="591"/>
      <c r="AD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5"/>
        <v>1</v>
      </c>
      <c r="C1489" s="184">
        <f t="shared" si="126"/>
        <v>0</v>
      </c>
      <c r="D1489" s="184"/>
      <c r="E1489" s="37"/>
      <c r="F1489" s="40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4"/>
      <c r="AC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5"/>
        <v>1</v>
      </c>
      <c r="C1490" s="184">
        <f t="shared" si="126"/>
        <v>0</v>
      </c>
      <c r="D1490" s="184"/>
      <c r="E1490" s="37"/>
      <c r="F1490" s="40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4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5"/>
        <v>1</v>
      </c>
      <c r="C1491" s="184">
        <f t="shared" si="126"/>
        <v>0</v>
      </c>
      <c r="D1491" s="184"/>
      <c r="E1491" s="37"/>
      <c r="F1491" s="40"/>
      <c r="G1491" s="40"/>
      <c r="H1491" s="7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4"/>
      <c r="AC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5"/>
        <v>1</v>
      </c>
      <c r="C1492" s="184">
        <f t="shared" si="126"/>
        <v>0</v>
      </c>
      <c r="D1492" s="184"/>
      <c r="E1492" s="37"/>
      <c r="F1492" s="40"/>
      <c r="G1492" s="40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4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5"/>
        <v>1</v>
      </c>
      <c r="C1493" s="184">
        <f t="shared" si="126"/>
        <v>0</v>
      </c>
      <c r="D1493" s="184"/>
      <c r="E1493" s="37"/>
      <c r="F1493" s="40"/>
      <c r="G1493" s="40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4"/>
      <c r="AC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5"/>
        <v>1</v>
      </c>
      <c r="C1494" s="184">
        <f t="shared" si="126"/>
        <v>0</v>
      </c>
      <c r="D1494" s="184"/>
      <c r="E1494" s="37"/>
      <c r="F1494" s="40"/>
      <c r="G1494" s="40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4"/>
      <c r="AC1494" s="591"/>
      <c r="AD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5"/>
        <v>1</v>
      </c>
      <c r="C1495" s="184">
        <f t="shared" si="126"/>
        <v>0</v>
      </c>
      <c r="D1495" s="184"/>
      <c r="E1495" s="37"/>
      <c r="F1495" s="192"/>
      <c r="G1495" s="40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4"/>
      <c r="AC1495" s="591"/>
      <c r="AD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5"/>
        <v>1</v>
      </c>
      <c r="C1496" s="184">
        <f t="shared" si="126"/>
        <v>0</v>
      </c>
      <c r="D1496" s="184"/>
      <c r="E1496" s="37"/>
      <c r="F1496" s="40"/>
      <c r="G1496" s="40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4"/>
      <c r="AC1496" s="591"/>
      <c r="AD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5"/>
        <v>1</v>
      </c>
      <c r="C1497" s="184">
        <f t="shared" si="126"/>
        <v>0</v>
      </c>
      <c r="D1497" s="184"/>
      <c r="E1497" s="37"/>
      <c r="F1497" s="40"/>
      <c r="G1497" s="40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4"/>
      <c r="AC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5"/>
        <v>1</v>
      </c>
      <c r="C1498" s="184">
        <f t="shared" si="126"/>
        <v>0</v>
      </c>
      <c r="D1498" s="184"/>
      <c r="E1498" s="37"/>
      <c r="F1498" s="40"/>
      <c r="G1498" s="40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4"/>
      <c r="AC1498" s="591"/>
      <c r="AD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5"/>
        <v>1</v>
      </c>
      <c r="C1499" s="184">
        <f t="shared" si="126"/>
        <v>0</v>
      </c>
      <c r="D1499" s="184"/>
      <c r="E1499" s="37"/>
      <c r="F1499" s="40"/>
      <c r="G1499" s="40"/>
      <c r="H1499" s="7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4"/>
      <c r="AC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5"/>
        <v>1</v>
      </c>
      <c r="C1500" s="184">
        <f t="shared" si="126"/>
        <v>0</v>
      </c>
      <c r="D1500" s="184"/>
      <c r="E1500" s="37"/>
      <c r="F1500" s="40"/>
      <c r="G1500" s="40"/>
      <c r="H1500" s="7"/>
      <c r="I1500" s="256"/>
      <c r="J1500" s="256"/>
      <c r="K1500" s="599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4"/>
      <c r="AC1500" s="591"/>
      <c r="AD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5"/>
        <v>1</v>
      </c>
      <c r="C1501" s="184">
        <f t="shared" si="126"/>
        <v>0</v>
      </c>
      <c r="D1501" s="184"/>
      <c r="E1501" s="37"/>
      <c r="F1501" s="40"/>
      <c r="G1501" s="40"/>
      <c r="H1501" s="7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4"/>
      <c r="AC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5"/>
        <v>1</v>
      </c>
      <c r="C1502" s="184">
        <f t="shared" si="126"/>
        <v>0</v>
      </c>
      <c r="D1502" s="184"/>
      <c r="E1502" s="37"/>
      <c r="F1502" s="192"/>
      <c r="G1502" s="40"/>
      <c r="H1502" s="7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4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5"/>
        <v>1</v>
      </c>
      <c r="C1503" s="184">
        <f t="shared" si="126"/>
        <v>0</v>
      </c>
      <c r="D1503" s="184"/>
      <c r="E1503" s="191"/>
      <c r="F1503" s="192"/>
      <c r="G1503" s="483"/>
      <c r="H1503" s="7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4"/>
      <c r="AC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5"/>
        <v>1</v>
      </c>
      <c r="C1504" s="184">
        <f t="shared" si="126"/>
        <v>0</v>
      </c>
      <c r="D1504" s="184"/>
      <c r="E1504" s="191"/>
      <c r="F1504" s="192"/>
      <c r="G1504" s="483"/>
      <c r="H1504" s="45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4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5"/>
        <v>1</v>
      </c>
      <c r="C1505" s="184">
        <f t="shared" si="126"/>
        <v>0</v>
      </c>
      <c r="D1505" s="184"/>
      <c r="E1505" s="191"/>
      <c r="F1505" s="192"/>
      <c r="G1505" s="480"/>
      <c r="H1505" s="45"/>
      <c r="I1505" s="257"/>
      <c r="J1505" s="256"/>
      <c r="K1505" s="38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4"/>
      <c r="AC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5"/>
        <v>1</v>
      </c>
      <c r="C1506" s="184">
        <f t="shared" si="126"/>
        <v>0</v>
      </c>
      <c r="D1506" s="184"/>
      <c r="E1506" s="191"/>
      <c r="F1506" s="189"/>
      <c r="G1506" s="480"/>
      <c r="H1506" s="45"/>
      <c r="I1506" s="257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4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5"/>
        <v>1</v>
      </c>
      <c r="C1507" s="184">
        <f t="shared" si="126"/>
        <v>0</v>
      </c>
      <c r="D1507" s="184"/>
      <c r="E1507" s="762"/>
      <c r="F1507" s="40"/>
      <c r="G1507" s="40"/>
      <c r="H1507" s="7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4"/>
      <c r="AC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5"/>
        <v>1</v>
      </c>
      <c r="C1508" s="184">
        <f t="shared" si="126"/>
        <v>0</v>
      </c>
      <c r="D1508" s="184"/>
      <c r="E1508" s="762"/>
      <c r="F1508" s="189"/>
      <c r="G1508" s="40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4"/>
      <c r="AC1508" s="591"/>
      <c r="AD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5"/>
        <v>1</v>
      </c>
      <c r="C1509" s="184">
        <f t="shared" si="126"/>
        <v>0</v>
      </c>
      <c r="D1509" s="184"/>
      <c r="E1509" s="762"/>
      <c r="F1509" s="189"/>
      <c r="G1509" s="40"/>
      <c r="H1509" s="7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4"/>
      <c r="AC1509" s="591"/>
      <c r="AD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5"/>
        <v>1</v>
      </c>
      <c r="C1510" s="184">
        <f t="shared" si="126"/>
        <v>0</v>
      </c>
      <c r="D1510" s="184"/>
      <c r="E1510" s="762"/>
      <c r="F1510" s="189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4"/>
      <c r="AC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5"/>
        <v>1</v>
      </c>
      <c r="C1511" s="184">
        <f t="shared" si="126"/>
        <v>0</v>
      </c>
      <c r="D1511" s="184"/>
      <c r="E1511" s="762"/>
      <c r="F1511" s="189"/>
      <c r="G1511" s="40"/>
      <c r="H1511" s="7"/>
      <c r="I1511" s="789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4"/>
      <c r="AC1511" s="591"/>
      <c r="AD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5"/>
        <v>1</v>
      </c>
      <c r="C1512" s="184">
        <f t="shared" si="126"/>
        <v>0</v>
      </c>
      <c r="D1512" s="184"/>
      <c r="E1512" s="762"/>
      <c r="F1512" s="297"/>
      <c r="G1512" s="40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4"/>
      <c r="AC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5"/>
        <v>1</v>
      </c>
      <c r="C1513" s="184">
        <f t="shared" si="126"/>
        <v>0</v>
      </c>
      <c r="D1513" s="184"/>
      <c r="E1513" s="762"/>
      <c r="F1513" s="297"/>
      <c r="G1513" s="40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4"/>
      <c r="AC1513" s="591"/>
      <c r="AD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5"/>
        <v>1</v>
      </c>
      <c r="C1514" s="184">
        <f t="shared" si="126"/>
        <v>0</v>
      </c>
      <c r="D1514" s="184"/>
      <c r="E1514" s="184"/>
      <c r="F1514" s="189"/>
      <c r="G1514" s="601"/>
      <c r="H1514" s="7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4"/>
      <c r="AC1514" s="591"/>
      <c r="AD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5"/>
        <v>1</v>
      </c>
      <c r="C1515" s="184">
        <f t="shared" si="126"/>
        <v>0</v>
      </c>
      <c r="D1515" s="184"/>
      <c r="E1515" s="191"/>
      <c r="F1515" s="192"/>
      <c r="G1515" s="483"/>
      <c r="H1515" s="7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4"/>
      <c r="AC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5"/>
        <v>1</v>
      </c>
      <c r="C1516" s="184">
        <f t="shared" si="126"/>
        <v>0</v>
      </c>
      <c r="D1516" s="184"/>
      <c r="E1516" s="191"/>
      <c r="F1516" s="192"/>
      <c r="G1516" s="483"/>
      <c r="H1516" s="193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4"/>
      <c r="AC1516" s="591"/>
      <c r="AD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5"/>
        <v>1</v>
      </c>
      <c r="C1517" s="184">
        <f t="shared" si="126"/>
        <v>0</v>
      </c>
      <c r="D1517" s="184"/>
      <c r="E1517" s="191"/>
      <c r="F1517" s="192"/>
      <c r="G1517" s="483"/>
      <c r="H1517" s="193"/>
      <c r="I1517" s="257"/>
      <c r="J1517" s="257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4"/>
      <c r="AC1517" s="591"/>
      <c r="AD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5"/>
        <v>1</v>
      </c>
      <c r="C1518" s="184">
        <f t="shared" si="126"/>
        <v>0</v>
      </c>
      <c r="D1518" s="184"/>
      <c r="E1518" s="37"/>
      <c r="F1518" s="40"/>
      <c r="G1518" s="40"/>
      <c r="H1518" s="193"/>
      <c r="I1518" s="256"/>
      <c r="J1518" s="256"/>
      <c r="K1518" s="599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4"/>
      <c r="AC1518" s="591"/>
      <c r="AD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5"/>
        <v>1</v>
      </c>
      <c r="C1519" s="184">
        <f t="shared" si="126"/>
        <v>0</v>
      </c>
      <c r="D1519" s="184"/>
      <c r="E1519" s="37"/>
      <c r="F1519" s="40"/>
      <c r="G1519" s="40"/>
      <c r="H1519" s="193"/>
      <c r="I1519" s="256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4"/>
      <c r="AC1519" s="591"/>
      <c r="AD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5"/>
        <v>1</v>
      </c>
      <c r="C1520" s="184">
        <f t="shared" si="126"/>
        <v>0</v>
      </c>
      <c r="D1520" s="184"/>
      <c r="E1520" s="191"/>
      <c r="F1520" s="192"/>
      <c r="G1520" s="483"/>
      <c r="H1520" s="193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4"/>
      <c r="AC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5"/>
        <v>1</v>
      </c>
      <c r="C1521" s="184">
        <f t="shared" si="126"/>
        <v>0</v>
      </c>
      <c r="D1521" s="184"/>
      <c r="E1521" s="191"/>
      <c r="F1521" s="192"/>
      <c r="G1521" s="483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4"/>
      <c r="AC1521" s="591"/>
      <c r="AD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5"/>
        <v>1</v>
      </c>
      <c r="C1522" s="184">
        <f t="shared" si="126"/>
        <v>0</v>
      </c>
      <c r="D1522" s="184"/>
      <c r="E1522" s="191"/>
      <c r="F1522" s="192"/>
      <c r="G1522" s="483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4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5"/>
        <v>1</v>
      </c>
      <c r="C1523" s="184">
        <f t="shared" si="126"/>
        <v>0</v>
      </c>
      <c r="D1523" s="184"/>
      <c r="E1523" s="191"/>
      <c r="F1523" s="192"/>
      <c r="G1523" s="483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4"/>
      <c r="AC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5"/>
        <v>1</v>
      </c>
      <c r="C1524" s="184">
        <f t="shared" si="126"/>
        <v>0</v>
      </c>
      <c r="D1524" s="184"/>
      <c r="E1524" s="191"/>
      <c r="F1524" s="192"/>
      <c r="G1524" s="483"/>
      <c r="H1524" s="7"/>
      <c r="I1524" s="256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4"/>
      <c r="AC1524" s="591"/>
      <c r="AD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ref="B1525:B1588" si="127">IF(C1525&lt;&gt;"",MONTH(C1525),"")</f>
        <v>1</v>
      </c>
      <c r="C1525" s="184">
        <f t="shared" ref="C1525:C1588" si="128">E1525</f>
        <v>0</v>
      </c>
      <c r="D1525" s="184"/>
      <c r="E1525" s="191"/>
      <c r="F1525" s="192"/>
      <c r="G1525" s="483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4"/>
      <c r="AC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7"/>
        <v>1</v>
      </c>
      <c r="C1526" s="184">
        <f t="shared" si="128"/>
        <v>0</v>
      </c>
      <c r="D1526" s="184"/>
      <c r="E1526" s="191"/>
      <c r="F1526" s="189"/>
      <c r="G1526" s="483"/>
      <c r="H1526" s="7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4"/>
      <c r="AC1526" s="591"/>
      <c r="AD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7"/>
        <v>1</v>
      </c>
      <c r="C1527" s="184">
        <f t="shared" si="128"/>
        <v>0</v>
      </c>
      <c r="D1527" s="184"/>
      <c r="E1527" s="191"/>
      <c r="F1527" s="189"/>
      <c r="G1527" s="483"/>
      <c r="H1527" s="7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4"/>
      <c r="AC1527" s="591"/>
      <c r="AD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7"/>
        <v>1</v>
      </c>
      <c r="C1528" s="184">
        <f t="shared" si="128"/>
        <v>0</v>
      </c>
      <c r="D1528" s="184"/>
      <c r="E1528" s="191"/>
      <c r="F1528" s="189"/>
      <c r="G1528" s="483"/>
      <c r="H1528" s="7"/>
      <c r="I1528" s="256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4"/>
      <c r="AC1528" s="591"/>
      <c r="AD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7"/>
        <v>1</v>
      </c>
      <c r="C1529" s="184">
        <f t="shared" si="128"/>
        <v>0</v>
      </c>
      <c r="D1529" s="184"/>
      <c r="E1529" s="191"/>
      <c r="F1529" s="189"/>
      <c r="G1529" s="483"/>
      <c r="H1529" s="7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4"/>
      <c r="AC1529" s="591"/>
      <c r="AD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7"/>
        <v>1</v>
      </c>
      <c r="C1530" s="184">
        <f t="shared" si="128"/>
        <v>0</v>
      </c>
      <c r="D1530" s="184"/>
      <c r="E1530" s="191"/>
      <c r="F1530" s="192"/>
      <c r="G1530" s="483"/>
      <c r="H1530" s="7"/>
      <c r="I1530" s="257"/>
      <c r="J1530" s="257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4"/>
      <c r="AC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7"/>
        <v>1</v>
      </c>
      <c r="C1531" s="184">
        <f t="shared" si="128"/>
        <v>0</v>
      </c>
      <c r="D1531" s="184"/>
      <c r="E1531" s="191"/>
      <c r="F1531" s="192"/>
      <c r="G1531" s="483"/>
      <c r="H1531" s="7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4"/>
      <c r="AC1531" s="591"/>
      <c r="AD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7"/>
        <v>1</v>
      </c>
      <c r="C1532" s="184">
        <f t="shared" si="128"/>
        <v>0</v>
      </c>
      <c r="D1532" s="184"/>
      <c r="E1532" s="191"/>
      <c r="F1532" s="192"/>
      <c r="G1532" s="483"/>
      <c r="H1532" s="7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4"/>
      <c r="AC1532" s="591"/>
      <c r="AD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7"/>
        <v>1</v>
      </c>
      <c r="C1533" s="184">
        <f t="shared" si="128"/>
        <v>0</v>
      </c>
      <c r="D1533" s="184"/>
      <c r="E1533" s="191"/>
      <c r="F1533" s="192"/>
      <c r="G1533" s="483"/>
      <c r="H1533" s="7"/>
      <c r="I1533" s="257"/>
      <c r="J1533" s="257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4"/>
      <c r="AC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7"/>
        <v>1</v>
      </c>
      <c r="C1534" s="184">
        <f t="shared" si="128"/>
        <v>0</v>
      </c>
      <c r="D1534" s="184"/>
      <c r="E1534" s="191"/>
      <c r="F1534" s="192"/>
      <c r="G1534" s="483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4"/>
      <c r="AC1534" s="591"/>
      <c r="AD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7"/>
        <v>1</v>
      </c>
      <c r="C1535" s="184">
        <f t="shared" si="128"/>
        <v>0</v>
      </c>
      <c r="D1535" s="184"/>
      <c r="E1535" s="191"/>
      <c r="F1535" s="192"/>
      <c r="G1535" s="483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4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7"/>
        <v>1</v>
      </c>
      <c r="C1536" s="184">
        <f t="shared" si="128"/>
        <v>0</v>
      </c>
      <c r="D1536" s="184"/>
      <c r="E1536" s="191"/>
      <c r="F1536" s="192"/>
      <c r="G1536" s="483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4"/>
      <c r="AC1536" s="591"/>
      <c r="AD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7"/>
        <v>1</v>
      </c>
      <c r="C1537" s="184">
        <f t="shared" si="128"/>
        <v>0</v>
      </c>
      <c r="D1537" s="184"/>
      <c r="E1537" s="37"/>
      <c r="F1537" s="40"/>
      <c r="G1537" s="40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4"/>
      <c r="AC1537" s="591"/>
      <c r="AD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7"/>
        <v>1</v>
      </c>
      <c r="C1538" s="184">
        <f t="shared" si="128"/>
        <v>0</v>
      </c>
      <c r="D1538" s="184"/>
      <c r="E1538" s="37"/>
      <c r="F1538" s="40"/>
      <c r="G1538" s="40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4"/>
      <c r="AC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7"/>
        <v>1</v>
      </c>
      <c r="C1539" s="184">
        <f t="shared" si="128"/>
        <v>0</v>
      </c>
      <c r="D1539" s="184"/>
      <c r="E1539" s="37"/>
      <c r="F1539" s="40"/>
      <c r="G1539" s="40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4"/>
      <c r="AC1539" s="591"/>
      <c r="AD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7"/>
        <v>1</v>
      </c>
      <c r="C1540" s="184">
        <f t="shared" si="128"/>
        <v>0</v>
      </c>
      <c r="D1540" s="184"/>
      <c r="E1540" s="37"/>
      <c r="F1540" s="40"/>
      <c r="G1540" s="40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4"/>
      <c r="AC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7"/>
        <v>1</v>
      </c>
      <c r="C1541" s="184">
        <f t="shared" si="128"/>
        <v>0</v>
      </c>
      <c r="D1541" s="184"/>
      <c r="E1541" s="37"/>
      <c r="F1541" s="40"/>
      <c r="G1541" s="40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4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7"/>
        <v>1</v>
      </c>
      <c r="C1542" s="184">
        <f t="shared" si="128"/>
        <v>0</v>
      </c>
      <c r="D1542" s="184"/>
      <c r="E1542" s="37"/>
      <c r="F1542" s="40"/>
      <c r="G1542" s="40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7"/>
        <v>1</v>
      </c>
      <c r="C1543" s="184">
        <f t="shared" si="128"/>
        <v>0</v>
      </c>
      <c r="D1543" s="184"/>
      <c r="E1543" s="37"/>
      <c r="F1543" s="40"/>
      <c r="G1543" s="40"/>
      <c r="H1543" s="7"/>
      <c r="I1543" s="256"/>
      <c r="J1543" s="256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7"/>
        <v>1</v>
      </c>
      <c r="C1544" s="184">
        <f t="shared" si="128"/>
        <v>0</v>
      </c>
      <c r="D1544" s="184"/>
      <c r="E1544" s="37"/>
      <c r="F1544" s="40"/>
      <c r="G1544" s="40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  <c r="AD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7"/>
        <v>1</v>
      </c>
      <c r="C1545" s="184">
        <f t="shared" si="128"/>
        <v>0</v>
      </c>
      <c r="D1545" s="184"/>
      <c r="E1545" s="37"/>
      <c r="F1545" s="40"/>
      <c r="G1545" s="40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7"/>
        <v>1</v>
      </c>
      <c r="C1546" s="184">
        <f t="shared" si="128"/>
        <v>0</v>
      </c>
      <c r="D1546" s="184"/>
      <c r="E1546" s="37"/>
      <c r="F1546" s="40"/>
      <c r="G1546" s="40"/>
      <c r="H1546" s="7"/>
      <c r="I1546" s="256"/>
      <c r="J1546" s="256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  <c r="AD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7"/>
        <v>1</v>
      </c>
      <c r="C1547" s="184">
        <f t="shared" si="128"/>
        <v>0</v>
      </c>
      <c r="D1547" s="184"/>
      <c r="E1547" s="37"/>
      <c r="F1547" s="40"/>
      <c r="G1547" s="40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7"/>
        <v>1</v>
      </c>
      <c r="C1548" s="184">
        <f t="shared" si="128"/>
        <v>0</v>
      </c>
      <c r="D1548" s="184"/>
      <c r="E1548" s="37"/>
      <c r="F1548" s="40"/>
      <c r="G1548" s="40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7"/>
        <v>1</v>
      </c>
      <c r="C1549" s="184">
        <f t="shared" si="128"/>
        <v>0</v>
      </c>
      <c r="D1549" s="184"/>
      <c r="E1549" s="37"/>
      <c r="F1549" s="40"/>
      <c r="G1549" s="40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7"/>
        <v>1</v>
      </c>
      <c r="C1550" s="184">
        <f t="shared" si="128"/>
        <v>0</v>
      </c>
      <c r="D1550" s="184"/>
      <c r="E1550" s="37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7"/>
        <v>1</v>
      </c>
      <c r="C1551" s="184">
        <f t="shared" si="128"/>
        <v>0</v>
      </c>
      <c r="D1551" s="184"/>
      <c r="E1551" s="37"/>
      <c r="F1551" s="40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7"/>
        <v>1</v>
      </c>
      <c r="C1552" s="184">
        <f t="shared" si="128"/>
        <v>0</v>
      </c>
      <c r="D1552" s="184"/>
      <c r="E1552" s="37"/>
      <c r="F1552" s="40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7"/>
        <v>1</v>
      </c>
      <c r="C1553" s="184">
        <f t="shared" si="128"/>
        <v>0</v>
      </c>
      <c r="D1553" s="184"/>
      <c r="E1553" s="37"/>
      <c r="F1553" s="40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7"/>
        <v>1</v>
      </c>
      <c r="C1554" s="184">
        <f t="shared" si="128"/>
        <v>0</v>
      </c>
      <c r="D1554" s="184"/>
      <c r="E1554" s="37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7"/>
        <v>1</v>
      </c>
      <c r="C1555" s="184">
        <f t="shared" si="128"/>
        <v>0</v>
      </c>
      <c r="D1555" s="184"/>
      <c r="E1555" s="37"/>
      <c r="F1555" s="40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7"/>
        <v>1</v>
      </c>
      <c r="C1556" s="184">
        <f t="shared" si="128"/>
        <v>0</v>
      </c>
      <c r="D1556" s="184"/>
      <c r="E1556" s="37"/>
      <c r="F1556" s="40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7"/>
        <v>1</v>
      </c>
      <c r="C1557" s="184">
        <f t="shared" si="128"/>
        <v>0</v>
      </c>
      <c r="D1557" s="184"/>
      <c r="E1557" s="37"/>
      <c r="F1557" s="40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7"/>
        <v>1</v>
      </c>
      <c r="C1558" s="184">
        <f t="shared" si="128"/>
        <v>0</v>
      </c>
      <c r="D1558" s="184"/>
      <c r="E1558" s="37"/>
      <c r="F1558" s="40"/>
      <c r="G1558" s="40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  <c r="AD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7"/>
        <v>1</v>
      </c>
      <c r="C1559" s="184">
        <f t="shared" si="128"/>
        <v>0</v>
      </c>
      <c r="D1559" s="184"/>
      <c r="E1559" s="37"/>
      <c r="F1559" s="40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7"/>
        <v>1</v>
      </c>
      <c r="C1560" s="184">
        <f t="shared" si="128"/>
        <v>0</v>
      </c>
      <c r="D1560" s="184"/>
      <c r="E1560" s="37"/>
      <c r="F1560" s="40"/>
      <c r="G1560" s="40"/>
      <c r="H1560" s="7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  <c r="AD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7"/>
        <v>1</v>
      </c>
      <c r="C1561" s="184">
        <f t="shared" si="128"/>
        <v>0</v>
      </c>
      <c r="D1561" s="184"/>
      <c r="E1561" s="37"/>
      <c r="F1561" s="40"/>
      <c r="G1561" s="40"/>
      <c r="H1561" s="7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7"/>
        <v>1</v>
      </c>
      <c r="C1562" s="184">
        <f t="shared" si="128"/>
        <v>0</v>
      </c>
      <c r="D1562" s="184"/>
      <c r="E1562" s="37"/>
      <c r="F1562" s="40"/>
      <c r="G1562" s="40"/>
      <c r="H1562" s="7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7"/>
        <v>1</v>
      </c>
      <c r="C1563" s="184">
        <f t="shared" si="128"/>
        <v>0</v>
      </c>
      <c r="D1563" s="184"/>
      <c r="E1563" s="37"/>
      <c r="F1563" s="40"/>
      <c r="G1563" s="40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7"/>
        <v>1</v>
      </c>
      <c r="C1564" s="184">
        <f t="shared" si="128"/>
        <v>0</v>
      </c>
      <c r="D1564" s="184"/>
      <c r="E1564" s="37"/>
      <c r="F1564" s="40"/>
      <c r="G1564" s="40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7"/>
        <v>1</v>
      </c>
      <c r="C1565" s="184">
        <f t="shared" si="128"/>
        <v>0</v>
      </c>
      <c r="D1565" s="184"/>
      <c r="E1565" s="37"/>
      <c r="F1565" s="40"/>
      <c r="G1565" s="40"/>
      <c r="H1565" s="7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7"/>
        <v>1</v>
      </c>
      <c r="C1566" s="184">
        <f t="shared" si="128"/>
        <v>0</v>
      </c>
      <c r="D1566" s="184"/>
      <c r="E1566" s="37"/>
      <c r="F1566" s="40"/>
      <c r="G1566" s="40"/>
      <c r="H1566" s="7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  <c r="AD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7"/>
        <v>1</v>
      </c>
      <c r="C1567" s="184">
        <f t="shared" si="128"/>
        <v>0</v>
      </c>
      <c r="D1567" s="184"/>
      <c r="E1567" s="191"/>
      <c r="F1567" s="192"/>
      <c r="G1567" s="483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7"/>
        <v>1</v>
      </c>
      <c r="C1568" s="184">
        <f t="shared" si="128"/>
        <v>0</v>
      </c>
      <c r="D1568" s="184"/>
      <c r="E1568" s="191"/>
      <c r="F1568" s="192"/>
      <c r="G1568" s="483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  <c r="AD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7"/>
        <v>1</v>
      </c>
      <c r="C1569" s="184">
        <f t="shared" si="128"/>
        <v>0</v>
      </c>
      <c r="D1569" s="184"/>
      <c r="E1569" s="191"/>
      <c r="F1569" s="192"/>
      <c r="G1569" s="483"/>
      <c r="H1569" s="7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7"/>
        <v>1</v>
      </c>
      <c r="C1570" s="184">
        <f t="shared" si="128"/>
        <v>0</v>
      </c>
      <c r="D1570" s="184"/>
      <c r="E1570" s="191"/>
      <c r="F1570" s="192"/>
      <c r="G1570" s="483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7"/>
        <v>1</v>
      </c>
      <c r="C1571" s="184">
        <f t="shared" si="128"/>
        <v>0</v>
      </c>
      <c r="D1571" s="184"/>
      <c r="E1571" s="191"/>
      <c r="F1571" s="192"/>
      <c r="G1571" s="483"/>
      <c r="H1571" s="7"/>
      <c r="I1571" s="257"/>
      <c r="J1571" s="257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  <c r="AD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7"/>
        <v>1</v>
      </c>
      <c r="C1572" s="184">
        <f t="shared" si="128"/>
        <v>0</v>
      </c>
      <c r="D1572" s="184"/>
      <c r="E1572" s="191"/>
      <c r="F1572" s="192"/>
      <c r="G1572" s="483"/>
      <c r="H1572" s="7"/>
      <c r="I1572" s="257"/>
      <c r="J1572" s="257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  <c r="AD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7"/>
        <v>1</v>
      </c>
      <c r="C1573" s="184">
        <f t="shared" si="128"/>
        <v>0</v>
      </c>
      <c r="D1573" s="184"/>
      <c r="E1573" s="191"/>
      <c r="F1573" s="192"/>
      <c r="G1573" s="483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  <c r="AD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7"/>
        <v>1</v>
      </c>
      <c r="C1574" s="184">
        <f t="shared" si="128"/>
        <v>0</v>
      </c>
      <c r="D1574" s="184"/>
      <c r="E1574" s="191"/>
      <c r="F1574" s="192"/>
      <c r="G1574" s="483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  <c r="AD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7"/>
        <v>1</v>
      </c>
      <c r="C1575" s="184">
        <f t="shared" si="128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  <c r="AD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7"/>
        <v>1</v>
      </c>
      <c r="C1576" s="184">
        <f t="shared" si="128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7"/>
        <v>1</v>
      </c>
      <c r="C1577" s="184">
        <f t="shared" si="128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7"/>
        <v>1</v>
      </c>
      <c r="C1578" s="184">
        <f t="shared" si="128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7"/>
        <v>1</v>
      </c>
      <c r="C1579" s="184">
        <f t="shared" si="128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7"/>
        <v>1</v>
      </c>
      <c r="C1580" s="184">
        <f t="shared" si="128"/>
        <v>0</v>
      </c>
      <c r="D1580" s="184"/>
      <c r="E1580" s="37"/>
      <c r="F1580" s="40"/>
      <c r="G1580" s="40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  <c r="AD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7"/>
        <v>1</v>
      </c>
      <c r="C1581" s="184">
        <f t="shared" si="128"/>
        <v>0</v>
      </c>
      <c r="D1581" s="184"/>
      <c r="E1581" s="37"/>
      <c r="F1581" s="40"/>
      <c r="G1581" s="40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  <c r="AD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7"/>
        <v>1</v>
      </c>
      <c r="C1582" s="184">
        <f t="shared" si="128"/>
        <v>0</v>
      </c>
      <c r="D1582" s="184"/>
      <c r="E1582" s="37"/>
      <c r="F1582" s="40"/>
      <c r="G1582" s="40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7"/>
        <v>1</v>
      </c>
      <c r="C1583" s="184">
        <f t="shared" si="128"/>
        <v>0</v>
      </c>
      <c r="D1583" s="184"/>
      <c r="E1583" s="37"/>
      <c r="F1583" s="40"/>
      <c r="G1583" s="40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  <c r="AD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7"/>
        <v>1</v>
      </c>
      <c r="C1584" s="184">
        <f t="shared" si="128"/>
        <v>0</v>
      </c>
      <c r="D1584" s="184"/>
      <c r="E1584" s="37"/>
      <c r="F1584" s="40"/>
      <c r="G1584" s="40"/>
      <c r="H1584" s="7"/>
      <c r="I1584" s="256"/>
      <c r="J1584" s="256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  <c r="AD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7"/>
        <v>1</v>
      </c>
      <c r="C1585" s="184">
        <f t="shared" si="128"/>
        <v>0</v>
      </c>
      <c r="D1585" s="184"/>
      <c r="E1585" s="37"/>
      <c r="F1585" s="40"/>
      <c r="G1585" s="40"/>
      <c r="H1585" s="7"/>
      <c r="I1585" s="256"/>
      <c r="J1585" s="256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7"/>
        <v>1</v>
      </c>
      <c r="C1586" s="184">
        <f t="shared" si="128"/>
        <v>0</v>
      </c>
      <c r="D1586" s="184"/>
      <c r="E1586" s="37"/>
      <c r="F1586" s="40"/>
      <c r="G1586" s="40"/>
      <c r="H1586" s="7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7"/>
        <v>1</v>
      </c>
      <c r="C1587" s="184">
        <f t="shared" si="128"/>
        <v>0</v>
      </c>
      <c r="D1587" s="184"/>
      <c r="E1587" s="37"/>
      <c r="F1587" s="40"/>
      <c r="G1587" s="40"/>
      <c r="H1587" s="7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7"/>
        <v>1</v>
      </c>
      <c r="C1588" s="184">
        <f t="shared" si="128"/>
        <v>0</v>
      </c>
      <c r="D1588" s="184"/>
      <c r="E1588" s="37"/>
      <c r="F1588" s="40"/>
      <c r="G1588" s="40"/>
      <c r="H1588" s="7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ref="B1589:B1652" si="129">IF(C1589&lt;&gt;"",MONTH(C1589),"")</f>
        <v>1</v>
      </c>
      <c r="C1589" s="184">
        <f t="shared" ref="C1589:C1652" si="130">E1589</f>
        <v>0</v>
      </c>
      <c r="D1589" s="184"/>
      <c r="E1589" s="191"/>
      <c r="F1589" s="189"/>
      <c r="G1589" s="601"/>
      <c r="H1589" s="7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9"/>
        <v>1</v>
      </c>
      <c r="C1590" s="184">
        <f t="shared" si="130"/>
        <v>0</v>
      </c>
      <c r="D1590" s="184"/>
      <c r="E1590" s="191"/>
      <c r="F1590" s="189"/>
      <c r="G1590" s="601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  <c r="AD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9"/>
        <v>1</v>
      </c>
      <c r="C1591" s="184">
        <f t="shared" si="130"/>
        <v>0</v>
      </c>
      <c r="D1591" s="184"/>
      <c r="E1591" s="191"/>
      <c r="F1591" s="189"/>
      <c r="G1591" s="601"/>
      <c r="H1591" s="7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9"/>
        <v>1</v>
      </c>
      <c r="C1592" s="184">
        <f t="shared" si="130"/>
        <v>0</v>
      </c>
      <c r="D1592" s="184"/>
      <c r="E1592" s="762"/>
      <c r="F1592" s="189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9"/>
        <v>1</v>
      </c>
      <c r="C1593" s="184">
        <f t="shared" si="130"/>
        <v>0</v>
      </c>
      <c r="D1593" s="184"/>
      <c r="E1593" s="762"/>
      <c r="F1593" s="40"/>
      <c r="G1593" s="40"/>
      <c r="H1593" s="7"/>
      <c r="I1593" s="789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  <c r="AD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9"/>
        <v>1</v>
      </c>
      <c r="C1594" s="184">
        <f t="shared" si="130"/>
        <v>0</v>
      </c>
      <c r="D1594" s="184"/>
      <c r="E1594" s="762"/>
      <c r="F1594" s="189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9"/>
        <v>1</v>
      </c>
      <c r="C1595" s="184">
        <f t="shared" si="130"/>
        <v>0</v>
      </c>
      <c r="D1595" s="184"/>
      <c r="E1595" s="762"/>
      <c r="F1595" s="297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9"/>
        <v>1</v>
      </c>
      <c r="C1596" s="184">
        <f t="shared" si="130"/>
        <v>0</v>
      </c>
      <c r="D1596" s="184"/>
      <c r="E1596" s="762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9"/>
        <v>1</v>
      </c>
      <c r="C1597" s="184">
        <f t="shared" si="130"/>
        <v>0</v>
      </c>
      <c r="D1597" s="184"/>
      <c r="E1597" s="762"/>
      <c r="F1597" s="189"/>
      <c r="G1597" s="40"/>
      <c r="H1597" s="7"/>
      <c r="I1597" s="789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9"/>
        <v>1</v>
      </c>
      <c r="C1598" s="184">
        <f t="shared" si="130"/>
        <v>0</v>
      </c>
      <c r="D1598" s="184"/>
      <c r="E1598" s="762"/>
      <c r="F1598" s="40"/>
      <c r="G1598" s="40"/>
      <c r="H1598" s="7"/>
      <c r="I1598" s="789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29"/>
        <v>1</v>
      </c>
      <c r="C1599" s="184">
        <f t="shared" si="130"/>
        <v>0</v>
      </c>
      <c r="D1599" s="184"/>
      <c r="E1599" s="762"/>
      <c r="F1599" s="189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</v>
      </c>
      <c r="C1600" s="184">
        <f t="shared" si="130"/>
        <v>0</v>
      </c>
      <c r="D1600" s="184"/>
      <c r="E1600" s="762"/>
      <c r="F1600" s="189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</v>
      </c>
      <c r="C1601" s="184">
        <f t="shared" si="130"/>
        <v>0</v>
      </c>
      <c r="D1601" s="184"/>
      <c r="E1601" s="184"/>
      <c r="F1601" s="189"/>
      <c r="G1601" s="601"/>
      <c r="H1601" s="193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</v>
      </c>
      <c r="C1602" s="184">
        <f t="shared" si="130"/>
        <v>0</v>
      </c>
      <c r="D1602" s="184"/>
      <c r="E1602" s="762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</v>
      </c>
      <c r="C1603" s="184">
        <f t="shared" si="130"/>
        <v>0</v>
      </c>
      <c r="D1603" s="184"/>
      <c r="E1603" s="762"/>
      <c r="F1603" s="189"/>
      <c r="G1603" s="40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</v>
      </c>
      <c r="C1604" s="184">
        <f t="shared" si="130"/>
        <v>0</v>
      </c>
      <c r="D1604" s="184"/>
      <c r="E1604" s="762"/>
      <c r="F1604" s="189"/>
      <c r="G1604" s="40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</v>
      </c>
      <c r="C1605" s="184">
        <f t="shared" si="130"/>
        <v>0</v>
      </c>
      <c r="D1605" s="184"/>
      <c r="E1605" s="762"/>
      <c r="F1605" s="189"/>
      <c r="G1605" s="40"/>
      <c r="H1605" s="7"/>
      <c r="I1605" s="789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</v>
      </c>
      <c r="C1606" s="184">
        <f t="shared" si="130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  <c r="AD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</v>
      </c>
      <c r="C1607" s="184">
        <f t="shared" si="130"/>
        <v>0</v>
      </c>
      <c r="D1607" s="184"/>
      <c r="E1607" s="762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</v>
      </c>
      <c r="C1608" s="184">
        <f t="shared" si="130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</v>
      </c>
      <c r="C1609" s="184">
        <f t="shared" si="130"/>
        <v>0</v>
      </c>
      <c r="D1609" s="184"/>
      <c r="E1609" s="762"/>
      <c r="F1609" s="189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  <c r="AD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</v>
      </c>
      <c r="C1610" s="184">
        <f t="shared" si="130"/>
        <v>0</v>
      </c>
      <c r="D1610" s="184"/>
      <c r="E1610" s="762"/>
      <c r="F1610" s="189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  <c r="AD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</v>
      </c>
      <c r="C1611" s="184">
        <f t="shared" si="130"/>
        <v>0</v>
      </c>
      <c r="D1611" s="184"/>
      <c r="E1611" s="762"/>
      <c r="F1611" s="189"/>
      <c r="G1611" s="40"/>
      <c r="H1611" s="7"/>
      <c r="I1611" s="256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</v>
      </c>
      <c r="C1612" s="184">
        <f t="shared" si="130"/>
        <v>0</v>
      </c>
      <c r="D1612" s="184"/>
      <c r="E1612" s="762"/>
      <c r="F1612" s="189"/>
      <c r="G1612" s="40"/>
      <c r="H1612" s="7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</v>
      </c>
      <c r="C1613" s="184">
        <f t="shared" si="130"/>
        <v>0</v>
      </c>
      <c r="D1613" s="184"/>
      <c r="E1613" s="184"/>
      <c r="F1613" s="189"/>
      <c r="G1613" s="601"/>
      <c r="H1613" s="193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</v>
      </c>
      <c r="C1614" s="184">
        <f t="shared" si="130"/>
        <v>0</v>
      </c>
      <c r="D1614" s="184"/>
      <c r="E1614" s="191"/>
      <c r="F1614" s="192"/>
      <c r="G1614" s="483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</v>
      </c>
      <c r="C1615" s="184">
        <f t="shared" si="130"/>
        <v>0</v>
      </c>
      <c r="D1615" s="184"/>
      <c r="E1615" s="191"/>
      <c r="F1615" s="192"/>
      <c r="G1615" s="483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  <c r="AD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</v>
      </c>
      <c r="C1616" s="184">
        <f t="shared" si="130"/>
        <v>0</v>
      </c>
      <c r="D1616" s="184"/>
      <c r="E1616" s="191"/>
      <c r="F1616" s="192"/>
      <c r="G1616" s="483"/>
      <c r="H1616" s="193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</v>
      </c>
      <c r="C1617" s="184">
        <f t="shared" si="130"/>
        <v>0</v>
      </c>
      <c r="D1617" s="184"/>
      <c r="E1617" s="191"/>
      <c r="F1617" s="192"/>
      <c r="G1617" s="483"/>
      <c r="H1617" s="193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</v>
      </c>
      <c r="C1618" s="184">
        <f t="shared" si="130"/>
        <v>0</v>
      </c>
      <c r="D1618" s="184"/>
      <c r="E1618" s="191"/>
      <c r="F1618" s="192"/>
      <c r="G1618" s="483"/>
      <c r="H1618" s="193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</v>
      </c>
      <c r="C1619" s="184">
        <f t="shared" si="130"/>
        <v>0</v>
      </c>
      <c r="D1619" s="184"/>
      <c r="E1619" s="37"/>
      <c r="F1619" s="40"/>
      <c r="G1619" s="40"/>
      <c r="H1619" s="7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</v>
      </c>
      <c r="C1620" s="184">
        <f t="shared" si="130"/>
        <v>0</v>
      </c>
      <c r="D1620" s="184"/>
      <c r="E1620" s="37"/>
      <c r="F1620" s="40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</v>
      </c>
      <c r="C1621" s="184">
        <f t="shared" si="130"/>
        <v>0</v>
      </c>
      <c r="D1621" s="184"/>
      <c r="E1621" s="184"/>
      <c r="F1621" s="189"/>
      <c r="G1621" s="601"/>
      <c r="H1621" s="193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</v>
      </c>
      <c r="C1622" s="184">
        <f t="shared" si="130"/>
        <v>0</v>
      </c>
      <c r="D1622" s="184"/>
      <c r="E1622" s="184"/>
      <c r="F1622" s="189"/>
      <c r="G1622" s="601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</v>
      </c>
      <c r="C1623" s="184">
        <f t="shared" si="130"/>
        <v>0</v>
      </c>
      <c r="D1623" s="184"/>
      <c r="E1623" s="184"/>
      <c r="F1623" s="189"/>
      <c r="G1623" s="601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</v>
      </c>
      <c r="C1624" s="184">
        <f t="shared" si="130"/>
        <v>0</v>
      </c>
      <c r="D1624" s="184"/>
      <c r="E1624" s="184"/>
      <c r="F1624" s="189"/>
      <c r="G1624" s="601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</v>
      </c>
      <c r="C1625" s="184">
        <f t="shared" si="130"/>
        <v>0</v>
      </c>
      <c r="D1625" s="184"/>
      <c r="E1625" s="184"/>
      <c r="F1625" s="189"/>
      <c r="G1625" s="601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</v>
      </c>
      <c r="C1626" s="184">
        <f t="shared" si="130"/>
        <v>0</v>
      </c>
      <c r="D1626" s="184"/>
      <c r="E1626" s="184"/>
      <c r="F1626" s="189"/>
      <c r="G1626" s="601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  <c r="AD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</v>
      </c>
      <c r="C1627" s="184">
        <f t="shared" si="130"/>
        <v>0</v>
      </c>
      <c r="D1627" s="184"/>
      <c r="E1627" s="184"/>
      <c r="F1627" s="189"/>
      <c r="G1627" s="601"/>
      <c r="H1627" s="7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  <c r="AD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</v>
      </c>
      <c r="C1628" s="184">
        <f t="shared" si="130"/>
        <v>0</v>
      </c>
      <c r="D1628" s="184"/>
      <c r="E1628" s="191"/>
      <c r="F1628" s="192"/>
      <c r="G1628" s="483"/>
      <c r="H1628" s="45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</v>
      </c>
      <c r="C1629" s="184">
        <f t="shared" si="130"/>
        <v>0</v>
      </c>
      <c r="D1629" s="184"/>
      <c r="E1629" s="191"/>
      <c r="F1629" s="192"/>
      <c r="G1629" s="483"/>
      <c r="H1629" s="45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</v>
      </c>
      <c r="C1630" s="184">
        <f t="shared" si="130"/>
        <v>0</v>
      </c>
      <c r="D1630" s="184"/>
      <c r="E1630" s="762"/>
      <c r="F1630" s="189"/>
      <c r="G1630" s="40"/>
      <c r="H1630" s="7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</v>
      </c>
      <c r="C1631" s="184">
        <f t="shared" si="130"/>
        <v>0</v>
      </c>
      <c r="D1631" s="184"/>
      <c r="E1631" s="762"/>
      <c r="F1631" s="297"/>
      <c r="G1631" s="40"/>
      <c r="H1631" s="7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  <c r="AD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</v>
      </c>
      <c r="C1632" s="184">
        <f t="shared" si="130"/>
        <v>0</v>
      </c>
      <c r="D1632" s="184"/>
      <c r="E1632" s="762"/>
      <c r="F1632" s="189"/>
      <c r="G1632" s="40"/>
      <c r="H1632" s="7"/>
      <c r="I1632" s="789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  <c r="AD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</v>
      </c>
      <c r="C1633" s="184">
        <f t="shared" si="130"/>
        <v>0</v>
      </c>
      <c r="D1633" s="184"/>
      <c r="E1633" s="762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  <c r="AD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</v>
      </c>
      <c r="C1634" s="184">
        <f t="shared" si="130"/>
        <v>0</v>
      </c>
      <c r="D1634" s="184"/>
      <c r="E1634" s="762"/>
      <c r="F1634" s="189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</v>
      </c>
      <c r="C1635" s="184">
        <f t="shared" si="130"/>
        <v>0</v>
      </c>
      <c r="D1635" s="184"/>
      <c r="E1635" s="762"/>
      <c r="F1635" s="189"/>
      <c r="G1635" s="40"/>
      <c r="H1635" s="7"/>
      <c r="I1635" s="789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</v>
      </c>
      <c r="C1636" s="184">
        <f t="shared" si="130"/>
        <v>0</v>
      </c>
      <c r="D1636" s="184"/>
      <c r="E1636" s="762"/>
      <c r="F1636" s="189"/>
      <c r="G1636" s="40"/>
      <c r="H1636" s="7"/>
      <c r="I1636" s="789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</v>
      </c>
      <c r="C1637" s="184">
        <f t="shared" si="130"/>
        <v>0</v>
      </c>
      <c r="D1637" s="184"/>
      <c r="E1637" s="762"/>
      <c r="F1637" s="189"/>
      <c r="G1637" s="40"/>
      <c r="H1637" s="7"/>
      <c r="I1637" s="789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</v>
      </c>
      <c r="C1638" s="184">
        <f t="shared" si="130"/>
        <v>0</v>
      </c>
      <c r="D1638" s="184"/>
      <c r="E1638" s="191"/>
      <c r="F1638" s="192"/>
      <c r="G1638" s="483"/>
      <c r="H1638" s="193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</v>
      </c>
      <c r="C1639" s="184">
        <f t="shared" si="130"/>
        <v>0</v>
      </c>
      <c r="D1639" s="184"/>
      <c r="E1639" s="191"/>
      <c r="F1639" s="192"/>
      <c r="G1639" s="483"/>
      <c r="H1639" s="193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</v>
      </c>
      <c r="C1640" s="184">
        <f t="shared" si="130"/>
        <v>0</v>
      </c>
      <c r="D1640" s="184"/>
      <c r="E1640" s="191"/>
      <c r="F1640" s="192"/>
      <c r="G1640" s="483"/>
      <c r="H1640" s="193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</v>
      </c>
      <c r="C1641" s="184">
        <f t="shared" si="130"/>
        <v>0</v>
      </c>
      <c r="D1641" s="184"/>
      <c r="E1641" s="191"/>
      <c r="F1641" s="192"/>
      <c r="G1641" s="483"/>
      <c r="H1641" s="193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</v>
      </c>
      <c r="C1642" s="184">
        <f t="shared" si="130"/>
        <v>0</v>
      </c>
      <c r="D1642" s="184"/>
      <c r="E1642" s="191"/>
      <c r="F1642" s="192"/>
      <c r="G1642" s="483"/>
      <c r="H1642" s="193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</v>
      </c>
      <c r="C1643" s="184">
        <f t="shared" si="130"/>
        <v>0</v>
      </c>
      <c r="D1643" s="184"/>
      <c r="E1643" s="191"/>
      <c r="F1643" s="192"/>
      <c r="G1643" s="483"/>
      <c r="H1643" s="193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  <c r="AD1643" s="591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</v>
      </c>
      <c r="C1644" s="184">
        <f t="shared" si="130"/>
        <v>0</v>
      </c>
      <c r="D1644" s="184"/>
      <c r="E1644" s="191"/>
      <c r="F1644" s="192"/>
      <c r="G1644" s="483"/>
      <c r="H1644" s="193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  <c r="AD1644" s="59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</v>
      </c>
      <c r="C1645" s="184">
        <f t="shared" si="130"/>
        <v>0</v>
      </c>
      <c r="D1645" s="184"/>
      <c r="E1645" s="191"/>
      <c r="F1645" s="192"/>
      <c r="G1645" s="483"/>
      <c r="H1645" s="193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</v>
      </c>
      <c r="C1646" s="184">
        <f t="shared" si="130"/>
        <v>0</v>
      </c>
      <c r="D1646" s="184"/>
      <c r="E1646" s="191"/>
      <c r="F1646" s="192"/>
      <c r="G1646" s="483"/>
      <c r="H1646" s="193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</v>
      </c>
      <c r="C1647" s="184">
        <f t="shared" si="130"/>
        <v>0</v>
      </c>
      <c r="D1647" s="184"/>
      <c r="E1647" s="37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  <c r="AD1647" s="591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</v>
      </c>
      <c r="C1648" s="184">
        <f t="shared" si="130"/>
        <v>0</v>
      </c>
      <c r="D1648" s="184"/>
      <c r="E1648" s="37"/>
      <c r="F1648" s="40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</v>
      </c>
      <c r="C1649" s="184">
        <f t="shared" si="130"/>
        <v>0</v>
      </c>
      <c r="D1649" s="184"/>
      <c r="E1649" s="37"/>
      <c r="F1649" s="192"/>
      <c r="G1649" s="40"/>
      <c r="H1649" s="7"/>
      <c r="I1649" s="256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</v>
      </c>
      <c r="C1650" s="184">
        <f t="shared" si="130"/>
        <v>0</v>
      </c>
      <c r="D1650" s="184"/>
      <c r="E1650" s="37"/>
      <c r="F1650" s="40"/>
      <c r="G1650" s="40"/>
      <c r="H1650" s="7"/>
      <c r="I1650" s="256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  <c r="AD1650" s="591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</v>
      </c>
      <c r="C1651" s="184">
        <f t="shared" si="130"/>
        <v>0</v>
      </c>
      <c r="D1651" s="184"/>
      <c r="E1651" s="37"/>
      <c r="F1651" s="192"/>
      <c r="G1651" s="40"/>
      <c r="H1651" s="7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</v>
      </c>
      <c r="C1652" s="184">
        <f t="shared" si="130"/>
        <v>0</v>
      </c>
      <c r="D1652" s="184"/>
      <c r="E1652" s="37"/>
      <c r="F1652" s="40"/>
      <c r="G1652" s="40"/>
      <c r="H1652" s="7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ref="B1653:B1716" si="131">IF(C1653&lt;&gt;"",MONTH(C1653),"")</f>
        <v>1</v>
      </c>
      <c r="C1653" s="184">
        <f t="shared" ref="C1653:C1716" si="132">E1653</f>
        <v>0</v>
      </c>
      <c r="D1653" s="184"/>
      <c r="E1653" s="37"/>
      <c r="F1653" s="40"/>
      <c r="G1653" s="40"/>
      <c r="H1653" s="7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31"/>
        <v>1</v>
      </c>
      <c r="C1654" s="184">
        <f t="shared" si="132"/>
        <v>0</v>
      </c>
      <c r="D1654" s="184"/>
      <c r="E1654" s="37"/>
      <c r="F1654" s="40"/>
      <c r="G1654" s="40"/>
      <c r="H1654" s="7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31"/>
        <v>1</v>
      </c>
      <c r="C1655" s="184">
        <f t="shared" si="132"/>
        <v>0</v>
      </c>
      <c r="D1655" s="184"/>
      <c r="E1655" s="37"/>
      <c r="F1655" s="40"/>
      <c r="G1655" s="40"/>
      <c r="H1655" s="7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31"/>
        <v>1</v>
      </c>
      <c r="C1656" s="184">
        <f t="shared" si="132"/>
        <v>0</v>
      </c>
      <c r="D1656" s="184"/>
      <c r="E1656" s="37"/>
      <c r="F1656" s="40"/>
      <c r="G1656" s="40"/>
      <c r="H1656" s="7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31"/>
        <v>1</v>
      </c>
      <c r="C1657" s="184">
        <f t="shared" si="132"/>
        <v>0</v>
      </c>
      <c r="D1657" s="184"/>
      <c r="E1657" s="37"/>
      <c r="F1657" s="192"/>
      <c r="G1657" s="40"/>
      <c r="H1657" s="7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31"/>
        <v>1</v>
      </c>
      <c r="C1658" s="184">
        <f t="shared" si="132"/>
        <v>0</v>
      </c>
      <c r="D1658" s="184"/>
      <c r="E1658" s="37"/>
      <c r="F1658" s="40"/>
      <c r="G1658" s="40"/>
      <c r="H1658" s="7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31"/>
        <v>1</v>
      </c>
      <c r="C1659" s="184">
        <f t="shared" si="132"/>
        <v>0</v>
      </c>
      <c r="D1659" s="184"/>
      <c r="E1659" s="37"/>
      <c r="F1659" s="192"/>
      <c r="G1659" s="40"/>
      <c r="H1659" s="7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  <c r="AD1659" s="59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31"/>
        <v>1</v>
      </c>
      <c r="C1660" s="184">
        <f t="shared" si="132"/>
        <v>0</v>
      </c>
      <c r="D1660" s="184"/>
      <c r="E1660" s="37"/>
      <c r="F1660" s="40"/>
      <c r="G1660" s="40"/>
      <c r="H1660" s="7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  <c r="AD1660" s="59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31"/>
        <v>1</v>
      </c>
      <c r="C1661" s="184">
        <f t="shared" si="132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  <c r="AD1661" s="591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31"/>
        <v>1</v>
      </c>
      <c r="C1662" s="184">
        <f t="shared" si="132"/>
        <v>0</v>
      </c>
      <c r="D1662" s="184"/>
      <c r="E1662" s="37"/>
      <c r="F1662" s="40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  <c r="AD1662" s="591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31"/>
        <v>1</v>
      </c>
      <c r="C1663" s="184">
        <f t="shared" si="132"/>
        <v>0</v>
      </c>
      <c r="D1663" s="184"/>
      <c r="E1663" s="191"/>
      <c r="F1663" s="192"/>
      <c r="G1663" s="483"/>
      <c r="H1663" s="193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1"/>
        <v>1</v>
      </c>
      <c r="C1664" s="184">
        <f t="shared" si="132"/>
        <v>0</v>
      </c>
      <c r="D1664" s="184"/>
      <c r="E1664" s="191"/>
      <c r="F1664" s="192"/>
      <c r="G1664" s="483"/>
      <c r="H1664" s="193"/>
      <c r="I1664" s="256"/>
      <c r="J1664" s="256"/>
      <c r="K1664" s="38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1"/>
        <v>1</v>
      </c>
      <c r="C1665" s="184">
        <f t="shared" si="132"/>
        <v>0</v>
      </c>
      <c r="D1665" s="184"/>
      <c r="E1665" s="191"/>
      <c r="F1665" s="192"/>
      <c r="G1665" s="480"/>
      <c r="H1665" s="45"/>
      <c r="I1665" s="257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  <c r="AD1665" s="591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1"/>
        <v>1</v>
      </c>
      <c r="C1666" s="184">
        <f t="shared" si="132"/>
        <v>0</v>
      </c>
      <c r="D1666" s="184"/>
      <c r="E1666" s="191"/>
      <c r="F1666" s="192"/>
      <c r="G1666" s="480"/>
      <c r="H1666" s="45"/>
      <c r="I1666" s="257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1"/>
        <v>1</v>
      </c>
      <c r="C1667" s="184">
        <f t="shared" si="132"/>
        <v>0</v>
      </c>
      <c r="D1667" s="184"/>
      <c r="E1667" s="762"/>
      <c r="F1667" s="189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1"/>
        <v>1</v>
      </c>
      <c r="C1668" s="184">
        <f t="shared" si="132"/>
        <v>0</v>
      </c>
      <c r="D1668" s="184"/>
      <c r="E1668" s="762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1"/>
        <v>1</v>
      </c>
      <c r="C1669" s="184">
        <f t="shared" si="132"/>
        <v>0</v>
      </c>
      <c r="D1669" s="184"/>
      <c r="E1669" s="762"/>
      <c r="F1669" s="189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1"/>
        <v>1</v>
      </c>
      <c r="C1670" s="184">
        <f t="shared" si="132"/>
        <v>0</v>
      </c>
      <c r="D1670" s="184"/>
      <c r="E1670" s="762"/>
      <c r="F1670" s="297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1"/>
        <v>1</v>
      </c>
      <c r="C1671" s="184">
        <f t="shared" si="132"/>
        <v>0</v>
      </c>
      <c r="D1671" s="184"/>
      <c r="E1671" s="762"/>
      <c r="F1671" s="297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  <c r="AD1671" s="591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1"/>
        <v>1</v>
      </c>
      <c r="C1672" s="184">
        <f t="shared" si="132"/>
        <v>0</v>
      </c>
      <c r="D1672" s="184"/>
      <c r="E1672" s="762"/>
      <c r="F1672" s="189"/>
      <c r="G1672" s="40"/>
      <c r="H1672" s="7"/>
      <c r="I1672" s="789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  <c r="AD1672" s="59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1"/>
        <v>1</v>
      </c>
      <c r="C1673" s="184">
        <f t="shared" si="132"/>
        <v>0</v>
      </c>
      <c r="D1673" s="184"/>
      <c r="E1673" s="762"/>
      <c r="F1673" s="189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1"/>
        <v>1</v>
      </c>
      <c r="C1674" s="184">
        <f t="shared" si="132"/>
        <v>0</v>
      </c>
      <c r="D1674" s="184"/>
      <c r="E1674" s="762"/>
      <c r="F1674" s="189"/>
      <c r="G1674" s="40"/>
      <c r="H1674" s="7"/>
      <c r="I1674" s="789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1"/>
        <v>1</v>
      </c>
      <c r="C1675" s="184">
        <f t="shared" si="132"/>
        <v>0</v>
      </c>
      <c r="D1675" s="184"/>
      <c r="E1675" s="191"/>
      <c r="F1675" s="192"/>
      <c r="G1675" s="483"/>
      <c r="H1675" s="7"/>
      <c r="I1675" s="257"/>
      <c r="J1675" s="257"/>
      <c r="K1675" s="38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1"/>
        <v>1</v>
      </c>
      <c r="C1676" s="184">
        <f t="shared" si="132"/>
        <v>0</v>
      </c>
      <c r="D1676" s="184"/>
      <c r="E1676" s="191"/>
      <c r="F1676" s="192"/>
      <c r="G1676" s="483"/>
      <c r="H1676" s="193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1"/>
        <v>1</v>
      </c>
      <c r="C1677" s="184">
        <f t="shared" si="132"/>
        <v>0</v>
      </c>
      <c r="D1677" s="184"/>
      <c r="E1677" s="191"/>
      <c r="F1677" s="189"/>
      <c r="G1677" s="483"/>
      <c r="H1677" s="7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  <c r="AD1677" s="59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1"/>
        <v>1</v>
      </c>
      <c r="C1678" s="184">
        <f t="shared" si="132"/>
        <v>0</v>
      </c>
      <c r="D1678" s="184"/>
      <c r="E1678" s="191"/>
      <c r="F1678" s="189"/>
      <c r="G1678" s="483"/>
      <c r="H1678" s="7"/>
      <c r="I1678" s="256"/>
      <c r="J1678" s="256"/>
      <c r="K1678" s="599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  <c r="AD1678" s="59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1"/>
        <v>1</v>
      </c>
      <c r="C1679" s="184">
        <f t="shared" si="132"/>
        <v>0</v>
      </c>
      <c r="D1679" s="184"/>
      <c r="E1679" s="191"/>
      <c r="F1679" s="40"/>
      <c r="G1679" s="483"/>
      <c r="H1679" s="210"/>
      <c r="I1679" s="256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1"/>
        <v>1</v>
      </c>
      <c r="C1680" s="184">
        <f t="shared" si="132"/>
        <v>0</v>
      </c>
      <c r="D1680" s="184"/>
      <c r="E1680" s="191"/>
      <c r="F1680" s="192"/>
      <c r="G1680" s="483"/>
      <c r="H1680" s="210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1"/>
        <v>1</v>
      </c>
      <c r="C1681" s="184">
        <f t="shared" si="132"/>
        <v>0</v>
      </c>
      <c r="D1681" s="184"/>
      <c r="E1681" s="191"/>
      <c r="F1681" s="192"/>
      <c r="G1681" s="483"/>
      <c r="H1681" s="193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1"/>
        <v>1</v>
      </c>
      <c r="C1682" s="184">
        <f t="shared" si="132"/>
        <v>0</v>
      </c>
      <c r="D1682" s="184"/>
      <c r="E1682" s="762"/>
      <c r="F1682" s="40"/>
      <c r="G1682" s="40"/>
      <c r="H1682" s="193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1"/>
        <v>1</v>
      </c>
      <c r="C1683" s="184">
        <f t="shared" si="132"/>
        <v>0</v>
      </c>
      <c r="D1683" s="184"/>
      <c r="E1683" s="762"/>
      <c r="F1683" s="189"/>
      <c r="G1683" s="40"/>
      <c r="H1683" s="193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1"/>
        <v>1</v>
      </c>
      <c r="C1684" s="184">
        <f t="shared" si="132"/>
        <v>0</v>
      </c>
      <c r="D1684" s="184"/>
      <c r="E1684" s="762"/>
      <c r="F1684" s="40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1"/>
        <v>1</v>
      </c>
      <c r="C1685" s="184">
        <f t="shared" si="132"/>
        <v>0</v>
      </c>
      <c r="D1685" s="184"/>
      <c r="E1685" s="762"/>
      <c r="F1685" s="40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1"/>
        <v>1</v>
      </c>
      <c r="C1686" s="184">
        <f t="shared" si="132"/>
        <v>0</v>
      </c>
      <c r="D1686" s="184"/>
      <c r="E1686" s="762"/>
      <c r="F1686" s="189"/>
      <c r="G1686" s="40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  <c r="AD1686" s="591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1"/>
        <v>1</v>
      </c>
      <c r="C1687" s="184">
        <f t="shared" si="132"/>
        <v>0</v>
      </c>
      <c r="D1687" s="184"/>
      <c r="E1687" s="762"/>
      <c r="F1687" s="40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1"/>
        <v>1</v>
      </c>
      <c r="C1688" s="184">
        <f t="shared" si="132"/>
        <v>0</v>
      </c>
      <c r="D1688" s="184"/>
      <c r="E1688" s="762"/>
      <c r="F1688" s="189"/>
      <c r="G1688" s="40"/>
      <c r="H1688" s="7"/>
      <c r="I1688" s="256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  <c r="AD1688" s="591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1"/>
        <v>1</v>
      </c>
      <c r="C1689" s="184">
        <f t="shared" si="132"/>
        <v>0</v>
      </c>
      <c r="D1689" s="184"/>
      <c r="E1689" s="37"/>
      <c r="F1689" s="189"/>
      <c r="G1689" s="40"/>
      <c r="H1689" s="7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  <c r="AD1689" s="591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1"/>
        <v>1</v>
      </c>
      <c r="C1690" s="184">
        <f t="shared" si="132"/>
        <v>0</v>
      </c>
      <c r="D1690" s="184"/>
      <c r="E1690" s="37"/>
      <c r="F1690" s="192"/>
      <c r="G1690" s="40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1"/>
        <v>1</v>
      </c>
      <c r="C1691" s="184">
        <f t="shared" si="132"/>
        <v>0</v>
      </c>
      <c r="D1691" s="184"/>
      <c r="E1691" s="184"/>
      <c r="F1691" s="192"/>
      <c r="G1691" s="601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1"/>
        <v>1</v>
      </c>
      <c r="C1692" s="184">
        <f t="shared" si="132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1"/>
        <v>1</v>
      </c>
      <c r="C1693" s="184">
        <f t="shared" si="132"/>
        <v>0</v>
      </c>
      <c r="D1693" s="184"/>
      <c r="E1693" s="191"/>
      <c r="F1693" s="189"/>
      <c r="G1693" s="483"/>
      <c r="H1693" s="7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  <c r="AD1693" s="591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1"/>
        <v>1</v>
      </c>
      <c r="C1694" s="184">
        <f t="shared" si="132"/>
        <v>0</v>
      </c>
      <c r="D1694" s="184"/>
      <c r="E1694" s="191"/>
      <c r="F1694" s="189"/>
      <c r="G1694" s="483"/>
      <c r="H1694" s="7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  <c r="AD1694" s="591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1"/>
        <v>1</v>
      </c>
      <c r="C1695" s="184">
        <f t="shared" si="132"/>
        <v>0</v>
      </c>
      <c r="D1695" s="184"/>
      <c r="E1695" s="191"/>
      <c r="F1695" s="192"/>
      <c r="G1695" s="483"/>
      <c r="H1695" s="7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1"/>
        <v>1</v>
      </c>
      <c r="C1696" s="184">
        <f t="shared" si="132"/>
        <v>0</v>
      </c>
      <c r="D1696" s="184"/>
      <c r="E1696" s="191"/>
      <c r="F1696" s="192"/>
      <c r="G1696" s="483"/>
      <c r="H1696" s="210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  <c r="AD1696" s="591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1"/>
        <v>1</v>
      </c>
      <c r="C1697" s="184">
        <f t="shared" si="132"/>
        <v>0</v>
      </c>
      <c r="D1697" s="184"/>
      <c r="E1697" s="191"/>
      <c r="F1697" s="192"/>
      <c r="G1697" s="483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1"/>
        <v>1</v>
      </c>
      <c r="C1698" s="184">
        <f t="shared" si="132"/>
        <v>0</v>
      </c>
      <c r="D1698" s="184"/>
      <c r="E1698" s="191"/>
      <c r="F1698" s="192"/>
      <c r="G1698" s="483"/>
      <c r="H1698" s="193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  <c r="AD1698" s="591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1"/>
        <v>1</v>
      </c>
      <c r="C1699" s="184">
        <f t="shared" si="132"/>
        <v>0</v>
      </c>
      <c r="D1699" s="184"/>
      <c r="E1699" s="191"/>
      <c r="F1699" s="192"/>
      <c r="G1699" s="483"/>
      <c r="H1699" s="193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  <c r="AD1699" s="59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1"/>
        <v>1</v>
      </c>
      <c r="C1700" s="184">
        <f t="shared" si="132"/>
        <v>0</v>
      </c>
      <c r="D1700" s="184"/>
      <c r="E1700" s="191"/>
      <c r="F1700" s="192"/>
      <c r="G1700" s="483"/>
      <c r="H1700" s="193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1"/>
        <v>1</v>
      </c>
      <c r="C1701" s="184">
        <f t="shared" si="132"/>
        <v>0</v>
      </c>
      <c r="D1701" s="184"/>
      <c r="E1701" s="191"/>
      <c r="F1701" s="192"/>
      <c r="G1701" s="483"/>
      <c r="H1701" s="193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  <c r="AD1701" s="591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1"/>
        <v>1</v>
      </c>
      <c r="C1702" s="184">
        <f t="shared" si="132"/>
        <v>0</v>
      </c>
      <c r="D1702" s="184"/>
      <c r="E1702" s="191"/>
      <c r="F1702" s="192"/>
      <c r="G1702" s="483"/>
      <c r="H1702" s="193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1"/>
        <v>1</v>
      </c>
      <c r="C1703" s="184">
        <f t="shared" si="132"/>
        <v>0</v>
      </c>
      <c r="D1703" s="184"/>
      <c r="E1703" s="191"/>
      <c r="F1703" s="192"/>
      <c r="G1703" s="483"/>
      <c r="H1703" s="193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1"/>
        <v>1</v>
      </c>
      <c r="C1704" s="184">
        <f t="shared" si="132"/>
        <v>0</v>
      </c>
      <c r="D1704" s="184"/>
      <c r="E1704" s="37"/>
      <c r="F1704" s="40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1"/>
        <v>1</v>
      </c>
      <c r="C1705" s="184">
        <f t="shared" si="132"/>
        <v>0</v>
      </c>
      <c r="D1705" s="184"/>
      <c r="E1705" s="37"/>
      <c r="F1705" s="40"/>
      <c r="G1705" s="40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1"/>
        <v>1</v>
      </c>
      <c r="C1706" s="184">
        <f t="shared" si="132"/>
        <v>0</v>
      </c>
      <c r="D1706" s="184"/>
      <c r="E1706" s="37"/>
      <c r="F1706" s="40"/>
      <c r="G1706" s="40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1"/>
        <v>1</v>
      </c>
      <c r="C1707" s="184">
        <f t="shared" si="132"/>
        <v>0</v>
      </c>
      <c r="D1707" s="184"/>
      <c r="E1707" s="37"/>
      <c r="F1707" s="40"/>
      <c r="G1707" s="40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1"/>
        <v>1</v>
      </c>
      <c r="C1708" s="184">
        <f t="shared" si="132"/>
        <v>0</v>
      </c>
      <c r="D1708" s="184"/>
      <c r="E1708" s="37"/>
      <c r="F1708" s="40"/>
      <c r="G1708" s="40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  <c r="AD1708" s="59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1"/>
        <v>1</v>
      </c>
      <c r="C1709" s="184">
        <f t="shared" si="132"/>
        <v>0</v>
      </c>
      <c r="D1709" s="184"/>
      <c r="E1709" s="37"/>
      <c r="F1709" s="40"/>
      <c r="G1709" s="40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1"/>
        <v>1</v>
      </c>
      <c r="C1710" s="184">
        <f t="shared" si="132"/>
        <v>0</v>
      </c>
      <c r="D1710" s="184"/>
      <c r="E1710" s="37"/>
      <c r="F1710" s="40"/>
      <c r="G1710" s="40"/>
      <c r="H1710" s="7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  <c r="AD1710" s="591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1"/>
        <v>1</v>
      </c>
      <c r="C1711" s="184">
        <f t="shared" si="132"/>
        <v>0</v>
      </c>
      <c r="D1711" s="184"/>
      <c r="E1711" s="37"/>
      <c r="F1711" s="40"/>
      <c r="G1711" s="40"/>
      <c r="H1711" s="7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1"/>
        <v>1</v>
      </c>
      <c r="C1712" s="184">
        <f t="shared" si="132"/>
        <v>0</v>
      </c>
      <c r="D1712" s="184"/>
      <c r="E1712" s="37"/>
      <c r="F1712" s="40"/>
      <c r="G1712" s="40"/>
      <c r="H1712" s="7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1"/>
        <v>1</v>
      </c>
      <c r="C1713" s="184">
        <f t="shared" si="132"/>
        <v>0</v>
      </c>
      <c r="D1713" s="184"/>
      <c r="E1713" s="37"/>
      <c r="F1713" s="40"/>
      <c r="G1713" s="40"/>
      <c r="H1713" s="7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1"/>
        <v>1</v>
      </c>
      <c r="C1714" s="184">
        <f t="shared" si="132"/>
        <v>0</v>
      </c>
      <c r="D1714" s="184"/>
      <c r="E1714" s="37"/>
      <c r="F1714" s="40"/>
      <c r="G1714" s="40"/>
      <c r="H1714" s="7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  <c r="AD1714" s="591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1"/>
        <v>1</v>
      </c>
      <c r="C1715" s="184">
        <f t="shared" si="132"/>
        <v>0</v>
      </c>
      <c r="D1715" s="184"/>
      <c r="E1715" s="37"/>
      <c r="F1715" s="40"/>
      <c r="G1715" s="40"/>
      <c r="H1715" s="7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1"/>
        <v>1</v>
      </c>
      <c r="C1716" s="184">
        <f t="shared" si="132"/>
        <v>0</v>
      </c>
      <c r="D1716" s="184"/>
      <c r="E1716" s="37"/>
      <c r="F1716" s="40"/>
      <c r="G1716" s="40"/>
      <c r="H1716" s="7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ref="B1717:B1776" si="133">IF(C1717&lt;&gt;"",MONTH(C1717),"")</f>
        <v>1</v>
      </c>
      <c r="C1717" s="184">
        <f t="shared" ref="C1717:C1776" si="134">E1717</f>
        <v>0</v>
      </c>
      <c r="D1717" s="184"/>
      <c r="E1717" s="37"/>
      <c r="F1717" s="40"/>
      <c r="G1717" s="40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</v>
      </c>
      <c r="C1718" s="184">
        <f t="shared" si="134"/>
        <v>0</v>
      </c>
      <c r="D1718" s="184"/>
      <c r="E1718" s="37"/>
      <c r="F1718" s="189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  <c r="AD1718" s="591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</v>
      </c>
      <c r="C1719" s="184">
        <f t="shared" si="134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  <c r="AD1719" s="591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</v>
      </c>
      <c r="C1720" s="184">
        <f t="shared" si="134"/>
        <v>0</v>
      </c>
      <c r="D1720" s="184"/>
      <c r="E1720" s="37"/>
      <c r="F1720" s="192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</v>
      </c>
      <c r="C1721" s="184">
        <f t="shared" si="134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</v>
      </c>
      <c r="C1722" s="184">
        <f t="shared" si="134"/>
        <v>0</v>
      </c>
      <c r="D1722" s="184"/>
      <c r="E1722" s="191"/>
      <c r="F1722" s="192"/>
      <c r="G1722" s="483"/>
      <c r="H1722" s="193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  <c r="AD1722" s="591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33"/>
        <v>1</v>
      </c>
      <c r="C1723" s="184">
        <f t="shared" si="134"/>
        <v>0</v>
      </c>
      <c r="D1723" s="184"/>
      <c r="E1723" s="191"/>
      <c r="F1723" s="192"/>
      <c r="G1723" s="483"/>
      <c r="H1723" s="193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3"/>
        <v>1</v>
      </c>
      <c r="C1724" s="184">
        <f t="shared" si="134"/>
        <v>0</v>
      </c>
      <c r="D1724" s="184"/>
      <c r="E1724" s="191"/>
      <c r="F1724" s="192"/>
      <c r="G1724" s="483"/>
      <c r="H1724" s="193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  <c r="AD1724" s="591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3"/>
        <v>1</v>
      </c>
      <c r="C1725" s="184">
        <f t="shared" si="134"/>
        <v>0</v>
      </c>
      <c r="D1725" s="184"/>
      <c r="E1725" s="191"/>
      <c r="F1725" s="192"/>
      <c r="G1725" s="483"/>
      <c r="H1725" s="193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  <c r="AD1725" s="591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3"/>
        <v>1</v>
      </c>
      <c r="C1726" s="184">
        <f t="shared" si="134"/>
        <v>0</v>
      </c>
      <c r="D1726" s="184"/>
      <c r="E1726" s="191"/>
      <c r="F1726" s="192"/>
      <c r="G1726" s="483"/>
      <c r="H1726" s="193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  <c r="AD1726" s="591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3"/>
        <v>1</v>
      </c>
      <c r="C1727" s="184">
        <f t="shared" si="134"/>
        <v>0</v>
      </c>
      <c r="D1727" s="184"/>
      <c r="E1727" s="191"/>
      <c r="F1727" s="189"/>
      <c r="G1727" s="483"/>
      <c r="H1727" s="193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3"/>
        <v>1</v>
      </c>
      <c r="C1728" s="184">
        <f t="shared" si="134"/>
        <v>0</v>
      </c>
      <c r="D1728" s="184"/>
      <c r="E1728" s="191"/>
      <c r="F1728" s="192"/>
      <c r="G1728" s="483"/>
      <c r="H1728" s="193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3"/>
        <v>1</v>
      </c>
      <c r="C1729" s="184">
        <f t="shared" si="134"/>
        <v>0</v>
      </c>
      <c r="D1729" s="184"/>
      <c r="E1729" s="191"/>
      <c r="F1729" s="192"/>
      <c r="G1729" s="483"/>
      <c r="H1729" s="193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3"/>
        <v>1</v>
      </c>
      <c r="C1730" s="184">
        <f t="shared" si="134"/>
        <v>0</v>
      </c>
      <c r="D1730" s="184"/>
      <c r="E1730" s="191"/>
      <c r="F1730" s="192"/>
      <c r="G1730" s="483"/>
      <c r="H1730" s="193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  <c r="AD1730" s="59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3"/>
        <v>1</v>
      </c>
      <c r="C1731" s="184">
        <f t="shared" si="134"/>
        <v>0</v>
      </c>
      <c r="D1731" s="184"/>
      <c r="E1731" s="762"/>
      <c r="F1731" s="189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  <c r="AD1731" s="591"/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3"/>
        <v>1</v>
      </c>
      <c r="C1732" s="184">
        <f t="shared" si="134"/>
        <v>0</v>
      </c>
      <c r="D1732" s="184"/>
      <c r="E1732" s="762"/>
      <c r="F1732" s="297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3"/>
        <v>1</v>
      </c>
      <c r="C1733" s="184">
        <f t="shared" si="134"/>
        <v>0</v>
      </c>
      <c r="D1733" s="184"/>
      <c r="E1733" s="762"/>
      <c r="F1733" s="40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33"/>
        <v>1</v>
      </c>
      <c r="C1734" s="184">
        <f t="shared" si="134"/>
        <v>0</v>
      </c>
      <c r="D1734" s="184"/>
      <c r="E1734" s="762"/>
      <c r="F1734" s="189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  <c r="AD1734" s="591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3"/>
        <v>1</v>
      </c>
      <c r="C1735" s="184">
        <f t="shared" si="134"/>
        <v>0</v>
      </c>
      <c r="D1735" s="184"/>
      <c r="E1735" s="37"/>
      <c r="F1735" s="192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  <c r="AD1735" s="591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3"/>
        <v>1</v>
      </c>
      <c r="C1736" s="184">
        <f t="shared" si="134"/>
        <v>0</v>
      </c>
      <c r="D1736" s="184"/>
      <c r="E1736" s="37"/>
      <c r="F1736" s="192"/>
      <c r="G1736" s="40"/>
      <c r="H1736" s="7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3"/>
        <v>1</v>
      </c>
      <c r="C1737" s="184">
        <f t="shared" si="134"/>
        <v>0</v>
      </c>
      <c r="D1737" s="184"/>
      <c r="E1737" s="37"/>
      <c r="F1737" s="189"/>
      <c r="G1737" s="40"/>
      <c r="H1737" s="7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  <c r="AD1737" s="59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3"/>
        <v>1</v>
      </c>
      <c r="C1738" s="184">
        <f t="shared" si="134"/>
        <v>0</v>
      </c>
      <c r="D1738" s="184"/>
      <c r="E1738" s="37"/>
      <c r="F1738" s="189"/>
      <c r="G1738" s="40"/>
      <c r="H1738" s="7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3"/>
        <v>1</v>
      </c>
      <c r="C1739" s="184">
        <f t="shared" si="134"/>
        <v>0</v>
      </c>
      <c r="D1739" s="184"/>
      <c r="E1739" s="37"/>
      <c r="F1739" s="189"/>
      <c r="G1739" s="40"/>
      <c r="H1739" s="7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3"/>
        <v>1</v>
      </c>
      <c r="C1740" s="184">
        <f t="shared" si="134"/>
        <v>0</v>
      </c>
      <c r="D1740" s="184"/>
      <c r="E1740" s="37"/>
      <c r="F1740" s="189"/>
      <c r="G1740" s="40"/>
      <c r="H1740" s="7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  <c r="AD1740" s="591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3"/>
        <v>1</v>
      </c>
      <c r="C1741" s="184">
        <f t="shared" si="134"/>
        <v>0</v>
      </c>
      <c r="D1741" s="184"/>
      <c r="E1741" s="37"/>
      <c r="F1741" s="40"/>
      <c r="G1741" s="40"/>
      <c r="H1741" s="7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3"/>
        <v>1</v>
      </c>
      <c r="C1742" s="184">
        <f t="shared" si="134"/>
        <v>0</v>
      </c>
      <c r="D1742" s="184"/>
      <c r="E1742" s="37"/>
      <c r="F1742" s="40"/>
      <c r="G1742" s="40"/>
      <c r="H1742" s="7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  <c r="AD1742" s="591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3"/>
        <v>1</v>
      </c>
      <c r="C1743" s="184">
        <f t="shared" si="134"/>
        <v>0</v>
      </c>
      <c r="D1743" s="184"/>
      <c r="E1743" s="37"/>
      <c r="F1743" s="192"/>
      <c r="G1743" s="40"/>
      <c r="H1743" s="7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3"/>
        <v>1</v>
      </c>
      <c r="C1744" s="184">
        <f t="shared" si="134"/>
        <v>0</v>
      </c>
      <c r="D1744" s="184"/>
      <c r="E1744" s="37"/>
      <c r="F1744" s="189"/>
      <c r="G1744" s="40"/>
      <c r="H1744" s="7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3"/>
        <v>1</v>
      </c>
      <c r="C1745" s="184">
        <f t="shared" si="134"/>
        <v>0</v>
      </c>
      <c r="D1745" s="184"/>
      <c r="E1745" s="37"/>
      <c r="F1745" s="40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3"/>
        <v>1</v>
      </c>
      <c r="C1746" s="184">
        <f t="shared" si="134"/>
        <v>0</v>
      </c>
      <c r="D1746" s="184"/>
      <c r="E1746" s="37"/>
      <c r="F1746" s="40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3"/>
        <v>1</v>
      </c>
      <c r="C1747" s="184">
        <f t="shared" si="134"/>
        <v>0</v>
      </c>
      <c r="D1747" s="184"/>
      <c r="E1747" s="37"/>
      <c r="F1747" s="192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  <c r="AD1747" s="59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3"/>
        <v>1</v>
      </c>
      <c r="C1748" s="184">
        <f t="shared" si="134"/>
        <v>0</v>
      </c>
      <c r="D1748" s="184"/>
      <c r="E1748" s="37"/>
      <c r="F1748" s="189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3"/>
        <v>1</v>
      </c>
      <c r="C1749" s="184">
        <f t="shared" si="134"/>
        <v>0</v>
      </c>
      <c r="D1749" s="184"/>
      <c r="E1749" s="37"/>
      <c r="F1749" s="40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  <c r="AD1749" s="591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3"/>
        <v>1</v>
      </c>
      <c r="C1750" s="184">
        <f t="shared" si="134"/>
        <v>0</v>
      </c>
      <c r="D1750" s="184"/>
      <c r="E1750" s="37"/>
      <c r="F1750" s="40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3"/>
        <v>1</v>
      </c>
      <c r="C1751" s="184">
        <f t="shared" si="134"/>
        <v>0</v>
      </c>
      <c r="D1751" s="184"/>
      <c r="E1751" s="191"/>
      <c r="F1751" s="192"/>
      <c r="G1751" s="483"/>
      <c r="H1751" s="193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3"/>
        <v>1</v>
      </c>
      <c r="C1752" s="184">
        <f t="shared" si="134"/>
        <v>0</v>
      </c>
      <c r="D1752" s="184"/>
      <c r="E1752" s="191"/>
      <c r="F1752" s="192"/>
      <c r="G1752" s="483"/>
      <c r="H1752" s="193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3"/>
        <v>1</v>
      </c>
      <c r="C1753" s="184">
        <f t="shared" si="134"/>
        <v>0</v>
      </c>
      <c r="D1753" s="184"/>
      <c r="E1753" s="191"/>
      <c r="F1753" s="192"/>
      <c r="G1753" s="483"/>
      <c r="H1753" s="193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3"/>
        <v>1</v>
      </c>
      <c r="C1754" s="184">
        <f t="shared" si="134"/>
        <v>0</v>
      </c>
      <c r="D1754" s="184"/>
      <c r="E1754" s="191"/>
      <c r="F1754" s="192"/>
      <c r="G1754" s="483"/>
      <c r="H1754" s="193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  <c r="AD1754" s="591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3"/>
        <v>1</v>
      </c>
      <c r="C1755" s="184">
        <f t="shared" si="134"/>
        <v>0</v>
      </c>
      <c r="D1755" s="184"/>
      <c r="E1755" s="191"/>
      <c r="F1755" s="192"/>
      <c r="G1755" s="483"/>
      <c r="H1755" s="193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  <c r="AD1755" s="591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3"/>
        <v>1</v>
      </c>
      <c r="C1756" s="184">
        <f t="shared" si="134"/>
        <v>0</v>
      </c>
      <c r="D1756" s="184"/>
      <c r="E1756" s="191"/>
      <c r="F1756" s="192"/>
      <c r="G1756" s="483"/>
      <c r="H1756" s="193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  <c r="AD1756" s="591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3"/>
        <v>1</v>
      </c>
      <c r="C1757" s="184">
        <f t="shared" si="134"/>
        <v>0</v>
      </c>
      <c r="D1757" s="184"/>
      <c r="E1757" s="191"/>
      <c r="F1757" s="192"/>
      <c r="G1757" s="483"/>
      <c r="H1757" s="193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  <c r="AD1757" s="591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3"/>
        <v>1</v>
      </c>
      <c r="C1758" s="184">
        <f t="shared" si="134"/>
        <v>0</v>
      </c>
      <c r="D1758" s="184"/>
      <c r="E1758" s="191"/>
      <c r="F1758" s="192"/>
      <c r="G1758" s="483"/>
      <c r="H1758" s="193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3"/>
        <v>1</v>
      </c>
      <c r="C1759" s="184">
        <f t="shared" si="134"/>
        <v>0</v>
      </c>
      <c r="D1759" s="184"/>
      <c r="E1759" s="191"/>
      <c r="F1759" s="192"/>
      <c r="G1759" s="483"/>
      <c r="H1759" s="193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3"/>
        <v>1</v>
      </c>
      <c r="C1760" s="184">
        <f t="shared" si="134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  <c r="AD1760" s="591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3"/>
        <v>1</v>
      </c>
      <c r="C1761" s="184">
        <f t="shared" si="134"/>
        <v>0</v>
      </c>
      <c r="D1761" s="184"/>
      <c r="E1761" s="37"/>
      <c r="F1761" s="40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  <c r="AD1761" s="591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3"/>
        <v>1</v>
      </c>
      <c r="C1762" s="184">
        <f t="shared" si="134"/>
        <v>0</v>
      </c>
      <c r="D1762" s="184"/>
      <c r="E1762" s="37"/>
      <c r="F1762" s="40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  <c r="AD1762" s="591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3"/>
        <v>1</v>
      </c>
      <c r="C1763" s="184">
        <f t="shared" si="134"/>
        <v>0</v>
      </c>
      <c r="D1763" s="184"/>
      <c r="E1763" s="37"/>
      <c r="F1763" s="192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3"/>
        <v>1</v>
      </c>
      <c r="C1764" s="184">
        <f t="shared" si="134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  <c r="AD1764" s="591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3"/>
        <v>1</v>
      </c>
      <c r="C1765" s="184">
        <f t="shared" si="134"/>
        <v>0</v>
      </c>
      <c r="D1765" s="184"/>
      <c r="E1765" s="37"/>
      <c r="F1765" s="40"/>
      <c r="G1765" s="40"/>
      <c r="H1765" s="7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3"/>
        <v>1</v>
      </c>
      <c r="C1766" s="184">
        <f t="shared" si="134"/>
        <v>0</v>
      </c>
      <c r="D1766" s="184"/>
      <c r="E1766" s="37"/>
      <c r="F1766" s="40"/>
      <c r="G1766" s="40"/>
      <c r="H1766" s="7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3"/>
        <v>1</v>
      </c>
      <c r="C1767" s="184">
        <f t="shared" si="134"/>
        <v>0</v>
      </c>
      <c r="D1767" s="184"/>
      <c r="E1767" s="37"/>
      <c r="F1767" s="40"/>
      <c r="G1767" s="40"/>
      <c r="H1767" s="7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3"/>
        <v>1</v>
      </c>
      <c r="C1768" s="184">
        <f t="shared" si="134"/>
        <v>0</v>
      </c>
      <c r="D1768" s="184"/>
      <c r="E1768" s="37"/>
      <c r="F1768" s="40"/>
      <c r="G1768" s="40"/>
      <c r="H1768" s="7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3"/>
        <v>1</v>
      </c>
      <c r="C1769" s="184">
        <f t="shared" si="134"/>
        <v>0</v>
      </c>
      <c r="D1769" s="184"/>
      <c r="E1769" s="37"/>
      <c r="F1769" s="40"/>
      <c r="G1769" s="40"/>
      <c r="H1769" s="7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3"/>
        <v>1</v>
      </c>
      <c r="C1770" s="184">
        <f t="shared" si="134"/>
        <v>0</v>
      </c>
      <c r="D1770" s="184"/>
      <c r="E1770" s="191"/>
      <c r="F1770" s="192"/>
      <c r="G1770" s="483"/>
      <c r="H1770" s="785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3"/>
        <v>1</v>
      </c>
      <c r="C1771" s="184">
        <f t="shared" si="134"/>
        <v>0</v>
      </c>
      <c r="D1771" s="184"/>
      <c r="E1771" s="191"/>
      <c r="F1771" s="192"/>
      <c r="G1771" s="483"/>
      <c r="H1771" s="785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3"/>
        <v>1</v>
      </c>
      <c r="C1772" s="184">
        <f t="shared" si="134"/>
        <v>0</v>
      </c>
      <c r="D1772" s="184"/>
      <c r="E1772" s="191"/>
      <c r="F1772" s="192"/>
      <c r="G1772" s="483"/>
      <c r="H1772" s="785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  <c r="AD1772" s="591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3"/>
        <v>1</v>
      </c>
      <c r="C1773" s="184">
        <f t="shared" si="134"/>
        <v>0</v>
      </c>
      <c r="D1773" s="184"/>
      <c r="E1773" s="191"/>
      <c r="F1773" s="192"/>
      <c r="G1773" s="483"/>
      <c r="H1773" s="785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  <c r="AD1773" s="591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3"/>
        <v>1</v>
      </c>
      <c r="C1774" s="184">
        <f t="shared" si="134"/>
        <v>0</v>
      </c>
      <c r="D1774" s="184"/>
      <c r="E1774" s="191"/>
      <c r="F1774" s="192"/>
      <c r="G1774" s="483"/>
      <c r="H1774" s="785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3"/>
        <v>1</v>
      </c>
      <c r="C1775" s="184">
        <f t="shared" si="134"/>
        <v>0</v>
      </c>
      <c r="D1775" s="184"/>
      <c r="E1775" s="191"/>
      <c r="F1775" s="192"/>
      <c r="G1775" s="483"/>
      <c r="H1775" s="785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3"/>
        <v>1</v>
      </c>
      <c r="C1776" s="184">
        <f t="shared" si="134"/>
        <v>0</v>
      </c>
      <c r="D1776" s="184"/>
      <c r="E1776" s="191"/>
      <c r="F1776" s="192"/>
      <c r="G1776" s="483"/>
      <c r="H1776" s="785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ref="B1777:B1837" si="135">IF(C1777&lt;&gt;"",MONTH(C1777),"")</f>
        <v>1</v>
      </c>
      <c r="C1777" s="184">
        <f t="shared" ref="C1777:C1817" si="136">E1777</f>
        <v>0</v>
      </c>
      <c r="D1777" s="191"/>
      <c r="E1777" s="191"/>
      <c r="F1777" s="192"/>
      <c r="G1777" s="483"/>
      <c r="H1777" s="7"/>
      <c r="I1777" s="256"/>
      <c r="J1777" s="256"/>
      <c r="K1777" s="599"/>
      <c r="L1777" s="194"/>
      <c r="M1777" s="194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5"/>
        <v>1</v>
      </c>
      <c r="C1778" s="184">
        <f t="shared" si="136"/>
        <v>0</v>
      </c>
      <c r="D1778" s="191"/>
      <c r="E1778" s="191"/>
      <c r="F1778" s="192"/>
      <c r="G1778" s="483"/>
      <c r="H1778" s="7"/>
      <c r="I1778" s="256"/>
      <c r="J1778" s="256"/>
      <c r="K1778" s="599"/>
      <c r="L1778" s="194"/>
      <c r="M1778" s="194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5"/>
        <v>1</v>
      </c>
      <c r="C1779" s="184">
        <f t="shared" si="136"/>
        <v>0</v>
      </c>
      <c r="D1779" s="191"/>
      <c r="E1779" s="191"/>
      <c r="F1779" s="192"/>
      <c r="G1779" s="483"/>
      <c r="H1779" s="7"/>
      <c r="I1779" s="256"/>
      <c r="J1779" s="256"/>
      <c r="K1779" s="599"/>
      <c r="L1779" s="194"/>
      <c r="M1779" s="194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5"/>
        <v>1</v>
      </c>
      <c r="C1780" s="184">
        <f t="shared" si="136"/>
        <v>0</v>
      </c>
      <c r="D1780" s="191"/>
      <c r="E1780" s="191"/>
      <c r="F1780" s="192"/>
      <c r="G1780" s="483"/>
      <c r="H1780" s="7"/>
      <c r="I1780" s="256"/>
      <c r="J1780" s="256"/>
      <c r="K1780" s="599"/>
      <c r="L1780" s="194"/>
      <c r="M1780" s="194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5"/>
        <v>1</v>
      </c>
      <c r="C1781" s="184">
        <f t="shared" si="136"/>
        <v>0</v>
      </c>
      <c r="D1781" s="191"/>
      <c r="E1781" s="191"/>
      <c r="F1781" s="192"/>
      <c r="G1781" s="483"/>
      <c r="H1781" s="7"/>
      <c r="I1781" s="256"/>
      <c r="J1781" s="256"/>
      <c r="K1781" s="599"/>
      <c r="L1781" s="194"/>
      <c r="M1781" s="194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5"/>
        <v>1</v>
      </c>
      <c r="C1782" s="184">
        <f t="shared" si="136"/>
        <v>0</v>
      </c>
      <c r="D1782" s="191"/>
      <c r="E1782" s="191"/>
      <c r="F1782" s="192"/>
      <c r="G1782" s="483"/>
      <c r="H1782" s="7"/>
      <c r="I1782" s="256"/>
      <c r="J1782" s="256"/>
      <c r="K1782" s="599"/>
      <c r="L1782" s="194"/>
      <c r="M1782" s="194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5"/>
        <v>1</v>
      </c>
      <c r="C1783" s="184">
        <f t="shared" si="136"/>
        <v>0</v>
      </c>
      <c r="D1783" s="191"/>
      <c r="E1783" s="191"/>
      <c r="F1783" s="192"/>
      <c r="G1783" s="483"/>
      <c r="H1783" s="7"/>
      <c r="I1783" s="256"/>
      <c r="J1783" s="256"/>
      <c r="K1783" s="599"/>
      <c r="L1783" s="194"/>
      <c r="M1783" s="194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5"/>
        <v>1</v>
      </c>
      <c r="C1784" s="184">
        <f t="shared" si="136"/>
        <v>0</v>
      </c>
      <c r="D1784" s="191"/>
      <c r="E1784" s="191"/>
      <c r="F1784" s="192"/>
      <c r="G1784" s="483"/>
      <c r="H1784" s="785"/>
      <c r="I1784" s="256"/>
      <c r="J1784" s="256"/>
      <c r="K1784" s="599"/>
      <c r="L1784" s="194"/>
      <c r="M1784" s="194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35"/>
        <v>1</v>
      </c>
      <c r="C1785" s="184">
        <f t="shared" si="136"/>
        <v>0</v>
      </c>
      <c r="D1785" s="191"/>
      <c r="E1785" s="37"/>
      <c r="F1785" s="192"/>
      <c r="G1785" s="483"/>
      <c r="H1785" s="7"/>
      <c r="I1785" s="256"/>
      <c r="J1785" s="256"/>
      <c r="K1785" s="599"/>
      <c r="L1785" s="194"/>
      <c r="M1785" s="194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35"/>
        <v>1</v>
      </c>
      <c r="C1786" s="184">
        <f t="shared" si="136"/>
        <v>0</v>
      </c>
      <c r="D1786" s="191"/>
      <c r="E1786" s="37"/>
      <c r="F1786" s="192"/>
      <c r="G1786" s="483"/>
      <c r="H1786" s="7"/>
      <c r="I1786" s="256"/>
      <c r="J1786" s="256"/>
      <c r="K1786" s="599"/>
      <c r="L1786" s="194"/>
      <c r="M1786" s="194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35"/>
        <v>1</v>
      </c>
      <c r="C1787" s="184">
        <f t="shared" si="136"/>
        <v>0</v>
      </c>
      <c r="D1787" s="191"/>
      <c r="E1787" s="37"/>
      <c r="F1787" s="192"/>
      <c r="G1787" s="483"/>
      <c r="H1787" s="7"/>
      <c r="I1787" s="256"/>
      <c r="J1787" s="256"/>
      <c r="K1787" s="599"/>
      <c r="L1787" s="194"/>
      <c r="M1787" s="194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35"/>
        <v>1</v>
      </c>
      <c r="C1788" s="184">
        <f t="shared" si="136"/>
        <v>0</v>
      </c>
      <c r="D1788" s="191"/>
      <c r="E1788" s="37"/>
      <c r="F1788" s="192"/>
      <c r="G1788" s="483"/>
      <c r="H1788" s="7"/>
      <c r="I1788" s="256"/>
      <c r="J1788" s="256"/>
      <c r="K1788" s="599"/>
      <c r="L1788" s="194"/>
      <c r="M1788" s="194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35"/>
        <v>1</v>
      </c>
      <c r="C1789" s="184">
        <f t="shared" si="136"/>
        <v>0</v>
      </c>
      <c r="D1789" s="191"/>
      <c r="E1789" s="37"/>
      <c r="F1789" s="192"/>
      <c r="G1789" s="483"/>
      <c r="H1789" s="45"/>
      <c r="I1789" s="256"/>
      <c r="J1789" s="256"/>
      <c r="K1789" s="599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35"/>
        <v>1</v>
      </c>
      <c r="C1790" s="184">
        <f t="shared" si="136"/>
        <v>0</v>
      </c>
      <c r="D1790" s="191"/>
      <c r="E1790" s="37"/>
      <c r="F1790" s="192"/>
      <c r="G1790" s="483"/>
      <c r="H1790" s="7"/>
      <c r="I1790" s="256"/>
      <c r="J1790" s="256"/>
      <c r="K1790" s="599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35"/>
        <v>1</v>
      </c>
      <c r="C1791" s="184">
        <f t="shared" si="136"/>
        <v>0</v>
      </c>
      <c r="D1791" s="191"/>
      <c r="E1791" s="37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35"/>
        <v>1</v>
      </c>
      <c r="C1792" s="184">
        <f t="shared" si="136"/>
        <v>0</v>
      </c>
      <c r="D1792" s="191"/>
      <c r="E1792" s="37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35"/>
        <v>1</v>
      </c>
      <c r="C1793" s="184">
        <f t="shared" si="136"/>
        <v>0</v>
      </c>
      <c r="D1793" s="191"/>
      <c r="E1793" s="37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35"/>
        <v>1</v>
      </c>
      <c r="C1794" s="184">
        <f t="shared" si="136"/>
        <v>0</v>
      </c>
      <c r="D1794" s="191"/>
      <c r="E1794" s="37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35"/>
        <v>1</v>
      </c>
      <c r="C1795" s="184">
        <f t="shared" si="136"/>
        <v>0</v>
      </c>
      <c r="D1795" s="191"/>
      <c r="E1795" s="37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35"/>
        <v>1</v>
      </c>
      <c r="C1796" s="184">
        <f t="shared" si="136"/>
        <v>0</v>
      </c>
      <c r="D1796" s="191"/>
      <c r="E1796" s="37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35"/>
        <v>1</v>
      </c>
      <c r="C1797" s="184">
        <f t="shared" si="136"/>
        <v>0</v>
      </c>
      <c r="D1797" s="191"/>
      <c r="E1797" s="37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35"/>
        <v>1</v>
      </c>
      <c r="C1798" s="184">
        <f t="shared" si="136"/>
        <v>0</v>
      </c>
      <c r="D1798" s="191"/>
      <c r="E1798" s="37"/>
      <c r="F1798" s="192"/>
      <c r="G1798" s="483"/>
      <c r="H1798" s="7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35"/>
        <v>1</v>
      </c>
      <c r="C1799" s="184">
        <f t="shared" si="136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35"/>
        <v>1</v>
      </c>
      <c r="C1800" s="184">
        <f t="shared" si="136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35"/>
        <v>1</v>
      </c>
      <c r="C1801" s="184">
        <f t="shared" si="136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35"/>
        <v>1</v>
      </c>
      <c r="C1802" s="184">
        <f t="shared" si="136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35"/>
        <v>1</v>
      </c>
      <c r="C1803" s="184">
        <f t="shared" si="136"/>
        <v>0</v>
      </c>
      <c r="D1803" s="191"/>
      <c r="E1803" s="37"/>
      <c r="F1803" s="192"/>
      <c r="G1803" s="483"/>
      <c r="H1803" s="7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35"/>
        <v>1</v>
      </c>
      <c r="C1804" s="184">
        <f t="shared" si="136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35"/>
        <v>1</v>
      </c>
      <c r="C1805" s="184">
        <f t="shared" si="136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35"/>
        <v>1</v>
      </c>
      <c r="C1806" s="184">
        <f t="shared" si="136"/>
        <v>0</v>
      </c>
      <c r="D1806" s="191"/>
      <c r="E1806" s="37"/>
      <c r="F1806" s="192"/>
      <c r="G1806" s="483"/>
      <c r="H1806" s="45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35"/>
        <v>1</v>
      </c>
      <c r="C1807" s="184">
        <f t="shared" si="136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35"/>
        <v>1</v>
      </c>
      <c r="C1808" s="184">
        <f t="shared" si="136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35"/>
        <v>1</v>
      </c>
      <c r="C1809" s="184">
        <f t="shared" si="136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35"/>
        <v>1</v>
      </c>
      <c r="C1810" s="184">
        <f t="shared" si="136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35"/>
        <v>1</v>
      </c>
      <c r="C1811" s="184">
        <f t="shared" si="136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35"/>
        <v>1</v>
      </c>
      <c r="C1812" s="184">
        <f t="shared" si="136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35"/>
        <v>1</v>
      </c>
      <c r="C1813" s="184">
        <f t="shared" si="136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35"/>
        <v>1</v>
      </c>
      <c r="C1814" s="184">
        <f t="shared" si="136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35"/>
        <v>1</v>
      </c>
      <c r="C1815" s="184">
        <f t="shared" si="136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35"/>
        <v>1</v>
      </c>
      <c r="C1816" s="184">
        <f t="shared" si="136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35"/>
        <v>1</v>
      </c>
      <c r="C1817" s="184">
        <f t="shared" si="136"/>
        <v>0</v>
      </c>
      <c r="D1817" s="184"/>
      <c r="E1817" s="191"/>
      <c r="F1817" s="189"/>
      <c r="G1817" s="483"/>
      <c r="H1817" s="7"/>
      <c r="I1817" s="256"/>
      <c r="J1817" s="256"/>
      <c r="K1817" s="599"/>
      <c r="L1817" s="600"/>
      <c r="M1817" s="600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35"/>
        <v>1</v>
      </c>
      <c r="C1818" s="184">
        <f t="shared" ref="C1818:C1881" si="137">E1818</f>
        <v>0</v>
      </c>
      <c r="D1818" s="184"/>
      <c r="E1818" s="191"/>
      <c r="F1818" s="189"/>
      <c r="G1818" s="483"/>
      <c r="H1818" s="7"/>
      <c r="I1818" s="256"/>
      <c r="J1818" s="256"/>
      <c r="K1818" s="599"/>
      <c r="L1818" s="600"/>
      <c r="M1818" s="600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  <c r="AC1818" s="591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35"/>
        <v>1</v>
      </c>
      <c r="C1819" s="184">
        <f t="shared" si="137"/>
        <v>0</v>
      </c>
      <c r="D1819" s="184"/>
      <c r="E1819" s="191"/>
      <c r="F1819" s="189"/>
      <c r="G1819" s="483"/>
      <c r="H1819" s="7"/>
      <c r="I1819" s="256"/>
      <c r="J1819" s="256"/>
      <c r="K1819" s="599"/>
      <c r="L1819" s="600"/>
      <c r="M1819" s="600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35"/>
        <v>1</v>
      </c>
      <c r="C1820" s="184">
        <f t="shared" si="137"/>
        <v>0</v>
      </c>
      <c r="D1820" s="184"/>
      <c r="E1820" s="191"/>
      <c r="F1820" s="189"/>
      <c r="G1820" s="483"/>
      <c r="H1820" s="7"/>
      <c r="I1820" s="256"/>
      <c r="J1820" s="256"/>
      <c r="K1820" s="599"/>
      <c r="L1820" s="600"/>
      <c r="M1820" s="600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35"/>
        <v>1</v>
      </c>
      <c r="C1821" s="184">
        <f t="shared" si="137"/>
        <v>0</v>
      </c>
      <c r="D1821" s="184"/>
      <c r="E1821" s="191"/>
      <c r="F1821" s="189"/>
      <c r="G1821" s="483"/>
      <c r="H1821" s="7"/>
      <c r="I1821" s="256"/>
      <c r="J1821" s="256"/>
      <c r="K1821" s="599"/>
      <c r="L1821" s="600"/>
      <c r="M1821" s="600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35"/>
        <v>1</v>
      </c>
      <c r="C1822" s="184">
        <f t="shared" si="137"/>
        <v>0</v>
      </c>
      <c r="D1822" s="184"/>
      <c r="E1822" s="191"/>
      <c r="F1822" s="189"/>
      <c r="G1822" s="483"/>
      <c r="H1822" s="7"/>
      <c r="I1822" s="256"/>
      <c r="J1822" s="256"/>
      <c r="K1822" s="599"/>
      <c r="L1822" s="600"/>
      <c r="M1822" s="600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35"/>
        <v>1</v>
      </c>
      <c r="C1823" s="184">
        <f t="shared" si="137"/>
        <v>0</v>
      </c>
      <c r="D1823" s="184"/>
      <c r="E1823" s="191"/>
      <c r="F1823" s="189"/>
      <c r="G1823" s="483"/>
      <c r="H1823" s="7"/>
      <c r="I1823" s="256"/>
      <c r="J1823" s="256"/>
      <c r="K1823" s="599"/>
      <c r="L1823" s="600"/>
      <c r="M1823" s="600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  <c r="AC1823" s="591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35"/>
        <v>1</v>
      </c>
      <c r="C1824" s="184">
        <f t="shared" si="137"/>
        <v>0</v>
      </c>
      <c r="D1824" s="184"/>
      <c r="E1824" s="191"/>
      <c r="F1824" s="189"/>
      <c r="G1824" s="483"/>
      <c r="H1824" s="7"/>
      <c r="I1824" s="256"/>
      <c r="J1824" s="256"/>
      <c r="K1824" s="599"/>
      <c r="L1824" s="600"/>
      <c r="M1824" s="600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35"/>
        <v>1</v>
      </c>
      <c r="C1825" s="184">
        <f t="shared" si="137"/>
        <v>0</v>
      </c>
      <c r="D1825" s="184"/>
      <c r="E1825" s="191"/>
      <c r="F1825" s="189"/>
      <c r="G1825" s="483"/>
      <c r="H1825" s="7"/>
      <c r="I1825" s="256"/>
      <c r="J1825" s="256"/>
      <c r="K1825" s="599"/>
      <c r="L1825" s="600"/>
      <c r="M1825" s="600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35"/>
        <v>1</v>
      </c>
      <c r="C1826" s="184">
        <f t="shared" si="137"/>
        <v>0</v>
      </c>
      <c r="D1826" s="184"/>
      <c r="E1826" s="191"/>
      <c r="F1826" s="189"/>
      <c r="G1826" s="483"/>
      <c r="H1826" s="7"/>
      <c r="I1826" s="256"/>
      <c r="J1826" s="256"/>
      <c r="K1826" s="599"/>
      <c r="L1826" s="600"/>
      <c r="M1826" s="600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  <c r="AC1826" s="591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35"/>
        <v>1</v>
      </c>
      <c r="C1827" s="184">
        <f t="shared" si="137"/>
        <v>0</v>
      </c>
      <c r="D1827" s="184"/>
      <c r="E1827" s="191"/>
      <c r="F1827" s="189"/>
      <c r="G1827" s="483"/>
      <c r="H1827" s="7"/>
      <c r="I1827" s="256"/>
      <c r="J1827" s="256"/>
      <c r="K1827" s="599"/>
      <c r="L1827" s="600"/>
      <c r="M1827" s="600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35"/>
        <v>1</v>
      </c>
      <c r="C1828" s="184">
        <f t="shared" si="137"/>
        <v>0</v>
      </c>
      <c r="D1828" s="184"/>
      <c r="E1828" s="191"/>
      <c r="F1828" s="189"/>
      <c r="G1828" s="483"/>
      <c r="H1828" s="7"/>
      <c r="I1828" s="256"/>
      <c r="J1828" s="256"/>
      <c r="K1828" s="599"/>
      <c r="L1828" s="600"/>
      <c r="M1828" s="600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35"/>
        <v>1</v>
      </c>
      <c r="C1829" s="184">
        <f t="shared" si="137"/>
        <v>0</v>
      </c>
      <c r="D1829" s="184"/>
      <c r="E1829" s="191"/>
      <c r="F1829" s="189"/>
      <c r="G1829" s="483"/>
      <c r="H1829" s="7"/>
      <c r="I1829" s="256"/>
      <c r="J1829" s="256"/>
      <c r="K1829" s="599"/>
      <c r="L1829" s="600"/>
      <c r="M1829" s="600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35"/>
        <v>1</v>
      </c>
      <c r="C1830" s="184">
        <f t="shared" si="137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  <c r="AC1830" s="591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35"/>
        <v>1</v>
      </c>
      <c r="C1831" s="184">
        <f t="shared" si="137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35"/>
        <v>1</v>
      </c>
      <c r="C1832" s="184">
        <f t="shared" si="137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35"/>
        <v>1</v>
      </c>
      <c r="C1833" s="184">
        <f t="shared" si="137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35"/>
        <v>1</v>
      </c>
      <c r="C1834" s="184">
        <f t="shared" si="137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35"/>
        <v>1</v>
      </c>
      <c r="C1835" s="184">
        <f t="shared" si="137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35"/>
        <v>1</v>
      </c>
      <c r="C1836" s="184">
        <f t="shared" si="137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  <c r="AC1836" s="591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35"/>
        <v>1</v>
      </c>
      <c r="C1837" s="184">
        <f t="shared" si="137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ref="B1838:B1901" si="138">IF(C1838&lt;&gt;"",MONTH(C1838),"")</f>
        <v>1</v>
      </c>
      <c r="C1838" s="184">
        <f t="shared" si="137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38"/>
        <v>1</v>
      </c>
      <c r="C1839" s="184">
        <f t="shared" si="137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38"/>
        <v>1</v>
      </c>
      <c r="C1840" s="184">
        <f t="shared" si="137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38"/>
        <v>1</v>
      </c>
      <c r="C1841" s="184">
        <f t="shared" si="137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38"/>
        <v>1</v>
      </c>
      <c r="C1842" s="184">
        <f t="shared" si="137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38"/>
        <v>1</v>
      </c>
      <c r="C1843" s="184">
        <f t="shared" si="137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  <c r="AC1843" s="591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38"/>
        <v>1</v>
      </c>
      <c r="C1844" s="184">
        <f t="shared" si="137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  <c r="AC1844" s="591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38"/>
        <v>1</v>
      </c>
      <c r="C1845" s="184">
        <f t="shared" si="137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38"/>
        <v>1</v>
      </c>
      <c r="C1846" s="184">
        <f t="shared" si="137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38"/>
        <v>1</v>
      </c>
      <c r="C1847" s="184">
        <f t="shared" si="137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  <c r="AC1847" s="591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38"/>
        <v>1</v>
      </c>
      <c r="C1848" s="184">
        <f t="shared" si="137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38"/>
        <v>1</v>
      </c>
      <c r="C1849" s="184">
        <f t="shared" si="137"/>
        <v>0</v>
      </c>
      <c r="D1849" s="184"/>
      <c r="E1849" s="191"/>
      <c r="F1849" s="192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38"/>
        <v>1</v>
      </c>
      <c r="C1850" s="184">
        <f t="shared" si="137"/>
        <v>0</v>
      </c>
      <c r="D1850" s="184"/>
      <c r="E1850" s="191"/>
      <c r="F1850" s="192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38"/>
        <v>1</v>
      </c>
      <c r="C1851" s="184">
        <f t="shared" si="137"/>
        <v>0</v>
      </c>
      <c r="D1851" s="184"/>
      <c r="E1851" s="191"/>
      <c r="F1851" s="192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38"/>
        <v>1</v>
      </c>
      <c r="C1852" s="184">
        <f t="shared" si="137"/>
        <v>0</v>
      </c>
      <c r="D1852" s="184"/>
      <c r="E1852" s="191"/>
      <c r="F1852" s="192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38"/>
        <v>1</v>
      </c>
      <c r="C1853" s="184">
        <f t="shared" si="137"/>
        <v>0</v>
      </c>
      <c r="D1853" s="184"/>
      <c r="E1853" s="191"/>
      <c r="F1853" s="192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38"/>
        <v>1</v>
      </c>
      <c r="C1854" s="184">
        <f t="shared" si="137"/>
        <v>0</v>
      </c>
      <c r="D1854" s="184"/>
      <c r="E1854" s="191"/>
      <c r="F1854" s="192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38"/>
        <v>1</v>
      </c>
      <c r="C1855" s="184">
        <f t="shared" si="137"/>
        <v>0</v>
      </c>
      <c r="D1855" s="184"/>
      <c r="E1855" s="191"/>
      <c r="F1855" s="192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38"/>
        <v>1</v>
      </c>
      <c r="C1856" s="184">
        <f t="shared" si="137"/>
        <v>0</v>
      </c>
      <c r="D1856" s="184"/>
      <c r="E1856" s="191"/>
      <c r="F1856" s="192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38"/>
        <v>1</v>
      </c>
      <c r="C1857" s="184">
        <f t="shared" si="137"/>
        <v>0</v>
      </c>
      <c r="D1857" s="184"/>
      <c r="E1857" s="191"/>
      <c r="F1857" s="192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38"/>
        <v>1</v>
      </c>
      <c r="C1858" s="184">
        <f t="shared" si="137"/>
        <v>0</v>
      </c>
      <c r="D1858" s="184"/>
      <c r="E1858" s="191"/>
      <c r="F1858" s="192"/>
      <c r="G1858" s="483"/>
      <c r="H1858" s="45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38"/>
        <v>1</v>
      </c>
      <c r="C1859" s="184">
        <f t="shared" si="137"/>
        <v>0</v>
      </c>
      <c r="D1859" s="184"/>
      <c r="E1859" s="191"/>
      <c r="F1859" s="192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38"/>
        <v>1</v>
      </c>
      <c r="C1860" s="184">
        <f t="shared" si="137"/>
        <v>0</v>
      </c>
      <c r="D1860" s="184"/>
      <c r="E1860" s="191"/>
      <c r="F1860" s="192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38"/>
        <v>1</v>
      </c>
      <c r="C1861" s="184">
        <f t="shared" si="137"/>
        <v>0</v>
      </c>
      <c r="D1861" s="184"/>
      <c r="E1861" s="191"/>
      <c r="F1861" s="192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38"/>
        <v>1</v>
      </c>
      <c r="C1862" s="184">
        <f t="shared" si="137"/>
        <v>0</v>
      </c>
      <c r="D1862" s="184"/>
      <c r="E1862" s="191"/>
      <c r="F1862" s="192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38"/>
        <v>1</v>
      </c>
      <c r="C1863" s="184">
        <f t="shared" si="137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38"/>
        <v>1</v>
      </c>
      <c r="C1864" s="184">
        <f t="shared" si="137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38"/>
        <v>1</v>
      </c>
      <c r="C1865" s="184">
        <f t="shared" si="137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38"/>
        <v>1</v>
      </c>
      <c r="C1866" s="184">
        <f t="shared" si="137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38"/>
        <v>1</v>
      </c>
      <c r="C1867" s="184">
        <f t="shared" si="137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38"/>
        <v>1</v>
      </c>
      <c r="C1868" s="184">
        <f t="shared" si="137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38"/>
        <v>1</v>
      </c>
      <c r="C1869" s="184">
        <f t="shared" si="137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38"/>
        <v>1</v>
      </c>
      <c r="C1870" s="184">
        <f t="shared" si="137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38"/>
        <v>1</v>
      </c>
      <c r="C1871" s="184">
        <f t="shared" si="137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38"/>
        <v>1</v>
      </c>
      <c r="C1872" s="184">
        <f t="shared" si="137"/>
        <v>0</v>
      </c>
      <c r="D1872" s="184"/>
      <c r="E1872" s="191"/>
      <c r="F1872" s="192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38"/>
        <v>1</v>
      </c>
      <c r="C1873" s="184">
        <f t="shared" si="137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38"/>
        <v>1</v>
      </c>
      <c r="C1874" s="184">
        <f t="shared" si="137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38"/>
        <v>1</v>
      </c>
      <c r="C1875" s="184">
        <f t="shared" si="137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38"/>
        <v>1</v>
      </c>
      <c r="C1876" s="184">
        <f t="shared" si="137"/>
        <v>0</v>
      </c>
      <c r="D1876" s="184"/>
      <c r="E1876" s="191"/>
      <c r="F1876" s="192"/>
      <c r="G1876" s="483"/>
      <c r="H1876" s="45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38"/>
        <v>1</v>
      </c>
      <c r="C1877" s="184">
        <f t="shared" si="137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38"/>
        <v>1</v>
      </c>
      <c r="C1878" s="184">
        <f t="shared" si="137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38"/>
        <v>1</v>
      </c>
      <c r="C1879" s="184">
        <f t="shared" si="137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38"/>
        <v>1</v>
      </c>
      <c r="C1880" s="184">
        <f t="shared" si="137"/>
        <v>0</v>
      </c>
      <c r="D1880" s="184"/>
      <c r="E1880" s="191"/>
      <c r="F1880" s="192"/>
      <c r="G1880" s="483"/>
      <c r="H1880" s="45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38"/>
        <v>1</v>
      </c>
      <c r="C1881" s="184">
        <f t="shared" si="137"/>
        <v>0</v>
      </c>
      <c r="D1881" s="184"/>
      <c r="E1881" s="191"/>
      <c r="F1881" s="192"/>
      <c r="G1881" s="483"/>
      <c r="H1881" s="45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38"/>
        <v>1</v>
      </c>
      <c r="C1882" s="184">
        <f t="shared" ref="C1882:C1945" si="139">E1882</f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38"/>
        <v>1</v>
      </c>
      <c r="C1883" s="184">
        <f t="shared" si="139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38"/>
        <v>1</v>
      </c>
      <c r="C1884" s="184">
        <f t="shared" si="139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38"/>
        <v>1</v>
      </c>
      <c r="C1885" s="184">
        <f t="shared" si="139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38"/>
        <v>1</v>
      </c>
      <c r="C1886" s="184">
        <f t="shared" si="139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38"/>
        <v>1</v>
      </c>
      <c r="C1887" s="184">
        <f t="shared" si="139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38"/>
        <v>1</v>
      </c>
      <c r="C1888" s="184">
        <f t="shared" si="139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38"/>
        <v>1</v>
      </c>
      <c r="C1889" s="184">
        <f t="shared" si="139"/>
        <v>0</v>
      </c>
      <c r="D1889" s="184"/>
      <c r="E1889" s="191"/>
      <c r="F1889" s="189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38"/>
        <v>1</v>
      </c>
      <c r="C1890" s="184">
        <f t="shared" si="139"/>
        <v>0</v>
      </c>
      <c r="D1890" s="184"/>
      <c r="E1890" s="191"/>
      <c r="F1890" s="189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  <c r="AC1890" s="591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38"/>
        <v>1</v>
      </c>
      <c r="C1891" s="184">
        <f t="shared" si="139"/>
        <v>0</v>
      </c>
      <c r="D1891" s="184"/>
      <c r="E1891" s="191"/>
      <c r="F1891" s="189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38"/>
        <v>1</v>
      </c>
      <c r="C1892" s="184">
        <f t="shared" si="139"/>
        <v>0</v>
      </c>
      <c r="D1892" s="184"/>
      <c r="E1892" s="191"/>
      <c r="F1892" s="189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  <c r="AC1892" s="591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38"/>
        <v>1</v>
      </c>
      <c r="C1893" s="184">
        <f t="shared" si="139"/>
        <v>0</v>
      </c>
      <c r="D1893" s="184"/>
      <c r="E1893" s="191"/>
      <c r="F1893" s="189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38"/>
        <v>1</v>
      </c>
      <c r="C1894" s="184">
        <f t="shared" si="139"/>
        <v>0</v>
      </c>
      <c r="D1894" s="184"/>
      <c r="E1894" s="191"/>
      <c r="F1894" s="189"/>
      <c r="G1894" s="483"/>
      <c r="H1894" s="7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38"/>
        <v>1</v>
      </c>
      <c r="C1895" s="184">
        <f t="shared" si="139"/>
        <v>0</v>
      </c>
      <c r="D1895" s="184"/>
      <c r="E1895" s="191"/>
      <c r="F1895" s="189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38"/>
        <v>1</v>
      </c>
      <c r="C1896" s="184">
        <f t="shared" si="139"/>
        <v>0</v>
      </c>
      <c r="D1896" s="184"/>
      <c r="E1896" s="191"/>
      <c r="F1896" s="189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38"/>
        <v>1</v>
      </c>
      <c r="C1897" s="184">
        <f t="shared" si="139"/>
        <v>0</v>
      </c>
      <c r="D1897" s="184"/>
      <c r="E1897" s="191"/>
      <c r="F1897" s="189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38"/>
        <v>1</v>
      </c>
      <c r="C1898" s="184">
        <f t="shared" si="139"/>
        <v>0</v>
      </c>
      <c r="D1898" s="184"/>
      <c r="E1898" s="191"/>
      <c r="F1898" s="189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38"/>
        <v>1</v>
      </c>
      <c r="C1899" s="184">
        <f t="shared" si="139"/>
        <v>0</v>
      </c>
      <c r="D1899" s="184"/>
      <c r="E1899" s="191"/>
      <c r="F1899" s="189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38"/>
        <v>1</v>
      </c>
      <c r="C1900" s="184">
        <f t="shared" si="139"/>
        <v>0</v>
      </c>
      <c r="D1900" s="184"/>
      <c r="E1900" s="191"/>
      <c r="F1900" s="189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38"/>
        <v>1</v>
      </c>
      <c r="C1901" s="184">
        <f t="shared" si="139"/>
        <v>0</v>
      </c>
      <c r="D1901" s="184"/>
      <c r="E1901" s="191"/>
      <c r="F1901" s="189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ref="B1902:B1965" si="140">IF(C1902&lt;&gt;"",MONTH(C1902),"")</f>
        <v>1</v>
      </c>
      <c r="C1902" s="184">
        <f t="shared" si="139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0"/>
        <v>1</v>
      </c>
      <c r="C1903" s="184">
        <f t="shared" si="139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0"/>
        <v>1</v>
      </c>
      <c r="C1904" s="184">
        <f t="shared" si="139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0"/>
        <v>1</v>
      </c>
      <c r="C1905" s="184">
        <f t="shared" si="139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0"/>
        <v>1</v>
      </c>
      <c r="C1906" s="184">
        <f t="shared" si="139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</row>
    <row r="1907" spans="1:29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0"/>
        <v>1</v>
      </c>
      <c r="C1907" s="184">
        <f t="shared" si="139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  <c r="AC1907" s="591"/>
    </row>
    <row r="1908" spans="1:29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0"/>
        <v>1</v>
      </c>
      <c r="C1908" s="184">
        <f t="shared" si="139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0"/>
        <v>1</v>
      </c>
      <c r="C1909" s="184">
        <f t="shared" si="139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0"/>
        <v>1</v>
      </c>
      <c r="C1910" s="184">
        <f t="shared" si="139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0"/>
        <v>1</v>
      </c>
      <c r="C1911" s="184">
        <f t="shared" si="139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0"/>
        <v>1</v>
      </c>
      <c r="C1912" s="184">
        <f t="shared" si="139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40"/>
        <v>1</v>
      </c>
      <c r="C1913" s="184">
        <f t="shared" si="139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0"/>
        <v>1</v>
      </c>
      <c r="C1914" s="184">
        <f t="shared" si="139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40"/>
        <v>1</v>
      </c>
      <c r="C1915" s="184">
        <f t="shared" si="139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  <c r="AC1915" s="591"/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0"/>
        <v>1</v>
      </c>
      <c r="C1916" s="184">
        <f t="shared" si="139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0"/>
        <v>1</v>
      </c>
      <c r="C1917" s="184">
        <f t="shared" si="139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0"/>
        <v>1</v>
      </c>
      <c r="C1918" s="184">
        <f t="shared" si="139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  <c r="AC1918" s="591"/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0"/>
        <v>1</v>
      </c>
      <c r="C1919" s="184">
        <f t="shared" si="139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0"/>
        <v>1</v>
      </c>
      <c r="C1920" s="184">
        <f t="shared" si="139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0"/>
        <v>1</v>
      </c>
      <c r="C1921" s="184">
        <f t="shared" si="139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  <c r="AC1921" s="591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0"/>
        <v>1</v>
      </c>
      <c r="C1922" s="184">
        <f t="shared" si="139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0"/>
        <v>1</v>
      </c>
      <c r="C1923" s="184">
        <f t="shared" si="139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0"/>
        <v>1</v>
      </c>
      <c r="C1924" s="184">
        <f t="shared" si="139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40"/>
        <v>1</v>
      </c>
      <c r="C1925" s="184">
        <f t="shared" si="139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40"/>
        <v>1</v>
      </c>
      <c r="C1926" s="184">
        <f t="shared" si="139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40"/>
        <v>1</v>
      </c>
      <c r="C1927" s="184">
        <f t="shared" si="139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40"/>
        <v>1</v>
      </c>
      <c r="C1928" s="184">
        <f t="shared" si="139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0"/>
        <v>1</v>
      </c>
      <c r="C1929" s="184">
        <f t="shared" si="139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0"/>
        <v>1</v>
      </c>
      <c r="C1930" s="184">
        <f t="shared" si="139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0"/>
        <v>1</v>
      </c>
      <c r="C1931" s="184">
        <f t="shared" si="139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0"/>
        <v>1</v>
      </c>
      <c r="C1932" s="184">
        <f t="shared" si="139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0"/>
        <v>1</v>
      </c>
      <c r="C1933" s="184">
        <f t="shared" si="139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0"/>
        <v>1</v>
      </c>
      <c r="C1934" s="184">
        <f t="shared" si="139"/>
        <v>0</v>
      </c>
      <c r="D1934" s="184"/>
      <c r="E1934" s="191"/>
      <c r="F1934" s="189"/>
      <c r="G1934" s="483"/>
      <c r="H1934" s="45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0"/>
        <v>1</v>
      </c>
      <c r="C1935" s="184">
        <f t="shared" si="139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0"/>
        <v>1</v>
      </c>
      <c r="C1936" s="184">
        <f t="shared" si="139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0"/>
        <v>1</v>
      </c>
      <c r="C1937" s="184">
        <f t="shared" si="139"/>
        <v>0</v>
      </c>
      <c r="D1937" s="184"/>
      <c r="E1937" s="191"/>
      <c r="F1937" s="189"/>
      <c r="G1937" s="483"/>
      <c r="H1937" s="193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0"/>
        <v>1</v>
      </c>
      <c r="C1938" s="184">
        <f t="shared" si="139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0"/>
        <v>1</v>
      </c>
      <c r="C1939" s="184">
        <f t="shared" si="139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40"/>
        <v>1</v>
      </c>
      <c r="C1940" s="184">
        <f t="shared" si="139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0"/>
        <v>1</v>
      </c>
      <c r="C1941" s="184">
        <f t="shared" si="139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0"/>
        <v>1</v>
      </c>
      <c r="C1942" s="184">
        <f t="shared" si="139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0"/>
        <v>1</v>
      </c>
      <c r="C1943" s="184">
        <f t="shared" si="139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0"/>
        <v>1</v>
      </c>
      <c r="C1944" s="184">
        <f t="shared" si="139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0"/>
        <v>1</v>
      </c>
      <c r="C1945" s="184">
        <f t="shared" si="139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0"/>
        <v>1</v>
      </c>
      <c r="C1946" s="184">
        <f t="shared" ref="C1946:C2009" si="141">E1946</f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0"/>
        <v>1</v>
      </c>
      <c r="C1947" s="184">
        <f t="shared" si="141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0"/>
        <v>1</v>
      </c>
      <c r="C1948" s="184">
        <f t="shared" ref="C1948:C1951" si="142">E1948</f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0"/>
        <v>1</v>
      </c>
      <c r="C1949" s="184">
        <f t="shared" si="142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0"/>
        <v>1</v>
      </c>
      <c r="C1950" s="184">
        <f t="shared" si="142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0"/>
        <v>1</v>
      </c>
      <c r="C1951" s="184">
        <f t="shared" si="142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0"/>
        <v>1</v>
      </c>
      <c r="C1952" s="184">
        <f t="shared" si="141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0"/>
        <v>1</v>
      </c>
      <c r="C1953" s="184">
        <f t="shared" si="141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  <c r="AC1953" s="591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0"/>
        <v>1</v>
      </c>
      <c r="C1954" s="184">
        <f t="shared" si="141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  <c r="AC1954" s="591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0"/>
        <v>1</v>
      </c>
      <c r="C1955" s="184">
        <f t="shared" si="141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0"/>
        <v>1</v>
      </c>
      <c r="C1956" s="184">
        <f t="shared" si="141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  <c r="AC1956" s="591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0"/>
        <v>1</v>
      </c>
      <c r="C1957" s="184">
        <f t="shared" si="141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0"/>
        <v>1</v>
      </c>
      <c r="C1958" s="184">
        <f t="shared" si="141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0"/>
        <v>1</v>
      </c>
      <c r="C1959" s="184">
        <f t="shared" si="141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0"/>
        <v>1</v>
      </c>
      <c r="C1960" s="184">
        <f t="shared" si="141"/>
        <v>0</v>
      </c>
      <c r="D1960" s="184"/>
      <c r="E1960" s="191"/>
      <c r="F1960" s="189"/>
      <c r="G1960" s="483"/>
      <c r="H1960" s="45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0"/>
        <v>1</v>
      </c>
      <c r="C1961" s="184">
        <f t="shared" si="141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0"/>
        <v>1</v>
      </c>
      <c r="C1962" s="184">
        <f t="shared" si="141"/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0"/>
        <v>1</v>
      </c>
      <c r="C1963" s="184">
        <f t="shared" si="141"/>
        <v>0</v>
      </c>
      <c r="D1963" s="184"/>
      <c r="E1963" s="191"/>
      <c r="F1963" s="189"/>
      <c r="G1963" s="483"/>
      <c r="H1963" s="193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40"/>
        <v>1</v>
      </c>
      <c r="C1964" s="184">
        <f t="shared" si="141"/>
        <v>0</v>
      </c>
      <c r="D1964" s="184"/>
      <c r="E1964" s="191"/>
      <c r="F1964" s="189"/>
      <c r="G1964" s="483"/>
      <c r="H1964" s="193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40"/>
        <v>1</v>
      </c>
      <c r="C1965" s="184">
        <f t="shared" si="141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ref="B1966:B2029" si="143">IF(C1966&lt;&gt;"",MONTH(C1966),"")</f>
        <v>1</v>
      </c>
      <c r="C1966" s="184">
        <f t="shared" si="141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43"/>
        <v>1</v>
      </c>
      <c r="C1967" s="184">
        <f t="shared" si="141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43"/>
        <v>1</v>
      </c>
      <c r="C1968" s="184">
        <f t="shared" si="141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43"/>
        <v>1</v>
      </c>
      <c r="C1969" s="184">
        <f t="shared" si="141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3"/>
        <v>1</v>
      </c>
      <c r="C1970" s="184">
        <f t="shared" si="141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3"/>
        <v>1</v>
      </c>
      <c r="C1971" s="184">
        <f t="shared" si="141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3"/>
        <v>1</v>
      </c>
      <c r="C1972" s="184">
        <f t="shared" si="141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3"/>
        <v>1</v>
      </c>
      <c r="C1973" s="184">
        <f t="shared" si="141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3"/>
        <v>1</v>
      </c>
      <c r="C1974" s="184">
        <f t="shared" si="141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  <c r="AC1974" s="591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3"/>
        <v>1</v>
      </c>
      <c r="C1975" s="184">
        <f t="shared" si="141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  <c r="AC1975" s="591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3"/>
        <v>1</v>
      </c>
      <c r="C1976" s="184">
        <f t="shared" si="141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43"/>
        <v>1</v>
      </c>
      <c r="C1977" s="184">
        <f t="shared" si="141"/>
        <v>0</v>
      </c>
      <c r="D1977" s="184"/>
      <c r="E1977" s="191"/>
      <c r="F1977" s="189"/>
      <c r="G1977" s="483"/>
      <c r="H1977" s="7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3"/>
        <v>1</v>
      </c>
      <c r="C1978" s="184">
        <f t="shared" si="141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3"/>
        <v>1</v>
      </c>
      <c r="C1979" s="184">
        <f t="shared" si="141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3"/>
        <v>1</v>
      </c>
      <c r="C1980" s="184">
        <f t="shared" si="141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3"/>
        <v>1</v>
      </c>
      <c r="C1981" s="184">
        <f t="shared" si="141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43"/>
        <v>1</v>
      </c>
      <c r="C1982" s="184">
        <f t="shared" si="141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  <c r="AC1982" s="591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43"/>
        <v>1</v>
      </c>
      <c r="C1983" s="184">
        <f t="shared" si="141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3"/>
        <v>1</v>
      </c>
      <c r="C1984" s="184">
        <f t="shared" si="141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  <c r="AC1984" s="591"/>
    </row>
    <row r="1985" spans="1:29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3"/>
        <v>1</v>
      </c>
      <c r="C1985" s="184">
        <f t="shared" si="141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  <c r="AC1985" s="591"/>
    </row>
    <row r="1986" spans="1:29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43"/>
        <v>1</v>
      </c>
      <c r="C1986" s="184">
        <f t="shared" si="141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  <c r="AC1986" s="591"/>
    </row>
    <row r="1987" spans="1:29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3"/>
        <v>1</v>
      </c>
      <c r="C1987" s="184">
        <f t="shared" si="141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</row>
    <row r="1988" spans="1:29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3"/>
        <v>1</v>
      </c>
      <c r="C1988" s="184">
        <f t="shared" si="141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</row>
    <row r="1989" spans="1:29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3"/>
        <v>1</v>
      </c>
      <c r="C1989" s="184">
        <f t="shared" si="141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</row>
    <row r="1990" spans="1:29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3"/>
        <v>1</v>
      </c>
      <c r="C1990" s="184">
        <f t="shared" si="141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3"/>
        <v>1</v>
      </c>
      <c r="C1991" s="184">
        <f t="shared" si="141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43"/>
        <v>1</v>
      </c>
      <c r="C1992" s="184">
        <f t="shared" si="141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43"/>
        <v>1</v>
      </c>
      <c r="C1993" s="184">
        <f t="shared" si="141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3"/>
        <v>1</v>
      </c>
      <c r="C1994" s="184">
        <f t="shared" si="141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  <c r="AC1994" s="591"/>
    </row>
    <row r="1995" spans="1:29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3"/>
        <v>1</v>
      </c>
      <c r="C1995" s="184">
        <f t="shared" si="141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  <c r="AC1995" s="591"/>
    </row>
    <row r="1996" spans="1:29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3"/>
        <v>1</v>
      </c>
      <c r="C1996" s="184">
        <f t="shared" si="141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</row>
    <row r="1997" spans="1:29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3"/>
        <v>1</v>
      </c>
      <c r="C1997" s="184">
        <f t="shared" si="141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</row>
    <row r="1998" spans="1:29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3"/>
        <v>1</v>
      </c>
      <c r="C1998" s="184">
        <f t="shared" si="141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</row>
    <row r="1999" spans="1:29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3"/>
        <v>1</v>
      </c>
      <c r="C1999" s="184">
        <f t="shared" si="141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</row>
    <row r="2000" spans="1:29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3"/>
        <v>1</v>
      </c>
      <c r="C2000" s="184">
        <f t="shared" si="141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3"/>
        <v>1</v>
      </c>
      <c r="C2001" s="184">
        <f t="shared" si="141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43"/>
        <v>1</v>
      </c>
      <c r="C2002" s="184">
        <f t="shared" si="141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3"/>
        <v>1</v>
      </c>
      <c r="C2003" s="184">
        <f t="shared" si="141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43"/>
        <v>1</v>
      </c>
      <c r="C2004" s="184">
        <f t="shared" si="141"/>
        <v>0</v>
      </c>
      <c r="D2004" s="184"/>
      <c r="E2004" s="191"/>
      <c r="F2004" s="189"/>
      <c r="G2004" s="483"/>
      <c r="H2004" s="45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43"/>
        <v>1</v>
      </c>
      <c r="C2005" s="184">
        <f t="shared" si="141"/>
        <v>0</v>
      </c>
      <c r="D2005" s="184"/>
      <c r="E2005" s="191"/>
      <c r="F2005" s="189"/>
      <c r="G2005" s="483"/>
      <c r="H2005" s="193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43"/>
        <v>1</v>
      </c>
      <c r="C2006" s="184">
        <f t="shared" si="141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3"/>
        <v>1</v>
      </c>
      <c r="C2007" s="184">
        <f t="shared" si="141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3"/>
        <v>1</v>
      </c>
      <c r="C2008" s="184">
        <f t="shared" si="141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3"/>
        <v>1</v>
      </c>
      <c r="C2009" s="184">
        <f t="shared" si="141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3"/>
        <v>1</v>
      </c>
      <c r="C2010" s="184">
        <f t="shared" ref="C2010:C2073" si="144">E2010</f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3"/>
        <v>1</v>
      </c>
      <c r="C2011" s="184">
        <f t="shared" si="144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3"/>
        <v>1</v>
      </c>
      <c r="C2012" s="184">
        <f t="shared" si="144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43"/>
        <v>1</v>
      </c>
      <c r="C2013" s="184">
        <f t="shared" si="144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43"/>
        <v>1</v>
      </c>
      <c r="C2014" s="184">
        <f t="shared" si="144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3"/>
        <v>1</v>
      </c>
      <c r="C2015" s="184">
        <f t="shared" si="144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3"/>
        <v>1</v>
      </c>
      <c r="C2016" s="184">
        <f t="shared" si="144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9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43"/>
        <v>1</v>
      </c>
      <c r="C2017" s="184">
        <f t="shared" si="144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9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3"/>
        <v>1</v>
      </c>
      <c r="C2018" s="184">
        <f t="shared" si="144"/>
        <v>0</v>
      </c>
      <c r="D2018" s="184"/>
      <c r="E2018" s="191"/>
      <c r="F2018" s="189"/>
      <c r="G2018" s="483"/>
      <c r="H2018" s="7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9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3"/>
        <v>1</v>
      </c>
      <c r="C2019" s="184">
        <f t="shared" si="144"/>
        <v>0</v>
      </c>
      <c r="D2019" s="184"/>
      <c r="E2019" s="191"/>
      <c r="F2019" s="189"/>
      <c r="G2019" s="483"/>
      <c r="H2019" s="7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9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3"/>
        <v>1</v>
      </c>
      <c r="C2020" s="184">
        <f t="shared" si="144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9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3"/>
        <v>1</v>
      </c>
      <c r="C2021" s="184">
        <f t="shared" si="144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9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3"/>
        <v>1</v>
      </c>
      <c r="C2022" s="184">
        <f t="shared" si="144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9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3"/>
        <v>1</v>
      </c>
      <c r="C2023" s="184">
        <f t="shared" si="144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9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43"/>
        <v>1</v>
      </c>
      <c r="C2024" s="184">
        <f t="shared" si="144"/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9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3"/>
        <v>1</v>
      </c>
      <c r="C2025" s="184">
        <f t="shared" si="144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  <c r="AC2025" s="591"/>
    </row>
    <row r="2026" spans="1:29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3"/>
        <v>1</v>
      </c>
      <c r="C2026" s="184">
        <f t="shared" si="144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  <c r="AC2026" s="591"/>
    </row>
    <row r="2027" spans="1:29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3"/>
        <v>1</v>
      </c>
      <c r="C2027" s="184">
        <f t="shared" si="144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  <c r="AC2027" s="591"/>
    </row>
    <row r="2028" spans="1:29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3"/>
        <v>1</v>
      </c>
      <c r="C2028" s="184">
        <f t="shared" si="144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  <c r="AC2028" s="591"/>
    </row>
    <row r="2029" spans="1:29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3"/>
        <v>1</v>
      </c>
      <c r="C2029" s="184">
        <f t="shared" si="144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  <c r="AC2029" s="591"/>
    </row>
    <row r="2030" spans="1:29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ref="B2030:B2093" si="145">IF(C2030&lt;&gt;"",MONTH(C2030),"")</f>
        <v>1</v>
      </c>
      <c r="C2030" s="184">
        <f t="shared" si="144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9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5"/>
        <v>1</v>
      </c>
      <c r="C2031" s="184">
        <f t="shared" si="144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9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5"/>
        <v>1</v>
      </c>
      <c r="C2032" s="184">
        <f t="shared" si="144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5"/>
        <v>1</v>
      </c>
      <c r="C2033" s="184">
        <f t="shared" si="144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5"/>
        <v>1</v>
      </c>
      <c r="C2034" s="184">
        <f t="shared" si="144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5"/>
        <v>1</v>
      </c>
      <c r="C2035" s="184">
        <f t="shared" si="144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5"/>
        <v>1</v>
      </c>
      <c r="C2036" s="184">
        <f t="shared" si="144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45"/>
        <v>1</v>
      </c>
      <c r="C2037" s="184">
        <f t="shared" si="144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45"/>
        <v>1</v>
      </c>
      <c r="C2038" s="184">
        <f t="shared" si="144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  <c r="AC2038" s="591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5"/>
        <v>1</v>
      </c>
      <c r="C2039" s="184">
        <f t="shared" si="144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45"/>
        <v>1</v>
      </c>
      <c r="C2040" s="184">
        <f t="shared" si="144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5"/>
        <v>1</v>
      </c>
      <c r="C2041" s="184">
        <f t="shared" si="144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5"/>
        <v>1</v>
      </c>
      <c r="C2042" s="184">
        <f t="shared" si="144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45"/>
        <v>1</v>
      </c>
      <c r="C2043" s="184">
        <f t="shared" si="144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45"/>
        <v>1</v>
      </c>
      <c r="C2044" s="184">
        <f t="shared" si="144"/>
        <v>0</v>
      </c>
      <c r="D2044" s="184"/>
      <c r="E2044" s="191"/>
      <c r="F2044" s="189"/>
      <c r="G2044" s="483"/>
      <c r="H2044" s="45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45"/>
        <v>1</v>
      </c>
      <c r="C2045" s="184">
        <f t="shared" si="144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45"/>
        <v>1</v>
      </c>
      <c r="C2046" s="184">
        <f t="shared" si="144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45"/>
        <v>1</v>
      </c>
      <c r="C2047" s="184">
        <f t="shared" si="144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45"/>
        <v>1</v>
      </c>
      <c r="C2048" s="184">
        <f t="shared" si="144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45"/>
        <v>1</v>
      </c>
      <c r="C2049" s="184">
        <f t="shared" si="144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45"/>
        <v>1</v>
      </c>
      <c r="C2050" s="184">
        <f t="shared" si="144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45"/>
        <v>1</v>
      </c>
      <c r="C2051" s="184">
        <f t="shared" si="144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45"/>
        <v>1</v>
      </c>
      <c r="C2052" s="184">
        <f t="shared" si="144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45"/>
        <v>1</v>
      </c>
      <c r="C2053" s="184">
        <f t="shared" si="144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45"/>
        <v>1</v>
      </c>
      <c r="C2054" s="184">
        <f t="shared" si="144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45"/>
        <v>1</v>
      </c>
      <c r="C2055" s="184">
        <f t="shared" si="144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45"/>
        <v>1</v>
      </c>
      <c r="C2056" s="184">
        <f t="shared" si="144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45"/>
        <v>1</v>
      </c>
      <c r="C2057" s="184">
        <f t="shared" si="144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45"/>
        <v>1</v>
      </c>
      <c r="C2058" s="184">
        <f t="shared" si="144"/>
        <v>0</v>
      </c>
      <c r="D2058" s="184"/>
      <c r="E2058" s="191"/>
      <c r="F2058" s="189"/>
      <c r="G2058" s="483"/>
      <c r="H2058" s="7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45"/>
        <v>1</v>
      </c>
      <c r="C2059" s="184">
        <f t="shared" si="144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45"/>
        <v>1</v>
      </c>
      <c r="C2060" s="184">
        <f t="shared" si="144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45"/>
        <v>1</v>
      </c>
      <c r="C2061" s="184">
        <f t="shared" si="144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45"/>
        <v>1</v>
      </c>
      <c r="C2062" s="184">
        <f t="shared" si="144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45"/>
        <v>1</v>
      </c>
      <c r="C2063" s="184">
        <f t="shared" si="144"/>
        <v>0</v>
      </c>
      <c r="D2063" s="184"/>
      <c r="E2063" s="191"/>
      <c r="F2063" s="189"/>
      <c r="G2063" s="483"/>
      <c r="H2063" s="193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45"/>
        <v>1</v>
      </c>
      <c r="C2064" s="184">
        <f t="shared" si="144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9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45"/>
        <v>1</v>
      </c>
      <c r="C2065" s="184">
        <f t="shared" si="144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9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45"/>
        <v>1</v>
      </c>
      <c r="C2066" s="184">
        <f t="shared" si="144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9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45"/>
        <v>1</v>
      </c>
      <c r="C2067" s="184">
        <f t="shared" si="144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  <c r="AC2067" s="591"/>
    </row>
    <row r="2068" spans="1:29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45"/>
        <v>1</v>
      </c>
      <c r="C2068" s="184">
        <f t="shared" si="144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  <c r="AC2068" s="591"/>
    </row>
    <row r="2069" spans="1:29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45"/>
        <v>1</v>
      </c>
      <c r="C2069" s="184">
        <f t="shared" si="144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9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45"/>
        <v>1</v>
      </c>
      <c r="C2070" s="184">
        <f t="shared" si="144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9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45"/>
        <v>1</v>
      </c>
      <c r="C2071" s="184">
        <f t="shared" si="144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  <c r="AC2071" s="591"/>
    </row>
    <row r="2072" spans="1:29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45"/>
        <v>1</v>
      </c>
      <c r="C2072" s="184">
        <f t="shared" si="144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9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45"/>
        <v>1</v>
      </c>
      <c r="C2073" s="184">
        <f t="shared" si="144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  <c r="AC2073" s="591"/>
    </row>
    <row r="2074" spans="1:29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45"/>
        <v>1</v>
      </c>
      <c r="C2074" s="184">
        <f t="shared" ref="C2074:C2096" si="146">E2074</f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9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45"/>
        <v>1</v>
      </c>
      <c r="C2075" s="184">
        <f t="shared" si="146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9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45"/>
        <v>1</v>
      </c>
      <c r="C2076" s="184">
        <f t="shared" si="146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  <c r="AC2076" s="591"/>
    </row>
    <row r="2077" spans="1:29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45"/>
        <v>1</v>
      </c>
      <c r="C2077" s="184">
        <f t="shared" si="146"/>
        <v>0</v>
      </c>
      <c r="D2077" s="184"/>
      <c r="E2077" s="191"/>
      <c r="F2077" s="189"/>
      <c r="G2077" s="483"/>
      <c r="H2077" s="7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9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45"/>
        <v>1</v>
      </c>
      <c r="C2078" s="184">
        <f t="shared" si="146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  <c r="AC2078" s="591"/>
    </row>
    <row r="2079" spans="1:29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45"/>
        <v>1</v>
      </c>
      <c r="C2079" s="184">
        <f t="shared" si="146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9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45"/>
        <v>1</v>
      </c>
      <c r="C2080" s="184">
        <f t="shared" si="146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  <c r="AC2080" s="591"/>
    </row>
    <row r="2081" spans="1:29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45"/>
        <v>1</v>
      </c>
      <c r="C2081" s="184">
        <f t="shared" si="146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</row>
    <row r="2082" spans="1:29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45"/>
        <v>1</v>
      </c>
      <c r="C2082" s="184">
        <f t="shared" si="146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</row>
    <row r="2083" spans="1:29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45"/>
        <v>1</v>
      </c>
      <c r="C2083" s="184">
        <f t="shared" si="146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  <c r="AC2083" s="591"/>
    </row>
    <row r="2084" spans="1:29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45"/>
        <v>1</v>
      </c>
      <c r="C2084" s="184">
        <f t="shared" si="146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</row>
    <row r="2085" spans="1:29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45"/>
        <v>1</v>
      </c>
      <c r="C2085" s="184">
        <f t="shared" si="146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</row>
    <row r="2086" spans="1:29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45"/>
        <v>1</v>
      </c>
      <c r="C2086" s="184">
        <f t="shared" si="146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</row>
    <row r="2087" spans="1:29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45"/>
        <v>1</v>
      </c>
      <c r="C2087" s="184">
        <f t="shared" si="146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</row>
    <row r="2088" spans="1:29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45"/>
        <v>1</v>
      </c>
      <c r="C2088" s="184">
        <f t="shared" si="146"/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45"/>
        <v>1</v>
      </c>
      <c r="C2089" s="184">
        <f t="shared" si="146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</row>
    <row r="2090" spans="1:29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45"/>
        <v>1</v>
      </c>
      <c r="C2090" s="184">
        <f t="shared" si="146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  <c r="AC2090" s="591"/>
    </row>
    <row r="2091" spans="1:29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45"/>
        <v>1</v>
      </c>
      <c r="C2091" s="184">
        <f t="shared" si="146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</row>
    <row r="2092" spans="1:29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45"/>
        <v>1</v>
      </c>
      <c r="C2092" s="184">
        <f t="shared" si="146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</row>
    <row r="2093" spans="1:29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45"/>
        <v>1</v>
      </c>
      <c r="C2093" s="184">
        <f t="shared" si="146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  <c r="AC2093" s="591"/>
    </row>
    <row r="2094" spans="1:29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ref="B2094:B2096" si="147">IF(C2094&lt;&gt;"",MONTH(C2094),"")</f>
        <v>1</v>
      </c>
      <c r="C2094" s="184">
        <f t="shared" si="146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</row>
    <row r="2095" spans="1:29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47"/>
        <v>1</v>
      </c>
      <c r="C2095" s="184">
        <f t="shared" si="146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47"/>
        <v>1</v>
      </c>
      <c r="C2096" s="184">
        <f t="shared" si="146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</row>
    <row r="2097" spans="1:30" s="211" customFormat="1" ht="15.75" customHeight="1">
      <c r="A2097" s="204" t="str">
        <f>IF(B2097&lt;&gt;"",IF(AND(B2097&gt;=_TM1,B2097&lt;=_TM2,OR(TH!L2133="1111",TH!M2133="1111")),TH!D2133,""),"")</f>
        <v/>
      </c>
      <c r="B2097" s="36">
        <f t="shared" ref="B2097:B2160" si="148">IF(C2097&lt;&gt;"",MONTH(C2097),"")</f>
        <v>1</v>
      </c>
      <c r="C2097" s="184">
        <v>42006</v>
      </c>
      <c r="D2097" s="37"/>
      <c r="E2097" s="762"/>
      <c r="F2097" s="189"/>
      <c r="G2097" s="483"/>
      <c r="H2097" s="7"/>
      <c r="I2097" s="256"/>
      <c r="J2097" s="256"/>
      <c r="K2097" s="599"/>
      <c r="L2097" s="194"/>
      <c r="M2097" s="194"/>
      <c r="N2097" s="52" t="str">
        <f>IF(AND('331-CT'!$E$7=TH!H2133,OR(L2097="331",M2097="331")),"331",IF(AND(OR(L2097="131",M2097="131"),H2097='131-CT'!$E$7),"131",""))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IF(OR(TH!L2133=TH!$W$7,M2097=TH!$W$7),"x","")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IF(AND(OR(LEFT(TH!L2133,2)="15",LEFT(TH!M2133,2)="15"),'152-CT'!$J$8=TH!F2133),"x","")</f>
        <v/>
      </c>
      <c r="Z2097" s="52" t="str">
        <f>IF(AND(OR(LEFT(TH!L2133,2)="15",LEFT(TH!M2133,2)="15"),TK!$E$7=TH!F2133),"x","")</f>
        <v/>
      </c>
      <c r="AA2097" s="52" t="str">
        <f>IF(AND(B2097&lt;=NKC!$N$8,B2097&gt;=NKC!$M$8),"x","")</f>
        <v/>
      </c>
      <c r="AB2097" s="834"/>
    </row>
    <row r="2098" spans="1:30" s="211" customFormat="1" ht="15.75" customHeight="1">
      <c r="A2098" s="204" t="str">
        <f>IF(B2098&lt;&gt;"",IF(AND(B2098&gt;=_TM1,B2098&lt;=_TM2,OR(TH!L2134="1111",TH!M2134="1111")),TH!D2134,""),"")</f>
        <v/>
      </c>
      <c r="B2098" s="36">
        <f t="shared" si="148"/>
        <v>1</v>
      </c>
      <c r="C2098" s="184">
        <v>42006</v>
      </c>
      <c r="D2098" s="37"/>
      <c r="E2098" s="762"/>
      <c r="F2098" s="189"/>
      <c r="G2098" s="483"/>
      <c r="H2098" s="7"/>
      <c r="I2098" s="256"/>
      <c r="J2098" s="256"/>
      <c r="K2098" s="599"/>
      <c r="L2098" s="194"/>
      <c r="M2098" s="194"/>
      <c r="N2098" s="52" t="str">
        <f>IF(AND('331-CT'!$E$7=TH!H2134,OR(L2098="331",M2098="331")),"331",IF(AND(OR(L2098="131",M2098="131"),H2098='131-CT'!$E$7),"131",""))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IF(OR(TH!L2134=TH!$W$7,M2098=TH!$W$7),"x","")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IF(AND(OR(LEFT(TH!L2134,2)="15",LEFT(TH!M2134,2)="15"),'152-CT'!$J$8=TH!F2134),"x","")</f>
        <v/>
      </c>
      <c r="Z2098" s="52" t="str">
        <f>IF(AND(OR(LEFT(TH!L2134,2)="15",LEFT(TH!M2134,2)="15"),TK!$E$7=TH!F2134),"x","")</f>
        <v/>
      </c>
      <c r="AA2098" s="52" t="str">
        <f>IF(AND(B2098&lt;=NKC!$N$8,B2098&gt;=NKC!$M$8),"x","")</f>
        <v/>
      </c>
      <c r="AB2098" s="834"/>
    </row>
    <row r="2099" spans="1:30" s="211" customFormat="1" ht="15.75" customHeight="1">
      <c r="A2099" s="204" t="str">
        <f>IF(B2099&lt;&gt;"",IF(AND(B2099&gt;=_TM1,B2099&lt;=_TM2,OR(TH!L2135="1111",TH!M2135="1111")),TH!D2135,""),"")</f>
        <v/>
      </c>
      <c r="B2099" s="36">
        <f t="shared" si="148"/>
        <v>1</v>
      </c>
      <c r="C2099" s="184">
        <v>42006</v>
      </c>
      <c r="D2099" s="37"/>
      <c r="E2099" s="762"/>
      <c r="F2099" s="189"/>
      <c r="G2099" s="483"/>
      <c r="H2099" s="7"/>
      <c r="I2099" s="256"/>
      <c r="J2099" s="256"/>
      <c r="K2099" s="599"/>
      <c r="L2099" s="194"/>
      <c r="M2099" s="194"/>
      <c r="N2099" s="52" t="str">
        <f>IF(AND('331-CT'!$E$7=TH!H2135,OR(L2099="331",M2099="331")),"331",IF(AND(OR(L2099="131",M2099="131"),H2099='131-CT'!$E$7),"131",""))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IF(OR(TH!L2135=TH!$W$7,M2099=TH!$W$7),"x","")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IF(AND(OR(LEFT(TH!L2135,2)="15",LEFT(TH!M2135,2)="15"),'152-CT'!$J$8=TH!F2135),"x","")</f>
        <v/>
      </c>
      <c r="Z2099" s="52" t="str">
        <f>IF(AND(OR(LEFT(TH!L2135,2)="15",LEFT(TH!M2135,2)="15"),TK!$E$7=TH!F2135),"x","")</f>
        <v/>
      </c>
      <c r="AA2099" s="52" t="str">
        <f>IF(AND(B2099&lt;=NKC!$N$8,B2099&gt;=NKC!$M$8),"x","")</f>
        <v/>
      </c>
      <c r="AB2099" s="834"/>
    </row>
    <row r="2100" spans="1:30" s="211" customFormat="1" ht="15.75" customHeight="1">
      <c r="A2100" s="204" t="str">
        <f>IF(B2100&lt;&gt;"",IF(AND(B2100&gt;=_TM1,B2100&lt;=_TM2,OR(TH!L2136="1111",TH!M2136="1111")),TH!D2136,""),"")</f>
        <v/>
      </c>
      <c r="B2100" s="36">
        <f t="shared" si="148"/>
        <v>1</v>
      </c>
      <c r="C2100" s="184">
        <v>42006</v>
      </c>
      <c r="D2100" s="37"/>
      <c r="E2100" s="762"/>
      <c r="F2100" s="189"/>
      <c r="G2100" s="483"/>
      <c r="H2100" s="7"/>
      <c r="I2100" s="256"/>
      <c r="J2100" s="256"/>
      <c r="K2100" s="599"/>
      <c r="L2100" s="194"/>
      <c r="M2100" s="194"/>
      <c r="N2100" s="52" t="str">
        <f>IF(AND('331-CT'!$E$7=TH!H2136,OR(L2100="331",M2100="331")),"331",IF(AND(OR(L2100="131",M2100="131"),H2100='131-CT'!$E$7),"131",""))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IF(OR(TH!L2136=TH!$W$7,M2100=TH!$W$7),"x","")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IF(AND(OR(LEFT(TH!L2136,2)="15",LEFT(TH!M2136,2)="15"),'152-CT'!$J$8=TH!F2136),"x","")</f>
        <v/>
      </c>
      <c r="Z2100" s="52" t="str">
        <f>IF(AND(OR(LEFT(TH!L2136,2)="15",LEFT(TH!M2136,2)="15"),TK!$E$7=TH!F2136),"x","")</f>
        <v/>
      </c>
      <c r="AA2100" s="52" t="str">
        <f>IF(AND(B2100&lt;=NKC!$N$8,B2100&gt;=NKC!$M$8),"x","")</f>
        <v/>
      </c>
      <c r="AB2100" s="834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48"/>
        <v>1</v>
      </c>
      <c r="C2101" s="184">
        <f t="shared" ref="C2101:C2164" si="149">E2101</f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  <c r="AC2101" s="591"/>
      <c r="AD2101" s="591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48"/>
        <v>1</v>
      </c>
      <c r="C2102" s="184">
        <f t="shared" si="149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  <c r="AC2102" s="591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48"/>
        <v>1</v>
      </c>
      <c r="C2103" s="184">
        <f t="shared" si="149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48"/>
        <v>1</v>
      </c>
      <c r="C2104" s="184">
        <f t="shared" si="149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</row>
    <row r="2105" spans="1:30" s="211" customFormat="1" ht="15.75" customHeight="1">
      <c r="A2105" s="204" t="str">
        <f>IF(B2105&lt;&gt;"",IF(AND(B2105&gt;=_TM1,B2105&lt;=_TM2,OR(TH!L2115="1111",TH!M2115="1111")),TH!D2115,""),"")</f>
        <v/>
      </c>
      <c r="B2105" s="36">
        <f t="shared" si="148"/>
        <v>1</v>
      </c>
      <c r="C2105" s="184">
        <f t="shared" si="149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IF(AND('331-CT'!$E$7=TH!H2115,OR(L2105="331",M2105="331")),"331",IF(AND(OR(L2105="131",M2105="131"),H2105='131-CT'!$E$7),"131",""))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IF(OR(TH!L2115=TH!$W$7,M2105=TH!$W$7),"x","")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IF(AND(OR(LEFT(TH!L2115,2)="15",LEFT(TH!M2115,2)="15"),'152-CT'!$J$8=TH!F2115),"x","")</f>
        <v/>
      </c>
      <c r="Z2105" s="52" t="str">
        <f>IF(AND(OR(LEFT(TH!L2115,2)="15",LEFT(TH!M2115,2)="15"),TK!$E$7=TH!F2115),"x","")</f>
        <v/>
      </c>
      <c r="AA2105" s="52" t="str">
        <f>IF(AND(B2105&lt;=NKC!$N$8,B2105&gt;=NKC!$M$8),"x","")</f>
        <v/>
      </c>
      <c r="AB2105" s="834"/>
    </row>
    <row r="2106" spans="1:30" s="211" customFormat="1" ht="15.75" customHeight="1">
      <c r="A2106" s="204" t="str">
        <f>IF(B2106&lt;&gt;"",IF(AND(B2106&gt;=_TM1,B2106&lt;=_TM2,OR(TH!L2116="1111",TH!M2116="1111")),TH!D2116,""),"")</f>
        <v/>
      </c>
      <c r="B2106" s="36">
        <f t="shared" si="148"/>
        <v>1</v>
      </c>
      <c r="C2106" s="184">
        <f t="shared" si="149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IF(AND('331-CT'!$E$7=TH!H2116,OR(L2106="331",M2106="331")),"331",IF(AND(OR(L2106="131",M2106="131"),H2106='131-CT'!$E$7),"131",""))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IF(OR(TH!L2116=TH!$W$7,M2106=TH!$W$7),"x","")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IF(AND(OR(LEFT(TH!L2116,2)="15",LEFT(TH!M2116,2)="15"),'152-CT'!$J$8=TH!F2116),"x","")</f>
        <v/>
      </c>
      <c r="Z2106" s="52" t="str">
        <f>IF(AND(OR(LEFT(TH!L2116,2)="15",LEFT(TH!M2116,2)="15"),TK!$E$7=TH!F2116),"x","")</f>
        <v/>
      </c>
      <c r="AA2106" s="52" t="str">
        <f>IF(AND(B2106&lt;=NKC!$N$8,B2106&gt;=NKC!$M$8),"x","")</f>
        <v/>
      </c>
      <c r="AB2106" s="834"/>
    </row>
    <row r="2107" spans="1:30" s="211" customFormat="1" ht="15.75" customHeight="1">
      <c r="A2107" s="204" t="str">
        <f>IF(B2107&lt;&gt;"",IF(AND(B2107&gt;=_TM1,B2107&lt;=_TM2,OR(TH!L2137="1111",TH!M2137="1111")),TH!D2137,""),"")</f>
        <v/>
      </c>
      <c r="B2107" s="36">
        <f t="shared" si="148"/>
        <v>1</v>
      </c>
      <c r="C2107" s="184">
        <f t="shared" si="149"/>
        <v>0</v>
      </c>
      <c r="D2107" s="191"/>
      <c r="E2107" s="762"/>
      <c r="F2107" s="189"/>
      <c r="G2107" s="483"/>
      <c r="H2107" s="7"/>
      <c r="I2107" s="256"/>
      <c r="J2107" s="256"/>
      <c r="K2107" s="599"/>
      <c r="L2107" s="194"/>
      <c r="M2107" s="194"/>
      <c r="N2107" s="52" t="str">
        <f>IF(AND('331-CT'!$E$7=TH!H2137,OR(L2107="331",M2107="331")),"331",IF(AND(OR(L2107="131",M2107="131"),H2107='131-CT'!$E$7),"131",""))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IF(OR(TH!L2137=TH!$W$7,M2107=TH!$W$7),"x","")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IF(AND(OR(LEFT(TH!L2137,2)="15",LEFT(TH!M2137,2)="15"),'152-CT'!$J$8=TH!F2137),"x","")</f>
        <v/>
      </c>
      <c r="Z2107" s="52" t="str">
        <f>IF(AND(OR(LEFT(TH!L2137,2)="15",LEFT(TH!M2137,2)="15"),TK!$E$7=TH!F2137),"x","")</f>
        <v/>
      </c>
      <c r="AA2107" s="52" t="str">
        <f>IF(AND(B2107&lt;=NKC!$N$8,B2107&gt;=NKC!$M$8),"x","")</f>
        <v/>
      </c>
      <c r="AB2107" s="834"/>
    </row>
    <row r="2108" spans="1:30" s="211" customFormat="1" ht="15.75" customHeight="1">
      <c r="A2108" s="204" t="str">
        <f>IF(B2108&lt;&gt;"",IF(AND(B2108&gt;=_TM1,B2108&lt;=_TM2,OR(TH!L2138="1111",TH!M2138="1111")),TH!D2138,""),"")</f>
        <v/>
      </c>
      <c r="B2108" s="36">
        <f t="shared" si="148"/>
        <v>1</v>
      </c>
      <c r="C2108" s="184">
        <f t="shared" si="149"/>
        <v>0</v>
      </c>
      <c r="D2108" s="191"/>
      <c r="E2108" s="762"/>
      <c r="F2108" s="189"/>
      <c r="G2108" s="483"/>
      <c r="H2108" s="7"/>
      <c r="I2108" s="256"/>
      <c r="J2108" s="256"/>
      <c r="K2108" s="599"/>
      <c r="L2108" s="194"/>
      <c r="M2108" s="194"/>
      <c r="N2108" s="52" t="str">
        <f>IF(AND('331-CT'!$E$7=TH!H2138,OR(L2108="331",M2108="331")),"331",IF(AND(OR(L2108="131",M2108="131"),H2108='131-CT'!$E$7),"131",""))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IF(OR(TH!L2138=TH!$W$7,M2108=TH!$W$7),"x","")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IF(AND(OR(LEFT(TH!L2138,2)="15",LEFT(TH!M2138,2)="15"),'152-CT'!$J$8=TH!F2138),"x","")</f>
        <v/>
      </c>
      <c r="Z2108" s="52" t="str">
        <f>IF(AND(OR(LEFT(TH!L2138,2)="15",LEFT(TH!M2138,2)="15"),TK!$E$7=TH!F2138),"x","")</f>
        <v/>
      </c>
      <c r="AA2108" s="52" t="str">
        <f>IF(AND(B2108&lt;=NKC!$N$8,B2108&gt;=NKC!$M$8),"x","")</f>
        <v/>
      </c>
      <c r="AB2108" s="834"/>
    </row>
    <row r="2109" spans="1:30" s="211" customFormat="1" ht="15.75" customHeight="1">
      <c r="A2109" s="204" t="str">
        <f>IF(B2109&lt;&gt;"",IF(AND(B2109&gt;=_TM1,B2109&lt;=_TM2,OR(TH!L2117="1111",TH!M2117="1111")),TH!D2117,""),"")</f>
        <v/>
      </c>
      <c r="B2109" s="36">
        <f t="shared" si="148"/>
        <v>1</v>
      </c>
      <c r="C2109" s="184">
        <f t="shared" si="149"/>
        <v>0</v>
      </c>
      <c r="D2109" s="37"/>
      <c r="E2109" s="762"/>
      <c r="F2109" s="189"/>
      <c r="G2109" s="483"/>
      <c r="H2109" s="7"/>
      <c r="I2109" s="256"/>
      <c r="J2109" s="256"/>
      <c r="K2109" s="599"/>
      <c r="L2109" s="194"/>
      <c r="M2109" s="194"/>
      <c r="N2109" s="52" t="str">
        <f>IF(AND('331-CT'!$E$7=TH!H2117,OR(L2109="331",M2109="331")),"331",IF(AND(OR(L2109="131",M2109="131"),H2109='131-CT'!$E$7),"131",""))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IF(OR(TH!L2117=TH!$W$7,M2109=TH!$W$7),"x","")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IF(AND(OR(LEFT(TH!L2117,2)="15",LEFT(TH!M2117,2)="15"),'152-CT'!$J$8=TH!F2117),"x","")</f>
        <v/>
      </c>
      <c r="Z2109" s="52" t="str">
        <f>IF(AND(OR(LEFT(TH!L2117,2)="15",LEFT(TH!M2117,2)="15"),TK!$E$7=TH!F2117),"x","")</f>
        <v/>
      </c>
      <c r="AA2109" s="52" t="str">
        <f>IF(AND(B2109&lt;=NKC!$N$8,B2109&gt;=NKC!$M$8),"x","")</f>
        <v/>
      </c>
      <c r="AB2109" s="834"/>
      <c r="AC2109" s="591"/>
      <c r="AD2109" s="591"/>
    </row>
    <row r="2110" spans="1:30" s="211" customFormat="1" ht="15.75" customHeight="1">
      <c r="A2110" s="204" t="str">
        <f>IF(B2110&lt;&gt;"",IF(AND(B2110&gt;=_TM1,B2110&lt;=_TM2,OR(TH!L2118="1111",TH!M2118="1111")),TH!D2118,""),"")</f>
        <v/>
      </c>
      <c r="B2110" s="36">
        <f t="shared" si="148"/>
        <v>1</v>
      </c>
      <c r="C2110" s="184">
        <f t="shared" si="149"/>
        <v>0</v>
      </c>
      <c r="D2110" s="37"/>
      <c r="E2110" s="762"/>
      <c r="F2110" s="189"/>
      <c r="G2110" s="483"/>
      <c r="H2110" s="7"/>
      <c r="I2110" s="256"/>
      <c r="J2110" s="256"/>
      <c r="K2110" s="599"/>
      <c r="L2110" s="194"/>
      <c r="M2110" s="194"/>
      <c r="N2110" s="52" t="str">
        <f>IF(AND('331-CT'!$E$7=TH!H2118,OR(L2110="331",M2110="331")),"331",IF(AND(OR(L2110="131",M2110="131"),H2110='131-CT'!$E$7),"131",""))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IF(OR(TH!L2118=TH!$W$7,M2110=TH!$W$7),"x","")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IF(AND(OR(LEFT(TH!L2118,2)="15",LEFT(TH!M2118,2)="15"),'152-CT'!$J$8=TH!F2118),"x","")</f>
        <v/>
      </c>
      <c r="Z2110" s="52" t="str">
        <f>IF(AND(OR(LEFT(TH!L2118,2)="15",LEFT(TH!M2118,2)="15"),TK!$E$7=TH!F2118),"x","")</f>
        <v/>
      </c>
      <c r="AA2110" s="52" t="str">
        <f>IF(AND(B2110&lt;=NKC!$N$8,B2110&gt;=NKC!$M$8),"x","")</f>
        <v/>
      </c>
      <c r="AB2110" s="834"/>
      <c r="AC2110" s="591"/>
    </row>
    <row r="2111" spans="1:30" s="211" customFormat="1" ht="15.75" customHeight="1">
      <c r="A2111" s="204" t="str">
        <f>IF(B2111&lt;&gt;"",IF(AND(B2111&gt;=_TM1,B2111&lt;=_TM2,OR(TH!L2119="1111",TH!M2119="1111")),TH!D2119,""),"")</f>
        <v/>
      </c>
      <c r="B2111" s="36">
        <f t="shared" si="148"/>
        <v>1</v>
      </c>
      <c r="C2111" s="184">
        <f t="shared" si="149"/>
        <v>0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IF(AND('331-CT'!$E$7=TH!H2119,OR(L2111="331",M2111="331")),"331",IF(AND(OR(L2111="131",M2111="131"),H2111='131-CT'!$E$7),"131",""))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IF(OR(TH!L2119=TH!$W$7,M2111=TH!$W$7),"x","")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IF(AND(OR(LEFT(TH!L2119,2)="15",LEFT(TH!M2119,2)="15"),'152-CT'!$J$8=TH!F2119),"x","")</f>
        <v/>
      </c>
      <c r="Z2111" s="52" t="str">
        <f>IF(AND(OR(LEFT(TH!L2119,2)="15",LEFT(TH!M2119,2)="15"),TK!$E$7=TH!F2119),"x","")</f>
        <v/>
      </c>
      <c r="AA2111" s="52" t="str">
        <f>IF(AND(B2111&lt;=NKC!$N$8,B2111&gt;=NKC!$M$8),"x","")</f>
        <v/>
      </c>
      <c r="AB2111" s="834"/>
      <c r="AC2111" s="591"/>
    </row>
    <row r="2112" spans="1:30" s="211" customFormat="1" ht="15.75" customHeight="1">
      <c r="A2112" s="204" t="str">
        <f>IF(B2112&lt;&gt;"",IF(AND(B2112&gt;=_TM1,B2112&lt;=_TM2,OR(TH!L2097="1111",TH!M2097="1111")),TH!D2097,""),"")</f>
        <v/>
      </c>
      <c r="B2112" s="36">
        <f t="shared" si="148"/>
        <v>1</v>
      </c>
      <c r="C2112" s="184">
        <f t="shared" si="149"/>
        <v>0</v>
      </c>
      <c r="D2112" s="184"/>
      <c r="E2112" s="191"/>
      <c r="F2112" s="189"/>
      <c r="G2112" s="483"/>
      <c r="H2112" s="45"/>
      <c r="I2112" s="256"/>
      <c r="J2112" s="256"/>
      <c r="K2112" s="599"/>
      <c r="L2112" s="600"/>
      <c r="M2112" s="600"/>
      <c r="N2112" s="52" t="str">
        <f>IF(AND('331-CT'!$E$7=TH!H2097,OR(L2112="331",M2112="331")),"331",IF(AND(OR(L2112="131",M2112="131"),H2112='131-CT'!$E$7),"131",""))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IF(OR(TH!L2097=TH!$W$7,M2112=TH!$W$7),"x","")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IF(AND(OR(LEFT(TH!L2097,2)="15",LEFT(TH!M2097,2)="15"),'152-CT'!$J$8=TH!F2097),"x","")</f>
        <v/>
      </c>
      <c r="Z2112" s="52" t="str">
        <f>IF(AND(OR(LEFT(TH!L2097,2)="15",LEFT(TH!M2097,2)="15"),TK!$E$7=TH!F2097),"x","")</f>
        <v/>
      </c>
      <c r="AA2112" s="52" t="str">
        <f>IF(AND(B2112&lt;=NKC!$N$8,B2112&gt;=NKC!$M$8),"x","")</f>
        <v/>
      </c>
      <c r="AB2112" s="834"/>
    </row>
    <row r="2113" spans="1:30" s="211" customFormat="1" ht="15.75" customHeight="1">
      <c r="A2113" s="204" t="str">
        <f>IF(B2113&lt;&gt;"",IF(AND(B2113&gt;=_TM1,B2113&lt;=_TM2,OR(TH!L2098="1111",TH!M2098="1111")),TH!D2098,""),"")</f>
        <v/>
      </c>
      <c r="B2113" s="36">
        <f t="shared" si="148"/>
        <v>1</v>
      </c>
      <c r="C2113" s="184">
        <f t="shared" si="149"/>
        <v>0</v>
      </c>
      <c r="D2113" s="184"/>
      <c r="E2113" s="191"/>
      <c r="F2113" s="192"/>
      <c r="G2113" s="480"/>
      <c r="H2113" s="45"/>
      <c r="I2113" s="257"/>
      <c r="J2113" s="256"/>
      <c r="K2113" s="38"/>
      <c r="L2113" s="194"/>
      <c r="M2113" s="600"/>
      <c r="N2113" s="52" t="str">
        <f>IF(AND('331-CT'!$E$7=TH!H2098,OR(L2113="331",M2113="331")),"331",IF(AND(OR(L2113="131",M2113="131"),H2113='131-CT'!$E$7),"131",""))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IF(OR(TH!L2098=TH!$W$7,M2113=TH!$W$7),"x","")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IF(AND(OR(LEFT(TH!L2098,2)="15",LEFT(TH!M2098,2)="15"),'152-CT'!$J$8=TH!F2098),"x","")</f>
        <v/>
      </c>
      <c r="Z2113" s="52" t="str">
        <f>IF(AND(OR(LEFT(TH!L2098,2)="15",LEFT(TH!M2098,2)="15"),TK!$E$7=TH!F2098),"x","")</f>
        <v/>
      </c>
      <c r="AA2113" s="52" t="str">
        <f>IF(AND(B2113&lt;=NKC!$N$8,B2113&gt;=NKC!$M$8),"x","")</f>
        <v/>
      </c>
      <c r="AB2113" s="834"/>
    </row>
    <row r="2114" spans="1:30" s="211" customFormat="1" ht="15.75" customHeight="1">
      <c r="A2114" s="204" t="str">
        <f>IF(B2114&lt;&gt;"",IF(AND(B2114&gt;=_TM1,B2114&lt;=_TM2,OR(TH!L2099="1111",TH!M2099="1111")),TH!D2099,""),"")</f>
        <v/>
      </c>
      <c r="B2114" s="36">
        <f t="shared" si="148"/>
        <v>1</v>
      </c>
      <c r="C2114" s="184">
        <f t="shared" si="149"/>
        <v>0</v>
      </c>
      <c r="D2114" s="184"/>
      <c r="E2114" s="191"/>
      <c r="F2114" s="192"/>
      <c r="G2114" s="480"/>
      <c r="H2114" s="45"/>
      <c r="I2114" s="257"/>
      <c r="J2114" s="256"/>
      <c r="K2114" s="38"/>
      <c r="L2114" s="194"/>
      <c r="M2114" s="600"/>
      <c r="N2114" s="52" t="str">
        <f>IF(AND('331-CT'!$E$7=TH!H2099,OR(L2114="331",M2114="331")),"331",IF(AND(OR(L2114="131",M2114="131"),H2114='131-CT'!$E$7),"131",""))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IF(OR(TH!L2099=TH!$W$7,M2114=TH!$W$7),"x","")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IF(AND(OR(LEFT(TH!L2099,2)="15",LEFT(TH!M2099,2)="15"),'152-CT'!$J$8=TH!F2099),"x","")</f>
        <v/>
      </c>
      <c r="Z2114" s="52" t="str">
        <f>IF(AND(OR(LEFT(TH!L2099,2)="15",LEFT(TH!M2099,2)="15"),TK!$E$7=TH!F2099),"x","")</f>
        <v/>
      </c>
      <c r="AA2114" s="52" t="str">
        <f>IF(AND(B2114&lt;=NKC!$N$8,B2114&gt;=NKC!$M$8),"x","")</f>
        <v/>
      </c>
      <c r="AB2114" s="834"/>
    </row>
    <row r="2115" spans="1:30" s="211" customFormat="1" ht="15.75" customHeight="1">
      <c r="A2115" s="204" t="str">
        <f>IF(B2115&lt;&gt;"",IF(AND(B2115&gt;=_TM1,B2115&lt;=_TM2,OR(TH!L2105="1111",TH!M2105="1111")),TH!D2105,""),"")</f>
        <v/>
      </c>
      <c r="B2115" s="36">
        <f t="shared" si="148"/>
        <v>1</v>
      </c>
      <c r="C2115" s="184">
        <f t="shared" si="149"/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IF(AND('331-CT'!$E$7=TH!H2105,OR(L2115="331",M2115="331")),"331",IF(AND(OR(L2115="131",M2115="131"),H2115='131-CT'!$E$7),"131",""))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IF(OR(TH!L2105=TH!$W$7,M2115=TH!$W$7),"x","")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IF(AND(OR(LEFT(TH!L2105,2)="15",LEFT(TH!M2105,2)="15"),'152-CT'!$J$8=TH!F2105),"x","")</f>
        <v/>
      </c>
      <c r="Z2115" s="52" t="str">
        <f>IF(AND(OR(LEFT(TH!L2105,2)="15",LEFT(TH!M2105,2)="15"),TK!$E$7=TH!F2105),"x","")</f>
        <v/>
      </c>
      <c r="AA2115" s="52" t="str">
        <f>IF(AND(B2115&lt;=NKC!$N$8,B2115&gt;=NKC!$M$8),"x","")</f>
        <v/>
      </c>
      <c r="AB2115" s="834"/>
    </row>
    <row r="2116" spans="1:30" s="211" customFormat="1" ht="15.75" customHeight="1">
      <c r="A2116" s="204" t="str">
        <f>IF(B2116&lt;&gt;"",IF(AND(B2116&gt;=_TM1,B2116&lt;=_TM2,OR(TH!L2106="1111",TH!M2106="1111")),TH!D2106,""),"")</f>
        <v/>
      </c>
      <c r="B2116" s="36">
        <f t="shared" si="148"/>
        <v>1</v>
      </c>
      <c r="C2116" s="184">
        <f t="shared" si="149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IF(AND('331-CT'!$E$7=TH!H2106,OR(L2116="331",M2116="331")),"331",IF(AND(OR(L2116="131",M2116="131"),H2116='131-CT'!$E$7),"131",""))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IF(OR(TH!L2106=TH!$W$7,M2116=TH!$W$7),"x","")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IF(AND(OR(LEFT(TH!L2106,2)="15",LEFT(TH!M2106,2)="15"),'152-CT'!$J$8=TH!F2106),"x","")</f>
        <v/>
      </c>
      <c r="Z2116" s="52" t="str">
        <f>IF(AND(OR(LEFT(TH!L2106,2)="15",LEFT(TH!M2106,2)="15"),TK!$E$7=TH!F2106),"x","")</f>
        <v/>
      </c>
      <c r="AA2116" s="52" t="str">
        <f>IF(AND(B2116&lt;=NKC!$N$8,B2116&gt;=NKC!$M$8),"x","")</f>
        <v/>
      </c>
      <c r="AB2116" s="834"/>
    </row>
    <row r="2117" spans="1:30" s="211" customFormat="1" ht="15.75" customHeight="1">
      <c r="A2117" s="204" t="str">
        <f>IF(B2117&lt;&gt;"",IF(AND(B2117&gt;=_TM1,B2117&lt;=_TM2,OR(TH!L2120="1111",TH!M2120="1111")),TH!D2120,""),"")</f>
        <v/>
      </c>
      <c r="B2117" s="36">
        <f t="shared" si="148"/>
        <v>1</v>
      </c>
      <c r="C2117" s="184">
        <f t="shared" si="149"/>
        <v>0</v>
      </c>
      <c r="D2117" s="37"/>
      <c r="E2117" s="762"/>
      <c r="F2117" s="40"/>
      <c r="G2117" s="482"/>
      <c r="H2117" s="7"/>
      <c r="I2117" s="739"/>
      <c r="J2117" s="739"/>
      <c r="K2117" s="599"/>
      <c r="L2117" s="600"/>
      <c r="M2117" s="600"/>
      <c r="N2117" s="52" t="str">
        <f>IF(AND('331-CT'!$E$7=TH!H2120,OR(L2117="331",M2117="331")),"331",IF(AND(OR(L2117="131",M2117="131"),H2117='131-CT'!$E$7),"131",""))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IF(OR(TH!L2120=TH!$W$7,M2117=TH!$W$7),"x","")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IF(AND(OR(LEFT(TH!L2120,2)="15",LEFT(TH!M2120,2)="15"),'152-CT'!$J$8=TH!F2120),"x","")</f>
        <v/>
      </c>
      <c r="Z2117" s="52" t="str">
        <f>IF(AND(OR(LEFT(TH!L2120,2)="15",LEFT(TH!M2120,2)="15"),TK!$E$7=TH!F2120),"x","")</f>
        <v/>
      </c>
      <c r="AA2117" s="52" t="str">
        <f>IF(AND(B2117&lt;=NKC!$N$8,B2117&gt;=NKC!$M$8),"x","")</f>
        <v/>
      </c>
      <c r="AB2117" s="834"/>
    </row>
    <row r="2118" spans="1:30" s="211" customFormat="1" ht="15.75" customHeight="1">
      <c r="A2118" s="204" t="str">
        <f>IF(B2118&lt;&gt;"",IF(AND(B2118&gt;=_TM1,B2118&lt;=_TM2,OR(TH!L2121="1111",TH!M2121="1111")),TH!D2121,""),"")</f>
        <v/>
      </c>
      <c r="B2118" s="36">
        <f t="shared" si="148"/>
        <v>1</v>
      </c>
      <c r="C2118" s="184">
        <f t="shared" si="149"/>
        <v>0</v>
      </c>
      <c r="D2118" s="37"/>
      <c r="E2118" s="762"/>
      <c r="F2118" s="40"/>
      <c r="G2118" s="482"/>
      <c r="H2118" s="7"/>
      <c r="I2118" s="256"/>
      <c r="J2118" s="256"/>
      <c r="K2118" s="599"/>
      <c r="L2118" s="600"/>
      <c r="M2118" s="600"/>
      <c r="N2118" s="52" t="str">
        <f>IF(AND('331-CT'!$E$7=TH!H2121,OR(L2118="331",M2118="331")),"331",IF(AND(OR(L2118="131",M2118="131"),H2118='131-CT'!$E$7),"131",""))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IF(OR(TH!L2121=TH!$W$7,M2118=TH!$W$7),"x","")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IF(AND(OR(LEFT(TH!L2121,2)="15",LEFT(TH!M2121,2)="15"),'152-CT'!$J$8=TH!F2121),"x","")</f>
        <v/>
      </c>
      <c r="Z2118" s="52" t="str">
        <f>IF(AND(OR(LEFT(TH!L2121,2)="15",LEFT(TH!M2121,2)="15"),TK!$E$7=TH!F2121),"x","")</f>
        <v/>
      </c>
      <c r="AA2118" s="52" t="str">
        <f>IF(AND(B2118&lt;=NKC!$N$8,B2118&gt;=NKC!$M$8),"x","")</f>
        <v/>
      </c>
      <c r="AB2118" s="834"/>
    </row>
    <row r="2119" spans="1:30" s="211" customFormat="1" ht="15.75" customHeight="1">
      <c r="A2119" s="204" t="str">
        <f>IF(B2119&lt;&gt;"",IF(AND(B2119&gt;=_TM1,B2119&lt;=_TM2,OR(TH!L2122="1111",TH!M2122="1111")),TH!D2122,""),"")</f>
        <v/>
      </c>
      <c r="B2119" s="36">
        <f t="shared" si="148"/>
        <v>1</v>
      </c>
      <c r="C2119" s="184">
        <f t="shared" si="149"/>
        <v>0</v>
      </c>
      <c r="D2119" s="37"/>
      <c r="E2119" s="762"/>
      <c r="F2119" s="192"/>
      <c r="G2119" s="483"/>
      <c r="H2119" s="193"/>
      <c r="I2119" s="256"/>
      <c r="J2119" s="256"/>
      <c r="K2119" s="599"/>
      <c r="L2119" s="600"/>
      <c r="M2119" s="600"/>
      <c r="N2119" s="52" t="str">
        <f>IF(AND('331-CT'!$E$7=TH!H2122,OR(L2119="331",M2119="331")),"331",IF(AND(OR(L2119="131",M2119="131"),H2119='131-CT'!$E$7),"131",""))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IF(OR(TH!L2122=TH!$W$7,M2119=TH!$W$7),"x","")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IF(AND(OR(LEFT(TH!L2122,2)="15",LEFT(TH!M2122,2)="15"),'152-CT'!$J$8=TH!F2122),"x","")</f>
        <v/>
      </c>
      <c r="Z2119" s="52" t="str">
        <f>IF(AND(OR(LEFT(TH!L2122,2)="15",LEFT(TH!M2122,2)="15"),TK!$E$7=TH!F2122),"x","")</f>
        <v/>
      </c>
      <c r="AA2119" s="52" t="str">
        <f>IF(AND(B2119&lt;=NKC!$N$8,B2119&gt;=NKC!$M$8),"x","")</f>
        <v/>
      </c>
      <c r="AB2119" s="834"/>
    </row>
    <row r="2120" spans="1:30" s="211" customFormat="1" ht="15.75" customHeight="1">
      <c r="A2120" s="204" t="str">
        <f>IF(B2120&lt;&gt;"",IF(AND(B2120&gt;=_TM1,B2120&lt;=_TM2,OR(TH!L2123="1111",TH!M2123="1111")),TH!D2123,""),"")</f>
        <v/>
      </c>
      <c r="B2120" s="36">
        <f t="shared" si="148"/>
        <v>1</v>
      </c>
      <c r="C2120" s="184">
        <f t="shared" si="149"/>
        <v>0</v>
      </c>
      <c r="D2120" s="37"/>
      <c r="E2120" s="762"/>
      <c r="F2120" s="192"/>
      <c r="G2120" s="483"/>
      <c r="H2120" s="193"/>
      <c r="I2120" s="256"/>
      <c r="J2120" s="256"/>
      <c r="K2120" s="599"/>
      <c r="L2120" s="600"/>
      <c r="M2120" s="600"/>
      <c r="N2120" s="52" t="str">
        <f>IF(AND('331-CT'!$E$7=TH!H2123,OR(L2120="331",M2120="331")),"331",IF(AND(OR(L2120="131",M2120="131"),H2120='131-CT'!$E$7),"131",""))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IF(OR(TH!L2123=TH!$W$7,M2120=TH!$W$7),"x","")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IF(AND(OR(LEFT(TH!L2123,2)="15",LEFT(TH!M2123,2)="15"),'152-CT'!$J$8=TH!F2123),"x","")</f>
        <v/>
      </c>
      <c r="Z2120" s="52" t="str">
        <f>IF(AND(OR(LEFT(TH!L2123,2)="15",LEFT(TH!M2123,2)="15"),TK!$E$7=TH!F2123),"x","")</f>
        <v/>
      </c>
      <c r="AA2120" s="52" t="str">
        <f>IF(AND(B2120&lt;=NKC!$N$8,B2120&gt;=NKC!$M$8),"x","")</f>
        <v/>
      </c>
      <c r="AB2120" s="834"/>
    </row>
    <row r="2121" spans="1:30" s="211" customFormat="1" ht="15.75" customHeight="1">
      <c r="A2121" s="204" t="str">
        <f>IF(B2121&lt;&gt;"",IF(AND(B2121&gt;=_TM1,B2121&lt;=_TM2,OR(TH!L2131="1111",TH!M2131="1111")),TH!D2131,""),"")</f>
        <v/>
      </c>
      <c r="B2121" s="36">
        <f t="shared" si="148"/>
        <v>1</v>
      </c>
      <c r="C2121" s="184">
        <f t="shared" si="149"/>
        <v>0</v>
      </c>
      <c r="D2121" s="37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IF(AND('331-CT'!$E$7=TH!H2131,OR(L2121="331",M2121="331")),"331",IF(AND(OR(L2121="131",M2121="131"),H2121='131-CT'!$E$7),"131",""))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IF(OR(TH!L2131=TH!$W$7,M2121=TH!$W$7),"x","")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IF(AND(OR(LEFT(TH!L2131,2)="15",LEFT(TH!M2131,2)="15"),'152-CT'!$J$8=TH!F2131),"x","")</f>
        <v/>
      </c>
      <c r="Z2121" s="52" t="str">
        <f>IF(AND(OR(LEFT(TH!L2131,2)="15",LEFT(TH!M2131,2)="15"),TK!$E$7=TH!F2131),"x","")</f>
        <v/>
      </c>
      <c r="AA2121" s="52" t="str">
        <f>IF(AND(B2121&lt;=NKC!$N$8,B2121&gt;=NKC!$M$8),"x","")</f>
        <v/>
      </c>
      <c r="AB2121" s="834"/>
    </row>
    <row r="2122" spans="1:30" s="211" customFormat="1" ht="15.75" customHeight="1">
      <c r="A2122" s="204" t="str">
        <f>IF(B2122&lt;&gt;"",IF(AND(B2122&gt;=_TM1,B2122&lt;=_TM2,OR(TH!L2132="1111",TH!M2132="1111")),TH!D2132,""),"")</f>
        <v/>
      </c>
      <c r="B2122" s="36">
        <f t="shared" si="148"/>
        <v>1</v>
      </c>
      <c r="C2122" s="184">
        <f t="shared" si="149"/>
        <v>0</v>
      </c>
      <c r="D2122" s="37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IF(AND('331-CT'!$E$7=TH!H2132,OR(L2122="331",M2122="331")),"331",IF(AND(OR(L2122="131",M2122="131"),H2122='131-CT'!$E$7),"131",""))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IF(OR(TH!L2132=TH!$W$7,M2122=TH!$W$7),"x","")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IF(AND(OR(LEFT(TH!L2132,2)="15",LEFT(TH!M2132,2)="15"),'152-CT'!$J$8=TH!F2132),"x","")</f>
        <v/>
      </c>
      <c r="Z2122" s="52" t="str">
        <f>IF(AND(OR(LEFT(TH!L2132,2)="15",LEFT(TH!M2132,2)="15"),TK!$E$7=TH!F2132),"x","")</f>
        <v/>
      </c>
      <c r="AA2122" s="52" t="str">
        <f>IF(AND(B2122&lt;=NKC!$N$8,B2122&gt;=NKC!$M$8),"x","")</f>
        <v/>
      </c>
      <c r="AB2122" s="834"/>
    </row>
    <row r="2123" spans="1:30" s="211" customFormat="1" ht="15.75" customHeight="1">
      <c r="A2123" s="204" t="str">
        <f>IF(B2123&lt;&gt;"",IF(AND(B2123&gt;=_TM1,B2123&lt;=_TM2,OR(TH!L2107="1111",TH!M2107="1111")),TH!D2107,""),"")</f>
        <v/>
      </c>
      <c r="B2123" s="36">
        <f t="shared" si="148"/>
        <v>1</v>
      </c>
      <c r="C2123" s="184">
        <f t="shared" si="149"/>
        <v>0</v>
      </c>
      <c r="D2123" s="184"/>
      <c r="E2123" s="191"/>
      <c r="F2123" s="189"/>
      <c r="G2123" s="483"/>
      <c r="H2123" s="7"/>
      <c r="I2123" s="256"/>
      <c r="J2123" s="256"/>
      <c r="K2123" s="599"/>
      <c r="L2123" s="600"/>
      <c r="M2123" s="600"/>
      <c r="N2123" s="52" t="str">
        <f>IF(AND('331-CT'!$E$7=TH!H2107,OR(L2123="331",M2123="331")),"331",IF(AND(OR(L2123="131",M2123="131"),H2123='131-CT'!$E$7),"131",""))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IF(OR(TH!L2107=TH!$W$7,M2123=TH!$W$7),"x","")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IF(AND(OR(LEFT(TH!L2107,2)="15",LEFT(TH!M2107,2)="15"),'152-CT'!$J$8=TH!F2107),"x","")</f>
        <v/>
      </c>
      <c r="Z2123" s="52" t="str">
        <f>IF(AND(OR(LEFT(TH!L2107,2)="15",LEFT(TH!M2107,2)="15"),TK!$E$7=TH!F2107),"x","")</f>
        <v/>
      </c>
      <c r="AA2123" s="52" t="str">
        <f>IF(AND(B2123&lt;=NKC!$N$8,B2123&gt;=NKC!$M$8),"x","")</f>
        <v/>
      </c>
      <c r="AB2123" s="834"/>
    </row>
    <row r="2124" spans="1:30" s="211" customFormat="1" ht="15.75" customHeight="1">
      <c r="A2124" s="204" t="str">
        <f>IF(B2124&lt;&gt;"",IF(AND(B2124&gt;=_TM1,B2124&lt;=_TM2,OR(TH!L2108="1111",TH!M2108="1111")),TH!D2108,""),"")</f>
        <v/>
      </c>
      <c r="B2124" s="36">
        <f t="shared" si="148"/>
        <v>1</v>
      </c>
      <c r="C2124" s="184">
        <f t="shared" si="149"/>
        <v>0</v>
      </c>
      <c r="D2124" s="184"/>
      <c r="E2124" s="191"/>
      <c r="F2124" s="189"/>
      <c r="G2124" s="483"/>
      <c r="H2124" s="7"/>
      <c r="I2124" s="739"/>
      <c r="J2124" s="739"/>
      <c r="K2124" s="599"/>
      <c r="L2124" s="600"/>
      <c r="M2124" s="600"/>
      <c r="N2124" s="52" t="str">
        <f>IF(AND('331-CT'!$E$7=TH!H2108,OR(L2124="331",M2124="331")),"331",IF(AND(OR(L2124="131",M2124="131"),H2124='131-CT'!$E$7),"131",""))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IF(OR(TH!L2108=TH!$W$7,M2124=TH!$W$7),"x","")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IF(AND(OR(LEFT(TH!L2108,2)="15",LEFT(TH!M2108,2)="15"),'152-CT'!$J$8=TH!F2108),"x","")</f>
        <v/>
      </c>
      <c r="Z2124" s="52" t="str">
        <f>IF(AND(OR(LEFT(TH!L2108,2)="15",LEFT(TH!M2108,2)="15"),TK!$E$7=TH!F2108),"x","")</f>
        <v/>
      </c>
      <c r="AA2124" s="52" t="str">
        <f>IF(AND(B2124&lt;=NKC!$N$8,B2124&gt;=NKC!$M$8),"x","")</f>
        <v/>
      </c>
      <c r="AB2124" s="834"/>
    </row>
    <row r="2125" spans="1:30" s="211" customFormat="1" ht="15.75" customHeight="1">
      <c r="A2125" s="204" t="str">
        <f>IF(B2125&lt;&gt;"",IF(AND(B2125&gt;=_TM1,B2125&lt;=_TM2,OR(TH!L2124="1111",TH!M2124="1111")),TH!D2124,""),"")</f>
        <v/>
      </c>
      <c r="B2125" s="36">
        <f t="shared" si="148"/>
        <v>1</v>
      </c>
      <c r="C2125" s="184">
        <f t="shared" si="149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IF(AND('331-CT'!$E$7=TH!H2124,OR(L2125="331",M2125="331")),"331",IF(AND(OR(L2125="131",M2125="131"),H2125='131-CT'!$E$7),"131",""))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IF(OR(TH!L2124=TH!$W$7,M2125=TH!$W$7),"x","")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IF(AND(OR(LEFT(TH!L2124,2)="15",LEFT(TH!M2124,2)="15"),'152-CT'!$J$8=TH!F2124),"x","")</f>
        <v/>
      </c>
      <c r="Z2125" s="52" t="str">
        <f>IF(AND(OR(LEFT(TH!L2124,2)="15",LEFT(TH!M2124,2)="15"),TK!$E$7=TH!F2124),"x","")</f>
        <v/>
      </c>
      <c r="AA2125" s="52" t="str">
        <f>IF(AND(B2125&lt;=NKC!$N$8,B2125&gt;=NKC!$M$8),"x","")</f>
        <v/>
      </c>
      <c r="AB2125" s="834"/>
      <c r="AC2125" s="591"/>
      <c r="AD2125" s="591"/>
    </row>
    <row r="2126" spans="1:30" s="211" customFormat="1" ht="15.75" customHeight="1">
      <c r="A2126" s="204" t="str">
        <f>IF(B2126&lt;&gt;"",IF(AND(B2126&gt;=_TM1,B2126&lt;=_TM2,OR(TH!L2125="1111",TH!M2125="1111")),TH!D2125,""),"")</f>
        <v/>
      </c>
      <c r="B2126" s="36">
        <f t="shared" si="148"/>
        <v>1</v>
      </c>
      <c r="C2126" s="184">
        <f t="shared" si="149"/>
        <v>0</v>
      </c>
      <c r="D2126" s="37"/>
      <c r="E2126" s="762"/>
      <c r="F2126" s="189"/>
      <c r="G2126" s="483"/>
      <c r="H2126" s="7"/>
      <c r="I2126" s="256"/>
      <c r="J2126" s="256"/>
      <c r="K2126" s="599"/>
      <c r="L2126" s="194"/>
      <c r="M2126" s="194"/>
      <c r="N2126" s="52" t="str">
        <f>IF(AND('331-CT'!$E$7=TH!H2125,OR(L2126="331",M2126="331")),"331",IF(AND(OR(L2126="131",M2126="131"),H2126='131-CT'!$E$7),"131",""))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IF(OR(TH!L2125=TH!$W$7,M2126=TH!$W$7),"x","")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IF(AND(OR(LEFT(TH!L2125,2)="15",LEFT(TH!M2125,2)="15"),'152-CT'!$J$8=TH!F2125),"x","")</f>
        <v/>
      </c>
      <c r="Z2126" s="52" t="str">
        <f>IF(AND(OR(LEFT(TH!L2125,2)="15",LEFT(TH!M2125,2)="15"),TK!$E$7=TH!F2125),"x","")</f>
        <v/>
      </c>
      <c r="AA2126" s="52" t="str">
        <f>IF(AND(B2126&lt;=NKC!$N$8,B2126&gt;=NKC!$M$8),"x","")</f>
        <v/>
      </c>
      <c r="AB2126" s="834"/>
      <c r="AC2126" s="591"/>
    </row>
    <row r="2127" spans="1:30" s="211" customFormat="1" ht="15.75" customHeight="1">
      <c r="A2127" s="204" t="str">
        <f>IF(B2127&lt;&gt;"",IF(AND(B2127&gt;=_TM1,B2127&lt;=_TM2,OR(TH!L2126="1111",TH!M2126="1111")),TH!D2126,""),"")</f>
        <v/>
      </c>
      <c r="B2127" s="36">
        <f t="shared" si="148"/>
        <v>1</v>
      </c>
      <c r="C2127" s="184">
        <f t="shared" si="149"/>
        <v>0</v>
      </c>
      <c r="D2127" s="37"/>
      <c r="E2127" s="762"/>
      <c r="F2127" s="189"/>
      <c r="G2127" s="483"/>
      <c r="H2127" s="7"/>
      <c r="I2127" s="256"/>
      <c r="J2127" s="256"/>
      <c r="K2127" s="599"/>
      <c r="L2127" s="194"/>
      <c r="M2127" s="194"/>
      <c r="N2127" s="52" t="str">
        <f>IF(AND('331-CT'!$E$7=TH!H2126,OR(L2127="331",M2127="331")),"331",IF(AND(OR(L2127="131",M2127="131"),H2127='131-CT'!$E$7),"131",""))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IF(OR(TH!L2126=TH!$W$7,M2127=TH!$W$7),"x","")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IF(AND(OR(LEFT(TH!L2126,2)="15",LEFT(TH!M2126,2)="15"),'152-CT'!$J$8=TH!F2126),"x","")</f>
        <v/>
      </c>
      <c r="Z2127" s="52" t="str">
        <f>IF(AND(OR(LEFT(TH!L2126,2)="15",LEFT(TH!M2126,2)="15"),TK!$E$7=TH!F2126),"x","")</f>
        <v/>
      </c>
      <c r="AA2127" s="52" t="str">
        <f>IF(AND(B2127&lt;=NKC!$N$8,B2127&gt;=NKC!$M$8),"x","")</f>
        <v/>
      </c>
      <c r="AB2127" s="834"/>
      <c r="AC2127" s="591"/>
    </row>
    <row r="2128" spans="1:30" s="211" customFormat="1" ht="15.75" customHeight="1">
      <c r="A2128" s="204" t="str">
        <f>IF(B2128&lt;&gt;"",IF(AND(B2128&gt;=_TM1,B2128&lt;=_TM2,OR(TH!L2127="1111",TH!M2127="1111")),TH!D2127,""),"")</f>
        <v/>
      </c>
      <c r="B2128" s="36">
        <f t="shared" si="148"/>
        <v>1</v>
      </c>
      <c r="C2128" s="184">
        <f t="shared" si="149"/>
        <v>0</v>
      </c>
      <c r="D2128" s="37"/>
      <c r="E2128" s="762"/>
      <c r="F2128" s="192"/>
      <c r="G2128" s="483"/>
      <c r="H2128" s="193"/>
      <c r="I2128" s="256"/>
      <c r="J2128" s="256"/>
      <c r="K2128" s="599"/>
      <c r="L2128" s="600"/>
      <c r="M2128" s="600"/>
      <c r="N2128" s="52" t="str">
        <f>IF(AND('331-CT'!$E$7=TH!H2127,OR(L2128="331",M2128="331")),"331",IF(AND(OR(L2128="131",M2128="131"),H2128='131-CT'!$E$7),"131",""))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IF(OR(TH!L2127=TH!$W$7,M2128=TH!$W$7),"x","")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IF(AND(OR(LEFT(TH!L2127,2)="15",LEFT(TH!M2127,2)="15"),'152-CT'!$J$8=TH!F2127),"x","")</f>
        <v/>
      </c>
      <c r="Z2128" s="52" t="str">
        <f>IF(AND(OR(LEFT(TH!L2127,2)="15",LEFT(TH!M2127,2)="15"),TK!$E$7=TH!F2127),"x","")</f>
        <v/>
      </c>
      <c r="AA2128" s="52" t="str">
        <f>IF(AND(B2128&lt;=NKC!$N$8,B2128&gt;=NKC!$M$8),"x","")</f>
        <v/>
      </c>
      <c r="AB2128" s="834"/>
      <c r="AC2128" s="591"/>
      <c r="AD2128" s="591"/>
    </row>
    <row r="2129" spans="1:30" s="211" customFormat="1" ht="15.75" customHeight="1">
      <c r="A2129" s="204" t="str">
        <f>IF(B2129&lt;&gt;"",IF(AND(B2129&gt;=_TM1,B2129&lt;=_TM2,OR(TH!L2128="1111",TH!M2128="1111")),TH!D2128,""),"")</f>
        <v/>
      </c>
      <c r="B2129" s="36">
        <f t="shared" si="148"/>
        <v>1</v>
      </c>
      <c r="C2129" s="184">
        <f t="shared" si="149"/>
        <v>0</v>
      </c>
      <c r="D2129" s="37"/>
      <c r="E2129" s="762"/>
      <c r="F2129" s="192"/>
      <c r="G2129" s="483"/>
      <c r="H2129" s="193"/>
      <c r="I2129" s="256"/>
      <c r="J2129" s="256"/>
      <c r="K2129" s="599"/>
      <c r="L2129" s="600"/>
      <c r="M2129" s="600"/>
      <c r="N2129" s="52" t="str">
        <f>IF(AND('331-CT'!$E$7=TH!H2128,OR(L2129="331",M2129="331")),"331",IF(AND(OR(L2129="131",M2129="131"),H2129='131-CT'!$E$7),"131",""))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IF(OR(TH!L2128=TH!$W$7,M2129=TH!$W$7),"x","")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IF(AND(OR(LEFT(TH!L2128,2)="15",LEFT(TH!M2128,2)="15"),'152-CT'!$J$8=TH!F2128),"x","")</f>
        <v/>
      </c>
      <c r="Z2129" s="52" t="str">
        <f>IF(AND(OR(LEFT(TH!L2128,2)="15",LEFT(TH!M2128,2)="15"),TK!$E$7=TH!F2128),"x","")</f>
        <v/>
      </c>
      <c r="AA2129" s="52" t="str">
        <f>IF(AND(B2129&lt;=NKC!$N$8,B2129&gt;=NKC!$M$8),"x","")</f>
        <v/>
      </c>
      <c r="AB2129" s="834"/>
      <c r="AC2129" s="591"/>
    </row>
    <row r="2130" spans="1:30" s="211" customFormat="1" ht="15.75" customHeight="1">
      <c r="A2130" s="204" t="str">
        <f>IF(B2130&lt;&gt;"",IF(AND(B2130&gt;=_TM1,B2130&lt;=_TM2,OR(TH!L2191="1111",TH!M2191="1111")),TH!D2191,""),"")</f>
        <v/>
      </c>
      <c r="B2130" s="36">
        <f t="shared" si="148"/>
        <v>1</v>
      </c>
      <c r="C2130" s="184">
        <f t="shared" si="149"/>
        <v>0</v>
      </c>
      <c r="D2130" s="37"/>
      <c r="E2130" s="762"/>
      <c r="F2130" s="189"/>
      <c r="G2130" s="483"/>
      <c r="H2130" s="7"/>
      <c r="I2130" s="256"/>
      <c r="J2130" s="256"/>
      <c r="K2130" s="599"/>
      <c r="L2130" s="194"/>
      <c r="M2130" s="194"/>
      <c r="N2130" s="52" t="str">
        <f>IF(AND('331-CT'!$E$7=TH!H2191,OR(L2130="331",M2130="331")),"331",IF(AND(OR(L2130="131",M2130="131"),H2130='131-CT'!$E$7),"131",""))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IF(OR(TH!L2191=TH!$W$7,M2130=TH!$W$7),"x","")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IF(AND(OR(LEFT(TH!L2191,2)="15",LEFT(TH!M2191,2)="15"),'152-CT'!$J$8=TH!F2191),"x","")</f>
        <v/>
      </c>
      <c r="Z2130" s="52" t="str">
        <f>IF(AND(OR(LEFT(TH!L2191,2)="15",LEFT(TH!M2191,2)="15"),TK!$E$7=TH!F2191),"x","")</f>
        <v/>
      </c>
      <c r="AA2130" s="52" t="str">
        <f>IF(AND(B2130&lt;=NKC!$N$8,B2130&gt;=NKC!$M$8),"x","")</f>
        <v/>
      </c>
      <c r="AB2130" s="834"/>
    </row>
    <row r="2131" spans="1:30" s="211" customFormat="1" ht="15.75" customHeight="1">
      <c r="A2131" s="204" t="str">
        <f>IF(B2131&lt;&gt;"",IF(AND(B2131&gt;=_TM1,B2131&lt;=_TM2,OR(TH!L2192="1111",TH!M2192="1111")),TH!D2192,""),"")</f>
        <v/>
      </c>
      <c r="B2131" s="36">
        <f t="shared" si="148"/>
        <v>1</v>
      </c>
      <c r="C2131" s="184">
        <f t="shared" si="149"/>
        <v>0</v>
      </c>
      <c r="D2131" s="37"/>
      <c r="E2131" s="762"/>
      <c r="F2131" s="189"/>
      <c r="G2131" s="483"/>
      <c r="H2131" s="7"/>
      <c r="I2131" s="739"/>
      <c r="J2131" s="739"/>
      <c r="K2131" s="599"/>
      <c r="L2131" s="194"/>
      <c r="M2131" s="194"/>
      <c r="N2131" s="52" t="str">
        <f>IF(AND('331-CT'!$E$7=TH!H2192,OR(L2131="331",M2131="331")),"331",IF(AND(OR(L2131="131",M2131="131"),H2131='131-CT'!$E$7),"131",""))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IF(OR(TH!L2192=TH!$W$7,M2131=TH!$W$7),"x","")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IF(AND(OR(LEFT(TH!L2192,2)="15",LEFT(TH!M2192,2)="15"),'152-CT'!$J$8=TH!F2192),"x","")</f>
        <v/>
      </c>
      <c r="Z2131" s="52" t="str">
        <f>IF(AND(OR(LEFT(TH!L2192,2)="15",LEFT(TH!M2192,2)="15"),TK!$E$7=TH!F2192),"x","")</f>
        <v/>
      </c>
      <c r="AA2131" s="52" t="str">
        <f>IF(AND(B2131&lt;=NKC!$N$8,B2131&gt;=NKC!$M$8),"x","")</f>
        <v/>
      </c>
      <c r="AB2131" s="834"/>
    </row>
    <row r="2132" spans="1:30" s="211" customFormat="1" ht="15.75" customHeight="1">
      <c r="A2132" s="204" t="str">
        <f>IF(B2132&lt;&gt;"",IF(AND(B2132&gt;=_TM1,B2132&lt;=_TM2,OR(TH!L2129="1111",TH!M2129="1111")),TH!D2129,""),"")</f>
        <v/>
      </c>
      <c r="B2132" s="36">
        <f t="shared" si="148"/>
        <v>1</v>
      </c>
      <c r="C2132" s="184">
        <f t="shared" si="149"/>
        <v>0</v>
      </c>
      <c r="D2132" s="37"/>
      <c r="E2132" s="762"/>
      <c r="F2132" s="192"/>
      <c r="G2132" s="483"/>
      <c r="H2132" s="193"/>
      <c r="I2132" s="739"/>
      <c r="J2132" s="739"/>
      <c r="K2132" s="599"/>
      <c r="L2132" s="600"/>
      <c r="M2132" s="600"/>
      <c r="N2132" s="52" t="str">
        <f>IF(AND('331-CT'!$E$7=TH!H2129,OR(L2132="331",M2132="331")),"331",IF(AND(OR(L2132="131",M2132="131"),H2132='131-CT'!$E$7),"131",""))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IF(OR(TH!L2129=TH!$W$7,M2132=TH!$W$7),"x","")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IF(AND(OR(LEFT(TH!L2129,2)="15",LEFT(TH!M2129,2)="15"),'152-CT'!$J$8=TH!F2129),"x","")</f>
        <v/>
      </c>
      <c r="Z2132" s="52" t="str">
        <f>IF(AND(OR(LEFT(TH!L2129,2)="15",LEFT(TH!M2129,2)="15"),TK!$E$7=TH!F2129),"x","")</f>
        <v/>
      </c>
      <c r="AA2132" s="52" t="str">
        <f>IF(AND(B2132&lt;=NKC!$N$8,B2132&gt;=NKC!$M$8),"x","")</f>
        <v/>
      </c>
      <c r="AB2132" s="834"/>
      <c r="AC2132" s="591"/>
      <c r="AD2132" s="591"/>
    </row>
    <row r="2133" spans="1:30" s="211" customFormat="1" ht="15.75" customHeight="1">
      <c r="A2133" s="204" t="str">
        <f>IF(B2133&lt;&gt;"",IF(AND(B2133&gt;=_TM1,B2133&lt;=_TM2,OR(TH!L2130="1111",TH!M2130="1111")),TH!D2130,""),"")</f>
        <v/>
      </c>
      <c r="B2133" s="36">
        <f t="shared" si="148"/>
        <v>1</v>
      </c>
      <c r="C2133" s="184">
        <f t="shared" si="149"/>
        <v>0</v>
      </c>
      <c r="D2133" s="37"/>
      <c r="E2133" s="762"/>
      <c r="F2133" s="192"/>
      <c r="G2133" s="483"/>
      <c r="H2133" s="193"/>
      <c r="I2133" s="739"/>
      <c r="J2133" s="739"/>
      <c r="K2133" s="599"/>
      <c r="L2133" s="600"/>
      <c r="M2133" s="600"/>
      <c r="N2133" s="52" t="str">
        <f>IF(AND('331-CT'!$E$7=TH!H2130,OR(L2133="331",M2133="331")),"331",IF(AND(OR(L2133="131",M2133="131"),H2133='131-CT'!$E$7),"131",""))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IF(OR(TH!L2130=TH!$W$7,M2133=TH!$W$7),"x","")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IF(AND(OR(LEFT(TH!L2130,2)="15",LEFT(TH!M2130,2)="15"),'152-CT'!$J$8=TH!F2130),"x","")</f>
        <v/>
      </c>
      <c r="Z2133" s="52" t="str">
        <f>IF(AND(OR(LEFT(TH!L2130,2)="15",LEFT(TH!M2130,2)="15"),TK!$E$7=TH!F2130),"x","")</f>
        <v/>
      </c>
      <c r="AA2133" s="52" t="str">
        <f>IF(AND(B2133&lt;=NKC!$N$8,B2133&gt;=NKC!$M$8),"x","")</f>
        <v/>
      </c>
      <c r="AB2133" s="834"/>
      <c r="AC2133" s="591"/>
    </row>
    <row r="2134" spans="1:30" s="211" customFormat="1" ht="15.75" customHeight="1">
      <c r="A2134" s="204" t="str">
        <f>IF(B2134&lt;&gt;"",IF(AND(B2134&gt;=_TM1,B2134&lt;=_TM2,OR(TH!L2109="1111",TH!M2109="1111")),TH!D2109,""),"")</f>
        <v/>
      </c>
      <c r="B2134" s="36">
        <f t="shared" si="148"/>
        <v>1</v>
      </c>
      <c r="C2134" s="184">
        <f t="shared" si="149"/>
        <v>0</v>
      </c>
      <c r="D2134" s="184"/>
      <c r="E2134" s="191"/>
      <c r="F2134" s="189"/>
      <c r="G2134" s="483"/>
      <c r="H2134" s="7"/>
      <c r="I2134" s="739"/>
      <c r="J2134" s="739"/>
      <c r="K2134" s="599"/>
      <c r="L2134" s="600"/>
      <c r="M2134" s="600"/>
      <c r="N2134" s="52" t="str">
        <f>IF(AND('331-CT'!$E$7=TH!H2109,OR(L2134="331",M2134="331")),"331",IF(AND(OR(L2134="131",M2134="131"),H2134='131-CT'!$E$7),"131",""))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IF(OR(TH!L2109=TH!$W$7,M2134=TH!$W$7),"x","")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IF(AND(OR(LEFT(TH!L2109,2)="15",LEFT(TH!M2109,2)="15"),'152-CT'!$J$8=TH!F2109),"x","")</f>
        <v/>
      </c>
      <c r="Z2134" s="52" t="str">
        <f>IF(AND(OR(LEFT(TH!L2109,2)="15",LEFT(TH!M2109,2)="15"),TK!$E$7=TH!F2109),"x","")</f>
        <v/>
      </c>
      <c r="AA2134" s="52" t="str">
        <f>IF(AND(B2134&lt;=NKC!$N$8,B2134&gt;=NKC!$M$8),"x","")</f>
        <v/>
      </c>
      <c r="AB2134" s="834"/>
      <c r="AC2134" s="591"/>
      <c r="AD2134" s="591"/>
    </row>
    <row r="2135" spans="1:30" s="211" customFormat="1" ht="15.75" customHeight="1">
      <c r="A2135" s="204" t="str">
        <f>IF(B2135&lt;&gt;"",IF(AND(B2135&gt;=_TM1,B2135&lt;=_TM2,OR(TH!L2110="1111",TH!M2110="1111")),TH!D2110,""),"")</f>
        <v/>
      </c>
      <c r="B2135" s="36">
        <f t="shared" si="148"/>
        <v>1</v>
      </c>
      <c r="C2135" s="184">
        <f t="shared" si="149"/>
        <v>0</v>
      </c>
      <c r="D2135" s="184"/>
      <c r="E2135" s="191"/>
      <c r="F2135" s="189"/>
      <c r="G2135" s="483"/>
      <c r="H2135" s="7"/>
      <c r="I2135" s="739"/>
      <c r="J2135" s="739"/>
      <c r="K2135" s="599"/>
      <c r="L2135" s="600"/>
      <c r="M2135" s="600"/>
      <c r="N2135" s="52" t="str">
        <f>IF(AND('331-CT'!$E$7=TH!H2110,OR(L2135="331",M2135="331")),"331",IF(AND(OR(L2135="131",M2135="131"),H2135='131-CT'!$E$7),"131",""))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IF(OR(TH!L2110=TH!$W$7,M2135=TH!$W$7),"x","")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IF(AND(OR(LEFT(TH!L2110,2)="15",LEFT(TH!M2110,2)="15"),'152-CT'!$J$8=TH!F2110),"x","")</f>
        <v/>
      </c>
      <c r="Z2135" s="52" t="str">
        <f>IF(AND(OR(LEFT(TH!L2110,2)="15",LEFT(TH!M2110,2)="15"),TK!$E$7=TH!F2110),"x","")</f>
        <v/>
      </c>
      <c r="AA2135" s="52" t="str">
        <f>IF(AND(B2135&lt;=NKC!$N$8,B2135&gt;=NKC!$M$8),"x","")</f>
        <v/>
      </c>
      <c r="AB2135" s="834"/>
      <c r="AC2135" s="591"/>
      <c r="AD2135" s="591"/>
    </row>
    <row r="2136" spans="1:30" s="211" customFormat="1" ht="15.75" customHeight="1">
      <c r="A2136" s="204" t="str">
        <f>IF(B2136&lt;&gt;"",IF(AND(B2136&gt;=_TM1,B2136&lt;=_TM2,OR(TH!L2111="1111",TH!M2111="1111")),TH!D2111,""),"")</f>
        <v/>
      </c>
      <c r="B2136" s="36">
        <f t="shared" si="148"/>
        <v>1</v>
      </c>
      <c r="C2136" s="184">
        <f t="shared" si="149"/>
        <v>0</v>
      </c>
      <c r="D2136" s="184"/>
      <c r="E2136" s="191"/>
      <c r="F2136" s="189"/>
      <c r="G2136" s="483"/>
      <c r="H2136" s="7"/>
      <c r="I2136" s="739"/>
      <c r="J2136" s="739"/>
      <c r="K2136" s="599"/>
      <c r="L2136" s="600"/>
      <c r="M2136" s="600"/>
      <c r="N2136" s="52" t="str">
        <f>IF(AND('331-CT'!$E$7=TH!H2111,OR(L2136="331",M2136="331")),"331",IF(AND(OR(L2136="131",M2136="131"),H2136='131-CT'!$E$7),"131",""))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IF(OR(TH!L2111=TH!$W$7,M2136=TH!$W$7),"x","")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IF(AND(OR(LEFT(TH!L2111,2)="15",LEFT(TH!M2111,2)="15"),'152-CT'!$J$8=TH!F2111),"x","")</f>
        <v/>
      </c>
      <c r="Z2136" s="52" t="str">
        <f>IF(AND(OR(LEFT(TH!L2111,2)="15",LEFT(TH!M2111,2)="15"),TK!$E$7=TH!F2111),"x","")</f>
        <v/>
      </c>
      <c r="AA2136" s="52" t="str">
        <f>IF(AND(B2136&lt;=NKC!$N$8,B2136&gt;=NKC!$M$8),"x","")</f>
        <v/>
      </c>
      <c r="AB2136" s="834"/>
      <c r="AC2136" s="591"/>
      <c r="AD2136" s="591"/>
    </row>
    <row r="2137" spans="1:30" s="211" customFormat="1" ht="15.75" customHeight="1">
      <c r="A2137" s="204" t="str">
        <f>IF(B2137&lt;&gt;"",IF(AND(B2137&gt;=_TM1,B2137&lt;=_TM2,OR(TH!L2112="1111",TH!M2112="1111")),TH!D2112,""),"")</f>
        <v/>
      </c>
      <c r="B2137" s="36">
        <f t="shared" si="148"/>
        <v>1</v>
      </c>
      <c r="C2137" s="184">
        <f t="shared" si="149"/>
        <v>0</v>
      </c>
      <c r="D2137" s="184"/>
      <c r="E2137" s="191"/>
      <c r="F2137" s="189"/>
      <c r="G2137" s="483"/>
      <c r="H2137" s="7"/>
      <c r="I2137" s="739"/>
      <c r="J2137" s="739"/>
      <c r="K2137" s="599"/>
      <c r="L2137" s="600"/>
      <c r="M2137" s="600"/>
      <c r="N2137" s="52" t="str">
        <f>IF(AND('331-CT'!$E$7=TH!H2112,OR(L2137="331",M2137="331")),"331",IF(AND(OR(L2137="131",M2137="131"),H2137='131-CT'!$E$7),"131",""))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IF(OR(TH!L2112=TH!$W$7,M2137=TH!$W$7),"x","")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IF(AND(OR(LEFT(TH!L2112,2)="15",LEFT(TH!M2112,2)="15"),'152-CT'!$J$8=TH!F2112),"x","")</f>
        <v/>
      </c>
      <c r="Z2137" s="52" t="str">
        <f>IF(AND(OR(LEFT(TH!L2112,2)="15",LEFT(TH!M2112,2)="15"),TK!$E$7=TH!F2112),"x","")</f>
        <v/>
      </c>
      <c r="AA2137" s="52" t="str">
        <f>IF(AND(B2137&lt;=NKC!$N$8,B2137&gt;=NKC!$M$8),"x","")</f>
        <v/>
      </c>
      <c r="AB2137" s="834"/>
      <c r="AC2137" s="591"/>
      <c r="AD2137" s="591"/>
    </row>
    <row r="2138" spans="1:30" s="211" customFormat="1" ht="15.75" customHeight="1">
      <c r="A2138" s="204" t="str">
        <f>IF(B2138&lt;&gt;"",IF(AND(B2138&gt;=_TM1,B2138&lt;=_TM2,OR(TH!L2113="1111",TH!M2113="1111")),TH!D2113,""),"")</f>
        <v/>
      </c>
      <c r="B2138" s="36">
        <f t="shared" si="148"/>
        <v>1</v>
      </c>
      <c r="C2138" s="184">
        <f t="shared" si="149"/>
        <v>0</v>
      </c>
      <c r="D2138" s="184"/>
      <c r="E2138" s="191"/>
      <c r="F2138" s="189"/>
      <c r="G2138" s="483"/>
      <c r="H2138" s="7"/>
      <c r="I2138" s="739"/>
      <c r="J2138" s="739"/>
      <c r="K2138" s="599"/>
      <c r="L2138" s="600"/>
      <c r="M2138" s="600"/>
      <c r="N2138" s="52" t="str">
        <f>IF(AND('331-CT'!$E$7=TH!H2113,OR(L2138="331",M2138="331")),"331",IF(AND(OR(L2138="131",M2138="131"),H2138='131-CT'!$E$7),"131",""))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IF(OR(TH!L2113=TH!$W$7,M2138=TH!$W$7),"x","")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IF(AND(OR(LEFT(TH!L2113,2)="15",LEFT(TH!M2113,2)="15"),'152-CT'!$J$8=TH!F2113),"x","")</f>
        <v/>
      </c>
      <c r="Z2138" s="52" t="str">
        <f>IF(AND(OR(LEFT(TH!L2113,2)="15",LEFT(TH!M2113,2)="15"),TK!$E$7=TH!F2113),"x","")</f>
        <v/>
      </c>
      <c r="AA2138" s="52" t="str">
        <f>IF(AND(B2138&lt;=NKC!$N$8,B2138&gt;=NKC!$M$8),"x","")</f>
        <v/>
      </c>
      <c r="AB2138" s="834"/>
      <c r="AC2138" s="591"/>
      <c r="AD2138" s="591"/>
    </row>
    <row r="2139" spans="1:30" s="211" customFormat="1" ht="15.75" customHeight="1">
      <c r="A2139" s="204" t="str">
        <f>IF(B2139&lt;&gt;"",IF(AND(B2139&gt;=_TM1,B2139&lt;=_TM2,OR(TH!L2114="1111",TH!M2114="1111")),TH!D2114,""),"")</f>
        <v/>
      </c>
      <c r="B2139" s="36">
        <f t="shared" si="148"/>
        <v>1</v>
      </c>
      <c r="C2139" s="184">
        <f t="shared" si="149"/>
        <v>0</v>
      </c>
      <c r="D2139" s="184"/>
      <c r="E2139" s="191"/>
      <c r="F2139" s="189"/>
      <c r="G2139" s="483"/>
      <c r="H2139" s="7"/>
      <c r="I2139" s="256"/>
      <c r="J2139" s="256"/>
      <c r="K2139" s="599"/>
      <c r="L2139" s="600"/>
      <c r="M2139" s="600"/>
      <c r="N2139" s="52" t="str">
        <f>IF(AND('331-CT'!$E$7=TH!H2114,OR(L2139="331",M2139="331")),"331",IF(AND(OR(L2139="131",M2139="131"),H2139='131-CT'!$E$7),"131",""))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IF(OR(TH!L2114=TH!$W$7,M2139=TH!$W$7),"x","")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IF(AND(OR(LEFT(TH!L2114,2)="15",LEFT(TH!M2114,2)="15"),'152-CT'!$J$8=TH!F2114),"x","")</f>
        <v/>
      </c>
      <c r="Z2139" s="52" t="str">
        <f>IF(AND(OR(LEFT(TH!L2114,2)="15",LEFT(TH!M2114,2)="15"),TK!$E$7=TH!F2114),"x","")</f>
        <v/>
      </c>
      <c r="AA2139" s="52" t="str">
        <f>IF(AND(B2139&lt;=NKC!$N$8,B2139&gt;=NKC!$M$8),"x","")</f>
        <v/>
      </c>
      <c r="AB2139" s="834"/>
      <c r="AC2139" s="591"/>
    </row>
    <row r="2140" spans="1:30" s="211" customFormat="1" ht="15.75" customHeight="1">
      <c r="A2140" s="204" t="str">
        <f>IF(B2140&lt;&gt;"",IF(AND(B2140&gt;=_TM1,B2140&lt;=_TM2,OR(TH!L2139="1111",TH!M2139="1111")),TH!D2139,""),"")</f>
        <v/>
      </c>
      <c r="B2140" s="36">
        <f t="shared" si="148"/>
        <v>1</v>
      </c>
      <c r="C2140" s="184">
        <f t="shared" si="149"/>
        <v>0</v>
      </c>
      <c r="D2140" s="191"/>
      <c r="E2140" s="762"/>
      <c r="F2140" s="189"/>
      <c r="G2140" s="483"/>
      <c r="H2140" s="7"/>
      <c r="I2140" s="256"/>
      <c r="J2140" s="256"/>
      <c r="K2140" s="599"/>
      <c r="L2140" s="600"/>
      <c r="M2140" s="600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</row>
    <row r="2141" spans="1:30" s="211" customFormat="1" ht="15.75" customHeight="1">
      <c r="A2141" s="204" t="str">
        <f>IF(B2141&lt;&gt;"",IF(AND(B2141&gt;=_TM1,B2141&lt;=_TM2,OR(TH!L2140="1111",TH!M2140="1111")),TH!D2140,""),"")</f>
        <v/>
      </c>
      <c r="B2141" s="36">
        <f t="shared" si="148"/>
        <v>1</v>
      </c>
      <c r="C2141" s="184">
        <f t="shared" si="149"/>
        <v>0</v>
      </c>
      <c r="D2141" s="191"/>
      <c r="E2141" s="762"/>
      <c r="F2141" s="189"/>
      <c r="G2141" s="483"/>
      <c r="H2141" s="7"/>
      <c r="I2141" s="739"/>
      <c r="J2141" s="739"/>
      <c r="K2141" s="599"/>
      <c r="L2141" s="600"/>
      <c r="M2141" s="600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</row>
    <row r="2142" spans="1:30" s="211" customFormat="1" ht="15.75" customHeight="1">
      <c r="A2142" s="204" t="str">
        <f>IF(B2142&lt;&gt;"",IF(AND(B2142&gt;=_TM1,B2142&lt;=_TM2,OR(TH!L2141="1111",TH!M2141="1111")),TH!D2141,""),"")</f>
        <v/>
      </c>
      <c r="B2142" s="36">
        <f t="shared" si="148"/>
        <v>1</v>
      </c>
      <c r="C2142" s="184">
        <f t="shared" si="149"/>
        <v>0</v>
      </c>
      <c r="D2142" s="191"/>
      <c r="E2142" s="762"/>
      <c r="F2142" s="189"/>
      <c r="G2142" s="483"/>
      <c r="H2142" s="7"/>
      <c r="I2142" s="256"/>
      <c r="J2142" s="256"/>
      <c r="K2142" s="599"/>
      <c r="L2142" s="194"/>
      <c r="M2142" s="194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  <c r="AD2142" s="591"/>
    </row>
    <row r="2143" spans="1:30" s="211" customFormat="1" ht="15.75" customHeight="1">
      <c r="A2143" s="204" t="str">
        <f>IF(B2143&lt;&gt;"",IF(AND(B2143&gt;=_TM1,B2143&lt;=_TM2,OR(TH!L2142="1111",TH!M2142="1111")),TH!D2142,""),"")</f>
        <v/>
      </c>
      <c r="B2143" s="36">
        <f t="shared" si="148"/>
        <v>1</v>
      </c>
      <c r="C2143" s="184">
        <f t="shared" si="149"/>
        <v>0</v>
      </c>
      <c r="D2143" s="191"/>
      <c r="E2143" s="762"/>
      <c r="F2143" s="189"/>
      <c r="G2143" s="483"/>
      <c r="H2143" s="7"/>
      <c r="I2143" s="256"/>
      <c r="J2143" s="256"/>
      <c r="K2143" s="599"/>
      <c r="L2143" s="194"/>
      <c r="M2143" s="194"/>
      <c r="N2143" s="52" t="str">
        <f>IF(AND('331-CT'!$E$7=TH!H2142,OR(L2143="331",M2143="331")),"331",IF(AND(OR(L2143="131",M2143="131"),H2143='131-CT'!$E$7),"131",""))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4"/>
      <c r="AC2143" s="591"/>
    </row>
    <row r="2144" spans="1:30" s="211" customFormat="1" ht="15.75" customHeight="1">
      <c r="A2144" s="204" t="str">
        <f>IF(B2144&lt;&gt;"",IF(AND(B2144&gt;=_TM1,B2144&lt;=_TM2,OR(TH!L2143="1111",TH!M2143="1111")),TH!D2143,""),"")</f>
        <v/>
      </c>
      <c r="B2144" s="36">
        <f t="shared" si="148"/>
        <v>1</v>
      </c>
      <c r="C2144" s="184">
        <f t="shared" si="149"/>
        <v>0</v>
      </c>
      <c r="D2144" s="191"/>
      <c r="E2144" s="762"/>
      <c r="F2144" s="189"/>
      <c r="G2144" s="483"/>
      <c r="H2144" s="7"/>
      <c r="I2144" s="256"/>
      <c r="J2144" s="256"/>
      <c r="K2144" s="599"/>
      <c r="L2144" s="194"/>
      <c r="M2144" s="194"/>
      <c r="N2144" s="52" t="str">
        <f>IF(AND('331-CT'!$E$7=TH!H2143,OR(L2144="331",M2144="331")),"331",IF(AND(OR(L2144="131",M2144="131"),H2144='131-CT'!$E$7),"131",""))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IF(OR(TH!L2143=TH!$W$7,M2144=TH!$W$7),"x","")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IF(AND(OR(LEFT(TH!L2143,2)="15",LEFT(TH!M2143,2)="15"),'152-CT'!$J$8=TH!F2143),"x","")</f>
        <v/>
      </c>
      <c r="Z2144" s="52" t="str">
        <f>IF(AND(OR(LEFT(TH!L2143,2)="15",LEFT(TH!M2143,2)="15"),TK!$E$7=TH!F2143),"x","")</f>
        <v/>
      </c>
      <c r="AA2144" s="52" t="str">
        <f>IF(AND(B2144&lt;=NKC!$N$8,B2144&gt;=NKC!$M$8),"x","")</f>
        <v/>
      </c>
      <c r="AB2144" s="834"/>
      <c r="AC2144" s="591"/>
    </row>
    <row r="2145" spans="1:30" s="211" customFormat="1" ht="15.75" customHeight="1">
      <c r="A2145" s="204" t="str">
        <f>IF(B2145&lt;&gt;"",IF(AND(B2145&gt;=_TM1,B2145&lt;=_TM2,OR(TH!L2144="1111",TH!M2144="1111")),TH!D2144,""),"")</f>
        <v/>
      </c>
      <c r="B2145" s="36">
        <f t="shared" si="148"/>
        <v>1</v>
      </c>
      <c r="C2145" s="184">
        <f t="shared" si="149"/>
        <v>0</v>
      </c>
      <c r="D2145" s="191"/>
      <c r="E2145" s="762"/>
      <c r="F2145" s="297"/>
      <c r="G2145" s="482"/>
      <c r="H2145" s="7"/>
      <c r="I2145" s="256"/>
      <c r="J2145" s="256"/>
      <c r="K2145" s="599"/>
      <c r="L2145" s="600"/>
      <c r="M2145" s="600"/>
      <c r="N2145" s="52" t="str">
        <f>IF(AND('331-CT'!$E$7=TH!H2144,OR(L2145="331",M2145="331")),"331",IF(AND(OR(L2145="131",M2145="131"),H2145='131-CT'!$E$7),"131",""))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IF(OR(TH!L2144=TH!$W$7,M2145=TH!$W$7),"x","")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IF(AND(OR(LEFT(TH!L2144,2)="15",LEFT(TH!M2144,2)="15"),'152-CT'!$J$8=TH!F2144),"x","")</f>
        <v/>
      </c>
      <c r="Z2145" s="52" t="str">
        <f>IF(AND(OR(LEFT(TH!L2144,2)="15",LEFT(TH!M2144,2)="15"),TK!$E$7=TH!F2144),"x","")</f>
        <v/>
      </c>
      <c r="AA2145" s="52" t="str">
        <f>IF(AND(B2145&lt;=NKC!$N$8,B2145&gt;=NKC!$M$8),"x","")</f>
        <v/>
      </c>
      <c r="AB2145" s="834"/>
      <c r="AC2145" s="591"/>
      <c r="AD2145" s="591"/>
    </row>
    <row r="2146" spans="1:30" s="211" customFormat="1" ht="15.75" customHeight="1">
      <c r="A2146" s="204" t="str">
        <f>IF(B2146&lt;&gt;"",IF(AND(B2146&gt;=_TM1,B2146&lt;=_TM2,OR(TH!L2145="1111",TH!M2145="1111")),TH!D2145,""),"")</f>
        <v/>
      </c>
      <c r="B2146" s="36">
        <f t="shared" si="148"/>
        <v>1</v>
      </c>
      <c r="C2146" s="184">
        <f t="shared" si="149"/>
        <v>0</v>
      </c>
      <c r="D2146" s="191"/>
      <c r="E2146" s="762"/>
      <c r="F2146" s="297"/>
      <c r="G2146" s="482"/>
      <c r="H2146" s="7"/>
      <c r="I2146" s="789"/>
      <c r="J2146" s="256"/>
      <c r="K2146" s="599"/>
      <c r="L2146" s="600"/>
      <c r="M2146" s="600"/>
      <c r="N2146" s="52" t="str">
        <f>IF(AND('331-CT'!$E$7=TH!H2145,OR(L2146="331",M2146="331")),"331",IF(AND(OR(L2146="131",M2146="131"),H2146='131-CT'!$E$7),"131",""))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IF(OR(TH!L2145=TH!$W$7,M2146=TH!$W$7),"x","")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IF(AND(OR(LEFT(TH!L2145,2)="15",LEFT(TH!M2145,2)="15"),'152-CT'!$J$8=TH!F2145),"x","")</f>
        <v/>
      </c>
      <c r="Z2146" s="52" t="str">
        <f>IF(AND(OR(LEFT(TH!L2145,2)="15",LEFT(TH!M2145,2)="15"),TK!$E$7=TH!F2145),"x","")</f>
        <v/>
      </c>
      <c r="AA2146" s="52" t="str">
        <f>IF(AND(B2146&lt;=NKC!$N$8,B2146&gt;=NKC!$M$8),"x","")</f>
        <v/>
      </c>
      <c r="AB2146" s="834"/>
      <c r="AC2146" s="591"/>
    </row>
    <row r="2147" spans="1:30" s="211" customFormat="1" ht="15.75" customHeight="1">
      <c r="A2147" s="204" t="str">
        <f>IF(B2147&lt;&gt;"",IF(AND(B2147&gt;=_TM1,B2147&lt;=_TM2,OR(TH!L2146="1111",TH!M2146="1111")),TH!D2146,""),"")</f>
        <v/>
      </c>
      <c r="B2147" s="36">
        <f t="shared" si="148"/>
        <v>1</v>
      </c>
      <c r="C2147" s="184">
        <f t="shared" si="149"/>
        <v>0</v>
      </c>
      <c r="D2147" s="191"/>
      <c r="E2147" s="191"/>
      <c r="F2147" s="297"/>
      <c r="G2147" s="482"/>
      <c r="H2147" s="7"/>
      <c r="I2147" s="256"/>
      <c r="J2147" s="256"/>
      <c r="K2147" s="599"/>
      <c r="L2147" s="600"/>
      <c r="M2147" s="600"/>
      <c r="N2147" s="52" t="str">
        <f>IF(AND('331-CT'!$E$7=TH!H2146,OR(L2147="331",M2147="331")),"331",IF(AND(OR(L2147="131",M2147="131"),H2147='131-CT'!$E$7),"131",""))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IF(OR(TH!L2146=TH!$W$7,M2147=TH!$W$7),"x","")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IF(AND(OR(LEFT(TH!L2146,2)="15",LEFT(TH!M2146,2)="15"),'152-CT'!$J$8=TH!F2146),"x","")</f>
        <v/>
      </c>
      <c r="Z2147" s="52" t="str">
        <f>IF(AND(OR(LEFT(TH!L2146,2)="15",LEFT(TH!M2146,2)="15"),TK!$E$7=TH!F2146),"x","")</f>
        <v/>
      </c>
      <c r="AA2147" s="52" t="str">
        <f>IF(AND(B2147&lt;=NKC!$N$8,B2147&gt;=NKC!$M$8),"x","")</f>
        <v/>
      </c>
      <c r="AB2147" s="834"/>
      <c r="AC2147" s="591"/>
      <c r="AD2147" s="591"/>
    </row>
    <row r="2148" spans="1:30" s="211" customFormat="1" ht="15.75" customHeight="1">
      <c r="A2148" s="204" t="str">
        <f>IF(B2148&lt;&gt;"",IF(AND(B2148&gt;=_TM1,B2148&lt;=_TM2,OR(TH!L2147="1111",TH!M2147="1111")),TH!D2147,""),"")</f>
        <v/>
      </c>
      <c r="B2148" s="36">
        <f t="shared" si="148"/>
        <v>1</v>
      </c>
      <c r="C2148" s="184">
        <f t="shared" si="149"/>
        <v>0</v>
      </c>
      <c r="D2148" s="191"/>
      <c r="E2148" s="191"/>
      <c r="F2148" s="297"/>
      <c r="G2148" s="482"/>
      <c r="H2148" s="7"/>
      <c r="I2148" s="256"/>
      <c r="J2148" s="256"/>
      <c r="K2148" s="599"/>
      <c r="L2148" s="600"/>
      <c r="M2148" s="600"/>
      <c r="N2148" s="52" t="str">
        <f>IF(AND('331-CT'!$E$7=TH!H2147,OR(L2148="331",M2148="331")),"331",IF(AND(OR(L2148="131",M2148="131"),H2148='131-CT'!$E$7),"131",""))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IF(OR(TH!L2147=TH!$W$7,M2148=TH!$W$7),"x","")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IF(AND(OR(LEFT(TH!L2147,2)="15",LEFT(TH!M2147,2)="15"),'152-CT'!$J$8=TH!F2147),"x","")</f>
        <v/>
      </c>
      <c r="Z2148" s="52" t="str">
        <f>IF(AND(OR(LEFT(TH!L2147,2)="15",LEFT(TH!M2147,2)="15"),TK!$E$7=TH!F2147),"x","")</f>
        <v/>
      </c>
      <c r="AA2148" s="52" t="str">
        <f>IF(AND(B2148&lt;=NKC!$N$8,B2148&gt;=NKC!$M$8),"x","")</f>
        <v/>
      </c>
      <c r="AB2148" s="834"/>
      <c r="AC2148" s="591"/>
    </row>
    <row r="2149" spans="1:30" s="211" customFormat="1" ht="15.75" customHeight="1">
      <c r="A2149" s="204" t="str">
        <f>IF(B2149&lt;&gt;"",IF(AND(B2149&gt;=_TM1,B2149&lt;=_TM2,OR(TH!L2148="1111",TH!M2148="1111")),TH!D2148,""),"")</f>
        <v/>
      </c>
      <c r="B2149" s="36">
        <f t="shared" si="148"/>
        <v>1</v>
      </c>
      <c r="C2149" s="184">
        <f t="shared" si="149"/>
        <v>0</v>
      </c>
      <c r="D2149" s="191"/>
      <c r="E2149" s="191"/>
      <c r="F2149" s="297"/>
      <c r="G2149" s="482"/>
      <c r="H2149" s="7"/>
      <c r="I2149" s="256"/>
      <c r="J2149" s="256"/>
      <c r="K2149" s="599"/>
      <c r="L2149" s="600"/>
      <c r="M2149" s="600"/>
      <c r="N2149" s="52" t="str">
        <f>IF(AND('331-CT'!$E$7=TH!H2148,OR(L2149="331",M2149="331")),"331",IF(AND(OR(L2149="131",M2149="131"),H2149='131-CT'!$E$7),"131",""))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IF(OR(TH!L2148=TH!$W$7,M2149=TH!$W$7),"x","")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IF(AND(OR(LEFT(TH!L2148,2)="15",LEFT(TH!M2148,2)="15"),'152-CT'!$J$8=TH!F2148),"x","")</f>
        <v/>
      </c>
      <c r="Z2149" s="52" t="str">
        <f>IF(AND(OR(LEFT(TH!L2148,2)="15",LEFT(TH!M2148,2)="15"),TK!$E$7=TH!F2148),"x","")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customHeight="1">
      <c r="A2150" s="204" t="str">
        <f>IF(B2150&lt;&gt;"",IF(AND(B2150&gt;=_TM1,B2150&lt;=_TM2,OR(TH!L2149="1111",TH!M2149="1111")),TH!D2149,""),"")</f>
        <v/>
      </c>
      <c r="B2150" s="36">
        <f t="shared" si="148"/>
        <v>1</v>
      </c>
      <c r="C2150" s="184">
        <f t="shared" si="149"/>
        <v>0</v>
      </c>
      <c r="D2150" s="191"/>
      <c r="E2150" s="191"/>
      <c r="F2150" s="297"/>
      <c r="G2150" s="482"/>
      <c r="H2150" s="7"/>
      <c r="I2150" s="739"/>
      <c r="J2150" s="739"/>
      <c r="K2150" s="599"/>
      <c r="L2150" s="600"/>
      <c r="M2150" s="600"/>
      <c r="N2150" s="52" t="str">
        <f>IF(AND('331-CT'!$E$7=TH!H2149,OR(L2150="331",M2150="331")),"331",IF(AND(OR(L2150="131",M2150="131"),H2150='131-CT'!$E$7),"131",""))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IF(OR(TH!L2149=TH!$W$7,M2150=TH!$W$7),"x","")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IF(AND(OR(LEFT(TH!L2149,2)="15",LEFT(TH!M2149,2)="15"),'152-CT'!$J$8=TH!F2149),"x","")</f>
        <v/>
      </c>
      <c r="Z2150" s="52" t="str">
        <f>IF(AND(OR(LEFT(TH!L2149,2)="15",LEFT(TH!M2149,2)="15"),TK!$E$7=TH!F2149),"x","")</f>
        <v/>
      </c>
      <c r="AA2150" s="52" t="str">
        <f>IF(AND(B2150&lt;=NKC!$N$8,B2150&gt;=NKC!$M$8),"x","")</f>
        <v/>
      </c>
      <c r="AB2150" s="834"/>
      <c r="AC2150" s="591"/>
    </row>
    <row r="2151" spans="1:30" s="211" customFormat="1" ht="15.75" customHeight="1">
      <c r="A2151" s="204" t="str">
        <f>IF(B2151&lt;&gt;"",IF(AND(B2151&gt;=_TM1,B2151&lt;=_TM2,OR(TH!L2150="1111",TH!M2150="1111")),TH!D2150,""),"")</f>
        <v/>
      </c>
      <c r="B2151" s="36">
        <f t="shared" si="148"/>
        <v>1</v>
      </c>
      <c r="C2151" s="184">
        <f t="shared" si="149"/>
        <v>0</v>
      </c>
      <c r="D2151" s="191"/>
      <c r="E2151" s="191"/>
      <c r="F2151" s="189"/>
      <c r="G2151" s="483"/>
      <c r="H2151" s="7"/>
      <c r="I2151" s="739"/>
      <c r="J2151" s="739"/>
      <c r="K2151" s="599"/>
      <c r="L2151" s="194"/>
      <c r="M2151" s="194"/>
      <c r="N2151" s="52" t="str">
        <f>IF(AND('331-CT'!$E$7=TH!H2150,OR(L2151="331",M2151="331")),"331",IF(AND(OR(L2151="131",M2151="131"),H2151='131-CT'!$E$7),"131",""))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IF(OR(TH!L2150=TH!$W$7,M2151=TH!$W$7),"x","")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IF(AND(OR(LEFT(TH!L2150,2)="15",LEFT(TH!M2150,2)="15"),'152-CT'!$J$8=TH!F2150),"x","")</f>
        <v/>
      </c>
      <c r="Z2151" s="52" t="str">
        <f>IF(AND(OR(LEFT(TH!L2150,2)="15",LEFT(TH!M2150,2)="15"),TK!$E$7=TH!F2150),"x","")</f>
        <v/>
      </c>
      <c r="AA2151" s="52" t="str">
        <f>IF(AND(B2151&lt;=NKC!$N$8,B2151&gt;=NKC!$M$8),"x","")</f>
        <v/>
      </c>
      <c r="AB2151" s="834"/>
    </row>
    <row r="2152" spans="1:30" s="211" customFormat="1" ht="15.75" customHeight="1">
      <c r="A2152" s="204" t="str">
        <f>IF(B2152&lt;&gt;"",IF(AND(B2152&gt;=_TM1,B2152&lt;=_TM2,OR(TH!L2151="1111",TH!M2151="1111")),TH!D2151,""),"")</f>
        <v/>
      </c>
      <c r="B2152" s="36">
        <f t="shared" si="148"/>
        <v>1</v>
      </c>
      <c r="C2152" s="184">
        <f t="shared" si="149"/>
        <v>0</v>
      </c>
      <c r="D2152" s="191"/>
      <c r="E2152" s="191"/>
      <c r="F2152" s="189"/>
      <c r="G2152" s="483"/>
      <c r="H2152" s="7"/>
      <c r="I2152" s="256"/>
      <c r="J2152" s="256"/>
      <c r="K2152" s="599"/>
      <c r="L2152" s="194"/>
      <c r="M2152" s="194"/>
      <c r="N2152" s="52" t="str">
        <f>IF(AND('331-CT'!$E$7=TH!H2151,OR(L2152="331",M2152="331")),"331",IF(AND(OR(L2152="131",M2152="131"),H2152='131-CT'!$E$7),"131",""))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IF(OR(TH!L2151=TH!$W$7,M2152=TH!$W$7),"x","")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IF(AND(OR(LEFT(TH!L2151,2)="15",LEFT(TH!M2151,2)="15"),'152-CT'!$J$8=TH!F2151),"x","")</f>
        <v/>
      </c>
      <c r="Z2152" s="52" t="str">
        <f>IF(AND(OR(LEFT(TH!L2151,2)="15",LEFT(TH!M2151,2)="15"),TK!$E$7=TH!F2151),"x","")</f>
        <v/>
      </c>
      <c r="AA2152" s="52" t="str">
        <f>IF(AND(B2152&lt;=NKC!$N$8,B2152&gt;=NKC!$M$8),"x","")</f>
        <v/>
      </c>
      <c r="AB2152" s="834"/>
    </row>
    <row r="2153" spans="1:30" s="211" customFormat="1" ht="15.75" customHeight="1">
      <c r="A2153" s="204" t="str">
        <f>IF(B2153&lt;&gt;"",IF(AND(B2153&gt;=_TM1,B2153&lt;=_TM2,OR(TH!L2152="1111",TH!M2152="1111")),TH!D2152,""),"")</f>
        <v/>
      </c>
      <c r="B2153" s="36">
        <f t="shared" si="148"/>
        <v>1</v>
      </c>
      <c r="C2153" s="184">
        <f t="shared" si="149"/>
        <v>0</v>
      </c>
      <c r="D2153" s="191"/>
      <c r="E2153" s="191"/>
      <c r="F2153" s="192"/>
      <c r="G2153" s="483"/>
      <c r="H2153" s="7"/>
      <c r="I2153" s="256"/>
      <c r="J2153" s="256"/>
      <c r="K2153" s="599"/>
      <c r="L2153" s="600"/>
      <c r="M2153" s="600"/>
      <c r="N2153" s="52" t="str">
        <f>IF(AND('331-CT'!$E$7=TH!H2152,OR(L2153="331",M2153="331")),"331",IF(AND(OR(L2153="131",M2153="131"),H2153='131-CT'!$E$7),"131",""))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IF(OR(TH!L2152=TH!$W$7,M2153=TH!$W$7),"x","")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IF(AND(OR(LEFT(TH!L2152,2)="15",LEFT(TH!M2152,2)="15"),'152-CT'!$J$8=TH!F2152),"x","")</f>
        <v/>
      </c>
      <c r="Z2153" s="52" t="str">
        <f>IF(AND(OR(LEFT(TH!L2152,2)="15",LEFT(TH!M2152,2)="15"),TK!$E$7=TH!F2152),"x","")</f>
        <v/>
      </c>
      <c r="AA2153" s="52" t="str">
        <f>IF(AND(B2153&lt;=NKC!$N$8,B2153&gt;=NKC!$M$8),"x","")</f>
        <v/>
      </c>
      <c r="AB2153" s="834"/>
      <c r="AC2153" s="591"/>
      <c r="AD2153" s="591"/>
    </row>
    <row r="2154" spans="1:30" s="211" customFormat="1" ht="15.75" customHeight="1">
      <c r="A2154" s="204" t="str">
        <f>IF(B2154&lt;&gt;"",IF(AND(B2154&gt;=_TM1,B2154&lt;=_TM2,OR(TH!L2153="1111",TH!M2153="1111")),TH!D2153,""),"")</f>
        <v/>
      </c>
      <c r="B2154" s="36">
        <f t="shared" si="148"/>
        <v>1</v>
      </c>
      <c r="C2154" s="184">
        <f t="shared" si="149"/>
        <v>0</v>
      </c>
      <c r="D2154" s="191"/>
      <c r="E2154" s="191"/>
      <c r="F2154" s="192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  <c r="AC2154" s="591"/>
      <c r="AD2154" s="591"/>
    </row>
    <row r="2155" spans="1:30" s="211" customFormat="1" ht="15.75" customHeight="1">
      <c r="A2155" s="204" t="str">
        <f>IF(B2155&lt;&gt;"",IF(AND(B2155&gt;=_TM1,B2155&lt;=_TM2,OR(TH!L2154="1111",TH!M2154="1111")),TH!D2154,""),"")</f>
        <v/>
      </c>
      <c r="B2155" s="36">
        <f t="shared" si="148"/>
        <v>1</v>
      </c>
      <c r="C2155" s="184">
        <f t="shared" si="149"/>
        <v>0</v>
      </c>
      <c r="D2155" s="191"/>
      <c r="E2155" s="191"/>
      <c r="F2155" s="192"/>
      <c r="G2155" s="483"/>
      <c r="H2155" s="7"/>
      <c r="I2155" s="256"/>
      <c r="J2155" s="256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  <c r="AC2155" s="591"/>
    </row>
    <row r="2156" spans="1:30" s="211" customFormat="1" ht="15.75" customHeight="1">
      <c r="A2156" s="204" t="str">
        <f>IF(B2156&lt;&gt;"",IF(AND(B2156&gt;=_TM1,B2156&lt;=_TM2,OR(TH!L2155="1111",TH!M2155="1111")),TH!D2155,""),"")</f>
        <v/>
      </c>
      <c r="B2156" s="36">
        <f t="shared" si="148"/>
        <v>1</v>
      </c>
      <c r="C2156" s="184">
        <f t="shared" si="149"/>
        <v>0</v>
      </c>
      <c r="D2156" s="191"/>
      <c r="E2156" s="191"/>
      <c r="F2156" s="297"/>
      <c r="G2156" s="483"/>
      <c r="H2156" s="7"/>
      <c r="I2156" s="256"/>
      <c r="J2156" s="256"/>
      <c r="K2156" s="599"/>
      <c r="L2156" s="600"/>
      <c r="M2156" s="600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  <c r="AD2156" s="591"/>
    </row>
    <row r="2157" spans="1:30" s="211" customFormat="1" ht="15.75" customHeight="1">
      <c r="A2157" s="204" t="str">
        <f>IF(B2157&lt;&gt;"",IF(AND(B2157&gt;=_TM1,B2157&lt;=_TM2,OR(TH!L2156="1111",TH!M2156="1111")),TH!D2156,""),"")</f>
        <v/>
      </c>
      <c r="B2157" s="36">
        <f t="shared" si="148"/>
        <v>1</v>
      </c>
      <c r="C2157" s="184">
        <f t="shared" si="149"/>
        <v>0</v>
      </c>
      <c r="D2157" s="191"/>
      <c r="E2157" s="191"/>
      <c r="F2157" s="297"/>
      <c r="G2157" s="483"/>
      <c r="H2157" s="7"/>
      <c r="I2157" s="256"/>
      <c r="J2157" s="256"/>
      <c r="K2157" s="599"/>
      <c r="L2157" s="600"/>
      <c r="M2157" s="600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customHeight="1">
      <c r="A2158" s="204" t="str">
        <f>IF(B2158&lt;&gt;"",IF(AND(B2158&gt;=_TM1,B2158&lt;=_TM2,OR(TH!L2157="1111",TH!M2157="1111")),TH!D2157,""),"")</f>
        <v/>
      </c>
      <c r="B2158" s="36">
        <f t="shared" si="148"/>
        <v>1</v>
      </c>
      <c r="C2158" s="184">
        <f t="shared" si="149"/>
        <v>0</v>
      </c>
      <c r="D2158" s="191"/>
      <c r="E2158" s="191"/>
      <c r="F2158" s="297"/>
      <c r="G2158" s="483"/>
      <c r="H2158" s="7"/>
      <c r="I2158" s="256"/>
      <c r="J2158" s="256"/>
      <c r="K2158" s="599"/>
      <c r="L2158" s="600"/>
      <c r="M2158" s="600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  <c r="AD2158" s="591"/>
    </row>
    <row r="2159" spans="1:30" s="211" customFormat="1" ht="15.75" customHeight="1">
      <c r="A2159" s="204" t="str">
        <f>IF(B2159&lt;&gt;"",IF(AND(B2159&gt;=_TM1,B2159&lt;=_TM2,OR(TH!L2158="1111",TH!M2158="1111")),TH!D2158,""),"")</f>
        <v/>
      </c>
      <c r="B2159" s="36">
        <f t="shared" si="148"/>
        <v>1</v>
      </c>
      <c r="C2159" s="184">
        <f t="shared" si="149"/>
        <v>0</v>
      </c>
      <c r="D2159" s="191"/>
      <c r="E2159" s="191"/>
      <c r="F2159" s="297"/>
      <c r="G2159" s="483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</row>
    <row r="2160" spans="1:30" s="211" customFormat="1" ht="15.75" customHeight="1">
      <c r="A2160" s="204" t="str">
        <f>IF(B2160&lt;&gt;"",IF(AND(B2160&gt;=_TM1,B2160&lt;=_TM2,OR(TH!L2159="1111",TH!M2159="1111")),TH!D2159,""),"")</f>
        <v/>
      </c>
      <c r="B2160" s="36">
        <f t="shared" si="148"/>
        <v>1</v>
      </c>
      <c r="C2160" s="184">
        <f t="shared" si="149"/>
        <v>0</v>
      </c>
      <c r="D2160" s="191"/>
      <c r="E2160" s="191"/>
      <c r="F2160" s="297"/>
      <c r="G2160" s="483"/>
      <c r="H2160" s="7"/>
      <c r="I2160" s="256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  <c r="AD2160" s="591"/>
    </row>
    <row r="2161" spans="1:30" s="211" customFormat="1" ht="15.75" customHeight="1">
      <c r="A2161" s="204" t="str">
        <f>IF(B2161&lt;&gt;"",IF(AND(B2161&gt;=_TM1,B2161&lt;=_TM2,OR(TH!L2160="1111",TH!M2160="1111")),TH!D2160,""),"")</f>
        <v/>
      </c>
      <c r="B2161" s="36">
        <f t="shared" ref="B2161:B2224" si="150">IF(C2161&lt;&gt;"",MONTH(C2161),"")</f>
        <v>1</v>
      </c>
      <c r="C2161" s="184">
        <f t="shared" si="149"/>
        <v>0</v>
      </c>
      <c r="D2161" s="191"/>
      <c r="E2161" s="191"/>
      <c r="F2161" s="297"/>
      <c r="G2161" s="483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</row>
    <row r="2162" spans="1:30" s="211" customFormat="1" ht="15.75" customHeight="1">
      <c r="A2162" s="204" t="str">
        <f>IF(B2162&lt;&gt;"",IF(AND(B2162&gt;=_TM1,B2162&lt;=_TM2,OR(TH!L2161="1111",TH!M2161="1111")),TH!D2161,""),"")</f>
        <v/>
      </c>
      <c r="B2162" s="36">
        <f t="shared" si="150"/>
        <v>1</v>
      </c>
      <c r="C2162" s="184">
        <f t="shared" si="149"/>
        <v>0</v>
      </c>
      <c r="D2162" s="191"/>
      <c r="E2162" s="191"/>
      <c r="F2162" s="192"/>
      <c r="G2162" s="483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  <c r="AD2162" s="591"/>
    </row>
    <row r="2163" spans="1:30" s="211" customFormat="1" ht="15.75" customHeight="1">
      <c r="A2163" s="204" t="str">
        <f>IF(B2163&lt;&gt;"",IF(AND(B2163&gt;=_TM1,B2163&lt;=_TM2,OR(TH!L2162="1111",TH!M2162="1111")),TH!D2162,""),"")</f>
        <v/>
      </c>
      <c r="B2163" s="36">
        <f t="shared" si="150"/>
        <v>1</v>
      </c>
      <c r="C2163" s="184">
        <f t="shared" si="149"/>
        <v>0</v>
      </c>
      <c r="D2163" s="191"/>
      <c r="E2163" s="191"/>
      <c r="F2163" s="192"/>
      <c r="G2163" s="483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</row>
    <row r="2164" spans="1:30" s="211" customFormat="1" ht="15.75" customHeight="1">
      <c r="A2164" s="204" t="str">
        <f>IF(B2164&lt;&gt;"",IF(AND(B2164&gt;=_TM1,B2164&lt;=_TM2,OR(TH!L2163="1111",TH!M2163="1111")),TH!D2163,""),"")</f>
        <v/>
      </c>
      <c r="B2164" s="36">
        <f t="shared" si="150"/>
        <v>1</v>
      </c>
      <c r="C2164" s="184">
        <f t="shared" si="149"/>
        <v>0</v>
      </c>
      <c r="D2164" s="191"/>
      <c r="E2164" s="191"/>
      <c r="F2164" s="297"/>
      <c r="G2164" s="483"/>
      <c r="H2164" s="7"/>
      <c r="I2164" s="256"/>
      <c r="J2164" s="256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  <c r="AC2164" s="591"/>
      <c r="AD2164" s="591"/>
    </row>
    <row r="2165" spans="1:30" s="211" customFormat="1" ht="15.75" customHeight="1">
      <c r="A2165" s="204" t="str">
        <f>IF(B2165&lt;&gt;"",IF(AND(B2165&gt;=_TM1,B2165&lt;=_TM2,OR(TH!L2164="1111",TH!M2164="1111")),TH!D2164,""),"")</f>
        <v/>
      </c>
      <c r="B2165" s="36">
        <f t="shared" si="150"/>
        <v>1</v>
      </c>
      <c r="C2165" s="184">
        <f t="shared" ref="C2165:C2228" si="151">E2165</f>
        <v>0</v>
      </c>
      <c r="D2165" s="191"/>
      <c r="E2165" s="191"/>
      <c r="F2165" s="297"/>
      <c r="G2165" s="483"/>
      <c r="H2165" s="7"/>
      <c r="I2165" s="256"/>
      <c r="J2165" s="256"/>
      <c r="K2165" s="599"/>
      <c r="L2165" s="600"/>
      <c r="M2165" s="600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  <c r="AC2165" s="591"/>
    </row>
    <row r="2166" spans="1:30" s="211" customFormat="1" ht="15.75" customHeight="1">
      <c r="A2166" s="204" t="str">
        <f>IF(B2166&lt;&gt;"",IF(AND(B2166&gt;=_TM1,B2166&lt;=_TM2,OR(TH!L2165="1111",TH!M2165="1111")),TH!D2165,""),"")</f>
        <v/>
      </c>
      <c r="B2166" s="36">
        <f t="shared" si="150"/>
        <v>1</v>
      </c>
      <c r="C2166" s="184">
        <f t="shared" si="151"/>
        <v>0</v>
      </c>
      <c r="D2166" s="37"/>
      <c r="E2166" s="191"/>
      <c r="F2166" s="192"/>
      <c r="G2166" s="483"/>
      <c r="H2166" s="7"/>
      <c r="I2166" s="256"/>
      <c r="J2166" s="256"/>
      <c r="K2166" s="599"/>
      <c r="L2166" s="600"/>
      <c r="M2166" s="600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  <c r="AC2166" s="591"/>
      <c r="AD2166" s="591"/>
    </row>
    <row r="2167" spans="1:30" s="211" customFormat="1" ht="15.75" customHeight="1">
      <c r="A2167" s="204" t="str">
        <f>IF(B2167&lt;&gt;"",IF(AND(B2167&gt;=_TM1,B2167&lt;=_TM2,OR(TH!L2166="1111",TH!M2166="1111")),TH!D2166,""),"")</f>
        <v/>
      </c>
      <c r="B2167" s="36">
        <f t="shared" si="150"/>
        <v>1</v>
      </c>
      <c r="C2167" s="184">
        <f t="shared" si="151"/>
        <v>0</v>
      </c>
      <c r="D2167" s="37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customHeight="1">
      <c r="A2168" s="204" t="str">
        <f>IF(B2168&lt;&gt;"",IF(AND(B2168&gt;=_TM1,B2168&lt;=_TM2,OR(TH!L2167="1111",TH!M2167="1111")),TH!D2167,""),"")</f>
        <v/>
      </c>
      <c r="B2168" s="36">
        <f t="shared" si="150"/>
        <v>1</v>
      </c>
      <c r="C2168" s="184">
        <f t="shared" si="151"/>
        <v>0</v>
      </c>
      <c r="D2168" s="37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</row>
    <row r="2169" spans="1:30" s="211" customFormat="1" ht="15.75" customHeight="1">
      <c r="A2169" s="204" t="str">
        <f>IF(B2169&lt;&gt;"",IF(AND(B2169&gt;=_TM1,B2169&lt;=_TM2,OR(TH!L2168="1111",TH!M2168="1111")),TH!D2168,""),"")</f>
        <v/>
      </c>
      <c r="B2169" s="36">
        <f t="shared" si="150"/>
        <v>1</v>
      </c>
      <c r="C2169" s="184">
        <f t="shared" si="151"/>
        <v>0</v>
      </c>
      <c r="D2169" s="37"/>
      <c r="E2169" s="762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  <c r="AD2169" s="591"/>
    </row>
    <row r="2170" spans="1:30" s="211" customFormat="1" ht="15.75" customHeight="1">
      <c r="A2170" s="204" t="str">
        <f>IF(B2170&lt;&gt;"",IF(AND(B2170&gt;=_TM1,B2170&lt;=_TM2,OR(TH!L2169="1111",TH!M2169="1111")),TH!D2169,""),"")</f>
        <v/>
      </c>
      <c r="B2170" s="36">
        <f t="shared" si="150"/>
        <v>1</v>
      </c>
      <c r="C2170" s="184">
        <f t="shared" si="151"/>
        <v>0</v>
      </c>
      <c r="D2170" s="37"/>
      <c r="E2170" s="762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</row>
    <row r="2171" spans="1:30" s="211" customFormat="1" ht="15.75" customHeight="1">
      <c r="A2171" s="204" t="str">
        <f>IF(B2171&lt;&gt;"",IF(AND(B2171&gt;=_TM1,B2171&lt;=_TM2,OR(TH!L2170="1111",TH!M2170="1111")),TH!D2170,""),"")</f>
        <v/>
      </c>
      <c r="B2171" s="36">
        <f t="shared" si="150"/>
        <v>1</v>
      </c>
      <c r="C2171" s="184">
        <f t="shared" si="151"/>
        <v>0</v>
      </c>
      <c r="D2171" s="37"/>
      <c r="E2171" s="762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  <c r="AD2171" s="591"/>
    </row>
    <row r="2172" spans="1:30" s="211" customFormat="1" ht="15.75" customHeight="1">
      <c r="A2172" s="204" t="str">
        <f>IF(B2172&lt;&gt;"",IF(AND(B2172&gt;=_TM1,B2172&lt;=_TM2,OR(TH!L2171="1111",TH!M2171="1111")),TH!D2171,""),"")</f>
        <v/>
      </c>
      <c r="B2172" s="36">
        <f t="shared" si="150"/>
        <v>1</v>
      </c>
      <c r="C2172" s="184">
        <f t="shared" si="151"/>
        <v>0</v>
      </c>
      <c r="D2172" s="37"/>
      <c r="E2172" s="762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</row>
    <row r="2173" spans="1:30" s="211" customFormat="1" ht="15.75" customHeight="1">
      <c r="A2173" s="204" t="str">
        <f>IF(B2173&lt;&gt;"",IF(AND(B2173&gt;=_TM1,B2173&lt;=_TM2,OR(TH!L2172="1111",TH!M2172="1111")),TH!D2172,""),"")</f>
        <v/>
      </c>
      <c r="B2173" s="36">
        <f t="shared" si="150"/>
        <v>1</v>
      </c>
      <c r="C2173" s="184">
        <f t="shared" si="151"/>
        <v>0</v>
      </c>
      <c r="D2173" s="37"/>
      <c r="E2173" s="762"/>
      <c r="F2173" s="189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</row>
    <row r="2174" spans="1:30" s="211" customFormat="1" ht="15.75" customHeight="1">
      <c r="A2174" s="204" t="str">
        <f>IF(B2174&lt;&gt;"",IF(AND(B2174&gt;=_TM1,B2174&lt;=_TM2,OR(TH!L2173="1111",TH!M2173="1111")),TH!D2173,""),"")</f>
        <v/>
      </c>
      <c r="B2174" s="36">
        <f t="shared" si="150"/>
        <v>1</v>
      </c>
      <c r="C2174" s="184">
        <f t="shared" si="151"/>
        <v>0</v>
      </c>
      <c r="D2174" s="37"/>
      <c r="E2174" s="762"/>
      <c r="F2174" s="189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</row>
    <row r="2175" spans="1:30" s="211" customFormat="1" ht="15.75" customHeight="1">
      <c r="A2175" s="204" t="str">
        <f>IF(B2175&lt;&gt;"",IF(AND(B2175&gt;=_TM1,B2175&lt;=_TM2,OR(TH!L2174="1111",TH!M2174="1111")),TH!D2174,""),"")</f>
        <v/>
      </c>
      <c r="B2175" s="36">
        <f t="shared" si="150"/>
        <v>1</v>
      </c>
      <c r="C2175" s="184">
        <f t="shared" si="151"/>
        <v>0</v>
      </c>
      <c r="D2175" s="37"/>
      <c r="E2175" s="762"/>
      <c r="F2175" s="192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  <c r="AD2175" s="591"/>
    </row>
    <row r="2176" spans="1:30" s="211" customFormat="1" ht="15.75" customHeight="1">
      <c r="A2176" s="204" t="str">
        <f>IF(B2176&lt;&gt;"",IF(AND(B2176&gt;=_TM1,B2176&lt;=_TM2,OR(TH!L2175="1111",TH!M2175="1111")),TH!D2175,""),"")</f>
        <v/>
      </c>
      <c r="B2176" s="36">
        <f t="shared" si="150"/>
        <v>1</v>
      </c>
      <c r="C2176" s="184">
        <f t="shared" si="151"/>
        <v>0</v>
      </c>
      <c r="D2176" s="37"/>
      <c r="E2176" s="762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</row>
    <row r="2177" spans="1:30" s="211" customFormat="1" ht="15.75" customHeight="1">
      <c r="A2177" s="204" t="str">
        <f>IF(B2177&lt;&gt;"",IF(AND(B2177&gt;=_TM1,B2177&lt;=_TM2,OR(TH!L2176="1111",TH!M2176="1111")),TH!D2176,""),"")</f>
        <v/>
      </c>
      <c r="B2177" s="36">
        <f t="shared" si="150"/>
        <v>1</v>
      </c>
      <c r="C2177" s="184">
        <f t="shared" si="151"/>
        <v>0</v>
      </c>
      <c r="D2177" s="37"/>
      <c r="E2177" s="762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  <c r="AD2177" s="591"/>
    </row>
    <row r="2178" spans="1:30" s="211" customFormat="1" ht="15.75" customHeight="1">
      <c r="A2178" s="204" t="str">
        <f>IF(B2178&lt;&gt;"",IF(AND(B2178&gt;=_TM1,B2178&lt;=_TM2,OR(TH!L2177="1111",TH!M2177="1111")),TH!D2177,""),"")</f>
        <v/>
      </c>
      <c r="B2178" s="36">
        <f t="shared" si="150"/>
        <v>1</v>
      </c>
      <c r="C2178" s="184">
        <f t="shared" si="151"/>
        <v>0</v>
      </c>
      <c r="D2178" s="37"/>
      <c r="E2178" s="762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</row>
    <row r="2179" spans="1:30" s="211" customFormat="1" ht="15.75" customHeight="1">
      <c r="A2179" s="204" t="str">
        <f>IF(B2179&lt;&gt;"",IF(AND(B2179&gt;=_TM1,B2179&lt;=_TM2,OR(TH!L2178="1111",TH!M2178="1111")),TH!D2178,""),"")</f>
        <v/>
      </c>
      <c r="B2179" s="36">
        <f t="shared" si="150"/>
        <v>1</v>
      </c>
      <c r="C2179" s="184">
        <f t="shared" si="151"/>
        <v>0</v>
      </c>
      <c r="D2179" s="37"/>
      <c r="E2179" s="762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  <c r="AD2179" s="591"/>
    </row>
    <row r="2180" spans="1:30" s="211" customFormat="1" ht="15.75" customHeight="1">
      <c r="A2180" s="204" t="str">
        <f>IF(B2180&lt;&gt;"",IF(AND(B2180&gt;=_TM1,B2180&lt;=_TM2,OR(TH!L2179="1111",TH!M2179="1111")),TH!D2179,""),"")</f>
        <v/>
      </c>
      <c r="B2180" s="36">
        <f t="shared" si="150"/>
        <v>1</v>
      </c>
      <c r="C2180" s="184">
        <f t="shared" si="151"/>
        <v>0</v>
      </c>
      <c r="D2180" s="37"/>
      <c r="E2180" s="762"/>
      <c r="F2180" s="297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</row>
    <row r="2181" spans="1:30" s="211" customFormat="1" ht="15.75" customHeight="1">
      <c r="A2181" s="204" t="str">
        <f>IF(B2181&lt;&gt;"",IF(AND(B2181&gt;=_TM1,B2181&lt;=_TM2,OR(TH!L2180="1111",TH!M2180="1111")),TH!D2180,""),"")</f>
        <v/>
      </c>
      <c r="B2181" s="36">
        <f t="shared" si="150"/>
        <v>1</v>
      </c>
      <c r="C2181" s="184">
        <f t="shared" si="151"/>
        <v>0</v>
      </c>
      <c r="D2181" s="37"/>
      <c r="E2181" s="762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  <c r="AD2181" s="591"/>
    </row>
    <row r="2182" spans="1:30" s="211" customFormat="1" ht="15.75" customHeight="1">
      <c r="A2182" s="204" t="str">
        <f>IF(B2182&lt;&gt;"",IF(AND(B2182&gt;=_TM1,B2182&lt;=_TM2,OR(TH!L2181="1111",TH!M2181="1111")),TH!D2181,""),"")</f>
        <v/>
      </c>
      <c r="B2182" s="36">
        <f t="shared" si="150"/>
        <v>1</v>
      </c>
      <c r="C2182" s="184">
        <f t="shared" si="151"/>
        <v>0</v>
      </c>
      <c r="D2182" s="37"/>
      <c r="E2182" s="762"/>
      <c r="F2182" s="192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  <c r="AD2182" s="591"/>
    </row>
    <row r="2183" spans="1:30" s="211" customFormat="1" ht="15.75" customHeight="1">
      <c r="A2183" s="204" t="str">
        <f>IF(B2183&lt;&gt;"",IF(AND(B2183&gt;=_TM1,B2183&lt;=_TM2,OR(TH!L2182="1111",TH!M2182="1111")),TH!D2182,""),"")</f>
        <v/>
      </c>
      <c r="B2183" s="36">
        <f t="shared" si="150"/>
        <v>1</v>
      </c>
      <c r="C2183" s="184">
        <f t="shared" si="151"/>
        <v>0</v>
      </c>
      <c r="D2183" s="37"/>
      <c r="E2183" s="762"/>
      <c r="F2183" s="192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</row>
    <row r="2184" spans="1:30" s="211" customFormat="1" ht="15.75" customHeight="1">
      <c r="A2184" s="204" t="str">
        <f>IF(B2184&lt;&gt;"",IF(AND(B2184&gt;=_TM1,B2184&lt;=_TM2,OR(TH!L2183="1111",TH!M2183="1111")),TH!D2183,""),"")</f>
        <v/>
      </c>
      <c r="B2184" s="36">
        <f t="shared" si="150"/>
        <v>1</v>
      </c>
      <c r="C2184" s="184">
        <f t="shared" si="151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  <c r="AD2184" s="591"/>
    </row>
    <row r="2185" spans="1:30" s="211" customFormat="1" ht="15.75" customHeight="1">
      <c r="A2185" s="204" t="str">
        <f>IF(B2185&lt;&gt;"",IF(AND(B2185&gt;=_TM1,B2185&lt;=_TM2,OR(TH!L2184="1111",TH!M2184="1111")),TH!D2184,""),"")</f>
        <v/>
      </c>
      <c r="B2185" s="36">
        <f t="shared" si="150"/>
        <v>1</v>
      </c>
      <c r="C2185" s="184">
        <f t="shared" si="151"/>
        <v>0</v>
      </c>
      <c r="D2185" s="37"/>
      <c r="E2185" s="760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</row>
    <row r="2186" spans="1:30" s="211" customFormat="1" ht="15.75" customHeight="1">
      <c r="A2186" s="204" t="str">
        <f>IF(B2186&lt;&gt;"",IF(AND(B2186&gt;=_TM1,B2186&lt;=_TM2,OR(TH!L2185="1111",TH!M2185="1111")),TH!D2185,""),"")</f>
        <v/>
      </c>
      <c r="B2186" s="36">
        <f t="shared" si="150"/>
        <v>1</v>
      </c>
      <c r="C2186" s="184">
        <f t="shared" si="151"/>
        <v>0</v>
      </c>
      <c r="D2186" s="37"/>
      <c r="E2186" s="760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  <c r="AC2186" s="591"/>
      <c r="AD2186" s="591"/>
    </row>
    <row r="2187" spans="1:30" s="211" customFormat="1" ht="15.75" customHeight="1">
      <c r="A2187" s="204" t="str">
        <f>IF(B2187&lt;&gt;"",IF(AND(B2187&gt;=_TM1,B2187&lt;=_TM2,OR(TH!L2186="1111",TH!M2186="1111")),TH!D2186,""),"")</f>
        <v/>
      </c>
      <c r="B2187" s="36">
        <f t="shared" si="150"/>
        <v>1</v>
      </c>
      <c r="C2187" s="184">
        <f t="shared" si="151"/>
        <v>0</v>
      </c>
      <c r="D2187" s="37"/>
      <c r="E2187" s="760"/>
      <c r="F2187" s="297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  <c r="AC2187" s="591"/>
    </row>
    <row r="2188" spans="1:30" s="211" customFormat="1" ht="15.75" customHeight="1">
      <c r="A2188" s="204" t="str">
        <f>IF(B2188&lt;&gt;"",IF(AND(B2188&gt;=_TM1,B2188&lt;=_TM2,OR(TH!L2187="1111",TH!M2187="1111")),TH!D2187,""),"")</f>
        <v/>
      </c>
      <c r="B2188" s="36">
        <f t="shared" si="150"/>
        <v>1</v>
      </c>
      <c r="C2188" s="184">
        <f t="shared" si="151"/>
        <v>0</v>
      </c>
      <c r="D2188" s="37"/>
      <c r="E2188" s="760"/>
      <c r="F2188" s="297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  <c r="AC2188" s="591"/>
      <c r="AD2188" s="591"/>
    </row>
    <row r="2189" spans="1:30" s="211" customFormat="1" ht="15.75" customHeight="1">
      <c r="A2189" s="204" t="str">
        <f>IF(B2189&lt;&gt;"",IF(AND(B2189&gt;=_TM1,B2189&lt;=_TM2,OR(TH!L2188="1111",TH!M2188="1111")),TH!D2188,""),"")</f>
        <v/>
      </c>
      <c r="B2189" s="36">
        <f t="shared" si="150"/>
        <v>1</v>
      </c>
      <c r="C2189" s="184">
        <f t="shared" si="151"/>
        <v>0</v>
      </c>
      <c r="D2189" s="37"/>
      <c r="E2189" s="762"/>
      <c r="F2189" s="297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</row>
    <row r="2190" spans="1:30" s="211" customFormat="1" ht="15.75" customHeight="1">
      <c r="A2190" s="204" t="str">
        <f>IF(B2190&lt;&gt;"",IF(AND(B2190&gt;=_TM1,B2190&lt;=_TM2,OR(TH!L2189="1111",TH!M2189="1111")),TH!D2189,""),"")</f>
        <v/>
      </c>
      <c r="B2190" s="36">
        <f t="shared" si="150"/>
        <v>1</v>
      </c>
      <c r="C2190" s="184">
        <f t="shared" si="151"/>
        <v>0</v>
      </c>
      <c r="D2190" s="37"/>
      <c r="E2190" s="762"/>
      <c r="F2190" s="297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  <c r="AD2190" s="591"/>
    </row>
    <row r="2191" spans="1:30" s="211" customFormat="1" ht="15.75" customHeight="1">
      <c r="A2191" s="204" t="str">
        <f>IF(B2191&lt;&gt;"",IF(AND(B2191&gt;=_TM1,B2191&lt;=_TM2,OR(TH!L2190="1111",TH!M2190="1111")),TH!D2190,""),"")</f>
        <v/>
      </c>
      <c r="B2191" s="36">
        <f t="shared" si="150"/>
        <v>1</v>
      </c>
      <c r="C2191" s="184">
        <f t="shared" si="151"/>
        <v>0</v>
      </c>
      <c r="D2191" s="37"/>
      <c r="E2191" s="762"/>
      <c r="F2191" s="297"/>
      <c r="G2191" s="483"/>
      <c r="H2191" s="7"/>
      <c r="I2191" s="739"/>
      <c r="J2191" s="739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</row>
    <row r="2192" spans="1:30" s="211" customFormat="1" ht="15.75" customHeight="1">
      <c r="A2192" s="204" t="str">
        <f>IF(B2192&lt;&gt;"",IF(AND(B2192&gt;=_TM1,B2192&lt;=_TM2,OR(TH!L2193="1111",TH!M2193="1111")),TH!D2193,""),"")</f>
        <v/>
      </c>
      <c r="B2192" s="36">
        <f t="shared" si="150"/>
        <v>1</v>
      </c>
      <c r="C2192" s="184">
        <f t="shared" si="151"/>
        <v>0</v>
      </c>
      <c r="D2192" s="37"/>
      <c r="E2192" s="762"/>
      <c r="F2192" s="297"/>
      <c r="G2192" s="483"/>
      <c r="H2192" s="7"/>
      <c r="I2192" s="739"/>
      <c r="J2192" s="739"/>
      <c r="K2192" s="599"/>
      <c r="L2192" s="600"/>
      <c r="M2192" s="600"/>
      <c r="N2192" s="52" t="str">
        <f>IF(AND('331-CT'!$E$7=TH!H2193,OR(L2192="331",M2192="331")),"331",IF(AND(OR(L2192="131",M2192="131"),H2192='131-CT'!$E$7),"131",""))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IF(OR(TH!L2193=TH!$W$7,M2192=TH!$W$7),"x","")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IF(AND(OR(LEFT(TH!L2193,2)="15",LEFT(TH!M2193,2)="15"),'152-CT'!$J$8=TH!F2193),"x","")</f>
        <v/>
      </c>
      <c r="Z2192" s="52" t="str">
        <f>IF(AND(OR(LEFT(TH!L2193,2)="15",LEFT(TH!M2193,2)="15"),TK!$E$7=TH!F2193),"x","")</f>
        <v/>
      </c>
      <c r="AA2192" s="52" t="str">
        <f>IF(AND(B2192&lt;=NKC!$N$8,B2192&gt;=NKC!$M$8),"x","")</f>
        <v/>
      </c>
      <c r="AB2192" s="834"/>
      <c r="AC2192" s="591"/>
      <c r="AD2192" s="591"/>
    </row>
    <row r="2193" spans="1:30" s="211" customFormat="1" ht="15.75" customHeight="1">
      <c r="A2193" s="204" t="str">
        <f>IF(B2193&lt;&gt;"",IF(AND(B2193&gt;=_TM1,B2193&lt;=_TM2,OR(TH!L2194="1111",TH!M2194="1111")),TH!D2194,""),"")</f>
        <v/>
      </c>
      <c r="B2193" s="36">
        <f t="shared" si="150"/>
        <v>1</v>
      </c>
      <c r="C2193" s="184">
        <f t="shared" si="151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IF(AND('331-CT'!$E$7=TH!H2194,OR(L2193="331",M2193="331")),"331",IF(AND(OR(L2193="131",M2193="131"),H2193='131-CT'!$E$7),"131",""))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IF(OR(TH!L2194=TH!$W$7,M2193=TH!$W$7),"x","")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IF(AND(OR(LEFT(TH!L2194,2)="15",LEFT(TH!M2194,2)="15"),'152-CT'!$J$8=TH!F2194),"x","")</f>
        <v/>
      </c>
      <c r="Z2193" s="52" t="str">
        <f>IF(AND(OR(LEFT(TH!L2194,2)="15",LEFT(TH!M2194,2)="15"),TK!$E$7=TH!F2194),"x","")</f>
        <v/>
      </c>
      <c r="AA2193" s="52" t="str">
        <f>IF(AND(B2193&lt;=NKC!$N$8,B2193&gt;=NKC!$M$8),"x","")</f>
        <v/>
      </c>
      <c r="AB2193" s="834"/>
      <c r="AC2193" s="591"/>
    </row>
    <row r="2194" spans="1:30" s="211" customFormat="1" ht="15.75" customHeight="1">
      <c r="A2194" s="204" t="str">
        <f>IF(B2194&lt;&gt;"",IF(AND(B2194&gt;=_TM1,B2194&lt;=_TM2,OR(TH!L2195="1111",TH!M2195="1111")),TH!D2195,""),"")</f>
        <v/>
      </c>
      <c r="B2194" s="36">
        <f t="shared" si="150"/>
        <v>1</v>
      </c>
      <c r="C2194" s="184">
        <f t="shared" si="151"/>
        <v>0</v>
      </c>
      <c r="D2194" s="37"/>
      <c r="E2194" s="762"/>
      <c r="F2194" s="192"/>
      <c r="G2194" s="483"/>
      <c r="H2194" s="7"/>
      <c r="I2194" s="256"/>
      <c r="J2194" s="256"/>
      <c r="K2194" s="599"/>
      <c r="L2194" s="600"/>
      <c r="M2194" s="600"/>
      <c r="N2194" s="52" t="str">
        <f>IF(AND('331-CT'!$E$7=TH!H2195,OR(L2194="331",M2194="331")),"331",IF(AND(OR(L2194="131",M2194="131"),H2194='131-CT'!$E$7),"131",""))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IF(OR(TH!L2195=TH!$W$7,M2194=TH!$W$7),"x","")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IF(AND(OR(LEFT(TH!L2195,2)="15",LEFT(TH!M2195,2)="15"),'152-CT'!$J$8=TH!F2195),"x","")</f>
        <v/>
      </c>
      <c r="Z2194" s="52" t="str">
        <f>IF(AND(OR(LEFT(TH!L2195,2)="15",LEFT(TH!M2195,2)="15"),TK!$E$7=TH!F2195),"x","")</f>
        <v/>
      </c>
      <c r="AA2194" s="52" t="str">
        <f>IF(AND(B2194&lt;=NKC!$N$8,B2194&gt;=NKC!$M$8),"x","")</f>
        <v/>
      </c>
      <c r="AB2194" s="834"/>
      <c r="AC2194" s="591"/>
      <c r="AD2194" s="591"/>
    </row>
    <row r="2195" spans="1:30" s="211" customFormat="1" ht="15.75" customHeight="1">
      <c r="A2195" s="204" t="str">
        <f>IF(B2195&lt;&gt;"",IF(AND(B2195&gt;=_TM1,B2195&lt;=_TM2,OR(TH!L2196="1111",TH!M2196="1111")),TH!D2196,""),"")</f>
        <v/>
      </c>
      <c r="B2195" s="36">
        <f t="shared" si="150"/>
        <v>1</v>
      </c>
      <c r="C2195" s="184">
        <f t="shared" si="151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IF(AND('331-CT'!$E$7=TH!H2196,OR(L2195="331",M2195="331")),"331",IF(AND(OR(L2195="131",M2195="131"),H2195='131-CT'!$E$7),"131",""))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IF(OR(TH!L2196=TH!$W$7,M2195=TH!$W$7),"x","")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IF(AND(OR(LEFT(TH!L2196,2)="15",LEFT(TH!M2196,2)="15"),'152-CT'!$J$8=TH!F2196),"x","")</f>
        <v/>
      </c>
      <c r="Z2195" s="52" t="str">
        <f>IF(AND(OR(LEFT(TH!L2196,2)="15",LEFT(TH!M2196,2)="15"),TK!$E$7=TH!F2196),"x","")</f>
        <v/>
      </c>
      <c r="AA2195" s="52" t="str">
        <f>IF(AND(B2195&lt;=NKC!$N$8,B2195&gt;=NKC!$M$8),"x","")</f>
        <v/>
      </c>
      <c r="AB2195" s="834"/>
      <c r="AC2195" s="591"/>
    </row>
    <row r="2196" spans="1:30" s="211" customFormat="1" ht="15.75" customHeight="1">
      <c r="A2196" s="204" t="str">
        <f>IF(B2196&lt;&gt;"",IF(AND(B2196&gt;=_TM1,B2196&lt;=_TM2,OR(TH!L2197="1111",TH!M2197="1111")),TH!D2197,""),"")</f>
        <v/>
      </c>
      <c r="B2196" s="36">
        <f t="shared" si="150"/>
        <v>1</v>
      </c>
      <c r="C2196" s="184">
        <f t="shared" si="151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IF(AND('331-CT'!$E$7=TH!H2197,OR(L2196="331",M2196="331")),"331",IF(AND(OR(L2196="131",M2196="131"),H2196='131-CT'!$E$7),"131",""))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IF(OR(TH!L2197=TH!$W$7,M2196=TH!$W$7),"x","")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IF(AND(OR(LEFT(TH!L2197,2)="15",LEFT(TH!M2197,2)="15"),'152-CT'!$J$8=TH!F2197),"x","")</f>
        <v/>
      </c>
      <c r="Z2196" s="52" t="str">
        <f>IF(AND(OR(LEFT(TH!L2197,2)="15",LEFT(TH!M2197,2)="15"),TK!$E$7=TH!F2197),"x","")</f>
        <v/>
      </c>
      <c r="AA2196" s="52" t="str">
        <f>IF(AND(B2196&lt;=NKC!$N$8,B2196&gt;=NKC!$M$8),"x","")</f>
        <v/>
      </c>
      <c r="AB2196" s="834"/>
      <c r="AC2196" s="591"/>
      <c r="AD2196" s="591"/>
    </row>
    <row r="2197" spans="1:30" s="211" customFormat="1" ht="15.75" customHeight="1">
      <c r="A2197" s="204" t="str">
        <f>IF(B2197&lt;&gt;"",IF(AND(B2197&gt;=_TM1,B2197&lt;=_TM2,OR(TH!L2198="1111",TH!M2198="1111")),TH!D2198,""),"")</f>
        <v/>
      </c>
      <c r="B2197" s="36">
        <f t="shared" si="150"/>
        <v>1</v>
      </c>
      <c r="C2197" s="184">
        <f t="shared" si="151"/>
        <v>0</v>
      </c>
      <c r="D2197" s="37"/>
      <c r="E2197" s="762"/>
      <c r="F2197" s="192"/>
      <c r="G2197" s="483"/>
      <c r="H2197" s="7"/>
      <c r="I2197" s="256"/>
      <c r="J2197" s="256"/>
      <c r="K2197" s="599"/>
      <c r="L2197" s="600"/>
      <c r="M2197" s="600"/>
      <c r="N2197" s="52" t="str">
        <f>IF(AND('331-CT'!$E$7=TH!H2198,OR(L2197="331",M2197="331")),"331",IF(AND(OR(L2197="131",M2197="131"),H2197='131-CT'!$E$7),"131",""))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IF(OR(TH!L2198=TH!$W$7,M2197=TH!$W$7),"x","")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IF(AND(OR(LEFT(TH!L2198,2)="15",LEFT(TH!M2198,2)="15"),'152-CT'!$J$8=TH!F2198),"x","")</f>
        <v/>
      </c>
      <c r="Z2197" s="52" t="str">
        <f>IF(AND(OR(LEFT(TH!L2198,2)="15",LEFT(TH!M2198,2)="15"),TK!$E$7=TH!F2198),"x","")</f>
        <v/>
      </c>
      <c r="AA2197" s="52" t="str">
        <f>IF(AND(B2197&lt;=NKC!$N$8,B2197&gt;=NKC!$M$8),"x","")</f>
        <v/>
      </c>
      <c r="AB2197" s="834"/>
      <c r="AC2197" s="591"/>
      <c r="AD2197" s="591"/>
    </row>
    <row r="2198" spans="1:30" s="211" customFormat="1" ht="15.75" customHeight="1">
      <c r="A2198" s="204" t="str">
        <f>IF(B2198&lt;&gt;"",IF(AND(B2198&gt;=_TM1,B2198&lt;=_TM2,OR(TH!L2199="1111",TH!M2199="1111")),TH!D2199,""),"")</f>
        <v/>
      </c>
      <c r="B2198" s="36">
        <f t="shared" si="150"/>
        <v>1</v>
      </c>
      <c r="C2198" s="184">
        <f t="shared" si="151"/>
        <v>0</v>
      </c>
      <c r="D2198" s="37"/>
      <c r="E2198" s="762"/>
      <c r="F2198" s="192"/>
      <c r="G2198" s="483"/>
      <c r="H2198" s="7"/>
      <c r="I2198" s="256"/>
      <c r="J2198" s="256"/>
      <c r="K2198" s="599"/>
      <c r="L2198" s="600"/>
      <c r="M2198" s="600"/>
      <c r="N2198" s="52" t="str">
        <f>IF(AND('331-CT'!$E$7=TH!H2199,OR(L2198="331",M2198="331")),"331",IF(AND(OR(L2198="131",M2198="131"),H2198='131-CT'!$E$7),"131",""))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IF(OR(TH!L2199=TH!$W$7,M2198=TH!$W$7),"x","")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IF(AND(OR(LEFT(TH!L2199,2)="15",LEFT(TH!M2199,2)="15"),'152-CT'!$J$8=TH!F2199),"x","")</f>
        <v/>
      </c>
      <c r="Z2198" s="52" t="str">
        <f>IF(AND(OR(LEFT(TH!L2199,2)="15",LEFT(TH!M2199,2)="15"),TK!$E$7=TH!F2199),"x","")</f>
        <v/>
      </c>
      <c r="AA2198" s="52" t="str">
        <f>IF(AND(B2198&lt;=NKC!$N$8,B2198&gt;=NKC!$M$8),"x","")</f>
        <v/>
      </c>
      <c r="AB2198" s="834"/>
      <c r="AC2198" s="591"/>
    </row>
    <row r="2199" spans="1:30" s="211" customFormat="1" ht="15.75" customHeight="1">
      <c r="A2199" s="204" t="str">
        <f>IF(B2199&lt;&gt;"",IF(AND(B2199&gt;=_TM1,B2199&lt;=_TM2,OR(TH!L2200="1111",TH!M2200="1111")),TH!D2200,""),"")</f>
        <v/>
      </c>
      <c r="B2199" s="36">
        <f t="shared" si="150"/>
        <v>1</v>
      </c>
      <c r="C2199" s="184">
        <f t="shared" si="151"/>
        <v>0</v>
      </c>
      <c r="D2199" s="37"/>
      <c r="E2199" s="762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IF(AND('331-CT'!$E$7=TH!H2200,OR(L2199="331",M2199="331")),"331",IF(AND(OR(L2199="131",M2199="131"),H2199='131-CT'!$E$7),"131",""))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IF(OR(TH!L2200=TH!$W$7,M2199=TH!$W$7),"x","")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IF(AND(OR(LEFT(TH!L2200,2)="15",LEFT(TH!M2200,2)="15"),'152-CT'!$J$8=TH!F2200),"x","")</f>
        <v/>
      </c>
      <c r="Z2199" s="52" t="str">
        <f>IF(AND(OR(LEFT(TH!L2200,2)="15",LEFT(TH!M2200,2)="15"),TK!$E$7=TH!F2200),"x","")</f>
        <v/>
      </c>
      <c r="AA2199" s="52" t="str">
        <f>IF(AND(B2199&lt;=NKC!$N$8,B2199&gt;=NKC!$M$8),"x","")</f>
        <v/>
      </c>
      <c r="AB2199" s="834"/>
      <c r="AC2199" s="591"/>
      <c r="AD2199" s="591"/>
    </row>
    <row r="2200" spans="1:30" s="211" customFormat="1" ht="15.75" customHeight="1">
      <c r="A2200" s="204" t="str">
        <f>IF(B2200&lt;&gt;"",IF(AND(B2200&gt;=_TM1,B2200&lt;=_TM2,OR(TH!L2201="1111",TH!M2201="1111")),TH!D2201,""),"")</f>
        <v/>
      </c>
      <c r="B2200" s="36">
        <f t="shared" si="150"/>
        <v>1</v>
      </c>
      <c r="C2200" s="184">
        <f t="shared" si="151"/>
        <v>0</v>
      </c>
      <c r="D2200" s="37"/>
      <c r="E2200" s="762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IF(AND('331-CT'!$E$7=TH!H2201,OR(L2200="331",M2200="331")),"331",IF(AND(OR(L2200="131",M2200="131"),H2200='131-CT'!$E$7),"131",""))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IF(OR(TH!L2201=TH!$W$7,M2200=TH!$W$7),"x","")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IF(AND(OR(LEFT(TH!L2201,2)="15",LEFT(TH!M2201,2)="15"),'152-CT'!$J$8=TH!F2201),"x","")</f>
        <v/>
      </c>
      <c r="Z2200" s="52" t="str">
        <f>IF(AND(OR(LEFT(TH!L2201,2)="15",LEFT(TH!M2201,2)="15"),TK!$E$7=TH!F2201),"x","")</f>
        <v/>
      </c>
      <c r="AA2200" s="52" t="str">
        <f>IF(AND(B2200&lt;=NKC!$N$8,B2200&gt;=NKC!$M$8),"x","")</f>
        <v/>
      </c>
      <c r="AB2200" s="834"/>
      <c r="AC2200" s="591"/>
    </row>
    <row r="2201" spans="1:30" s="211" customFormat="1" ht="15.75" customHeight="1">
      <c r="A2201" s="204" t="str">
        <f>IF(B2201&lt;&gt;"",IF(AND(B2201&gt;=_TM1,B2201&lt;=_TM2,OR(TH!L2202="1111",TH!M2202="1111")),TH!D2202,""),"")</f>
        <v/>
      </c>
      <c r="B2201" s="36">
        <f t="shared" si="150"/>
        <v>1</v>
      </c>
      <c r="C2201" s="184">
        <f t="shared" si="151"/>
        <v>0</v>
      </c>
      <c r="D2201" s="184"/>
      <c r="E2201" s="762"/>
      <c r="F2201" s="192"/>
      <c r="G2201" s="483"/>
      <c r="H2201" s="7"/>
      <c r="I2201" s="256"/>
      <c r="J2201" s="256"/>
      <c r="K2201" s="599"/>
      <c r="L2201" s="600"/>
      <c r="M2201" s="600"/>
      <c r="N2201" s="52" t="str">
        <f>IF(AND('331-CT'!$E$7=TH!H2202,OR(L2201="331",M2201="331")),"331",IF(AND(OR(L2201="131",M2201="131"),H2201='131-CT'!$E$7),"131",""))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IF(OR(TH!L2202=TH!$W$7,M2201=TH!$W$7),"x","")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IF(AND(OR(LEFT(TH!L2202,2)="15",LEFT(TH!M2202,2)="15"),'152-CT'!$J$8=TH!F2202),"x","")</f>
        <v/>
      </c>
      <c r="Z2201" s="52" t="str">
        <f>IF(AND(OR(LEFT(TH!L2202,2)="15",LEFT(TH!M2202,2)="15"),TK!$E$7=TH!F2202),"x","")</f>
        <v/>
      </c>
      <c r="AA2201" s="52" t="str">
        <f>IF(AND(B2201&lt;=NKC!$N$8,B2201&gt;=NKC!$M$8),"x","")</f>
        <v/>
      </c>
      <c r="AB2201" s="834"/>
      <c r="AC2201" s="591"/>
      <c r="AD2201" s="591"/>
    </row>
    <row r="2202" spans="1:30" s="211" customFormat="1" ht="15.75" customHeight="1">
      <c r="A2202" s="204" t="str">
        <f>IF(B2202&lt;&gt;"",IF(AND(B2202&gt;=_TM1,B2202&lt;=_TM2,OR(TH!L2203="1111",TH!M2203="1111")),TH!D2203,""),"")</f>
        <v/>
      </c>
      <c r="B2202" s="36">
        <f t="shared" si="150"/>
        <v>1</v>
      </c>
      <c r="C2202" s="184">
        <f t="shared" si="151"/>
        <v>0</v>
      </c>
      <c r="D2202" s="184"/>
      <c r="E2202" s="762"/>
      <c r="F2202" s="192"/>
      <c r="G2202" s="483"/>
      <c r="H2202" s="7"/>
      <c r="I2202" s="256"/>
      <c r="J2202" s="256"/>
      <c r="K2202" s="599"/>
      <c r="L2202" s="600"/>
      <c r="M2202" s="600"/>
      <c r="N2202" s="52" t="str">
        <f>IF(AND('331-CT'!$E$7=TH!H2203,OR(L2202="331",M2202="331")),"331",IF(AND(OR(L2202="131",M2202="131"),H2202='131-CT'!$E$7),"131",""))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IF(OR(TH!L2203=TH!$W$7,M2202=TH!$W$7),"x","")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IF(AND(OR(LEFT(TH!L2203,2)="15",LEFT(TH!M2203,2)="15"),'152-CT'!$J$8=TH!F2203),"x","")</f>
        <v/>
      </c>
      <c r="Z2202" s="52" t="str">
        <f>IF(AND(OR(LEFT(TH!L2203,2)="15",LEFT(TH!M2203,2)="15"),TK!$E$7=TH!F2203),"x","")</f>
        <v/>
      </c>
      <c r="AA2202" s="52" t="str">
        <f>IF(AND(B2202&lt;=NKC!$N$8,B2202&gt;=NKC!$M$8),"x","")</f>
        <v/>
      </c>
      <c r="AB2202" s="834"/>
      <c r="AC2202" s="591"/>
      <c r="AD2202" s="591"/>
    </row>
    <row r="2203" spans="1:30" s="211" customFormat="1" ht="15.75" customHeight="1">
      <c r="A2203" s="204" t="str">
        <f>IF(B2203&lt;&gt;"",IF(AND(B2203&gt;=_TM1,B2203&lt;=_TM2,OR(TH!L2204="1111",TH!M2204="1111")),TH!D2204,""),"")</f>
        <v/>
      </c>
      <c r="B2203" s="36">
        <f t="shared" si="150"/>
        <v>1</v>
      </c>
      <c r="C2203" s="184">
        <f t="shared" si="151"/>
        <v>0</v>
      </c>
      <c r="D2203" s="191"/>
      <c r="E2203" s="762"/>
      <c r="F2203" s="192"/>
      <c r="G2203" s="483"/>
      <c r="H2203" s="7"/>
      <c r="I2203" s="256"/>
      <c r="J2203" s="256"/>
      <c r="K2203" s="599"/>
      <c r="L2203" s="600"/>
      <c r="M2203" s="600"/>
      <c r="N2203" s="52" t="str">
        <f>IF(AND('331-CT'!$E$7=TH!H2204,OR(L2203="331",M2203="331")),"331",IF(AND(OR(L2203="131",M2203="131"),H2203='131-CT'!$E$7),"131",""))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IF(AND(OR(LEFT(TH!L2204,2)="15",LEFT(TH!M2204,2)="15"),'152-CT'!$J$8=TH!F2204),"x","")</f>
        <v/>
      </c>
      <c r="Z2203" s="52" t="str">
        <f>IF(AND(OR(LEFT(TH!L2204,2)="15",LEFT(TH!M2204,2)="15"),TK!$E$7=TH!F2204),"x","")</f>
        <v/>
      </c>
      <c r="AA2203" s="52" t="str">
        <f>IF(AND(B2203&lt;=NKC!$N$8,B2203&gt;=NKC!$M$8),"x","")</f>
        <v/>
      </c>
      <c r="AB2203" s="834"/>
      <c r="AC2203" s="591"/>
    </row>
    <row r="2204" spans="1:30" s="211" customFormat="1" ht="15.75" customHeight="1">
      <c r="A2204" s="204" t="str">
        <f>IF(B2204&lt;&gt;"",IF(AND(B2204&gt;=_TM1,B2204&lt;=_TM2,OR(TH!L2205="1111",TH!M2205="1111")),TH!D2205,""),"")</f>
        <v/>
      </c>
      <c r="B2204" s="36">
        <f t="shared" si="150"/>
        <v>1</v>
      </c>
      <c r="C2204" s="184">
        <f t="shared" si="151"/>
        <v>0</v>
      </c>
      <c r="D2204" s="191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IF(AND('331-CT'!$E$7=TH!H2205,OR(L2204="331",M2204="331")),"331",IF(AND(OR(L2204="131",M2204="131"),H2204='131-CT'!$E$7),"131",""))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IF(OR(TH!L2205=TH!$W$7,M2204=TH!$W$7),"x","")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IF(AND(OR(LEFT(TH!L2205,2)="15",LEFT(TH!M2205,2)="15"),'152-CT'!$J$8=TH!F2205),"x","")</f>
        <v/>
      </c>
      <c r="Z2204" s="52" t="str">
        <f>IF(AND(OR(LEFT(TH!L2205,2)="15",LEFT(TH!M2205,2)="15"),TK!$E$7=TH!F2205),"x","")</f>
        <v/>
      </c>
      <c r="AA2204" s="52" t="str">
        <f>IF(AND(B2204&lt;=NKC!$N$8,B2204&gt;=NKC!$M$8),"x","")</f>
        <v/>
      </c>
      <c r="AB2204" s="834"/>
      <c r="AC2204" s="591"/>
      <c r="AD2204" s="591"/>
    </row>
    <row r="2205" spans="1:30" s="211" customFormat="1" ht="15.75" customHeight="1">
      <c r="A2205" s="204" t="str">
        <f>IF(B2205&lt;&gt;"",IF(AND(B2205&gt;=_TM1,B2205&lt;=_TM2,OR(TH!L2206="1111",TH!M2206="1111")),TH!D2206,""),"")</f>
        <v/>
      </c>
      <c r="B2205" s="36">
        <f t="shared" si="150"/>
        <v>1</v>
      </c>
      <c r="C2205" s="184">
        <f t="shared" si="151"/>
        <v>0</v>
      </c>
      <c r="D2205" s="191"/>
      <c r="E2205" s="762"/>
      <c r="F2205" s="297"/>
      <c r="G2205" s="483"/>
      <c r="H2205" s="7"/>
      <c r="I2205" s="256"/>
      <c r="J2205" s="256"/>
      <c r="K2205" s="599"/>
      <c r="L2205" s="600"/>
      <c r="M2205" s="600"/>
      <c r="N2205" s="52" t="str">
        <f>IF(AND('331-CT'!$E$7=TH!H2206,OR(L2205="331",M2205="331")),"331",IF(AND(OR(L2205="131",M2205="131"),H2205='131-CT'!$E$7),"131",""))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IF(AND(OR(LEFT(TH!L2206,2)="15",LEFT(TH!M2206,2)="15"),'152-CT'!$J$8=TH!F2206),"x","")</f>
        <v/>
      </c>
      <c r="Z2205" s="52" t="str">
        <f>IF(AND(OR(LEFT(TH!L2206,2)="15",LEFT(TH!M2206,2)="15"),TK!$E$7=TH!F2206),"x","")</f>
        <v/>
      </c>
      <c r="AA2205" s="52" t="str">
        <f>IF(AND(B2205&lt;=NKC!$N$8,B2205&gt;=NKC!$M$8),"x","")</f>
        <v/>
      </c>
      <c r="AB2205" s="834"/>
      <c r="AC2205" s="591"/>
    </row>
    <row r="2206" spans="1:30" s="211" customFormat="1" ht="15.75" customHeight="1">
      <c r="A2206" s="204" t="str">
        <f>IF(B2206&lt;&gt;"",IF(AND(B2206&gt;=_TM1,B2206&lt;=_TM2,OR(TH!L2207="1111",TH!M2207="1111")),TH!D2207,""),"")</f>
        <v/>
      </c>
      <c r="B2206" s="36">
        <f t="shared" si="150"/>
        <v>1</v>
      </c>
      <c r="C2206" s="184">
        <f t="shared" si="151"/>
        <v>0</v>
      </c>
      <c r="D2206" s="191"/>
      <c r="E2206" s="762"/>
      <c r="F2206" s="297"/>
      <c r="G2206" s="483"/>
      <c r="H2206" s="7"/>
      <c r="I2206" s="256"/>
      <c r="J2206" s="256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  <c r="AD2206" s="591"/>
    </row>
    <row r="2207" spans="1:30" s="211" customFormat="1" ht="15.75" customHeight="1">
      <c r="A2207" s="204" t="str">
        <f>IF(B2207&lt;&gt;"",IF(AND(B2207&gt;=_TM1,B2207&lt;=_TM2,OR(TH!L2208="1111",TH!M2208="1111")),TH!D2208,""),"")</f>
        <v/>
      </c>
      <c r="B2207" s="36">
        <f t="shared" si="150"/>
        <v>1</v>
      </c>
      <c r="C2207" s="184">
        <f t="shared" si="151"/>
        <v>0</v>
      </c>
      <c r="D2207" s="191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</row>
    <row r="2208" spans="1:30" s="211" customFormat="1" ht="15.75" customHeight="1">
      <c r="A2208" s="204" t="str">
        <f>IF(B2208&lt;&gt;"",IF(AND(B2208&gt;=_TM1,B2208&lt;=_TM2,OR(TH!L2209="1111",TH!M2209="1111")),TH!D2209,""),"")</f>
        <v/>
      </c>
      <c r="B2208" s="36">
        <f t="shared" si="150"/>
        <v>1</v>
      </c>
      <c r="C2208" s="184">
        <f t="shared" si="151"/>
        <v>0</v>
      </c>
      <c r="D2208" s="191"/>
      <c r="E2208" s="762"/>
      <c r="F2208" s="189"/>
      <c r="G2208" s="483"/>
      <c r="H2208" s="7"/>
      <c r="I2208" s="256"/>
      <c r="J2208" s="256"/>
      <c r="K2208" s="599"/>
      <c r="L2208" s="194"/>
      <c r="M2208" s="194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  <c r="AD2208" s="591"/>
    </row>
    <row r="2209" spans="1:30" s="211" customFormat="1" ht="15.75" customHeight="1">
      <c r="A2209" s="204" t="str">
        <f>IF(B2209&lt;&gt;"",IF(AND(B2209&gt;=_TM1,B2209&lt;=_TM2,OR(TH!L2210="1111",TH!M2210="1111")),TH!D2210,""),"")</f>
        <v/>
      </c>
      <c r="B2209" s="36">
        <f t="shared" si="150"/>
        <v>1</v>
      </c>
      <c r="C2209" s="184">
        <f t="shared" si="151"/>
        <v>0</v>
      </c>
      <c r="D2209" s="191"/>
      <c r="E2209" s="762"/>
      <c r="F2209" s="189"/>
      <c r="G2209" s="483"/>
      <c r="H2209" s="7"/>
      <c r="I2209" s="739"/>
      <c r="J2209" s="739"/>
      <c r="K2209" s="599"/>
      <c r="L2209" s="194"/>
      <c r="M2209" s="194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</row>
    <row r="2210" spans="1:30" s="211" customFormat="1" ht="15.75" customHeight="1">
      <c r="A2210" s="204" t="str">
        <f>IF(B2210&lt;&gt;"",IF(AND(B2210&gt;=_TM1,B2210&lt;=_TM2,OR(TH!L2211="1111",TH!M2211="1111")),TH!D2211,""),"")</f>
        <v/>
      </c>
      <c r="B2210" s="36">
        <f t="shared" si="150"/>
        <v>1</v>
      </c>
      <c r="C2210" s="184">
        <f t="shared" si="151"/>
        <v>0</v>
      </c>
      <c r="D2210" s="191"/>
      <c r="E2210" s="762"/>
      <c r="F2210" s="189"/>
      <c r="G2210" s="483"/>
      <c r="H2210" s="7"/>
      <c r="I2210" s="256"/>
      <c r="J2210" s="256"/>
      <c r="K2210" s="599"/>
      <c r="L2210" s="194"/>
      <c r="M2210" s="194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</row>
    <row r="2211" spans="1:30" s="211" customFormat="1" ht="15.75" customHeight="1">
      <c r="A2211" s="204" t="str">
        <f>IF(B2211&lt;&gt;"",IF(AND(B2211&gt;=_TM1,B2211&lt;=_TM2,OR(TH!L2212="1111",TH!M2212="1111")),TH!D2212,""),"")</f>
        <v/>
      </c>
      <c r="B2211" s="36">
        <f t="shared" si="150"/>
        <v>1</v>
      </c>
      <c r="C2211" s="184">
        <f t="shared" si="151"/>
        <v>0</v>
      </c>
      <c r="D2211" s="191"/>
      <c r="E2211" s="762"/>
      <c r="F2211" s="297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  <c r="AD2211" s="591"/>
    </row>
    <row r="2212" spans="1:30" s="211" customFormat="1" ht="15.75" customHeight="1">
      <c r="A2212" s="204" t="str">
        <f>IF(B2212&lt;&gt;"",IF(AND(B2212&gt;=_TM1,B2212&lt;=_TM2,OR(TH!L2213="1111",TH!M2213="1111")),TH!D2213,""),"")</f>
        <v/>
      </c>
      <c r="B2212" s="36">
        <f t="shared" si="150"/>
        <v>1</v>
      </c>
      <c r="C2212" s="184">
        <f t="shared" si="151"/>
        <v>0</v>
      </c>
      <c r="D2212" s="191"/>
      <c r="E2212" s="762"/>
      <c r="F2212" s="297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</row>
    <row r="2213" spans="1:30" s="211" customFormat="1" ht="15.75" customHeight="1">
      <c r="A2213" s="204" t="str">
        <f>IF(B2213&lt;&gt;"",IF(AND(B2213&gt;=_TM1,B2213&lt;=_TM2,OR(TH!L2214="1111",TH!M2214="1111")),TH!D2214,""),"")</f>
        <v/>
      </c>
      <c r="B2213" s="36">
        <f t="shared" si="150"/>
        <v>1</v>
      </c>
      <c r="C2213" s="184">
        <f t="shared" si="151"/>
        <v>0</v>
      </c>
      <c r="D2213" s="191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  <c r="AD2213" s="591"/>
    </row>
    <row r="2214" spans="1:30" s="211" customFormat="1" ht="15.75" customHeight="1">
      <c r="A2214" s="204" t="str">
        <f>IF(B2214&lt;&gt;"",IF(AND(B2214&gt;=_TM1,B2214&lt;=_TM2,OR(TH!L2215="1111",TH!M2215="1111")),TH!D2215,""),"")</f>
        <v/>
      </c>
      <c r="B2214" s="36">
        <f t="shared" si="150"/>
        <v>1</v>
      </c>
      <c r="C2214" s="184">
        <f t="shared" si="151"/>
        <v>0</v>
      </c>
      <c r="D2214" s="191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</row>
    <row r="2215" spans="1:30" s="211" customFormat="1" ht="15.75" customHeight="1">
      <c r="A2215" s="204" t="str">
        <f>IF(B2215&lt;&gt;"",IF(AND(B2215&gt;=_TM1,B2215&lt;=_TM2,OR(TH!L2216="1111",TH!M2216="1111")),TH!D2216,""),"")</f>
        <v/>
      </c>
      <c r="B2215" s="36">
        <f t="shared" si="150"/>
        <v>1</v>
      </c>
      <c r="C2215" s="184">
        <f t="shared" si="151"/>
        <v>0</v>
      </c>
      <c r="D2215" s="191"/>
      <c r="E2215" s="762"/>
      <c r="F2215" s="297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customHeight="1">
      <c r="A2216" s="204" t="str">
        <f>IF(B2216&lt;&gt;"",IF(AND(B2216&gt;=_TM1,B2216&lt;=_TM2,OR(TH!L2217="1111",TH!M2217="1111")),TH!D2217,""),"")</f>
        <v/>
      </c>
      <c r="B2216" s="36">
        <f t="shared" si="150"/>
        <v>1</v>
      </c>
      <c r="C2216" s="184">
        <f t="shared" si="151"/>
        <v>0</v>
      </c>
      <c r="D2216" s="191"/>
      <c r="E2216" s="762"/>
      <c r="F2216" s="297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</row>
    <row r="2217" spans="1:30" s="211" customFormat="1" ht="15.75" customHeight="1">
      <c r="A2217" s="204" t="str">
        <f>IF(B2217&lt;&gt;"",IF(AND(B2217&gt;=_TM1,B2217&lt;=_TM2,OR(TH!L2218="1111",TH!M2218="1111")),TH!D2218,""),"")</f>
        <v/>
      </c>
      <c r="B2217" s="36">
        <f t="shared" si="150"/>
        <v>1</v>
      </c>
      <c r="C2217" s="184">
        <f t="shared" si="151"/>
        <v>0</v>
      </c>
      <c r="D2217" s="191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  <c r="AD2217" s="591"/>
    </row>
    <row r="2218" spans="1:30" s="211" customFormat="1" ht="15.75" customHeight="1">
      <c r="A2218" s="204" t="str">
        <f>IF(B2218&lt;&gt;"",IF(AND(B2218&gt;=_TM1,B2218&lt;=_TM2,OR(TH!L2219="1111",TH!M2219="1111")),TH!D2219,""),"")</f>
        <v/>
      </c>
      <c r="B2218" s="36">
        <f t="shared" si="150"/>
        <v>1</v>
      </c>
      <c r="C2218" s="184">
        <f t="shared" si="151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</row>
    <row r="2219" spans="1:30" s="211" customFormat="1" ht="15.75" customHeight="1">
      <c r="A2219" s="204" t="str">
        <f>IF(B2219&lt;&gt;"",IF(AND(B2219&gt;=_TM1,B2219&lt;=_TM2,OR(TH!L2220="1111",TH!M2220="1111")),TH!D2220,""),"")</f>
        <v/>
      </c>
      <c r="B2219" s="36">
        <f t="shared" si="150"/>
        <v>1</v>
      </c>
      <c r="C2219" s="184">
        <f t="shared" si="151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  <c r="AD2219" s="591"/>
    </row>
    <row r="2220" spans="1:30" s="211" customFormat="1" ht="15.75" customHeight="1">
      <c r="A2220" s="204" t="str">
        <f>IF(B2220&lt;&gt;"",IF(AND(B2220&gt;=_TM1,B2220&lt;=_TM2,OR(TH!L2221="1111",TH!M2221="1111")),TH!D2221,""),"")</f>
        <v/>
      </c>
      <c r="B2220" s="36">
        <f t="shared" si="150"/>
        <v>1</v>
      </c>
      <c r="C2220" s="184">
        <f t="shared" si="151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</row>
    <row r="2221" spans="1:30" s="211" customFormat="1" ht="15.75" customHeight="1">
      <c r="A2221" s="204" t="str">
        <f>IF(B2221&lt;&gt;"",IF(AND(B2221&gt;=_TM1,B2221&lt;=_TM2,OR(TH!L2222="1111",TH!M2222="1111")),TH!D2222,""),"")</f>
        <v/>
      </c>
      <c r="B2221" s="36">
        <f t="shared" si="150"/>
        <v>1</v>
      </c>
      <c r="C2221" s="184">
        <f t="shared" si="151"/>
        <v>0</v>
      </c>
      <c r="D2221" s="191"/>
      <c r="E2221" s="762"/>
      <c r="F2221" s="189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  <c r="AD2221" s="591"/>
    </row>
    <row r="2222" spans="1:30" s="211" customFormat="1" ht="15.75" customHeight="1">
      <c r="A2222" s="204" t="str">
        <f>IF(B2222&lt;&gt;"",IF(AND(B2222&gt;=_TM1,B2222&lt;=_TM2,OR(TH!L2223="1111",TH!M2223="1111")),TH!D2223,""),"")</f>
        <v/>
      </c>
      <c r="B2222" s="36">
        <f t="shared" si="150"/>
        <v>1</v>
      </c>
      <c r="C2222" s="184">
        <f t="shared" si="151"/>
        <v>0</v>
      </c>
      <c r="D2222" s="191"/>
      <c r="E2222" s="762"/>
      <c r="F2222" s="189"/>
      <c r="G2222" s="483"/>
      <c r="H2222" s="7"/>
      <c r="I2222" s="256"/>
      <c r="J2222" s="256"/>
      <c r="K2222" s="599"/>
      <c r="L2222" s="600"/>
      <c r="M2222" s="600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</row>
    <row r="2223" spans="1:30" s="211" customFormat="1" ht="15.75" customHeight="1">
      <c r="A2223" s="204" t="str">
        <f>IF(B2223&lt;&gt;"",IF(AND(B2223&gt;=_TM1,B2223&lt;=_TM2,OR(TH!L2224="1111",TH!M2224="1111")),TH!D2224,""),"")</f>
        <v/>
      </c>
      <c r="B2223" s="36">
        <f t="shared" si="150"/>
        <v>1</v>
      </c>
      <c r="C2223" s="184">
        <f t="shared" si="151"/>
        <v>0</v>
      </c>
      <c r="D2223" s="191"/>
      <c r="E2223" s="762"/>
      <c r="F2223" s="189"/>
      <c r="G2223" s="483"/>
      <c r="H2223" s="7"/>
      <c r="I2223" s="256"/>
      <c r="J2223" s="256"/>
      <c r="K2223" s="599"/>
      <c r="L2223" s="600"/>
      <c r="M2223" s="600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customHeight="1">
      <c r="A2224" s="204" t="str">
        <f>IF(B2224&lt;&gt;"",IF(AND(B2224&gt;=_TM1,B2224&lt;=_TM2,OR(TH!L2225="1111",TH!M2225="1111")),TH!D2225,""),"")</f>
        <v/>
      </c>
      <c r="B2224" s="36">
        <f t="shared" si="150"/>
        <v>1</v>
      </c>
      <c r="C2224" s="184">
        <f t="shared" si="151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  <c r="AD2224" s="591"/>
    </row>
    <row r="2225" spans="1:30" s="211" customFormat="1" ht="15.75" customHeight="1">
      <c r="A2225" s="204" t="str">
        <f>IF(B2225&lt;&gt;"",IF(AND(B2225&gt;=_TM1,B2225&lt;=_TM2,OR(TH!L2226="1111",TH!M2226="1111")),TH!D2226,""),"")</f>
        <v/>
      </c>
      <c r="B2225" s="36">
        <f t="shared" ref="B2225:B2288" si="152">IF(C2225&lt;&gt;"",MONTH(C2225),"")</f>
        <v>1</v>
      </c>
      <c r="C2225" s="184">
        <f t="shared" si="151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</row>
    <row r="2226" spans="1:30" s="211" customFormat="1" ht="15.75" customHeight="1">
      <c r="A2226" s="204" t="str">
        <f>IF(B2226&lt;&gt;"",IF(AND(B2226&gt;=_TM1,B2226&lt;=_TM2,OR(TH!L2227="1111",TH!M2227="1111")),TH!D2227,""),"")</f>
        <v/>
      </c>
      <c r="B2226" s="36">
        <f t="shared" si="152"/>
        <v>1</v>
      </c>
      <c r="C2226" s="184">
        <f t="shared" si="151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</row>
    <row r="2227" spans="1:30" s="211" customFormat="1" ht="15.75" customHeight="1">
      <c r="A2227" s="204" t="str">
        <f>IF(B2227&lt;&gt;"",IF(AND(B2227&gt;=_TM1,B2227&lt;=_TM2,OR(TH!L2228="1111",TH!M2228="1111")),TH!D2228,""),"")</f>
        <v/>
      </c>
      <c r="B2227" s="36">
        <f t="shared" si="152"/>
        <v>1</v>
      </c>
      <c r="C2227" s="184">
        <f t="shared" si="151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  <c r="AD2227" s="591"/>
    </row>
    <row r="2228" spans="1:30" s="211" customFormat="1" ht="15.75" customHeight="1">
      <c r="A2228" s="204" t="str">
        <f>IF(B2228&lt;&gt;"",IF(AND(B2228&gt;=_TM1,B2228&lt;=_TM2,OR(TH!L2229="1111",TH!M2229="1111")),TH!D2229,""),"")</f>
        <v/>
      </c>
      <c r="B2228" s="36">
        <f t="shared" si="152"/>
        <v>1</v>
      </c>
      <c r="C2228" s="184">
        <f t="shared" si="151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</row>
    <row r="2229" spans="1:30" s="211" customFormat="1" ht="15.75" customHeight="1">
      <c r="A2229" s="204" t="str">
        <f>IF(B2229&lt;&gt;"",IF(AND(B2229&gt;=_TM1,B2229&lt;=_TM2,OR(TH!L2230="1111",TH!M2230="1111")),TH!D2230,""),"")</f>
        <v/>
      </c>
      <c r="B2229" s="36">
        <f t="shared" si="152"/>
        <v>1</v>
      </c>
      <c r="C2229" s="184">
        <f t="shared" ref="C2229:C2292" si="153">E2229</f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</row>
    <row r="2230" spans="1:30" s="211" customFormat="1" ht="15.75" customHeight="1">
      <c r="A2230" s="204" t="str">
        <f>IF(B2230&lt;&gt;"",IF(AND(B2230&gt;=_TM1,B2230&lt;=_TM2,OR(TH!L2231="1111",TH!M2231="1111")),TH!D2231,""),"")</f>
        <v/>
      </c>
      <c r="B2230" s="36">
        <f t="shared" si="152"/>
        <v>1</v>
      </c>
      <c r="C2230" s="184">
        <f t="shared" si="153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  <c r="AD2230" s="591"/>
    </row>
    <row r="2231" spans="1:30" s="211" customFormat="1" ht="15.75" customHeight="1">
      <c r="A2231" s="204" t="str">
        <f>IF(B2231&lt;&gt;"",IF(AND(B2231&gt;=_TM1,B2231&lt;=_TM2,OR(TH!L2232="1111",TH!M2232="1111")),TH!D2232,""),"")</f>
        <v/>
      </c>
      <c r="B2231" s="36">
        <f t="shared" si="152"/>
        <v>1</v>
      </c>
      <c r="C2231" s="184">
        <f t="shared" si="153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</row>
    <row r="2232" spans="1:30" s="211" customFormat="1" ht="15.75" customHeight="1">
      <c r="A2232" s="204" t="str">
        <f>IF(B2232&lt;&gt;"",IF(AND(B2232&gt;=_TM1,B2232&lt;=_TM2,OR(TH!L2233="1111",TH!M2233="1111")),TH!D2233,""),"")</f>
        <v/>
      </c>
      <c r="B2232" s="36">
        <f t="shared" si="152"/>
        <v>1</v>
      </c>
      <c r="C2232" s="184">
        <f t="shared" si="153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</row>
    <row r="2233" spans="1:30" s="211" customFormat="1" ht="15.75" customHeight="1">
      <c r="A2233" s="204" t="str">
        <f>IF(B2233&lt;&gt;"",IF(AND(B2233&gt;=_TM1,B2233&lt;=_TM2,OR(TH!L2234="1111",TH!M2234="1111")),TH!D2234,""),"")</f>
        <v/>
      </c>
      <c r="B2233" s="36">
        <f t="shared" si="152"/>
        <v>1</v>
      </c>
      <c r="C2233" s="184">
        <f t="shared" si="153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</row>
    <row r="2234" spans="1:30" s="211" customFormat="1" ht="15.75" customHeight="1">
      <c r="A2234" s="204" t="str">
        <f>IF(B2234&lt;&gt;"",IF(AND(B2234&gt;=_TM1,B2234&lt;=_TM2,OR(TH!L2235="1111",TH!M2235="1111")),TH!D2235,""),"")</f>
        <v/>
      </c>
      <c r="B2234" s="36">
        <f t="shared" si="152"/>
        <v>1</v>
      </c>
      <c r="C2234" s="184">
        <f t="shared" si="153"/>
        <v>0</v>
      </c>
      <c r="D2234" s="184"/>
      <c r="E2234" s="762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</row>
    <row r="2235" spans="1:30" s="211" customFormat="1" ht="15.75" customHeight="1">
      <c r="A2235" s="204" t="str">
        <f>IF(B2235&lt;&gt;"",IF(AND(B2235&gt;=_TM1,B2235&lt;=_TM2,OR(TH!L2358="1111",TH!M2358="1111")),TH!D2358,""),"")</f>
        <v/>
      </c>
      <c r="B2235" s="36">
        <f t="shared" si="152"/>
        <v>1</v>
      </c>
      <c r="C2235" s="184">
        <f t="shared" si="153"/>
        <v>0</v>
      </c>
      <c r="D2235" s="191"/>
      <c r="E2235" s="762"/>
      <c r="F2235" s="192"/>
      <c r="G2235" s="483"/>
      <c r="H2235" s="7"/>
      <c r="I2235" s="256"/>
      <c r="J2235" s="256"/>
      <c r="K2235" s="599"/>
      <c r="L2235" s="600"/>
      <c r="M2235" s="600"/>
      <c r="N2235" s="52" t="str">
        <f>IF(AND('331-CT'!$E$7=TH!H2358,OR(L2235="331",M2235="331")),"331",IF(AND(OR(L2235="131",M2235="131"),H2235='131-CT'!$E$7),"131",""))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IF(OR(TH!L2358=TH!$W$7,M2235=TH!$W$7),"x","")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IF(AND(OR(LEFT(TH!L2358,2)="15",LEFT(TH!M2358,2)="15"),'152-CT'!$J$8=TH!F2358),"x","")</f>
        <v/>
      </c>
      <c r="Z2235" s="52" t="str">
        <f>IF(AND(OR(LEFT(TH!L2358,2)="15",LEFT(TH!M2358,2)="15"),TK!$E$7=TH!F2358),"x","")</f>
        <v/>
      </c>
      <c r="AA2235" s="52" t="str">
        <f>IF(AND(B2235&lt;=NKC!$N$8,B2235&gt;=NKC!$M$8),"x","")</f>
        <v/>
      </c>
      <c r="AB2235" s="834"/>
      <c r="AC2235" s="591"/>
      <c r="AD2235" s="591"/>
    </row>
    <row r="2236" spans="1:30" s="211" customFormat="1" ht="15.75" customHeight="1">
      <c r="A2236" s="204" t="str">
        <f>IF(B2236&lt;&gt;"",IF(AND(B2236&gt;=_TM1,B2236&lt;=_TM2,OR(TH!L2359="1111",TH!M2359="1111")),TH!D2359,""),"")</f>
        <v/>
      </c>
      <c r="B2236" s="36">
        <f t="shared" si="152"/>
        <v>1</v>
      </c>
      <c r="C2236" s="184">
        <f t="shared" si="153"/>
        <v>0</v>
      </c>
      <c r="D2236" s="191"/>
      <c r="E2236" s="762"/>
      <c r="F2236" s="192"/>
      <c r="G2236" s="483"/>
      <c r="H2236" s="7"/>
      <c r="I2236" s="739"/>
      <c r="J2236" s="739"/>
      <c r="K2236" s="599"/>
      <c r="L2236" s="600"/>
      <c r="M2236" s="600"/>
      <c r="N2236" s="52" t="str">
        <f>IF(AND('331-CT'!$E$7=TH!H2359,OR(L2236="331",M2236="331")),"331",IF(AND(OR(L2236="131",M2236="131"),H2236='131-CT'!$E$7),"131",""))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IF(OR(TH!L2359=TH!$W$7,M2236=TH!$W$7),"x","")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IF(AND(OR(LEFT(TH!L2359,2)="15",LEFT(TH!M2359,2)="15"),'152-CT'!$J$8=TH!F2359),"x","")</f>
        <v/>
      </c>
      <c r="Z2236" s="52" t="str">
        <f>IF(AND(OR(LEFT(TH!L2359,2)="15",LEFT(TH!M2359,2)="15"),TK!$E$7=TH!F2359),"x","")</f>
        <v/>
      </c>
      <c r="AA2236" s="52" t="str">
        <f>IF(AND(B2236&lt;=NKC!$N$8,B2236&gt;=NKC!$M$8),"x","")</f>
        <v/>
      </c>
      <c r="AB2236" s="834"/>
      <c r="AC2236" s="591"/>
      <c r="AD2236" s="591"/>
    </row>
    <row r="2237" spans="1:30" s="211" customFormat="1" ht="15.75" customHeight="1">
      <c r="A2237" s="204" t="str">
        <f>IF(B2237&lt;&gt;"",IF(AND(B2237&gt;=_TM1,B2237&lt;=_TM2,OR(TH!L2360="1111",TH!M2360="1111")),TH!D2360,""),"")</f>
        <v/>
      </c>
      <c r="B2237" s="36">
        <f t="shared" si="152"/>
        <v>1</v>
      </c>
      <c r="C2237" s="184">
        <f t="shared" si="153"/>
        <v>0</v>
      </c>
      <c r="D2237" s="191"/>
      <c r="E2237" s="762"/>
      <c r="F2237" s="192"/>
      <c r="G2237" s="483"/>
      <c r="H2237" s="7"/>
      <c r="I2237" s="739"/>
      <c r="J2237" s="739"/>
      <c r="K2237" s="599"/>
      <c r="L2237" s="600"/>
      <c r="M2237" s="600"/>
      <c r="N2237" s="52" t="str">
        <f>IF(AND('331-CT'!$E$7=TH!H2360,OR(L2237="331",M2237="331")),"331",IF(AND(OR(L2237="131",M2237="131"),H2237='131-CT'!$E$7),"131",""))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IF(OR(TH!L2360=TH!$W$7,M2237=TH!$W$7),"x","")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IF(AND(OR(LEFT(TH!L2360,2)="15",LEFT(TH!M2360,2)="15"),'152-CT'!$J$8=TH!F2360),"x","")</f>
        <v/>
      </c>
      <c r="Z2237" s="52" t="str">
        <f>IF(AND(OR(LEFT(TH!L2360,2)="15",LEFT(TH!M2360,2)="15"),TK!$E$7=TH!F2360),"x","")</f>
        <v/>
      </c>
      <c r="AA2237" s="52" t="str">
        <f>IF(AND(B2237&lt;=NKC!$N$8,B2237&gt;=NKC!$M$8),"x","")</f>
        <v/>
      </c>
      <c r="AB2237" s="834"/>
      <c r="AC2237" s="591"/>
    </row>
    <row r="2238" spans="1:30" s="211" customFormat="1" ht="15.75" customHeight="1">
      <c r="A2238" s="204" t="str">
        <f>IF(B2238&lt;&gt;"",IF(AND(B2238&gt;=_TM1,B2238&lt;=_TM2,OR(TH!L2361="1111",TH!M2361="1111")),TH!D2361,""),"")</f>
        <v/>
      </c>
      <c r="B2238" s="36">
        <f t="shared" si="152"/>
        <v>1</v>
      </c>
      <c r="C2238" s="184">
        <f t="shared" si="153"/>
        <v>0</v>
      </c>
      <c r="D2238" s="191"/>
      <c r="E2238" s="762"/>
      <c r="F2238" s="192"/>
      <c r="G2238" s="483"/>
      <c r="H2238" s="7"/>
      <c r="I2238" s="256"/>
      <c r="J2238" s="256"/>
      <c r="K2238" s="599"/>
      <c r="L2238" s="600"/>
      <c r="M2238" s="600"/>
      <c r="N2238" s="52" t="str">
        <f>IF(AND('331-CT'!$E$7=TH!H2361,OR(L2238="331",M2238="331")),"331",IF(AND(OR(L2238="131",M2238="131"),H2238='131-CT'!$E$7),"131",""))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IF(OR(TH!L2361=TH!$W$7,M2238=TH!$W$7),"x","")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IF(AND(OR(LEFT(TH!L2361,2)="15",LEFT(TH!M2361,2)="15"),'152-CT'!$J$8=TH!F2361),"x","")</f>
        <v/>
      </c>
      <c r="Z2238" s="52" t="str">
        <f>IF(AND(OR(LEFT(TH!L2361,2)="15",LEFT(TH!M2361,2)="15"),TK!$E$7=TH!F2361),"x","")</f>
        <v/>
      </c>
      <c r="AA2238" s="52" t="str">
        <f>IF(AND(B2238&lt;=NKC!$N$8,B2238&gt;=NKC!$M$8),"x","")</f>
        <v/>
      </c>
      <c r="AB2238" s="834"/>
      <c r="AC2238" s="591"/>
      <c r="AD2238" s="591"/>
    </row>
    <row r="2239" spans="1:30" s="211" customFormat="1" ht="15.75" customHeight="1">
      <c r="A2239" s="204" t="str">
        <f>IF(B2239&lt;&gt;"",IF(AND(B2239&gt;=_TM1,B2239&lt;=_TM2,OR(TH!L2362="1111",TH!M2362="1111")),TH!D2362,""),"")</f>
        <v/>
      </c>
      <c r="B2239" s="36">
        <f t="shared" si="152"/>
        <v>1</v>
      </c>
      <c r="C2239" s="184">
        <f t="shared" si="153"/>
        <v>0</v>
      </c>
      <c r="D2239" s="191"/>
      <c r="E2239" s="762"/>
      <c r="F2239" s="192"/>
      <c r="G2239" s="483"/>
      <c r="H2239" s="7"/>
      <c r="I2239" s="256"/>
      <c r="J2239" s="256"/>
      <c r="K2239" s="599"/>
      <c r="L2239" s="600"/>
      <c r="M2239" s="600"/>
      <c r="N2239" s="52" t="str">
        <f>IF(AND('331-CT'!$E$7=TH!H2362,OR(L2239="331",M2239="331")),"331",IF(AND(OR(L2239="131",M2239="131"),H2239='131-CT'!$E$7),"131",""))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IF(OR(TH!L2362=TH!$W$7,M2239=TH!$W$7),"x","")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IF(AND(OR(LEFT(TH!L2362,2)="15",LEFT(TH!M2362,2)="15"),'152-CT'!$J$8=TH!F2362),"x","")</f>
        <v/>
      </c>
      <c r="Z2239" s="52" t="str">
        <f>IF(AND(OR(LEFT(TH!L2362,2)="15",LEFT(TH!M2362,2)="15"),TK!$E$7=TH!F2362),"x","")</f>
        <v/>
      </c>
      <c r="AA2239" s="52" t="str">
        <f>IF(AND(B2239&lt;=NKC!$N$8,B2239&gt;=NKC!$M$8),"x","")</f>
        <v/>
      </c>
      <c r="AB2239" s="834"/>
      <c r="AC2239" s="591"/>
      <c r="AD2239" s="591"/>
    </row>
    <row r="2240" spans="1:30" s="211" customFormat="1" ht="15.75" customHeight="1">
      <c r="A2240" s="204" t="str">
        <f>IF(B2240&lt;&gt;"",IF(AND(B2240&gt;=_TM1,B2240&lt;=_TM2,OR(TH!L2363="1111",TH!M2363="1111")),TH!D2363,""),"")</f>
        <v/>
      </c>
      <c r="B2240" s="36">
        <f t="shared" si="152"/>
        <v>1</v>
      </c>
      <c r="C2240" s="184">
        <f t="shared" si="153"/>
        <v>0</v>
      </c>
      <c r="D2240" s="191"/>
      <c r="E2240" s="762"/>
      <c r="F2240" s="192"/>
      <c r="G2240" s="483"/>
      <c r="H2240" s="7"/>
      <c r="I2240" s="256"/>
      <c r="J2240" s="256"/>
      <c r="K2240" s="599"/>
      <c r="L2240" s="600"/>
      <c r="M2240" s="600"/>
      <c r="N2240" s="52" t="str">
        <f>IF(AND('331-CT'!$E$7=TH!H2363,OR(L2240="331",M2240="331")),"331",IF(AND(OR(L2240="131",M2240="131"),H2240='131-CT'!$E$7),"131",""))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IF(OR(TH!L2363=TH!$W$7,M2240=TH!$W$7),"x","")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IF(AND(OR(LEFT(TH!L2363,2)="15",LEFT(TH!M2363,2)="15"),'152-CT'!$J$8=TH!F2363),"x","")</f>
        <v/>
      </c>
      <c r="Z2240" s="52" t="str">
        <f>IF(AND(OR(LEFT(TH!L2363,2)="15",LEFT(TH!M2363,2)="15"),TK!$E$7=TH!F2363),"x","")</f>
        <v/>
      </c>
      <c r="AA2240" s="52" t="str">
        <f>IF(AND(B2240&lt;=NKC!$N$8,B2240&gt;=NKC!$M$8),"x","")</f>
        <v/>
      </c>
      <c r="AB2240" s="834"/>
      <c r="AC2240" s="591"/>
    </row>
    <row r="2241" spans="1:30" s="211" customFormat="1" ht="15.75" customHeight="1">
      <c r="A2241" s="204" t="str">
        <f>IF(B2241&lt;&gt;"",IF(AND(B2241&gt;=_TM1,B2241&lt;=_TM2,OR(TH!L2348="1111",TH!M2348="1111")),TH!D2348,""),"")</f>
        <v/>
      </c>
      <c r="B2241" s="36">
        <f t="shared" si="152"/>
        <v>1</v>
      </c>
      <c r="C2241" s="184">
        <f t="shared" si="153"/>
        <v>0</v>
      </c>
      <c r="D2241" s="37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IF(AND('331-CT'!$E$7=TH!H2348,OR(L2241="331",M2241="331")),"331",IF(AND(OR(L2241="131",M2241="131"),H2241='131-CT'!$E$7),"131",""))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IF(OR(TH!L2348=TH!$W$7,M2241=TH!$W$7),"x","")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IF(AND(OR(LEFT(TH!L2348,2)="15",LEFT(TH!M2348,2)="15"),'152-CT'!$J$8=TH!F2348),"x","")</f>
        <v/>
      </c>
      <c r="Z2241" s="52" t="str">
        <f>IF(AND(OR(LEFT(TH!L2348,2)="15",LEFT(TH!M2348,2)="15"),TK!$E$7=TH!F2348),"x","")</f>
        <v/>
      </c>
      <c r="AA2241" s="52" t="str">
        <f>IF(AND(B2241&lt;=NKC!$N$8,B2241&gt;=NKC!$M$8),"x","")</f>
        <v/>
      </c>
      <c r="AB2241" s="834"/>
      <c r="AC2241" s="591"/>
      <c r="AD2241" s="591"/>
    </row>
    <row r="2242" spans="1:30" s="211" customFormat="1" ht="15.75" customHeight="1">
      <c r="A2242" s="204" t="str">
        <f>IF(B2242&lt;&gt;"",IF(AND(B2242&gt;=_TM1,B2242&lt;=_TM2,OR(TH!L2349="1111",TH!M2349="1111")),TH!D2349,""),"")</f>
        <v/>
      </c>
      <c r="B2242" s="36">
        <f t="shared" si="152"/>
        <v>1</v>
      </c>
      <c r="C2242" s="184">
        <f t="shared" si="153"/>
        <v>0</v>
      </c>
      <c r="D2242" s="37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IF(AND('331-CT'!$E$7=TH!H2349,OR(L2242="331",M2242="331")),"331",IF(AND(OR(L2242="131",M2242="131"),H2242='131-CT'!$E$7),"131",""))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IF(OR(TH!L2349=TH!$W$7,M2242=TH!$W$7),"x","")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IF(AND(OR(LEFT(TH!L2349,2)="15",LEFT(TH!M2349,2)="15"),'152-CT'!$J$8=TH!F2349),"x","")</f>
        <v/>
      </c>
      <c r="Z2242" s="52" t="str">
        <f>IF(AND(OR(LEFT(TH!L2349,2)="15",LEFT(TH!M2349,2)="15"),TK!$E$7=TH!F2349),"x","")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customHeight="1">
      <c r="A2243" s="204" t="str">
        <f>IF(B2243&lt;&gt;"",IF(AND(B2243&gt;=_TM1,B2243&lt;=_TM2,OR(TH!L2352="1111",TH!M2352="1111")),TH!D2352,""),"")</f>
        <v/>
      </c>
      <c r="B2243" s="36">
        <f t="shared" si="152"/>
        <v>1</v>
      </c>
      <c r="C2243" s="184">
        <f t="shared" si="153"/>
        <v>0</v>
      </c>
      <c r="D2243" s="37"/>
      <c r="E2243" s="762"/>
      <c r="F2243" s="192"/>
      <c r="G2243" s="483"/>
      <c r="H2243" s="7"/>
      <c r="I2243" s="256"/>
      <c r="J2243" s="256"/>
      <c r="K2243" s="599"/>
      <c r="L2243" s="600"/>
      <c r="M2243" s="600"/>
      <c r="N2243" s="52" t="str">
        <f>IF(AND('331-CT'!$E$7=TH!H2352,OR(L2243="331",M2243="331")),"331",IF(AND(OR(L2243="131",M2243="131"),H2243='131-CT'!$E$7),"131",""))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IF(OR(TH!L2352=TH!$W$7,M2243=TH!$W$7),"x","")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IF(AND(OR(LEFT(TH!L2352,2)="15",LEFT(TH!M2352,2)="15"),'152-CT'!$J$8=TH!F2352),"x","")</f>
        <v/>
      </c>
      <c r="Z2243" s="52" t="str">
        <f>IF(AND(OR(LEFT(TH!L2352,2)="15",LEFT(TH!M2352,2)="15"),TK!$E$7=TH!F2352),"x","")</f>
        <v/>
      </c>
      <c r="AA2243" s="52" t="str">
        <f>IF(AND(B2243&lt;=NKC!$N$8,B2243&gt;=NKC!$M$8),"x","")</f>
        <v/>
      </c>
      <c r="AB2243" s="834"/>
      <c r="AC2243" s="591"/>
      <c r="AD2243" s="591"/>
    </row>
    <row r="2244" spans="1:30" s="211" customFormat="1" ht="15.75" customHeight="1">
      <c r="A2244" s="204" t="str">
        <f>IF(B2244&lt;&gt;"",IF(AND(B2244&gt;=_TM1,B2244&lt;=_TM2,OR(TH!L2353="1111",TH!M2353="1111")),TH!D2353,""),"")</f>
        <v/>
      </c>
      <c r="B2244" s="36">
        <f t="shared" si="152"/>
        <v>1</v>
      </c>
      <c r="C2244" s="184">
        <f t="shared" si="153"/>
        <v>0</v>
      </c>
      <c r="D2244" s="37"/>
      <c r="E2244" s="762"/>
      <c r="F2244" s="192"/>
      <c r="G2244" s="483"/>
      <c r="H2244" s="7"/>
      <c r="I2244" s="256"/>
      <c r="J2244" s="256"/>
      <c r="K2244" s="599"/>
      <c r="L2244" s="600"/>
      <c r="M2244" s="600"/>
      <c r="N2244" s="52" t="str">
        <f>IF(AND('331-CT'!$E$7=TH!H2353,OR(L2244="331",M2244="331")),"331",IF(AND(OR(L2244="131",M2244="131"),H2244='131-CT'!$E$7),"131",""))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IF(OR(TH!L2353=TH!$W$7,M2244=TH!$W$7),"x","")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IF(AND(OR(LEFT(TH!L2353,2)="15",LEFT(TH!M2353,2)="15"),'152-CT'!$J$8=TH!F2353),"x","")</f>
        <v/>
      </c>
      <c r="Z2244" s="52" t="str">
        <f>IF(AND(OR(LEFT(TH!L2353,2)="15",LEFT(TH!M2353,2)="15"),TK!$E$7=TH!F2353),"x","")</f>
        <v/>
      </c>
      <c r="AA2244" s="52" t="str">
        <f>IF(AND(B2244&lt;=NKC!$N$8,B2244&gt;=NKC!$M$8),"x","")</f>
        <v/>
      </c>
      <c r="AB2244" s="834"/>
      <c r="AC2244" s="591"/>
      <c r="AD2244" s="591"/>
    </row>
    <row r="2245" spans="1:30" s="211" customFormat="1" ht="15.75" customHeight="1">
      <c r="A2245" s="204" t="str">
        <f>IF(B2245&lt;&gt;"",IF(AND(B2245&gt;=_TM1,B2245&lt;=_TM2,OR(TH!L2354="1111",TH!M2354="1111")),TH!D2354,""),"")</f>
        <v/>
      </c>
      <c r="B2245" s="36">
        <f t="shared" si="152"/>
        <v>1</v>
      </c>
      <c r="C2245" s="184">
        <f t="shared" si="153"/>
        <v>0</v>
      </c>
      <c r="D2245" s="37"/>
      <c r="E2245" s="762"/>
      <c r="F2245" s="192"/>
      <c r="G2245" s="483"/>
      <c r="H2245" s="7"/>
      <c r="I2245" s="256"/>
      <c r="J2245" s="256"/>
      <c r="K2245" s="599"/>
      <c r="L2245" s="600"/>
      <c r="M2245" s="600"/>
      <c r="N2245" s="52" t="str">
        <f>IF(AND('331-CT'!$E$7=TH!H2354,OR(L2245="331",M2245="331")),"331",IF(AND(OR(L2245="131",M2245="131"),H2245='131-CT'!$E$7),"131",""))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IF(OR(TH!L2354=TH!$W$7,M2245=TH!$W$7),"x","")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IF(AND(OR(LEFT(TH!L2354,2)="15",LEFT(TH!M2354,2)="15"),'152-CT'!$J$8=TH!F2354),"x","")</f>
        <v/>
      </c>
      <c r="Z2245" s="52" t="str">
        <f>IF(AND(OR(LEFT(TH!L2354,2)="15",LEFT(TH!M2354,2)="15"),TK!$E$7=TH!F2354),"x","")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customHeight="1">
      <c r="A2246" s="204" t="str">
        <f>IF(B2246&lt;&gt;"",IF(AND(B2246&gt;=_TM1,B2246&lt;=_TM2,OR(TH!L2355="1111",TH!M2355="1111")),TH!D2355,""),"")</f>
        <v/>
      </c>
      <c r="B2246" s="36">
        <f t="shared" si="152"/>
        <v>1</v>
      </c>
      <c r="C2246" s="184">
        <f t="shared" si="153"/>
        <v>0</v>
      </c>
      <c r="D2246" s="37"/>
      <c r="E2246" s="762"/>
      <c r="F2246" s="192"/>
      <c r="G2246" s="483"/>
      <c r="H2246" s="7"/>
      <c r="I2246" s="256"/>
      <c r="J2246" s="256"/>
      <c r="K2246" s="599"/>
      <c r="L2246" s="600"/>
      <c r="M2246" s="600"/>
      <c r="N2246" s="52" t="str">
        <f>IF(AND('331-CT'!$E$7=TH!H2355,OR(L2246="331",M2246="331")),"331",IF(AND(OR(L2246="131",M2246="131"),H2246='131-CT'!$E$7),"131",""))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IF(OR(TH!L2355=TH!$W$7,M2246=TH!$W$7),"x","")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IF(AND(OR(LEFT(TH!L2355,2)="15",LEFT(TH!M2355,2)="15"),'152-CT'!$J$8=TH!F2355),"x","")</f>
        <v/>
      </c>
      <c r="Z2246" s="52" t="str">
        <f>IF(AND(OR(LEFT(TH!L2355,2)="15",LEFT(TH!M2355,2)="15"),TK!$E$7=TH!F2355),"x","")</f>
        <v/>
      </c>
      <c r="AA2246" s="52" t="str">
        <f>IF(AND(B2246&lt;=NKC!$N$8,B2246&gt;=NKC!$M$8),"x","")</f>
        <v/>
      </c>
      <c r="AB2246" s="834"/>
      <c r="AC2246" s="591"/>
      <c r="AD2246" s="591"/>
    </row>
    <row r="2247" spans="1:30" s="211" customFormat="1" ht="15.75" customHeight="1">
      <c r="A2247" s="204" t="str">
        <f>IF(B2247&lt;&gt;"",IF(AND(B2247&gt;=_TM1,B2247&lt;=_TM2,OR(TH!L2356="1111",TH!M2356="1111")),TH!D2356,""),"")</f>
        <v/>
      </c>
      <c r="B2247" s="36">
        <f t="shared" si="152"/>
        <v>1</v>
      </c>
      <c r="C2247" s="184">
        <f t="shared" si="153"/>
        <v>0</v>
      </c>
      <c r="D2247" s="37"/>
      <c r="E2247" s="762"/>
      <c r="F2247" s="192"/>
      <c r="G2247" s="483"/>
      <c r="H2247" s="7"/>
      <c r="I2247" s="256"/>
      <c r="J2247" s="256"/>
      <c r="K2247" s="599"/>
      <c r="L2247" s="600"/>
      <c r="M2247" s="600"/>
      <c r="N2247" s="52" t="str">
        <f>IF(AND('331-CT'!$E$7=TH!H2356,OR(L2247="331",M2247="331")),"331",IF(AND(OR(L2247="131",M2247="131"),H2247='131-CT'!$E$7),"131",""))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IF(OR(TH!L2356=TH!$W$7,M2247=TH!$W$7),"x","")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IF(AND(OR(LEFT(TH!L2356,2)="15",LEFT(TH!M2356,2)="15"),'152-CT'!$J$8=TH!F2356),"x","")</f>
        <v/>
      </c>
      <c r="Z2247" s="52" t="str">
        <f>IF(AND(OR(LEFT(TH!L2356,2)="15",LEFT(TH!M2356,2)="15"),TK!$E$7=TH!F2356),"x","")</f>
        <v/>
      </c>
      <c r="AA2247" s="52" t="str">
        <f>IF(AND(B2247&lt;=NKC!$N$8,B2247&gt;=NKC!$M$8),"x","")</f>
        <v/>
      </c>
      <c r="AB2247" s="834"/>
      <c r="AC2247" s="591"/>
      <c r="AD2247" s="591"/>
    </row>
    <row r="2248" spans="1:30" s="211" customFormat="1" ht="15.75" customHeight="1">
      <c r="A2248" s="204" t="str">
        <f>IF(B2248&lt;&gt;"",IF(AND(B2248&gt;=_TM1,B2248&lt;=_TM2,OR(TH!L2357="1111",TH!M2357="1111")),TH!D2357,""),"")</f>
        <v/>
      </c>
      <c r="B2248" s="36">
        <f t="shared" si="152"/>
        <v>1</v>
      </c>
      <c r="C2248" s="184">
        <f t="shared" si="153"/>
        <v>0</v>
      </c>
      <c r="D2248" s="37"/>
      <c r="E2248" s="762"/>
      <c r="F2248" s="192"/>
      <c r="G2248" s="483"/>
      <c r="H2248" s="7"/>
      <c r="I2248" s="256"/>
      <c r="J2248" s="256"/>
      <c r="K2248" s="599"/>
      <c r="L2248" s="600"/>
      <c r="M2248" s="600"/>
      <c r="N2248" s="52" t="str">
        <f>IF(AND('331-CT'!$E$7=TH!H2357,OR(L2248="331",M2248="331")),"331",IF(AND(OR(L2248="131",M2248="131"),H2248='131-CT'!$E$7),"131",""))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IF(OR(TH!L2357=TH!$W$7,M2248=TH!$W$7),"x","")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IF(AND(OR(LEFT(TH!L2357,2)="15",LEFT(TH!M2357,2)="15"),'152-CT'!$J$8=TH!F2357),"x","")</f>
        <v/>
      </c>
      <c r="Z2248" s="52" t="str">
        <f>IF(AND(OR(LEFT(TH!L2357,2)="15",LEFT(TH!M2357,2)="15"),TK!$E$7=TH!F2357),"x","")</f>
        <v/>
      </c>
      <c r="AA2248" s="52" t="str">
        <f>IF(AND(B2248&lt;=NKC!$N$8,B2248&gt;=NKC!$M$8),"x","")</f>
        <v/>
      </c>
      <c r="AB2248" s="834"/>
      <c r="AC2248" s="591"/>
    </row>
    <row r="2249" spans="1:30" s="211" customFormat="1" ht="15.75" customHeight="1">
      <c r="A2249" s="204" t="str">
        <f>IF(B2249&lt;&gt;"",IF(AND(B2249&gt;=_TM1,B2249&lt;=_TM2,OR(TH!L2236="1111",TH!M2236="1111")),TH!D2236,""),"")</f>
        <v/>
      </c>
      <c r="B2249" s="36">
        <f t="shared" si="152"/>
        <v>1</v>
      </c>
      <c r="C2249" s="184">
        <f t="shared" si="153"/>
        <v>0</v>
      </c>
      <c r="D2249" s="191"/>
      <c r="E2249" s="762"/>
      <c r="F2249" s="189"/>
      <c r="G2249" s="483"/>
      <c r="H2249" s="7"/>
      <c r="I2249" s="739"/>
      <c r="J2249" s="739"/>
      <c r="K2249" s="599"/>
      <c r="L2249" s="194"/>
      <c r="M2249" s="194"/>
      <c r="N2249" s="52" t="str">
        <f>IF(AND('331-CT'!$E$7=TH!H2236,OR(L2249="331",M2249="331")),"331",IF(AND(OR(L2249="131",M2249="131"),H2249='131-CT'!$E$7),"131",""))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IF(OR(TH!L2236=TH!$W$7,M2249=TH!$W$7),"x","")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IF(AND(OR(LEFT(TH!L2236,2)="15",LEFT(TH!M2236,2)="15"),'152-CT'!$J$8=TH!F2236),"x","")</f>
        <v/>
      </c>
      <c r="Z2249" s="52" t="str">
        <f>IF(AND(OR(LEFT(TH!L2236,2)="15",LEFT(TH!M2236,2)="15"),TK!$E$7=TH!F2236),"x","")</f>
        <v/>
      </c>
      <c r="AA2249" s="52" t="str">
        <f>IF(AND(B2249&lt;=NKC!$N$8,B2249&gt;=NKC!$M$8),"x","")</f>
        <v/>
      </c>
      <c r="AB2249" s="834"/>
    </row>
    <row r="2250" spans="1:30" s="211" customFormat="1" ht="15.75" customHeight="1">
      <c r="A2250" s="204" t="str">
        <f>IF(B2250&lt;&gt;"",IF(AND(B2250&gt;=_TM1,B2250&lt;=_TM2,OR(TH!L2237="1111",TH!M2237="1111")),TH!D2237,""),"")</f>
        <v/>
      </c>
      <c r="B2250" s="36">
        <f t="shared" si="152"/>
        <v>1</v>
      </c>
      <c r="C2250" s="184">
        <f t="shared" si="153"/>
        <v>0</v>
      </c>
      <c r="D2250" s="184"/>
      <c r="E2250" s="762"/>
      <c r="F2250" s="189"/>
      <c r="G2250" s="483"/>
      <c r="H2250" s="7"/>
      <c r="I2250" s="256"/>
      <c r="J2250" s="256"/>
      <c r="K2250" s="599"/>
      <c r="L2250" s="194"/>
      <c r="M2250" s="194"/>
      <c r="N2250" s="52" t="str">
        <f>IF(AND('331-CT'!$E$7=TH!H2237,OR(L2250="331",M2250="331")),"331",IF(AND(OR(L2250="131",M2250="131"),H2250='131-CT'!$E$7),"131",""))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IF(OR(TH!L2237=TH!$W$7,M2250=TH!$W$7),"x","")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IF(AND(OR(LEFT(TH!L2237,2)="15",LEFT(TH!M2237,2)="15"),'152-CT'!$J$8=TH!F2237),"x","")</f>
        <v/>
      </c>
      <c r="Z2250" s="52" t="str">
        <f>IF(AND(OR(LEFT(TH!L2237,2)="15",LEFT(TH!M2237,2)="15"),TK!$E$7=TH!F2237),"x","")</f>
        <v/>
      </c>
      <c r="AA2250" s="52" t="str">
        <f>IF(AND(B2250&lt;=NKC!$N$8,B2250&gt;=NKC!$M$8),"x","")</f>
        <v/>
      </c>
      <c r="AB2250" s="834"/>
    </row>
    <row r="2251" spans="1:30" s="211" customFormat="1" ht="15.75" customHeight="1">
      <c r="A2251" s="204" t="str">
        <f>IF(B2251&lt;&gt;"",IF(AND(B2251&gt;=_TM1,B2251&lt;=_TM2,OR(TH!L2238="1111",TH!M2238="1111")),TH!D2238,""),"")</f>
        <v/>
      </c>
      <c r="B2251" s="36">
        <f t="shared" si="152"/>
        <v>1</v>
      </c>
      <c r="C2251" s="184">
        <f t="shared" si="153"/>
        <v>0</v>
      </c>
      <c r="D2251" s="191"/>
      <c r="E2251" s="762"/>
      <c r="F2251" s="297"/>
      <c r="G2251" s="483"/>
      <c r="H2251" s="7"/>
      <c r="I2251" s="256"/>
      <c r="J2251" s="256"/>
      <c r="K2251" s="599"/>
      <c r="L2251" s="600"/>
      <c r="M2251" s="600"/>
      <c r="N2251" s="52" t="str">
        <f>IF(AND('331-CT'!$E$7=TH!H2238,OR(L2251="331",M2251="331")),"331",IF(AND(OR(L2251="131",M2251="131"),H2251='131-CT'!$E$7),"131",""))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IF(OR(TH!L2238=TH!$W$7,M2251=TH!$W$7),"x","")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IF(AND(OR(LEFT(TH!L2238,2)="15",LEFT(TH!M2238,2)="15"),'152-CT'!$J$8=TH!F2238),"x","")</f>
        <v/>
      </c>
      <c r="Z2251" s="52" t="str">
        <f>IF(AND(OR(LEFT(TH!L2238,2)="15",LEFT(TH!M2238,2)="15"),TK!$E$7=TH!F2238),"x","")</f>
        <v/>
      </c>
      <c r="AA2251" s="52" t="str">
        <f>IF(AND(B2251&lt;=NKC!$N$8,B2251&gt;=NKC!$M$8),"x","")</f>
        <v/>
      </c>
      <c r="AB2251" s="834"/>
      <c r="AC2251" s="591"/>
      <c r="AD2251" s="591"/>
    </row>
    <row r="2252" spans="1:30" s="211" customFormat="1" ht="15.75" customHeight="1">
      <c r="A2252" s="204" t="str">
        <f>IF(B2252&lt;&gt;"",IF(AND(B2252&gt;=_TM1,B2252&lt;=_TM2,OR(TH!L2239="1111",TH!M2239="1111")),TH!D2239,""),"")</f>
        <v/>
      </c>
      <c r="B2252" s="36">
        <f t="shared" si="152"/>
        <v>1</v>
      </c>
      <c r="C2252" s="184">
        <f t="shared" si="153"/>
        <v>0</v>
      </c>
      <c r="D2252" s="184"/>
      <c r="E2252" s="762"/>
      <c r="F2252" s="297"/>
      <c r="G2252" s="483"/>
      <c r="H2252" s="7"/>
      <c r="I2252" s="256"/>
      <c r="J2252" s="256"/>
      <c r="K2252" s="599"/>
      <c r="L2252" s="600"/>
      <c r="M2252" s="600"/>
      <c r="N2252" s="52" t="str">
        <f>IF(AND('331-CT'!$E$7=TH!H2239,OR(L2252="331",M2252="331")),"331",IF(AND(OR(L2252="131",M2252="131"),H2252='131-CT'!$E$7),"131",""))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IF(OR(TH!L2239=TH!$W$7,M2252=TH!$W$7),"x","")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IF(AND(OR(LEFT(TH!L2239,2)="15",LEFT(TH!M2239,2)="15"),'152-CT'!$J$8=TH!F2239),"x","")</f>
        <v/>
      </c>
      <c r="Z2252" s="52" t="str">
        <f>IF(AND(OR(LEFT(TH!L2239,2)="15",LEFT(TH!M2239,2)="15"),TK!$E$7=TH!F2239),"x","")</f>
        <v/>
      </c>
      <c r="AA2252" s="52" t="str">
        <f>IF(AND(B2252&lt;=NKC!$N$8,B2252&gt;=NKC!$M$8),"x","")</f>
        <v/>
      </c>
      <c r="AB2252" s="834"/>
      <c r="AC2252" s="591"/>
    </row>
    <row r="2253" spans="1:30" s="211" customFormat="1" ht="15.75" customHeight="1">
      <c r="A2253" s="204" t="str">
        <f>IF(B2253&lt;&gt;"",IF(AND(B2253&gt;=_TM1,B2253&lt;=_TM2,OR(TH!L2240="1111",TH!M2240="1111")),TH!D2240,""),"")</f>
        <v/>
      </c>
      <c r="B2253" s="36">
        <f t="shared" si="152"/>
        <v>1</v>
      </c>
      <c r="C2253" s="184">
        <f t="shared" si="153"/>
        <v>0</v>
      </c>
      <c r="D2253" s="191"/>
      <c r="E2253" s="762"/>
      <c r="F2253" s="297"/>
      <c r="G2253" s="483"/>
      <c r="H2253" s="7"/>
      <c r="I2253" s="256"/>
      <c r="J2253" s="256"/>
      <c r="K2253" s="599"/>
      <c r="L2253" s="600"/>
      <c r="M2253" s="600"/>
      <c r="N2253" s="52" t="str">
        <f>IF(AND('331-CT'!$E$7=TH!H2240,OR(L2253="331",M2253="331")),"331",IF(AND(OR(L2253="131",M2253="131"),H2253='131-CT'!$E$7),"131",""))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IF(OR(TH!L2240=TH!$W$7,M2253=TH!$W$7),"x","")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IF(AND(OR(LEFT(TH!L2240,2)="15",LEFT(TH!M2240,2)="15"),'152-CT'!$J$8=TH!F2240),"x","")</f>
        <v/>
      </c>
      <c r="Z2253" s="52" t="str">
        <f>IF(AND(OR(LEFT(TH!L2240,2)="15",LEFT(TH!M2240,2)="15"),TK!$E$7=TH!F2240),"x","")</f>
        <v/>
      </c>
      <c r="AA2253" s="52" t="str">
        <f>IF(AND(B2253&lt;=NKC!$N$8,B2253&gt;=NKC!$M$8),"x","")</f>
        <v/>
      </c>
      <c r="AB2253" s="834"/>
      <c r="AC2253" s="591"/>
    </row>
    <row r="2254" spans="1:30" s="211" customFormat="1" ht="15.75" customHeight="1">
      <c r="A2254" s="204" t="str">
        <f>IF(B2254&lt;&gt;"",IF(AND(B2254&gt;=_TM1,B2254&lt;=_TM2,OR(TH!L2350="1111",TH!M2350="1111")),TH!D2350,""),"")</f>
        <v/>
      </c>
      <c r="B2254" s="36">
        <f t="shared" si="152"/>
        <v>1</v>
      </c>
      <c r="C2254" s="184">
        <f t="shared" si="153"/>
        <v>0</v>
      </c>
      <c r="D2254" s="37"/>
      <c r="E2254" s="762"/>
      <c r="F2254" s="192"/>
      <c r="G2254" s="483"/>
      <c r="H2254" s="7"/>
      <c r="I2254" s="256"/>
      <c r="J2254" s="256"/>
      <c r="K2254" s="599"/>
      <c r="L2254" s="600"/>
      <c r="M2254" s="600"/>
      <c r="N2254" s="52" t="str">
        <f>IF(AND('331-CT'!$E$7=TH!H2350,OR(L2254="331",M2254="331")),"331",IF(AND(OR(L2254="131",M2254="131"),H2254='131-CT'!$E$7),"131",""))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IF(OR(TH!L2350=TH!$W$7,M2254=TH!$W$7),"x","")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IF(AND(OR(LEFT(TH!L2350,2)="15",LEFT(TH!M2350,2)="15"),'152-CT'!$J$8=TH!F2350),"x","")</f>
        <v/>
      </c>
      <c r="Z2254" s="52" t="str">
        <f>IF(AND(OR(LEFT(TH!L2350,2)="15",LEFT(TH!M2350,2)="15"),TK!$E$7=TH!F2350),"x","")</f>
        <v/>
      </c>
      <c r="AA2254" s="52" t="str">
        <f>IF(AND(B2254&lt;=NKC!$N$8,B2254&gt;=NKC!$M$8),"x","")</f>
        <v/>
      </c>
      <c r="AB2254" s="834"/>
      <c r="AC2254" s="591"/>
      <c r="AD2254" s="591"/>
    </row>
    <row r="2255" spans="1:30" s="211" customFormat="1" ht="15.75" customHeight="1">
      <c r="A2255" s="204" t="str">
        <f>IF(B2255&lt;&gt;"",IF(AND(B2255&gt;=_TM1,B2255&lt;=_TM2,OR(TH!L2351="1111",TH!M2351="1111")),TH!D2351,""),"")</f>
        <v/>
      </c>
      <c r="B2255" s="36">
        <f t="shared" si="152"/>
        <v>1</v>
      </c>
      <c r="C2255" s="184">
        <f t="shared" si="153"/>
        <v>0</v>
      </c>
      <c r="D2255" s="37"/>
      <c r="E2255" s="762"/>
      <c r="F2255" s="192"/>
      <c r="G2255" s="483"/>
      <c r="H2255" s="7"/>
      <c r="I2255" s="256"/>
      <c r="J2255" s="256"/>
      <c r="K2255" s="599"/>
      <c r="L2255" s="600"/>
      <c r="M2255" s="600"/>
      <c r="N2255" s="52" t="str">
        <f>IF(AND('331-CT'!$E$7=TH!H2351,OR(L2255="331",M2255="331")),"331",IF(AND(OR(L2255="131",M2255="131"),H2255='131-CT'!$E$7),"131",""))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IF(OR(TH!L2351=TH!$W$7,M2255=TH!$W$7),"x","")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IF(AND(OR(LEFT(TH!L2351,2)="15",LEFT(TH!M2351,2)="15"),'152-CT'!$J$8=TH!F2351),"x","")</f>
        <v/>
      </c>
      <c r="Z2255" s="52" t="str">
        <f>IF(AND(OR(LEFT(TH!L2351,2)="15",LEFT(TH!M2351,2)="15"),TK!$E$7=TH!F2351),"x","")</f>
        <v/>
      </c>
      <c r="AA2255" s="52" t="str">
        <f>IF(AND(B2255&lt;=NKC!$N$8,B2255&gt;=NKC!$M$8),"x","")</f>
        <v/>
      </c>
      <c r="AB2255" s="834"/>
      <c r="AC2255" s="591"/>
    </row>
    <row r="2256" spans="1:30" s="211" customFormat="1" ht="15.75" customHeight="1">
      <c r="A2256" s="204" t="str">
        <f>IF(B2256&lt;&gt;"",IF(AND(B2256&gt;=_TM1,B2256&lt;=_TM2,OR(TH!L2241="1111",TH!M2241="1111")),TH!D2241,""),"")</f>
        <v/>
      </c>
      <c r="B2256" s="36">
        <f t="shared" si="152"/>
        <v>1</v>
      </c>
      <c r="C2256" s="184">
        <f t="shared" si="153"/>
        <v>0</v>
      </c>
      <c r="D2256" s="191"/>
      <c r="E2256" s="191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IF(AND('331-CT'!$E$7=TH!H2241,OR(L2256="331",M2256="331")),"331",IF(AND(OR(L2256="131",M2256="131"),H2256='131-CT'!$E$7),"131",""))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IF(OR(TH!L2241=TH!$W$7,M2256=TH!$W$7),"x","")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IF(AND(OR(LEFT(TH!L2241,2)="15",LEFT(TH!M2241,2)="15"),'152-CT'!$J$8=TH!F2241),"x","")</f>
        <v/>
      </c>
      <c r="Z2256" s="52" t="str">
        <f>IF(AND(OR(LEFT(TH!L2241,2)="15",LEFT(TH!M2241,2)="15"),TK!$E$7=TH!F2241),"x","")</f>
        <v/>
      </c>
      <c r="AA2256" s="52" t="str">
        <f>IF(AND(B2256&lt;=NKC!$N$8,B2256&gt;=NKC!$M$8),"x","")</f>
        <v/>
      </c>
      <c r="AB2256" s="834"/>
      <c r="AC2256" s="591"/>
      <c r="AD2256" s="591"/>
    </row>
    <row r="2257" spans="1:30" s="211" customFormat="1" ht="15.75" customHeight="1">
      <c r="A2257" s="204" t="str">
        <f>IF(B2257&lt;&gt;"",IF(AND(B2257&gt;=_TM1,B2257&lt;=_TM2,OR(TH!L2242="1111",TH!M2242="1111")),TH!D2242,""),"")</f>
        <v/>
      </c>
      <c r="B2257" s="36">
        <f t="shared" si="152"/>
        <v>1</v>
      </c>
      <c r="C2257" s="184">
        <f t="shared" si="153"/>
        <v>0</v>
      </c>
      <c r="D2257" s="191"/>
      <c r="E2257" s="191"/>
      <c r="F2257" s="297"/>
      <c r="G2257" s="483"/>
      <c r="H2257" s="7"/>
      <c r="I2257" s="256"/>
      <c r="J2257" s="256"/>
      <c r="K2257" s="599"/>
      <c r="L2257" s="600"/>
      <c r="M2257" s="600"/>
      <c r="N2257" s="52" t="str">
        <f>IF(AND('331-CT'!$E$7=TH!H2242,OR(L2257="331",M2257="331")),"331",IF(AND(OR(L2257="131",M2257="131"),H2257='131-CT'!$E$7),"131",""))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IF(OR(TH!L2242=TH!$W$7,M2257=TH!$W$7),"x","")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IF(AND(OR(LEFT(TH!L2242,2)="15",LEFT(TH!M2242,2)="15"),'152-CT'!$J$8=TH!F2242),"x","")</f>
        <v/>
      </c>
      <c r="Z2257" s="52" t="str">
        <f>IF(AND(OR(LEFT(TH!L2242,2)="15",LEFT(TH!M2242,2)="15"),TK!$E$7=TH!F2242),"x","")</f>
        <v/>
      </c>
      <c r="AA2257" s="52" t="str">
        <f>IF(AND(B2257&lt;=NKC!$N$8,B2257&gt;=NKC!$M$8),"x","")</f>
        <v/>
      </c>
      <c r="AB2257" s="834"/>
      <c r="AC2257" s="591"/>
    </row>
    <row r="2258" spans="1:30" s="211" customFormat="1" ht="15.75" customHeight="1">
      <c r="A2258" s="204" t="str">
        <f>IF(B2258&lt;&gt;"",IF(AND(B2258&gt;=_TM1,B2258&lt;=_TM2,OR(TH!L2243="1111",TH!M2243="1111")),TH!D2243,""),"")</f>
        <v/>
      </c>
      <c r="B2258" s="36">
        <f t="shared" si="152"/>
        <v>1</v>
      </c>
      <c r="C2258" s="184">
        <f t="shared" si="153"/>
        <v>0</v>
      </c>
      <c r="D2258" s="191"/>
      <c r="E2258" s="191"/>
      <c r="F2258" s="297"/>
      <c r="G2258" s="483"/>
      <c r="H2258" s="7"/>
      <c r="I2258" s="256"/>
      <c r="J2258" s="256"/>
      <c r="K2258" s="599"/>
      <c r="L2258" s="600"/>
      <c r="M2258" s="600"/>
      <c r="N2258" s="52" t="str">
        <f>IF(AND('331-CT'!$E$7=TH!H2243,OR(L2258="331",M2258="331")),"331",IF(AND(OR(L2258="131",M2258="131"),H2258='131-CT'!$E$7),"131",""))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IF(OR(TH!L2243=TH!$W$7,M2258=TH!$W$7),"x","")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IF(AND(OR(LEFT(TH!L2243,2)="15",LEFT(TH!M2243,2)="15"),'152-CT'!$J$8=TH!F2243),"x","")</f>
        <v/>
      </c>
      <c r="Z2258" s="52" t="str">
        <f>IF(AND(OR(LEFT(TH!L2243,2)="15",LEFT(TH!M2243,2)="15"),TK!$E$7=TH!F2243),"x","")</f>
        <v/>
      </c>
      <c r="AA2258" s="52" t="str">
        <f>IF(AND(B2258&lt;=NKC!$N$8,B2258&gt;=NKC!$M$8),"x","")</f>
        <v/>
      </c>
      <c r="AB2258" s="834"/>
      <c r="AC2258" s="591"/>
    </row>
    <row r="2259" spans="1:30" s="211" customFormat="1" ht="15.75" customHeight="1">
      <c r="A2259" s="204" t="str">
        <f>IF(B2259&lt;&gt;"",IF(AND(B2259&gt;=_TM1,B2259&lt;=_TM2,OR(TH!L2244="1111",TH!M2244="1111")),TH!D2244,""),"")</f>
        <v/>
      </c>
      <c r="B2259" s="36">
        <f t="shared" si="152"/>
        <v>1</v>
      </c>
      <c r="C2259" s="184">
        <f t="shared" si="153"/>
        <v>0</v>
      </c>
      <c r="D2259" s="191"/>
      <c r="E2259" s="762"/>
      <c r="F2259" s="189"/>
      <c r="G2259" s="483"/>
      <c r="H2259" s="7"/>
      <c r="I2259" s="256"/>
      <c r="J2259" s="256"/>
      <c r="K2259" s="599"/>
      <c r="L2259" s="600"/>
      <c r="M2259" s="600"/>
      <c r="N2259" s="52" t="str">
        <f>IF(AND('331-CT'!$E$7=TH!H2244,OR(L2259="331",M2259="331")),"331",IF(AND(OR(L2259="131",M2259="131"),H2259='131-CT'!$E$7),"131",""))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IF(OR(TH!L2244=TH!$W$7,M2259=TH!$W$7),"x","")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IF(AND(OR(LEFT(TH!L2244,2)="15",LEFT(TH!M2244,2)="15"),'152-CT'!$J$8=TH!F2244),"x","")</f>
        <v/>
      </c>
      <c r="Z2259" s="52" t="str">
        <f>IF(AND(OR(LEFT(TH!L2244,2)="15",LEFT(TH!M2244,2)="15"),TK!$E$7=TH!F2244),"x","")</f>
        <v/>
      </c>
      <c r="AA2259" s="52" t="str">
        <f>IF(AND(B2259&lt;=NKC!$N$8,B2259&gt;=NKC!$M$8),"x","")</f>
        <v/>
      </c>
      <c r="AB2259" s="834"/>
    </row>
    <row r="2260" spans="1:30" s="211" customFormat="1" ht="15.75" customHeight="1">
      <c r="A2260" s="204" t="str">
        <f>IF(B2260&lt;&gt;"",IF(AND(B2260&gt;=_TM1,B2260&lt;=_TM2,OR(TH!L2245="1111",TH!M2245="1111")),TH!D2245,""),"")</f>
        <v/>
      </c>
      <c r="B2260" s="36">
        <f t="shared" si="152"/>
        <v>1</v>
      </c>
      <c r="C2260" s="184">
        <f t="shared" si="153"/>
        <v>0</v>
      </c>
      <c r="D2260" s="184"/>
      <c r="E2260" s="762"/>
      <c r="F2260" s="189"/>
      <c r="G2260" s="483"/>
      <c r="H2260" s="7"/>
      <c r="I2260" s="256"/>
      <c r="J2260" s="256"/>
      <c r="K2260" s="599"/>
      <c r="L2260" s="600"/>
      <c r="M2260" s="600"/>
      <c r="N2260" s="52" t="str">
        <f>IF(AND('331-CT'!$E$7=TH!H2245,OR(L2260="331",M2260="331")),"331",IF(AND(OR(L2260="131",M2260="131"),H2260='131-CT'!$E$7),"131",""))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IF(OR(TH!L2245=TH!$W$7,M2260=TH!$W$7),"x","")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IF(AND(OR(LEFT(TH!L2245,2)="15",LEFT(TH!M2245,2)="15"),'152-CT'!$J$8=TH!F2245),"x","")</f>
        <v/>
      </c>
      <c r="Z2260" s="52" t="str">
        <f>IF(AND(OR(LEFT(TH!L2245,2)="15",LEFT(TH!M2245,2)="15"),TK!$E$7=TH!F2245),"x","")</f>
        <v/>
      </c>
      <c r="AA2260" s="52" t="str">
        <f>IF(AND(B2260&lt;=NKC!$N$8,B2260&gt;=NKC!$M$8),"x","")</f>
        <v/>
      </c>
      <c r="AB2260" s="834"/>
    </row>
    <row r="2261" spans="1:30" s="211" customFormat="1" ht="15.75" customHeight="1">
      <c r="A2261" s="204" t="str">
        <f>IF(B2261&lt;&gt;"",IF(AND(B2261&gt;=_TM1,B2261&lt;=_TM2,OR(TH!L2246="1111",TH!M2246="1111")),TH!D2246,""),"")</f>
        <v/>
      </c>
      <c r="B2261" s="36">
        <f t="shared" si="152"/>
        <v>1</v>
      </c>
      <c r="C2261" s="184">
        <f t="shared" si="153"/>
        <v>0</v>
      </c>
      <c r="D2261" s="191"/>
      <c r="E2261" s="191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IF(AND('331-CT'!$E$7=TH!H2246,OR(L2261="331",M2261="331")),"331",IF(AND(OR(L2261="131",M2261="131"),H2261='131-CT'!$E$7),"131",""))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IF(OR(TH!L2246=TH!$W$7,M2261=TH!$W$7),"x","")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IF(AND(OR(LEFT(TH!L2246,2)="15",LEFT(TH!M2246,2)="15"),'152-CT'!$J$8=TH!F2246),"x","")</f>
        <v/>
      </c>
      <c r="Z2261" s="52" t="str">
        <f>IF(AND(OR(LEFT(TH!L2246,2)="15",LEFT(TH!M2246,2)="15"),TK!$E$7=TH!F2246),"x","")</f>
        <v/>
      </c>
      <c r="AA2261" s="52" t="str">
        <f>IF(AND(B2261&lt;=NKC!$N$8,B2261&gt;=NKC!$M$8),"x","")</f>
        <v/>
      </c>
      <c r="AB2261" s="834"/>
      <c r="AC2261" s="591"/>
      <c r="AD2261" s="591"/>
    </row>
    <row r="2262" spans="1:30" s="211" customFormat="1" ht="15.75" customHeight="1">
      <c r="A2262" s="204" t="str">
        <f>IF(B2262&lt;&gt;"",IF(AND(B2262&gt;=_TM1,B2262&lt;=_TM2,OR(TH!L2247="1111",TH!M2247="1111")),TH!D2247,""),"")</f>
        <v/>
      </c>
      <c r="B2262" s="36">
        <f t="shared" si="152"/>
        <v>1</v>
      </c>
      <c r="C2262" s="184">
        <f t="shared" si="153"/>
        <v>0</v>
      </c>
      <c r="D2262" s="191"/>
      <c r="E2262" s="191"/>
      <c r="F2262" s="192"/>
      <c r="G2262" s="483"/>
      <c r="H2262" s="7"/>
      <c r="I2262" s="256"/>
      <c r="J2262" s="256"/>
      <c r="K2262" s="599"/>
      <c r="L2262" s="600"/>
      <c r="M2262" s="600"/>
      <c r="N2262" s="52" t="str">
        <f>IF(AND('331-CT'!$E$7=TH!H2247,OR(L2262="331",M2262="331")),"331",IF(AND(OR(L2262="131",M2262="131"),H2262='131-CT'!$E$7),"131",""))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IF(OR(TH!L2247=TH!$W$7,M2262=TH!$W$7),"x","")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IF(AND(OR(LEFT(TH!L2247,2)="15",LEFT(TH!M2247,2)="15"),'152-CT'!$J$8=TH!F2247),"x","")</f>
        <v/>
      </c>
      <c r="Z2262" s="52" t="str">
        <f>IF(AND(OR(LEFT(TH!L2247,2)="15",LEFT(TH!M2247,2)="15"),TK!$E$7=TH!F2247),"x","")</f>
        <v/>
      </c>
      <c r="AA2262" s="52" t="str">
        <f>IF(AND(B2262&lt;=NKC!$N$8,B2262&gt;=NKC!$M$8),"x","")</f>
        <v/>
      </c>
      <c r="AB2262" s="834"/>
      <c r="AC2262" s="591"/>
    </row>
    <row r="2263" spans="1:30" s="211" customFormat="1" ht="15.75" customHeight="1">
      <c r="A2263" s="204" t="str">
        <f>IF(B2263&lt;&gt;"",IF(AND(B2263&gt;=_TM1,B2263&lt;=_TM2,OR(TH!L2248="1111",TH!M2248="1111")),TH!D2248,""),"")</f>
        <v/>
      </c>
      <c r="B2263" s="36">
        <f t="shared" si="152"/>
        <v>1</v>
      </c>
      <c r="C2263" s="184">
        <f t="shared" si="153"/>
        <v>0</v>
      </c>
      <c r="D2263" s="191"/>
      <c r="E2263" s="191"/>
      <c r="F2263" s="297"/>
      <c r="G2263" s="483"/>
      <c r="H2263" s="7"/>
      <c r="I2263" s="256"/>
      <c r="J2263" s="256"/>
      <c r="K2263" s="599"/>
      <c r="L2263" s="600"/>
      <c r="M2263" s="600"/>
      <c r="N2263" s="52" t="str">
        <f>IF(AND('331-CT'!$E$7=TH!H2248,OR(L2263="331",M2263="331")),"331",IF(AND(OR(L2263="131",M2263="131"),H2263='131-CT'!$E$7),"131",""))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IF(OR(TH!L2248=TH!$W$7,M2263=TH!$W$7),"x","")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IF(AND(OR(LEFT(TH!L2248,2)="15",LEFT(TH!M2248,2)="15"),'152-CT'!$J$8=TH!F2248),"x","")</f>
        <v/>
      </c>
      <c r="Z2263" s="52" t="str">
        <f>IF(AND(OR(LEFT(TH!L2248,2)="15",LEFT(TH!M2248,2)="15"),TK!$E$7=TH!F2248),"x","")</f>
        <v/>
      </c>
      <c r="AA2263" s="52" t="str">
        <f>IF(AND(B2263&lt;=NKC!$N$8,B2263&gt;=NKC!$M$8),"x","")</f>
        <v/>
      </c>
      <c r="AB2263" s="834"/>
      <c r="AC2263" s="591"/>
    </row>
    <row r="2264" spans="1:30" s="211" customFormat="1" ht="15.75" customHeight="1">
      <c r="A2264" s="204" t="str">
        <f>IF(B2264&lt;&gt;"",IF(AND(B2264&gt;=_TM1,B2264&lt;=_TM2,OR(TH!L2249="1111",TH!M2249="1111")),TH!D2249,""),"")</f>
        <v/>
      </c>
      <c r="B2264" s="36">
        <f t="shared" si="152"/>
        <v>1</v>
      </c>
      <c r="C2264" s="184">
        <f t="shared" si="153"/>
        <v>0</v>
      </c>
      <c r="D2264" s="191"/>
      <c r="E2264" s="191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IF(AND('331-CT'!$E$7=TH!H2249,OR(L2264="331",M2264="331")),"331",IF(AND(OR(L2264="131",M2264="131"),H2264='131-CT'!$E$7),"131",""))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IF(OR(TH!L2249=TH!$W$7,M2264=TH!$W$7),"x","")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IF(AND(OR(LEFT(TH!L2249,2)="15",LEFT(TH!M2249,2)="15"),'152-CT'!$J$8=TH!F2249),"x","")</f>
        <v/>
      </c>
      <c r="Z2264" s="52" t="str">
        <f>IF(AND(OR(LEFT(TH!L2249,2)="15",LEFT(TH!M2249,2)="15"),TK!$E$7=TH!F2249),"x","")</f>
        <v/>
      </c>
      <c r="AA2264" s="52" t="str">
        <f>IF(AND(B2264&lt;=NKC!$N$8,B2264&gt;=NKC!$M$8),"x","")</f>
        <v/>
      </c>
      <c r="AB2264" s="834"/>
      <c r="AC2264" s="591"/>
      <c r="AD2264" s="591"/>
    </row>
    <row r="2265" spans="1:30" s="211" customFormat="1" ht="15.75" customHeight="1">
      <c r="A2265" s="204" t="str">
        <f>IF(B2265&lt;&gt;"",IF(AND(B2265&gt;=_TM1,B2265&lt;=_TM2,OR(TH!L2250="1111",TH!M2250="1111")),TH!D2250,""),"")</f>
        <v/>
      </c>
      <c r="B2265" s="36">
        <f t="shared" si="152"/>
        <v>1</v>
      </c>
      <c r="C2265" s="184">
        <f t="shared" si="153"/>
        <v>0</v>
      </c>
      <c r="D2265" s="191"/>
      <c r="E2265" s="191"/>
      <c r="F2265" s="189"/>
      <c r="G2265" s="483"/>
      <c r="H2265" s="7"/>
      <c r="I2265" s="256"/>
      <c r="J2265" s="256"/>
      <c r="K2265" s="599"/>
      <c r="L2265" s="194"/>
      <c r="M2265" s="194"/>
      <c r="N2265" s="52" t="str">
        <f>IF(AND('331-CT'!$E$7=TH!H2250,OR(L2265="331",M2265="331")),"331",IF(AND(OR(L2265="131",M2265="131"),H2265='131-CT'!$E$7),"131",""))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IF(OR(TH!L2250=TH!$W$7,M2265=TH!$W$7),"x","")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IF(AND(OR(LEFT(TH!L2250,2)="15",LEFT(TH!M2250,2)="15"),'152-CT'!$J$8=TH!F2250),"x","")</f>
        <v/>
      </c>
      <c r="Z2265" s="52" t="str">
        <f>IF(AND(OR(LEFT(TH!L2250,2)="15",LEFT(TH!M2250,2)="15"),TK!$E$7=TH!F2250),"x","")</f>
        <v/>
      </c>
      <c r="AA2265" s="52" t="str">
        <f>IF(AND(B2265&lt;=NKC!$N$8,B2265&gt;=NKC!$M$8),"x","")</f>
        <v/>
      </c>
      <c r="AB2265" s="834"/>
      <c r="AC2265" s="591"/>
    </row>
    <row r="2266" spans="1:30" s="211" customFormat="1" ht="15.75" customHeight="1">
      <c r="A2266" s="204" t="str">
        <f>IF(B2266&lt;&gt;"",IF(AND(B2266&gt;=_TM1,B2266&lt;=_TM2,OR(TH!L2251="1111",TH!M2251="1111")),TH!D2251,""),"")</f>
        <v/>
      </c>
      <c r="B2266" s="36">
        <f t="shared" si="152"/>
        <v>1</v>
      </c>
      <c r="C2266" s="184">
        <f t="shared" si="153"/>
        <v>0</v>
      </c>
      <c r="D2266" s="191"/>
      <c r="E2266" s="191"/>
      <c r="F2266" s="189"/>
      <c r="G2266" s="483"/>
      <c r="H2266" s="7"/>
      <c r="I2266" s="256"/>
      <c r="J2266" s="256"/>
      <c r="K2266" s="599"/>
      <c r="L2266" s="194"/>
      <c r="M2266" s="194"/>
      <c r="N2266" s="52" t="str">
        <f>IF(AND('331-CT'!$E$7=TH!H2251,OR(L2266="331",M2266="331")),"331",IF(AND(OR(L2266="131",M2266="131"),H2266='131-CT'!$E$7),"131",""))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IF(OR(TH!L2251=TH!$W$7,M2266=TH!$W$7),"x","")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IF(AND(OR(LEFT(TH!L2251,2)="15",LEFT(TH!M2251,2)="15"),'152-CT'!$J$8=TH!F2251),"x","")</f>
        <v/>
      </c>
      <c r="Z2266" s="52" t="str">
        <f>IF(AND(OR(LEFT(TH!L2251,2)="15",LEFT(TH!M2251,2)="15"),TK!$E$7=TH!F2251),"x","")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customHeight="1">
      <c r="A2267" s="204" t="str">
        <f>IF(B2267&lt;&gt;"",IF(AND(B2267&gt;=_TM1,B2267&lt;=_TM2,OR(TH!L2252="1111",TH!M2252="1111")),TH!D2252,""),"")</f>
        <v/>
      </c>
      <c r="B2267" s="36">
        <f t="shared" si="152"/>
        <v>1</v>
      </c>
      <c r="C2267" s="184">
        <f t="shared" si="153"/>
        <v>0</v>
      </c>
      <c r="D2267" s="191"/>
      <c r="E2267" s="191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IF(AND('331-CT'!$E$7=TH!H2252,OR(L2267="331",M2267="331")),"331",IF(AND(OR(L2267="131",M2267="131"),H2267='131-CT'!$E$7),"131",""))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IF(OR(TH!L2252=TH!$W$7,M2267=TH!$W$7),"x","")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IF(AND(OR(LEFT(TH!L2252,2)="15",LEFT(TH!M2252,2)="15"),'152-CT'!$J$8=TH!F2252),"x","")</f>
        <v/>
      </c>
      <c r="Z2267" s="52" t="str">
        <f>IF(AND(OR(LEFT(TH!L2252,2)="15",LEFT(TH!M2252,2)="15"),TK!$E$7=TH!F2252),"x","")</f>
        <v/>
      </c>
      <c r="AA2267" s="52" t="str">
        <f>IF(AND(B2267&lt;=NKC!$N$8,B2267&gt;=NKC!$M$8),"x","")</f>
        <v/>
      </c>
      <c r="AB2267" s="834"/>
      <c r="AC2267" s="591"/>
      <c r="AD2267" s="591"/>
    </row>
    <row r="2268" spans="1:30" s="211" customFormat="1" ht="15.75" customHeight="1">
      <c r="A2268" s="204" t="str">
        <f>IF(B2268&lt;&gt;"",IF(AND(B2268&gt;=_TM1,B2268&lt;=_TM2,OR(TH!L2253="1111",TH!M2253="1111")),TH!D2253,""),"")</f>
        <v/>
      </c>
      <c r="B2268" s="36">
        <f t="shared" si="152"/>
        <v>1</v>
      </c>
      <c r="C2268" s="184">
        <f t="shared" si="153"/>
        <v>0</v>
      </c>
      <c r="D2268" s="191"/>
      <c r="E2268" s="191"/>
      <c r="F2268" s="297"/>
      <c r="G2268" s="483"/>
      <c r="H2268" s="7"/>
      <c r="I2268" s="256"/>
      <c r="J2268" s="256"/>
      <c r="K2268" s="599"/>
      <c r="L2268" s="600"/>
      <c r="M2268" s="600"/>
      <c r="N2268" s="52" t="str">
        <f>IF(AND('331-CT'!$E$7=TH!H2253,OR(L2268="331",M2268="331")),"331",IF(AND(OR(L2268="131",M2268="131"),H2268='131-CT'!$E$7),"131",""))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IF(OR(TH!L2253=TH!$W$7,M2268=TH!$W$7),"x","")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IF(AND(OR(LEFT(TH!L2253,2)="15",LEFT(TH!M2253,2)="15"),'152-CT'!$J$8=TH!F2253),"x","")</f>
        <v/>
      </c>
      <c r="Z2268" s="52" t="str">
        <f>IF(AND(OR(LEFT(TH!L2253,2)="15",LEFT(TH!M2253,2)="15"),TK!$E$7=TH!F2253),"x","")</f>
        <v/>
      </c>
      <c r="AA2268" s="52" t="str">
        <f>IF(AND(B2268&lt;=NKC!$N$8,B2268&gt;=NKC!$M$8),"x","")</f>
        <v/>
      </c>
      <c r="AB2268" s="834"/>
      <c r="AC2268" s="591"/>
    </row>
    <row r="2269" spans="1:30" s="211" customFormat="1" ht="15.75" customHeight="1">
      <c r="A2269" s="204" t="str">
        <f>IF(B2269&lt;&gt;"",IF(AND(B2269&gt;=_TM1,B2269&lt;=_TM2,OR(TH!L2254="1111",TH!M2254="1111")),TH!D2254,""),"")</f>
        <v/>
      </c>
      <c r="B2269" s="36">
        <f t="shared" si="152"/>
        <v>1</v>
      </c>
      <c r="C2269" s="184">
        <f t="shared" si="153"/>
        <v>0</v>
      </c>
      <c r="D2269" s="191"/>
      <c r="E2269" s="191"/>
      <c r="F2269" s="297"/>
      <c r="G2269" s="483"/>
      <c r="H2269" s="7"/>
      <c r="I2269" s="256"/>
      <c r="J2269" s="256"/>
      <c r="K2269" s="599"/>
      <c r="L2269" s="600"/>
      <c r="M2269" s="600"/>
      <c r="N2269" s="52" t="str">
        <f>IF(AND('331-CT'!$E$7=TH!H2254,OR(L2269="331",M2269="331")),"331",IF(AND(OR(L2269="131",M2269="131"),H2269='131-CT'!$E$7),"131",""))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IF(OR(TH!L2254=TH!$W$7,M2269=TH!$W$7),"x","")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IF(AND(OR(LEFT(TH!L2254,2)="15",LEFT(TH!M2254,2)="15"),'152-CT'!$J$8=TH!F2254),"x","")</f>
        <v/>
      </c>
      <c r="Z2269" s="52" t="str">
        <f>IF(AND(OR(LEFT(TH!L2254,2)="15",LEFT(TH!M2254,2)="15"),TK!$E$7=TH!F2254),"x","")</f>
        <v/>
      </c>
      <c r="AA2269" s="52" t="str">
        <f>IF(AND(B2269&lt;=NKC!$N$8,B2269&gt;=NKC!$M$8),"x","")</f>
        <v/>
      </c>
      <c r="AB2269" s="834"/>
      <c r="AC2269" s="591"/>
      <c r="AD2269" s="591"/>
    </row>
    <row r="2270" spans="1:30" s="211" customFormat="1" ht="15.75" customHeight="1">
      <c r="A2270" s="204" t="str">
        <f>IF(B2270&lt;&gt;"",IF(AND(B2270&gt;=_TM1,B2270&lt;=_TM2,OR(TH!L2255="1111",TH!M2255="1111")),TH!D2255,""),"")</f>
        <v/>
      </c>
      <c r="B2270" s="36">
        <f t="shared" si="152"/>
        <v>1</v>
      </c>
      <c r="C2270" s="184">
        <f t="shared" si="153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</row>
    <row r="2271" spans="1:30" s="211" customFormat="1" ht="15.75" customHeight="1">
      <c r="A2271" s="204" t="str">
        <f>IF(B2271&lt;&gt;"",IF(AND(B2271&gt;=_TM1,B2271&lt;=_TM2,OR(TH!L2256="1111",TH!M2256="1111")),TH!D2256,""),"")</f>
        <v/>
      </c>
      <c r="B2271" s="36">
        <f t="shared" si="152"/>
        <v>1</v>
      </c>
      <c r="C2271" s="184">
        <f t="shared" si="153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customHeight="1">
      <c r="A2272" s="204" t="str">
        <f>IF(B2272&lt;&gt;"",IF(AND(B2272&gt;=_TM1,B2272&lt;=_TM2,OR(TH!L2257="1111",TH!M2257="1111")),TH!D2257,""),"")</f>
        <v/>
      </c>
      <c r="B2272" s="36">
        <f t="shared" si="152"/>
        <v>1</v>
      </c>
      <c r="C2272" s="184">
        <f t="shared" si="153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  <c r="AC2272" s="591"/>
      <c r="AD2272" s="591"/>
    </row>
    <row r="2273" spans="1:30" s="211" customFormat="1" ht="15.75" customHeight="1">
      <c r="A2273" s="204" t="str">
        <f>IF(B2273&lt;&gt;"",IF(AND(B2273&gt;=_TM1,B2273&lt;=_TM2,OR(TH!L2258="1111",TH!M2258="1111")),TH!D2258,""),"")</f>
        <v/>
      </c>
      <c r="B2273" s="36">
        <f t="shared" si="152"/>
        <v>1</v>
      </c>
      <c r="C2273" s="184">
        <f t="shared" si="153"/>
        <v>0</v>
      </c>
      <c r="D2273" s="191"/>
      <c r="E2273" s="191"/>
      <c r="F2273" s="297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  <c r="AC2273" s="591"/>
    </row>
    <row r="2274" spans="1:30" s="211" customFormat="1" ht="15.75" customHeight="1">
      <c r="A2274" s="204" t="str">
        <f>IF(B2274&lt;&gt;"",IF(AND(B2274&gt;=_TM1,B2274&lt;=_TM2,OR(TH!L2259="1111",TH!M2259="1111")),TH!D2259,""),"")</f>
        <v/>
      </c>
      <c r="B2274" s="36">
        <f t="shared" si="152"/>
        <v>1</v>
      </c>
      <c r="C2274" s="184">
        <f t="shared" si="153"/>
        <v>0</v>
      </c>
      <c r="D2274" s="191"/>
      <c r="E2274" s="191"/>
      <c r="F2274" s="297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</row>
    <row r="2275" spans="1:30" s="211" customFormat="1" ht="15.75" customHeight="1">
      <c r="A2275" s="204" t="str">
        <f>IF(B2275&lt;&gt;"",IF(AND(B2275&gt;=_TM1,B2275&lt;=_TM2,OR(TH!L2260="1111",TH!M2260="1111")),TH!D2260,""),"")</f>
        <v/>
      </c>
      <c r="B2275" s="36">
        <f t="shared" si="152"/>
        <v>1</v>
      </c>
      <c r="C2275" s="184">
        <f t="shared" si="153"/>
        <v>0</v>
      </c>
      <c r="D2275" s="191"/>
      <c r="E2275" s="191"/>
      <c r="F2275" s="297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</row>
    <row r="2276" spans="1:30" s="211" customFormat="1" ht="15.75" customHeight="1">
      <c r="A2276" s="204" t="str">
        <f>IF(B2276&lt;&gt;"",IF(AND(B2276&gt;=_TM1,B2276&lt;=_TM2,OR(TH!L2261="1111",TH!M2261="1111")),TH!D2261,""),"")</f>
        <v/>
      </c>
      <c r="B2276" s="36">
        <f t="shared" si="152"/>
        <v>1</v>
      </c>
      <c r="C2276" s="184">
        <f t="shared" si="153"/>
        <v>0</v>
      </c>
      <c r="D2276" s="191"/>
      <c r="E2276" s="191"/>
      <c r="F2276" s="297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</row>
    <row r="2277" spans="1:30" s="211" customFormat="1" ht="15.75" customHeight="1">
      <c r="A2277" s="204" t="str">
        <f>IF(B2277&lt;&gt;"",IF(AND(B2277&gt;=_TM1,B2277&lt;=_TM2,OR(TH!L2262="1111",TH!M2262="1111")),TH!D2262,""),"")</f>
        <v/>
      </c>
      <c r="B2277" s="36">
        <f t="shared" si="152"/>
        <v>1</v>
      </c>
      <c r="C2277" s="184">
        <f t="shared" si="153"/>
        <v>0</v>
      </c>
      <c r="D2277" s="191"/>
      <c r="E2277" s="191"/>
      <c r="F2277" s="297"/>
      <c r="G2277" s="483"/>
      <c r="H2277" s="7"/>
      <c r="I2277" s="256"/>
      <c r="J2277" s="256"/>
      <c r="K2277" s="599"/>
      <c r="L2277" s="600"/>
      <c r="M2277" s="600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</row>
    <row r="2278" spans="1:30" s="211" customFormat="1" ht="15.75" customHeight="1">
      <c r="A2278" s="204" t="str">
        <f>IF(B2278&lt;&gt;"",IF(AND(B2278&gt;=_TM1,B2278&lt;=_TM2,OR(TH!L2389="1111",TH!M2389="1111")),TH!D2389,""),"")</f>
        <v/>
      </c>
      <c r="B2278" s="36">
        <f t="shared" si="152"/>
        <v>1</v>
      </c>
      <c r="C2278" s="184">
        <f t="shared" si="153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600"/>
      <c r="M2278" s="600"/>
      <c r="N2278" s="52" t="str">
        <f>IF(AND('331-CT'!$E$7=TH!H2389,OR(L2278="331",M2278="331")),"331",IF(AND(OR(L2278="131",M2278="131"),H2278='131-CT'!$E$7),"131",""))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IF(OR(TH!L2389=TH!$W$7,M2278=TH!$W$7),"x","")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IF(AND(OR(LEFT(TH!L2389,2)="15",LEFT(TH!M2389,2)="15"),'152-CT'!$J$8=TH!F2389),"x","")</f>
        <v/>
      </c>
      <c r="Z2278" s="52" t="str">
        <f>IF(AND(OR(LEFT(TH!L2389,2)="15",LEFT(TH!M2389,2)="15"),TK!$E$7=TH!F2389),"x","")</f>
        <v/>
      </c>
      <c r="AA2278" s="52" t="str">
        <f>IF(AND(B2278&lt;=NKC!$N$8,B2278&gt;=NKC!$M$8),"x","")</f>
        <v/>
      </c>
      <c r="AB2278" s="834"/>
      <c r="AC2278" s="591"/>
      <c r="AD2278" s="591"/>
    </row>
    <row r="2279" spans="1:30" s="211" customFormat="1" ht="15.75" customHeight="1">
      <c r="A2279" s="204" t="str">
        <f>IF(B2279&lt;&gt;"",IF(AND(B2279&gt;=_TM1,B2279&lt;=_TM2,OR(TH!L2390="1111",TH!M2390="1111")),TH!D2390,""),"")</f>
        <v/>
      </c>
      <c r="B2279" s="36">
        <f t="shared" si="152"/>
        <v>1</v>
      </c>
      <c r="C2279" s="184">
        <f t="shared" si="153"/>
        <v>0</v>
      </c>
      <c r="D2279" s="191"/>
      <c r="E2279" s="191"/>
      <c r="F2279" s="192"/>
      <c r="G2279" s="483"/>
      <c r="H2279" s="7"/>
      <c r="I2279" s="739"/>
      <c r="J2279" s="739"/>
      <c r="K2279" s="599"/>
      <c r="L2279" s="600"/>
      <c r="M2279" s="600"/>
      <c r="N2279" s="52" t="str">
        <f>IF(AND('331-CT'!$E$7=TH!H2390,OR(L2279="331",M2279="331")),"331",IF(AND(OR(L2279="131",M2279="131"),H2279='131-CT'!$E$7),"131",""))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IF(OR(TH!L2390=TH!$W$7,M2279=TH!$W$7),"x","")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IF(AND(OR(LEFT(TH!L2390,2)="15",LEFT(TH!M2390,2)="15"),'152-CT'!$J$8=TH!F2390),"x","")</f>
        <v/>
      </c>
      <c r="Z2279" s="52" t="str">
        <f>IF(AND(OR(LEFT(TH!L2390,2)="15",LEFT(TH!M2390,2)="15"),TK!$E$7=TH!F2390),"x","")</f>
        <v/>
      </c>
      <c r="AA2279" s="52" t="str">
        <f>IF(AND(B2279&lt;=NKC!$N$8,B2279&gt;=NKC!$M$8),"x","")</f>
        <v/>
      </c>
      <c r="AB2279" s="834"/>
      <c r="AC2279" s="591"/>
      <c r="AD2279" s="591"/>
    </row>
    <row r="2280" spans="1:30" s="211" customFormat="1" ht="15.75" customHeight="1">
      <c r="A2280" s="204" t="str">
        <f>IF(B2280&lt;&gt;"",IF(AND(B2280&gt;=_TM1,B2280&lt;=_TM2,OR(TH!L2391="1111",TH!M2391="1111")),TH!D2391,""),"")</f>
        <v/>
      </c>
      <c r="B2280" s="36">
        <f t="shared" si="152"/>
        <v>1</v>
      </c>
      <c r="C2280" s="184">
        <f t="shared" si="153"/>
        <v>0</v>
      </c>
      <c r="D2280" s="191"/>
      <c r="E2280" s="191"/>
      <c r="F2280" s="189"/>
      <c r="G2280" s="483"/>
      <c r="H2280" s="7"/>
      <c r="I2280" s="256"/>
      <c r="J2280" s="256"/>
      <c r="K2280" s="599"/>
      <c r="L2280" s="600"/>
      <c r="M2280" s="600"/>
      <c r="N2280" s="52" t="str">
        <f>IF(AND('331-CT'!$E$7=TH!H2391,OR(L2280="331",M2280="331")),"331",IF(AND(OR(L2280="131",M2280="131"),H2280='131-CT'!$E$7),"131",""))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IF(OR(TH!L2391=TH!$W$7,M2280=TH!$W$7),"x","")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IF(AND(OR(LEFT(TH!L2391,2)="15",LEFT(TH!M2391,2)="15"),'152-CT'!$J$8=TH!F2391),"x","")</f>
        <v/>
      </c>
      <c r="Z2280" s="52" t="str">
        <f>IF(AND(OR(LEFT(TH!L2391,2)="15",LEFT(TH!M2391,2)="15"),TK!$E$7=TH!F2391),"x","")</f>
        <v/>
      </c>
      <c r="AA2280" s="52" t="str">
        <f>IF(AND(B2280&lt;=NKC!$N$8,B2280&gt;=NKC!$M$8),"x","")</f>
        <v/>
      </c>
      <c r="AB2280" s="834"/>
      <c r="AC2280" s="591"/>
    </row>
    <row r="2281" spans="1:30" s="211" customFormat="1" ht="15.75" customHeight="1">
      <c r="A2281" s="204" t="str">
        <f>IF(B2281&lt;&gt;"",IF(AND(B2281&gt;=_TM1,B2281&lt;=_TM2,OR(TH!L2263="1111",TH!M2263="1111")),TH!D2263,""),"")</f>
        <v/>
      </c>
      <c r="B2281" s="36">
        <f t="shared" si="152"/>
        <v>1</v>
      </c>
      <c r="C2281" s="184">
        <f t="shared" si="153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IF(AND('331-CT'!$E$7=TH!H2263,OR(L2281="331",M2281="331")),"331",IF(AND(OR(L2281="131",M2281="131"),H2281='131-CT'!$E$7),"131",""))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IF(OR(TH!L2263=TH!$W$7,M2281=TH!$W$7),"x","")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IF(AND(OR(LEFT(TH!L2263,2)="15",LEFT(TH!M2263,2)="15"),'152-CT'!$J$8=TH!F2263),"x","")</f>
        <v/>
      </c>
      <c r="Z2281" s="52" t="str">
        <f>IF(AND(OR(LEFT(TH!L2263,2)="15",LEFT(TH!M2263,2)="15"),TK!$E$7=TH!F2263),"x","")</f>
        <v/>
      </c>
      <c r="AA2281" s="52" t="str">
        <f>IF(AND(B2281&lt;=NKC!$N$8,B2281&gt;=NKC!$M$8),"x","")</f>
        <v/>
      </c>
      <c r="AB2281" s="834"/>
      <c r="AC2281" s="591"/>
      <c r="AD2281" s="591"/>
    </row>
    <row r="2282" spans="1:30" s="211" customFormat="1" ht="15.75" customHeight="1">
      <c r="A2282" s="204" t="str">
        <f>IF(B2282&lt;&gt;"",IF(AND(B2282&gt;=_TM1,B2282&lt;=_TM2,OR(TH!L2264="1111",TH!M2264="1111")),TH!D2264,""),"")</f>
        <v/>
      </c>
      <c r="B2282" s="36">
        <f t="shared" si="152"/>
        <v>1</v>
      </c>
      <c r="C2282" s="184">
        <f t="shared" si="153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IF(AND('331-CT'!$E$7=TH!H2264,OR(L2282="331",M2282="331")),"331",IF(AND(OR(L2282="131",M2282="131"),H2282='131-CT'!$E$7),"131",""))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IF(OR(TH!L2264=TH!$W$7,M2282=TH!$W$7),"x","")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IF(AND(OR(LEFT(TH!L2264,2)="15",LEFT(TH!M2264,2)="15"),'152-CT'!$J$8=TH!F2264),"x","")</f>
        <v/>
      </c>
      <c r="Z2282" s="52" t="str">
        <f>IF(AND(OR(LEFT(TH!L2264,2)="15",LEFT(TH!M2264,2)="15"),TK!$E$7=TH!F2264),"x","")</f>
        <v/>
      </c>
      <c r="AA2282" s="52" t="str">
        <f>IF(AND(B2282&lt;=NKC!$N$8,B2282&gt;=NKC!$M$8),"x","")</f>
        <v/>
      </c>
      <c r="AB2282" s="834"/>
      <c r="AC2282" s="591"/>
    </row>
    <row r="2283" spans="1:30" s="211" customFormat="1" ht="15.75" customHeight="1">
      <c r="A2283" s="204" t="str">
        <f>IF(B2283&lt;&gt;"",IF(AND(B2283&gt;=_TM1,B2283&lt;=_TM2,OR(TH!L2265="1111",TH!M2265="1111")),TH!D2265,""),"")</f>
        <v/>
      </c>
      <c r="B2283" s="36">
        <f t="shared" si="152"/>
        <v>1</v>
      </c>
      <c r="C2283" s="184">
        <f t="shared" si="153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IF(AND('331-CT'!$E$7=TH!H2265,OR(L2283="331",M2283="331")),"331",IF(AND(OR(L2283="131",M2283="131"),H2283='131-CT'!$E$7),"131",""))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IF(OR(TH!L2265=TH!$W$7,M2283=TH!$W$7),"x","")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IF(AND(OR(LEFT(TH!L2265,2)="15",LEFT(TH!M2265,2)="15"),'152-CT'!$J$8=TH!F2265),"x","")</f>
        <v/>
      </c>
      <c r="Z2283" s="52" t="str">
        <f>IF(AND(OR(LEFT(TH!L2265,2)="15",LEFT(TH!M2265,2)="15"),TK!$E$7=TH!F2265),"x","")</f>
        <v/>
      </c>
      <c r="AA2283" s="52" t="str">
        <f>IF(AND(B2283&lt;=NKC!$N$8,B2283&gt;=NKC!$M$8),"x","")</f>
        <v/>
      </c>
      <c r="AB2283" s="834"/>
      <c r="AC2283" s="591"/>
    </row>
    <row r="2284" spans="1:30" s="211" customFormat="1" ht="15.75" customHeight="1">
      <c r="A2284" s="204" t="str">
        <f>IF(B2284&lt;&gt;"",IF(AND(B2284&gt;=_TM1,B2284&lt;=_TM2,OR(TH!L2266="1111",TH!M2266="1111")),TH!D2266,""),"")</f>
        <v/>
      </c>
      <c r="B2284" s="36">
        <f t="shared" si="152"/>
        <v>1</v>
      </c>
      <c r="C2284" s="184">
        <f t="shared" si="153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IF(AND('331-CT'!$E$7=TH!H2266,OR(L2284="331",M2284="331")),"331",IF(AND(OR(L2284="131",M2284="131"),H2284='131-CT'!$E$7),"131",""))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IF(OR(TH!L2266=TH!$W$7,M2284=TH!$W$7),"x","")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IF(AND(OR(LEFT(TH!L2266,2)="15",LEFT(TH!M2266,2)="15"),'152-CT'!$J$8=TH!F2266),"x","")</f>
        <v/>
      </c>
      <c r="Z2284" s="52" t="str">
        <f>IF(AND(OR(LEFT(TH!L2266,2)="15",LEFT(TH!M2266,2)="15"),TK!$E$7=TH!F2266),"x","")</f>
        <v/>
      </c>
      <c r="AA2284" s="52" t="str">
        <f>IF(AND(B2284&lt;=NKC!$N$8,B2284&gt;=NKC!$M$8),"x","")</f>
        <v/>
      </c>
      <c r="AB2284" s="834"/>
      <c r="AC2284" s="591"/>
      <c r="AD2284" s="591"/>
    </row>
    <row r="2285" spans="1:30" s="211" customFormat="1" ht="15.75" customHeight="1">
      <c r="A2285" s="204" t="str">
        <f>IF(B2285&lt;&gt;"",IF(AND(B2285&gt;=_TM1,B2285&lt;=_TM2,OR(TH!L2267="1111",TH!M2267="1111")),TH!D2267,""),"")</f>
        <v/>
      </c>
      <c r="B2285" s="36">
        <f t="shared" si="152"/>
        <v>1</v>
      </c>
      <c r="C2285" s="184">
        <f t="shared" si="153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IF(AND('331-CT'!$E$7=TH!H2267,OR(L2285="331",M2285="331")),"331",IF(AND(OR(L2285="131",M2285="131"),H2285='131-CT'!$E$7),"131",""))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IF(OR(TH!L2267=TH!$W$7,M2285=TH!$W$7),"x","")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IF(AND(OR(LEFT(TH!L2267,2)="15",LEFT(TH!M2267,2)="15"),'152-CT'!$J$8=TH!F2267),"x","")</f>
        <v/>
      </c>
      <c r="Z2285" s="52" t="str">
        <f>IF(AND(OR(LEFT(TH!L2267,2)="15",LEFT(TH!M2267,2)="15"),TK!$E$7=TH!F2267),"x","")</f>
        <v/>
      </c>
      <c r="AA2285" s="52" t="str">
        <f>IF(AND(B2285&lt;=NKC!$N$8,B2285&gt;=NKC!$M$8),"x","")</f>
        <v/>
      </c>
      <c r="AB2285" s="834"/>
      <c r="AC2285" s="591"/>
    </row>
    <row r="2286" spans="1:30" s="211" customFormat="1" ht="15.75" customHeight="1">
      <c r="A2286" s="204" t="str">
        <f>IF(B2286&lt;&gt;"",IF(AND(B2286&gt;=_TM1,B2286&lt;=_TM2,OR(TH!L2268="1111",TH!M2268="1111")),TH!D2268,""),"")</f>
        <v/>
      </c>
      <c r="B2286" s="36">
        <f t="shared" si="152"/>
        <v>1</v>
      </c>
      <c r="C2286" s="184">
        <f t="shared" si="153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IF(AND('331-CT'!$E$7=TH!H2268,OR(L2286="331",M2286="331")),"331",IF(AND(OR(L2286="131",M2286="131"),H2286='131-CT'!$E$7),"131",""))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IF(OR(TH!L2268=TH!$W$7,M2286=TH!$W$7),"x","")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IF(AND(OR(LEFT(TH!L2268,2)="15",LEFT(TH!M2268,2)="15"),'152-CT'!$J$8=TH!F2268),"x","")</f>
        <v/>
      </c>
      <c r="Z2286" s="52" t="str">
        <f>IF(AND(OR(LEFT(TH!L2268,2)="15",LEFT(TH!M2268,2)="15"),TK!$E$7=TH!F2268),"x","")</f>
        <v/>
      </c>
      <c r="AA2286" s="52" t="str">
        <f>IF(AND(B2286&lt;=NKC!$N$8,B2286&gt;=NKC!$M$8),"x","")</f>
        <v/>
      </c>
      <c r="AB2286" s="834"/>
      <c r="AC2286" s="591"/>
    </row>
    <row r="2287" spans="1:30" s="211" customFormat="1" ht="15.75" customHeight="1">
      <c r="A2287" s="204" t="str">
        <f>IF(B2287&lt;&gt;"",IF(AND(B2287&gt;=_TM1,B2287&lt;=_TM2,OR(TH!L2269="1111",TH!M2269="1111")),TH!D2269,""),"")</f>
        <v/>
      </c>
      <c r="B2287" s="36">
        <f t="shared" si="152"/>
        <v>1</v>
      </c>
      <c r="C2287" s="184">
        <f t="shared" si="153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IF(AND('331-CT'!$E$7=TH!H2269,OR(L2287="331",M2287="331")),"331",IF(AND(OR(L2287="131",M2287="131"),H2287='131-CT'!$E$7),"131",""))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IF(OR(TH!L2269=TH!$W$7,M2287=TH!$W$7),"x","")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IF(AND(OR(LEFT(TH!L2269,2)="15",LEFT(TH!M2269,2)="15"),'152-CT'!$J$8=TH!F2269),"x","")</f>
        <v/>
      </c>
      <c r="Z2287" s="52" t="str">
        <f>IF(AND(OR(LEFT(TH!L2269,2)="15",LEFT(TH!M2269,2)="15"),TK!$E$7=TH!F2269),"x","")</f>
        <v/>
      </c>
      <c r="AA2287" s="52" t="str">
        <f>IF(AND(B2287&lt;=NKC!$N$8,B2287&gt;=NKC!$M$8),"x","")</f>
        <v/>
      </c>
      <c r="AB2287" s="834"/>
      <c r="AC2287" s="591"/>
      <c r="AD2287" s="591"/>
    </row>
    <row r="2288" spans="1:30" s="211" customFormat="1" ht="15.75" customHeight="1">
      <c r="A2288" s="204" t="str">
        <f>IF(B2288&lt;&gt;"",IF(AND(B2288&gt;=_TM1,B2288&lt;=_TM2,OR(TH!L2270="1111",TH!M2270="1111")),TH!D2270,""),"")</f>
        <v/>
      </c>
      <c r="B2288" s="36">
        <f t="shared" si="152"/>
        <v>1</v>
      </c>
      <c r="C2288" s="184">
        <f t="shared" si="153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IF(AND('331-CT'!$E$7=TH!H2270,OR(L2288="331",M2288="331")),"331",IF(AND(OR(L2288="131",M2288="131"),H2288='131-CT'!$E$7),"131",""))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IF(OR(TH!L2270=TH!$W$7,M2288=TH!$W$7),"x","")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IF(AND(OR(LEFT(TH!L2270,2)="15",LEFT(TH!M2270,2)="15"),'152-CT'!$J$8=TH!F2270),"x","")</f>
        <v/>
      </c>
      <c r="Z2288" s="52" t="str">
        <f>IF(AND(OR(LEFT(TH!L2270,2)="15",LEFT(TH!M2270,2)="15"),TK!$E$7=TH!F2270),"x","")</f>
        <v/>
      </c>
      <c r="AA2288" s="52" t="str">
        <f>IF(AND(B2288&lt;=NKC!$N$8,B2288&gt;=NKC!$M$8),"x","")</f>
        <v/>
      </c>
      <c r="AB2288" s="834"/>
      <c r="AC2288" s="591"/>
    </row>
    <row r="2289" spans="1:30" s="211" customFormat="1" ht="15.75" customHeight="1">
      <c r="A2289" s="204" t="str">
        <f>IF(B2289&lt;&gt;"",IF(AND(B2289&gt;=_TM1,B2289&lt;=_TM2,OR(TH!L2271="1111",TH!M2271="1111")),TH!D2271,""),"")</f>
        <v/>
      </c>
      <c r="B2289" s="36">
        <f t="shared" ref="B2289:B2352" si="154">IF(C2289&lt;&gt;"",MONTH(C2289),"")</f>
        <v>1</v>
      </c>
      <c r="C2289" s="184">
        <f t="shared" si="153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IF(AND('331-CT'!$E$7=TH!H2271,OR(L2289="331",M2289="331")),"331",IF(AND(OR(L2289="131",M2289="131"),H2289='131-CT'!$E$7),"131",""))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IF(OR(TH!L2271=TH!$W$7,M2289=TH!$W$7),"x","")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IF(AND(OR(LEFT(TH!L2271,2)="15",LEFT(TH!M2271,2)="15"),'152-CT'!$J$8=TH!F2271),"x","")</f>
        <v/>
      </c>
      <c r="Z2289" s="52" t="str">
        <f>IF(AND(OR(LEFT(TH!L2271,2)="15",LEFT(TH!M2271,2)="15"),TK!$E$7=TH!F2271),"x","")</f>
        <v/>
      </c>
      <c r="AA2289" s="52" t="str">
        <f>IF(AND(B2289&lt;=NKC!$N$8,B2289&gt;=NKC!$M$8),"x","")</f>
        <v/>
      </c>
      <c r="AB2289" s="834"/>
      <c r="AC2289" s="591"/>
    </row>
    <row r="2290" spans="1:30" s="211" customFormat="1" ht="15.75" customHeight="1">
      <c r="A2290" s="204" t="str">
        <f>IF(B2290&lt;&gt;"",IF(AND(B2290&gt;=_TM1,B2290&lt;=_TM2,OR(TH!L2272="1111",TH!M2272="1111")),TH!D2272,""),"")</f>
        <v/>
      </c>
      <c r="B2290" s="36">
        <f t="shared" si="154"/>
        <v>1</v>
      </c>
      <c r="C2290" s="184">
        <f t="shared" si="153"/>
        <v>0</v>
      </c>
      <c r="D2290" s="191"/>
      <c r="E2290" s="762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IF(AND('331-CT'!$E$7=TH!H2272,OR(L2290="331",M2290="331")),"331",IF(AND(OR(L2290="131",M2290="131"),H2290='131-CT'!$E$7),"131",""))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IF(OR(TH!L2272=TH!$W$7,M2290=TH!$W$7),"x","")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IF(AND(OR(LEFT(TH!L2272,2)="15",LEFT(TH!M2272,2)="15"),'152-CT'!$J$8=TH!F2272),"x","")</f>
        <v/>
      </c>
      <c r="Z2290" s="52" t="str">
        <f>IF(AND(OR(LEFT(TH!L2272,2)="15",LEFT(TH!M2272,2)="15"),TK!$E$7=TH!F2272),"x","")</f>
        <v/>
      </c>
      <c r="AA2290" s="52" t="str">
        <f>IF(AND(B2290&lt;=NKC!$N$8,B2290&gt;=NKC!$M$8),"x","")</f>
        <v/>
      </c>
      <c r="AB2290" s="834"/>
    </row>
    <row r="2291" spans="1:30" s="211" customFormat="1" ht="15.75" customHeight="1">
      <c r="A2291" s="204" t="str">
        <f>IF(B2291&lt;&gt;"",IF(AND(B2291&gt;=_TM1,B2291&lt;=_TM2,OR(TH!L2273="1111",TH!M2273="1111")),TH!D2273,""),"")</f>
        <v/>
      </c>
      <c r="B2291" s="36">
        <f t="shared" si="154"/>
        <v>1</v>
      </c>
      <c r="C2291" s="184">
        <f t="shared" si="153"/>
        <v>0</v>
      </c>
      <c r="D2291" s="191"/>
      <c r="E2291" s="762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IF(AND('331-CT'!$E$7=TH!H2273,OR(L2291="331",M2291="331")),"331",IF(AND(OR(L2291="131",M2291="131"),H2291='131-CT'!$E$7),"131",""))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IF(OR(TH!L2273=TH!$W$7,M2291=TH!$W$7),"x","")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IF(AND(OR(LEFT(TH!L2273,2)="15",LEFT(TH!M2273,2)="15"),'152-CT'!$J$8=TH!F2273),"x","")</f>
        <v/>
      </c>
      <c r="Z2291" s="52" t="str">
        <f>IF(AND(OR(LEFT(TH!L2273,2)="15",LEFT(TH!M2273,2)="15"),TK!$E$7=TH!F2273),"x","")</f>
        <v/>
      </c>
      <c r="AA2291" s="52" t="str">
        <f>IF(AND(B2291&lt;=NKC!$N$8,B2291&gt;=NKC!$M$8),"x","")</f>
        <v/>
      </c>
      <c r="AB2291" s="834"/>
    </row>
    <row r="2292" spans="1:30" s="211" customFormat="1" ht="15.75" customHeight="1">
      <c r="A2292" s="204" t="str">
        <f>IF(B2292&lt;&gt;"",IF(AND(B2292&gt;=_TM1,B2292&lt;=_TM2,OR(TH!L2274="1111",TH!M2274="1111")),TH!D2274,""),"")</f>
        <v/>
      </c>
      <c r="B2292" s="36">
        <f t="shared" si="154"/>
        <v>1</v>
      </c>
      <c r="C2292" s="184">
        <f t="shared" si="153"/>
        <v>0</v>
      </c>
      <c r="D2292" s="191"/>
      <c r="E2292" s="762"/>
      <c r="F2292" s="297"/>
      <c r="G2292" s="483"/>
      <c r="H2292" s="7"/>
      <c r="I2292" s="256"/>
      <c r="J2292" s="256"/>
      <c r="K2292" s="599"/>
      <c r="L2292" s="600"/>
      <c r="M2292" s="600"/>
      <c r="N2292" s="52" t="str">
        <f>IF(AND('331-CT'!$E$7=TH!H2274,OR(L2292="331",M2292="331")),"331",IF(AND(OR(L2292="131",M2292="131"),H2292='131-CT'!$E$7),"131",""))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IF(OR(TH!L2274=TH!$W$7,M2292=TH!$W$7),"x","")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IF(AND(OR(LEFT(TH!L2274,2)="15",LEFT(TH!M2274,2)="15"),'152-CT'!$J$8=TH!F2274),"x","")</f>
        <v/>
      </c>
      <c r="Z2292" s="52" t="str">
        <f>IF(AND(OR(LEFT(TH!L2274,2)="15",LEFT(TH!M2274,2)="15"),TK!$E$7=TH!F2274),"x","")</f>
        <v/>
      </c>
      <c r="AA2292" s="52" t="str">
        <f>IF(AND(B2292&lt;=NKC!$N$8,B2292&gt;=NKC!$M$8),"x","")</f>
        <v/>
      </c>
      <c r="AB2292" s="834"/>
    </row>
    <row r="2293" spans="1:30" s="211" customFormat="1" ht="15.75" customHeight="1">
      <c r="A2293" s="204" t="str">
        <f>IF(B2293&lt;&gt;"",IF(AND(B2293&gt;=_TM1,B2293&lt;=_TM2,OR(TH!L2275="1111",TH!M2275="1111")),TH!D2275,""),"")</f>
        <v/>
      </c>
      <c r="B2293" s="36">
        <f t="shared" si="154"/>
        <v>1</v>
      </c>
      <c r="C2293" s="184">
        <f t="shared" ref="C2293:C2356" si="155">E2293</f>
        <v>0</v>
      </c>
      <c r="D2293" s="191"/>
      <c r="E2293" s="762"/>
      <c r="F2293" s="297"/>
      <c r="G2293" s="483"/>
      <c r="H2293" s="7"/>
      <c r="I2293" s="256"/>
      <c r="J2293" s="256"/>
      <c r="K2293" s="599"/>
      <c r="L2293" s="600"/>
      <c r="M2293" s="600"/>
      <c r="N2293" s="52" t="str">
        <f>IF(AND('331-CT'!$E$7=TH!H2275,OR(L2293="331",M2293="331")),"331",IF(AND(OR(L2293="131",M2293="131"),H2293='131-CT'!$E$7),"131",""))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IF(OR(TH!L2275=TH!$W$7,M2293=TH!$W$7),"x","")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IF(AND(OR(LEFT(TH!L2275,2)="15",LEFT(TH!M2275,2)="15"),'152-CT'!$J$8=TH!F2275),"x","")</f>
        <v/>
      </c>
      <c r="Z2293" s="52" t="str">
        <f>IF(AND(OR(LEFT(TH!L2275,2)="15",LEFT(TH!M2275,2)="15"),TK!$E$7=TH!F2275),"x","")</f>
        <v/>
      </c>
      <c r="AA2293" s="52" t="str">
        <f>IF(AND(B2293&lt;=NKC!$N$8,B2293&gt;=NKC!$M$8),"x","")</f>
        <v/>
      </c>
      <c r="AB2293" s="834"/>
    </row>
    <row r="2294" spans="1:30" s="211" customFormat="1" ht="15.75" customHeight="1">
      <c r="A2294" s="204" t="str">
        <f>IF(B2294&lt;&gt;"",IF(AND(B2294&gt;=_TM1,B2294&lt;=_TM2,OR(TH!L2276="1111",TH!M2276="1111")),TH!D2276,""),"")</f>
        <v/>
      </c>
      <c r="B2294" s="36">
        <f t="shared" si="154"/>
        <v>1</v>
      </c>
      <c r="C2294" s="184">
        <f t="shared" si="155"/>
        <v>0</v>
      </c>
      <c r="D2294" s="37"/>
      <c r="E2294" s="762"/>
      <c r="F2294" s="297"/>
      <c r="G2294" s="483"/>
      <c r="H2294" s="7"/>
      <c r="I2294" s="256"/>
      <c r="J2294" s="256"/>
      <c r="K2294" s="599"/>
      <c r="L2294" s="600"/>
      <c r="M2294" s="600"/>
      <c r="N2294" s="52" t="str">
        <f>IF(AND('331-CT'!$E$7=TH!H2276,OR(L2294="331",M2294="331")),"331",IF(AND(OR(L2294="131",M2294="131"),H2294='131-CT'!$E$7),"131",""))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IF(OR(TH!L2276=TH!$W$7,M2294=TH!$W$7),"x","")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IF(AND(OR(LEFT(TH!L2276,2)="15",LEFT(TH!M2276,2)="15"),'152-CT'!$J$8=TH!F2276),"x","")</f>
        <v/>
      </c>
      <c r="Z2294" s="52" t="str">
        <f>IF(AND(OR(LEFT(TH!L2276,2)="15",LEFT(TH!M2276,2)="15"),TK!$E$7=TH!F2276),"x","")</f>
        <v/>
      </c>
      <c r="AA2294" s="52" t="str">
        <f>IF(AND(B2294&lt;=NKC!$N$8,B2294&gt;=NKC!$M$8),"x","")</f>
        <v/>
      </c>
      <c r="AB2294" s="834"/>
      <c r="AC2294" s="591"/>
      <c r="AD2294" s="591"/>
    </row>
    <row r="2295" spans="1:30" s="211" customFormat="1" ht="15.75" customHeight="1">
      <c r="A2295" s="204" t="str">
        <f>IF(B2295&lt;&gt;"",IF(AND(B2295&gt;=_TM1,B2295&lt;=_TM2,OR(TH!L2277="1111",TH!M2277="1111")),TH!D2277,""),"")</f>
        <v/>
      </c>
      <c r="B2295" s="36">
        <f t="shared" si="154"/>
        <v>1</v>
      </c>
      <c r="C2295" s="184">
        <f t="shared" si="155"/>
        <v>0</v>
      </c>
      <c r="D2295" s="37"/>
      <c r="E2295" s="762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</row>
    <row r="2296" spans="1:30" s="211" customFormat="1" ht="15.75" customHeight="1">
      <c r="A2296" s="204" t="str">
        <f>IF(B2296&lt;&gt;"",IF(AND(B2296&gt;=_TM1,B2296&lt;=_TM2,OR(TH!L2278="1111",TH!M2278="1111")),TH!D2278,""),"")</f>
        <v/>
      </c>
      <c r="B2296" s="36">
        <f t="shared" si="154"/>
        <v>1</v>
      </c>
      <c r="C2296" s="184">
        <f t="shared" si="155"/>
        <v>0</v>
      </c>
      <c r="D2296" s="37"/>
      <c r="E2296" s="762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customHeight="1">
      <c r="A2297" s="204" t="str">
        <f>IF(B2297&lt;&gt;"",IF(AND(B2297&gt;=_TM1,B2297&lt;=_TM2,OR(TH!L2279="1111",TH!M2279="1111")),TH!D2279,""),"")</f>
        <v/>
      </c>
      <c r="B2297" s="36">
        <f t="shared" si="154"/>
        <v>1</v>
      </c>
      <c r="C2297" s="184">
        <f t="shared" si="155"/>
        <v>0</v>
      </c>
      <c r="D2297" s="191"/>
      <c r="E2297" s="762"/>
      <c r="F2297" s="189"/>
      <c r="G2297" s="483"/>
      <c r="H2297" s="7"/>
      <c r="I2297" s="256"/>
      <c r="J2297" s="256"/>
      <c r="K2297" s="599"/>
      <c r="L2297" s="194"/>
      <c r="M2297" s="194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  <c r="AD2297" s="591"/>
    </row>
    <row r="2298" spans="1:30" s="211" customFormat="1" ht="15.75" customHeight="1">
      <c r="A2298" s="204" t="str">
        <f>IF(B2298&lt;&gt;"",IF(AND(B2298&gt;=_TM1,B2298&lt;=_TM2,OR(TH!L2280="1111",TH!M2280="1111")),TH!D2280,""),"")</f>
        <v/>
      </c>
      <c r="B2298" s="36">
        <f t="shared" si="154"/>
        <v>1</v>
      </c>
      <c r="C2298" s="184">
        <f t="shared" si="155"/>
        <v>0</v>
      </c>
      <c r="D2298" s="191"/>
      <c r="E2298" s="762"/>
      <c r="F2298" s="189"/>
      <c r="G2298" s="483"/>
      <c r="H2298" s="7"/>
      <c r="I2298" s="256"/>
      <c r="J2298" s="256"/>
      <c r="K2298" s="599"/>
      <c r="L2298" s="194"/>
      <c r="M2298" s="194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</row>
    <row r="2299" spans="1:30" s="211" customFormat="1" ht="15.75" customHeight="1">
      <c r="A2299" s="204" t="str">
        <f>IF(B2299&lt;&gt;"",IF(AND(B2299&gt;=_TM1,B2299&lt;=_TM2,OR(TH!L2281="1111",TH!M2281="1111")),TH!D2281,""),"")</f>
        <v/>
      </c>
      <c r="B2299" s="36">
        <f t="shared" si="154"/>
        <v>1</v>
      </c>
      <c r="C2299" s="184">
        <f t="shared" si="155"/>
        <v>0</v>
      </c>
      <c r="D2299" s="191"/>
      <c r="E2299" s="762"/>
      <c r="F2299" s="189"/>
      <c r="G2299" s="483"/>
      <c r="H2299" s="7"/>
      <c r="I2299" s="739"/>
      <c r="J2299" s="739"/>
      <c r="K2299" s="599"/>
      <c r="L2299" s="194"/>
      <c r="M2299" s="194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customHeight="1">
      <c r="A2300" s="204" t="str">
        <f>IF(B2300&lt;&gt;"",IF(AND(B2300&gt;=_TM1,B2300&lt;=_TM2,OR(TH!L2282="1111",TH!M2282="1111")),TH!D2282,""),"")</f>
        <v/>
      </c>
      <c r="B2300" s="36">
        <f t="shared" si="154"/>
        <v>1</v>
      </c>
      <c r="C2300" s="184">
        <f t="shared" si="155"/>
        <v>0</v>
      </c>
      <c r="D2300" s="37"/>
      <c r="E2300" s="762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  <c r="AD2300" s="591"/>
    </row>
    <row r="2301" spans="1:30" s="211" customFormat="1" ht="15.75" customHeight="1">
      <c r="A2301" s="204" t="str">
        <f>IF(B2301&lt;&gt;"",IF(AND(B2301&gt;=_TM1,B2301&lt;=_TM2,OR(TH!L2283="1111",TH!M2283="1111")),TH!D2283,""),"")</f>
        <v/>
      </c>
      <c r="B2301" s="36">
        <f t="shared" si="154"/>
        <v>1</v>
      </c>
      <c r="C2301" s="184">
        <f t="shared" si="155"/>
        <v>0</v>
      </c>
      <c r="D2301" s="37"/>
      <c r="E2301" s="762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</row>
    <row r="2302" spans="1:30" s="211" customFormat="1" ht="15.75" customHeight="1">
      <c r="A2302" s="204" t="str">
        <f>IF(B2302&lt;&gt;"",IF(AND(B2302&gt;=_TM1,B2302&lt;=_TM2,OR(TH!L2284="1111",TH!M2284="1111")),TH!D2284,""),"")</f>
        <v/>
      </c>
      <c r="B2302" s="36">
        <f t="shared" si="154"/>
        <v>1</v>
      </c>
      <c r="C2302" s="184">
        <f t="shared" si="155"/>
        <v>0</v>
      </c>
      <c r="D2302" s="37"/>
      <c r="E2302" s="762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customHeight="1">
      <c r="A2303" s="204" t="str">
        <f>IF(B2303&lt;&gt;"",IF(AND(B2303&gt;=_TM1,B2303&lt;=_TM2,OR(TH!L2396="1111",TH!M2396="1111")),TH!D2396,""),"")</f>
        <v/>
      </c>
      <c r="B2303" s="36">
        <f t="shared" si="154"/>
        <v>1</v>
      </c>
      <c r="C2303" s="184">
        <f t="shared" si="155"/>
        <v>0</v>
      </c>
      <c r="D2303" s="191"/>
      <c r="E2303" s="191"/>
      <c r="F2303" s="189"/>
      <c r="G2303" s="483"/>
      <c r="H2303" s="7"/>
      <c r="I2303" s="256"/>
      <c r="J2303" s="256"/>
      <c r="K2303" s="599"/>
      <c r="L2303" s="600"/>
      <c r="M2303" s="600"/>
      <c r="N2303" s="52" t="str">
        <f>IF(AND('331-CT'!$E$7=TH!H2396,OR(L2303="331",M2303="331")),"331",IF(AND(OR(L2303="131",M2303="131"),H2303='131-CT'!$E$7),"131",""))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IF(OR(TH!L2396=TH!$W$7,M2303=TH!$W$7),"x","")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IF(AND(OR(LEFT(TH!L2396,2)="15",LEFT(TH!M2396,2)="15"),'152-CT'!$J$8=TH!F2396),"x","")</f>
        <v/>
      </c>
      <c r="Z2303" s="52" t="str">
        <f>IF(AND(OR(LEFT(TH!L2396,2)="15",LEFT(TH!M2396,2)="15"),TK!$E$7=TH!F2396),"x","")</f>
        <v/>
      </c>
      <c r="AA2303" s="52" t="str">
        <f>IF(AND(B2303&lt;=NKC!$N$8,B2303&gt;=NKC!$M$8),"x","")</f>
        <v/>
      </c>
      <c r="AB2303" s="834"/>
      <c r="AC2303" s="591"/>
      <c r="AD2303" s="591"/>
    </row>
    <row r="2304" spans="1:30" s="211" customFormat="1" ht="15.75" customHeight="1">
      <c r="A2304" s="204" t="str">
        <f>IF(B2304&lt;&gt;"",IF(AND(B2304&gt;=_TM1,B2304&lt;=_TM2,OR(TH!L2397="1111",TH!M2397="1111")),TH!D2397,""),"")</f>
        <v/>
      </c>
      <c r="B2304" s="36">
        <f t="shared" si="154"/>
        <v>1</v>
      </c>
      <c r="C2304" s="184">
        <f t="shared" si="155"/>
        <v>0</v>
      </c>
      <c r="D2304" s="191"/>
      <c r="E2304" s="191"/>
      <c r="F2304" s="189"/>
      <c r="G2304" s="483"/>
      <c r="H2304" s="7"/>
      <c r="I2304" s="256"/>
      <c r="J2304" s="256"/>
      <c r="K2304" s="599"/>
      <c r="L2304" s="600"/>
      <c r="M2304" s="600"/>
      <c r="N2304" s="52" t="str">
        <f>IF(AND('331-CT'!$E$7=TH!H2397,OR(L2304="331",M2304="331")),"331",IF(AND(OR(L2304="131",M2304="131"),H2304='131-CT'!$E$7),"131",""))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IF(OR(TH!L2397=TH!$W$7,M2304=TH!$W$7),"x","")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IF(AND(OR(LEFT(TH!L2397,2)="15",LEFT(TH!M2397,2)="15"),'152-CT'!$J$8=TH!F2397),"x","")</f>
        <v/>
      </c>
      <c r="Z2304" s="52" t="str">
        <f>IF(AND(OR(LEFT(TH!L2397,2)="15",LEFT(TH!M2397,2)="15"),TK!$E$7=TH!F2397),"x","")</f>
        <v/>
      </c>
      <c r="AA2304" s="52" t="str">
        <f>IF(AND(B2304&lt;=NKC!$N$8,B2304&gt;=NKC!$M$8),"x","")</f>
        <v/>
      </c>
      <c r="AB2304" s="834"/>
      <c r="AC2304" s="591"/>
      <c r="AD2304" s="591"/>
    </row>
    <row r="2305" spans="1:30" s="211" customFormat="1" ht="15.75" customHeight="1">
      <c r="A2305" s="204" t="str">
        <f>IF(B2305&lt;&gt;"",IF(AND(B2305&gt;=_TM1,B2305&lt;=_TM2,OR(TH!L2398="1111",TH!M2398="1111")),TH!D2398,""),"")</f>
        <v/>
      </c>
      <c r="B2305" s="36">
        <f t="shared" si="154"/>
        <v>1</v>
      </c>
      <c r="C2305" s="184">
        <f t="shared" si="155"/>
        <v>0</v>
      </c>
      <c r="D2305" s="191"/>
      <c r="E2305" s="191"/>
      <c r="F2305" s="189"/>
      <c r="G2305" s="483"/>
      <c r="H2305" s="7"/>
      <c r="I2305" s="256"/>
      <c r="J2305" s="256"/>
      <c r="K2305" s="599"/>
      <c r="L2305" s="600"/>
      <c r="M2305" s="600"/>
      <c r="N2305" s="52" t="str">
        <f>IF(AND('331-CT'!$E$7=TH!H2398,OR(L2305="331",M2305="331")),"331",IF(AND(OR(L2305="131",M2305="131"),H2305='131-CT'!$E$7),"131",""))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IF(OR(TH!L2398=TH!$W$7,M2305=TH!$W$7),"x","")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IF(AND(OR(LEFT(TH!L2398,2)="15",LEFT(TH!M2398,2)="15"),'152-CT'!$J$8=TH!F2398),"x","")</f>
        <v/>
      </c>
      <c r="Z2305" s="52" t="str">
        <f>IF(AND(OR(LEFT(TH!L2398,2)="15",LEFT(TH!M2398,2)="15"),TK!$E$7=TH!F2398),"x","")</f>
        <v/>
      </c>
      <c r="AA2305" s="52" t="str">
        <f>IF(AND(B2305&lt;=NKC!$N$8,B2305&gt;=NKC!$M$8),"x","")</f>
        <v/>
      </c>
      <c r="AB2305" s="834"/>
      <c r="AC2305" s="591"/>
      <c r="AD2305" s="591"/>
    </row>
    <row r="2306" spans="1:30" s="211" customFormat="1" ht="15.75" customHeight="1">
      <c r="A2306" s="204" t="str">
        <f>IF(B2306&lt;&gt;"",IF(AND(B2306&gt;=_TM1,B2306&lt;=_TM2,OR(TH!L2399="1111",TH!M2399="1111")),TH!D2399,""),"")</f>
        <v/>
      </c>
      <c r="B2306" s="36">
        <f t="shared" si="154"/>
        <v>1</v>
      </c>
      <c r="C2306" s="184">
        <f t="shared" si="155"/>
        <v>0</v>
      </c>
      <c r="D2306" s="191"/>
      <c r="E2306" s="191"/>
      <c r="F2306" s="189"/>
      <c r="G2306" s="483"/>
      <c r="H2306" s="7"/>
      <c r="I2306" s="256"/>
      <c r="J2306" s="256"/>
      <c r="K2306" s="599"/>
      <c r="L2306" s="600"/>
      <c r="M2306" s="600"/>
      <c r="N2306" s="52" t="str">
        <f>IF(AND('331-CT'!$E$7=TH!H2399,OR(L2306="331",M2306="331")),"331",IF(AND(OR(L2306="131",M2306="131"),H2306='131-CT'!$E$7),"131",""))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IF(OR(TH!L2399=TH!$W$7,M2306=TH!$W$7),"x","")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IF(AND(OR(LEFT(TH!L2399,2)="15",LEFT(TH!M2399,2)="15"),'152-CT'!$J$8=TH!F2399),"x","")</f>
        <v/>
      </c>
      <c r="Z2306" s="52" t="str">
        <f>IF(AND(OR(LEFT(TH!L2399,2)="15",LEFT(TH!M2399,2)="15"),TK!$E$7=TH!F2399),"x","")</f>
        <v/>
      </c>
      <c r="AA2306" s="52" t="str">
        <f>IF(AND(B2306&lt;=NKC!$N$8,B2306&gt;=NKC!$M$8),"x","")</f>
        <v/>
      </c>
      <c r="AB2306" s="834"/>
      <c r="AC2306" s="591"/>
    </row>
    <row r="2307" spans="1:30" s="211" customFormat="1" ht="15.75" customHeight="1">
      <c r="A2307" s="204" t="str">
        <f>IF(B2307&lt;&gt;"",IF(AND(B2307&gt;=_TM1,B2307&lt;=_TM2,OR(TH!L2285="1111",TH!M2285="1111")),TH!D2285,""),"")</f>
        <v/>
      </c>
      <c r="B2307" s="36">
        <f t="shared" si="154"/>
        <v>1</v>
      </c>
      <c r="C2307" s="184">
        <f t="shared" si="155"/>
        <v>0</v>
      </c>
      <c r="D2307" s="37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IF(AND('331-CT'!$E$7=TH!H2285,OR(L2307="331",M2307="331")),"331",IF(AND(OR(L2307="131",M2307="131"),H2307='131-CT'!$E$7),"131",""))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IF(OR(TH!L2285=TH!$W$7,M2307=TH!$W$7),"x","")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IF(AND(OR(LEFT(TH!L2285,2)="15",LEFT(TH!M2285,2)="15"),'152-CT'!$J$8=TH!F2285),"x","")</f>
        <v/>
      </c>
      <c r="Z2307" s="52" t="str">
        <f>IF(AND(OR(LEFT(TH!L2285,2)="15",LEFT(TH!M2285,2)="15"),TK!$E$7=TH!F2285),"x","")</f>
        <v/>
      </c>
      <c r="AA2307" s="52" t="str">
        <f>IF(AND(B2307&lt;=NKC!$N$8,B2307&gt;=NKC!$M$8),"x","")</f>
        <v/>
      </c>
      <c r="AB2307" s="834"/>
      <c r="AC2307" s="591"/>
      <c r="AD2307" s="591"/>
    </row>
    <row r="2308" spans="1:30" s="211" customFormat="1" ht="15.75" customHeight="1">
      <c r="A2308" s="204" t="str">
        <f>IF(B2308&lt;&gt;"",IF(AND(B2308&gt;=_TM1,B2308&lt;=_TM2,OR(TH!L2286="1111",TH!M2286="1111")),TH!D2286,""),"")</f>
        <v/>
      </c>
      <c r="B2308" s="36">
        <f t="shared" si="154"/>
        <v>1</v>
      </c>
      <c r="C2308" s="184">
        <f t="shared" si="155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IF(AND('331-CT'!$E$7=TH!H2286,OR(L2308="331",M2308="331")),"331",IF(AND(OR(L2308="131",M2308="131"),H2308='131-CT'!$E$7),"131",""))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IF(OR(TH!L2286=TH!$W$7,M2308=TH!$W$7),"x","")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IF(AND(OR(LEFT(TH!L2286,2)="15",LEFT(TH!M2286,2)="15"),'152-CT'!$J$8=TH!F2286),"x","")</f>
        <v/>
      </c>
      <c r="Z2308" s="52" t="str">
        <f>IF(AND(OR(LEFT(TH!L2286,2)="15",LEFT(TH!M2286,2)="15"),TK!$E$7=TH!F2286),"x","")</f>
        <v/>
      </c>
      <c r="AA2308" s="52" t="str">
        <f>IF(AND(B2308&lt;=NKC!$N$8,B2308&gt;=NKC!$M$8),"x","")</f>
        <v/>
      </c>
      <c r="AB2308" s="834"/>
      <c r="AC2308" s="591"/>
    </row>
    <row r="2309" spans="1:30" s="211" customFormat="1" ht="15.75" customHeight="1">
      <c r="A2309" s="204" t="str">
        <f>IF(B2309&lt;&gt;"",IF(AND(B2309&gt;=_TM1,B2309&lt;=_TM2,OR(TH!L2287="1111",TH!M2287="1111")),TH!D2287,""),"")</f>
        <v/>
      </c>
      <c r="B2309" s="36">
        <f t="shared" si="154"/>
        <v>1</v>
      </c>
      <c r="C2309" s="184">
        <f t="shared" si="155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IF(AND('331-CT'!$E$7=TH!H2287,OR(L2309="331",M2309="331")),"331",IF(AND(OR(L2309="131",M2309="131"),H2309='131-CT'!$E$7),"131",""))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IF(OR(TH!L2287=TH!$W$7,M2309=TH!$W$7),"x","")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IF(AND(OR(LEFT(TH!L2287,2)="15",LEFT(TH!M2287,2)="15"),'152-CT'!$J$8=TH!F2287),"x","")</f>
        <v/>
      </c>
      <c r="Z2309" s="52" t="str">
        <f>IF(AND(OR(LEFT(TH!L2287,2)="15",LEFT(TH!M2287,2)="15"),TK!$E$7=TH!F2287),"x","")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customHeight="1">
      <c r="A2310" s="204" t="str">
        <f>IF(B2310&lt;&gt;"",IF(AND(B2310&gt;=_TM1,B2310&lt;=_TM2,OR(TH!L2288="1111",TH!M2288="1111")),TH!D2288,""),"")</f>
        <v/>
      </c>
      <c r="B2310" s="36">
        <f t="shared" si="154"/>
        <v>1</v>
      </c>
      <c r="C2310" s="184">
        <f t="shared" si="155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IF(AND('331-CT'!$E$7=TH!H2288,OR(L2310="331",M2310="331")),"331",IF(AND(OR(L2310="131",M2310="131"),H2310='131-CT'!$E$7),"131",""))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IF(OR(TH!L2288=TH!$W$7,M2310=TH!$W$7),"x","")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IF(AND(OR(LEFT(TH!L2288,2)="15",LEFT(TH!M2288,2)="15"),'152-CT'!$J$8=TH!F2288),"x","")</f>
        <v/>
      </c>
      <c r="Z2310" s="52" t="str">
        <f>IF(AND(OR(LEFT(TH!L2288,2)="15",LEFT(TH!M2288,2)="15"),TK!$E$7=TH!F2288),"x","")</f>
        <v/>
      </c>
      <c r="AA2310" s="52" t="str">
        <f>IF(AND(B2310&lt;=NKC!$N$8,B2310&gt;=NKC!$M$8),"x","")</f>
        <v/>
      </c>
      <c r="AB2310" s="834"/>
      <c r="AC2310" s="591"/>
      <c r="AD2310" s="591"/>
    </row>
    <row r="2311" spans="1:30" s="211" customFormat="1" ht="15.75" customHeight="1">
      <c r="A2311" s="204" t="str">
        <f>IF(B2311&lt;&gt;"",IF(AND(B2311&gt;=_TM1,B2311&lt;=_TM2,OR(TH!L2289="1111",TH!M2289="1111")),TH!D2289,""),"")</f>
        <v/>
      </c>
      <c r="B2311" s="36">
        <f t="shared" si="154"/>
        <v>1</v>
      </c>
      <c r="C2311" s="184">
        <f t="shared" si="155"/>
        <v>0</v>
      </c>
      <c r="D2311" s="37"/>
      <c r="E2311" s="762"/>
      <c r="F2311" s="297"/>
      <c r="G2311" s="483"/>
      <c r="H2311" s="7"/>
      <c r="I2311" s="256"/>
      <c r="J2311" s="256"/>
      <c r="K2311" s="599"/>
      <c r="L2311" s="600"/>
      <c r="M2311" s="600"/>
      <c r="N2311" s="52" t="str">
        <f>IF(AND('331-CT'!$E$7=TH!H2289,OR(L2311="331",M2311="331")),"331",IF(AND(OR(L2311="131",M2311="131"),H2311='131-CT'!$E$7),"131",""))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IF(OR(TH!L2289=TH!$W$7,M2311=TH!$W$7),"x","")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IF(AND(OR(LEFT(TH!L2289,2)="15",LEFT(TH!M2289,2)="15"),'152-CT'!$J$8=TH!F2289),"x","")</f>
        <v/>
      </c>
      <c r="Z2311" s="52" t="str">
        <f>IF(AND(OR(LEFT(TH!L2289,2)="15",LEFT(TH!M2289,2)="15"),TK!$E$7=TH!F2289),"x","")</f>
        <v/>
      </c>
      <c r="AA2311" s="52" t="str">
        <f>IF(AND(B2311&lt;=NKC!$N$8,B2311&gt;=NKC!$M$8),"x","")</f>
        <v/>
      </c>
      <c r="AB2311" s="834"/>
      <c r="AC2311" s="591"/>
    </row>
    <row r="2312" spans="1:30" s="211" customFormat="1" ht="15.75" customHeight="1">
      <c r="A2312" s="204" t="str">
        <f>IF(B2312&lt;&gt;"",IF(AND(B2312&gt;=_TM1,B2312&lt;=_TM2,OR(TH!L2290="1111",TH!M2290="1111")),TH!D2290,""),"")</f>
        <v/>
      </c>
      <c r="B2312" s="36">
        <f t="shared" si="154"/>
        <v>1</v>
      </c>
      <c r="C2312" s="184">
        <f t="shared" si="155"/>
        <v>0</v>
      </c>
      <c r="D2312" s="37"/>
      <c r="E2312" s="762"/>
      <c r="F2312" s="297"/>
      <c r="G2312" s="483"/>
      <c r="H2312" s="7"/>
      <c r="I2312" s="256"/>
      <c r="J2312" s="256"/>
      <c r="K2312" s="599"/>
      <c r="L2312" s="600"/>
      <c r="M2312" s="600"/>
      <c r="N2312" s="52" t="str">
        <f>IF(AND('331-CT'!$E$7=TH!H2290,OR(L2312="331",M2312="331")),"331",IF(AND(OR(L2312="131",M2312="131"),H2312='131-CT'!$E$7),"131",""))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IF(OR(TH!L2290=TH!$W$7,M2312=TH!$W$7),"x","")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IF(AND(OR(LEFT(TH!L2290,2)="15",LEFT(TH!M2290,2)="15"),'152-CT'!$J$8=TH!F2290),"x","")</f>
        <v/>
      </c>
      <c r="Z2312" s="52" t="str">
        <f>IF(AND(OR(LEFT(TH!L2290,2)="15",LEFT(TH!M2290,2)="15"),TK!$E$7=TH!F2290),"x","")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customHeight="1">
      <c r="A2313" s="204" t="str">
        <f>IF(B2313&lt;&gt;"",IF(AND(B2313&gt;=_TM1,B2313&lt;=_TM2,OR(TH!L2291="1111",TH!M2291="1111")),TH!D2291,""),"")</f>
        <v/>
      </c>
      <c r="B2313" s="36">
        <f t="shared" si="154"/>
        <v>1</v>
      </c>
      <c r="C2313" s="184">
        <f t="shared" si="155"/>
        <v>0</v>
      </c>
      <c r="D2313" s="191"/>
      <c r="E2313" s="762"/>
      <c r="F2313" s="189"/>
      <c r="G2313" s="483"/>
      <c r="H2313" s="7"/>
      <c r="I2313" s="256"/>
      <c r="J2313" s="256"/>
      <c r="K2313" s="599"/>
      <c r="L2313" s="600"/>
      <c r="M2313" s="600"/>
      <c r="N2313" s="52" t="str">
        <f>IF(AND('331-CT'!$E$7=TH!H2291,OR(L2313="331",M2313="331")),"331",IF(AND(OR(L2313="131",M2313="131"),H2313='131-CT'!$E$7),"131",""))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IF(OR(TH!L2291=TH!$W$7,M2313=TH!$W$7),"x","")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IF(AND(OR(LEFT(TH!L2291,2)="15",LEFT(TH!M2291,2)="15"),'152-CT'!$J$8=TH!F2291),"x","")</f>
        <v/>
      </c>
      <c r="Z2313" s="52" t="str">
        <f>IF(AND(OR(LEFT(TH!L2291,2)="15",LEFT(TH!M2291,2)="15"),TK!$E$7=TH!F2291),"x","")</f>
        <v/>
      </c>
      <c r="AA2313" s="52" t="str">
        <f>IF(AND(B2313&lt;=NKC!$N$8,B2313&gt;=NKC!$M$8),"x","")</f>
        <v/>
      </c>
      <c r="AB2313" s="834"/>
    </row>
    <row r="2314" spans="1:30" s="211" customFormat="1" ht="15.75" customHeight="1">
      <c r="A2314" s="204" t="str">
        <f>IF(B2314&lt;&gt;"",IF(AND(B2314&gt;=_TM1,B2314&lt;=_TM2,OR(TH!L2292="1111",TH!M2292="1111")),TH!D2292,""),"")</f>
        <v/>
      </c>
      <c r="B2314" s="36">
        <f t="shared" si="154"/>
        <v>1</v>
      </c>
      <c r="C2314" s="184">
        <f t="shared" si="155"/>
        <v>0</v>
      </c>
      <c r="D2314" s="184"/>
      <c r="E2314" s="762"/>
      <c r="F2314" s="189"/>
      <c r="G2314" s="483"/>
      <c r="H2314" s="7"/>
      <c r="I2314" s="256"/>
      <c r="J2314" s="256"/>
      <c r="K2314" s="599"/>
      <c r="L2314" s="600"/>
      <c r="M2314" s="600"/>
      <c r="N2314" s="52" t="str">
        <f>IF(AND('331-CT'!$E$7=TH!H2292,OR(L2314="331",M2314="331")),"331",IF(AND(OR(L2314="131",M2314="131"),H2314='131-CT'!$E$7),"131",""))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IF(OR(TH!L2292=TH!$W$7,M2314=TH!$W$7),"x","")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IF(AND(OR(LEFT(TH!L2292,2)="15",LEFT(TH!M2292,2)="15"),'152-CT'!$J$8=TH!F2292),"x","")</f>
        <v/>
      </c>
      <c r="Z2314" s="52" t="str">
        <f>IF(AND(OR(LEFT(TH!L2292,2)="15",LEFT(TH!M2292,2)="15"),TK!$E$7=TH!F2292),"x","")</f>
        <v/>
      </c>
      <c r="AA2314" s="52" t="str">
        <f>IF(AND(B2314&lt;=NKC!$N$8,B2314&gt;=NKC!$M$8),"x","")</f>
        <v/>
      </c>
      <c r="AB2314" s="834"/>
    </row>
    <row r="2315" spans="1:30" s="211" customFormat="1" ht="15.75" customHeight="1">
      <c r="A2315" s="204" t="str">
        <f>IF(B2315&lt;&gt;"",IF(AND(B2315&gt;=_TM1,B2315&lt;=_TM2,OR(TH!L2293="1111",TH!M2293="1111")),TH!D2293,""),"")</f>
        <v/>
      </c>
      <c r="B2315" s="36">
        <f t="shared" si="154"/>
        <v>1</v>
      </c>
      <c r="C2315" s="184">
        <f t="shared" si="155"/>
        <v>0</v>
      </c>
      <c r="D2315" s="191"/>
      <c r="E2315" s="762"/>
      <c r="F2315" s="189"/>
      <c r="G2315" s="483"/>
      <c r="H2315" s="7"/>
      <c r="I2315" s="256"/>
      <c r="J2315" s="256"/>
      <c r="K2315" s="599"/>
      <c r="L2315" s="600"/>
      <c r="M2315" s="600"/>
      <c r="N2315" s="52" t="str">
        <f>IF(AND('331-CT'!$E$7=TH!H2293,OR(L2315="331",M2315="331")),"331",IF(AND(OR(L2315="131",M2315="131"),H2315='131-CT'!$E$7),"131",""))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IF(OR(TH!L2293=TH!$W$7,M2315=TH!$W$7),"x","")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IF(AND(OR(LEFT(TH!L2293,2)="15",LEFT(TH!M2293,2)="15"),'152-CT'!$J$8=TH!F2293),"x","")</f>
        <v/>
      </c>
      <c r="Z2315" s="52" t="str">
        <f>IF(AND(OR(LEFT(TH!L2293,2)="15",LEFT(TH!M2293,2)="15"),TK!$E$7=TH!F2293),"x","")</f>
        <v/>
      </c>
      <c r="AA2315" s="52" t="str">
        <f>IF(AND(B2315&lt;=NKC!$N$8,B2315&gt;=NKC!$M$8),"x","")</f>
        <v/>
      </c>
      <c r="AB2315" s="834"/>
    </row>
    <row r="2316" spans="1:30" s="211" customFormat="1" ht="15.75" customHeight="1">
      <c r="A2316" s="204" t="str">
        <f>IF(B2316&lt;&gt;"",IF(AND(B2316&gt;=_TM1,B2316&lt;=_TM2,OR(TH!L2294="1111",TH!M2294="1111")),TH!D2294,""),"")</f>
        <v/>
      </c>
      <c r="B2316" s="36">
        <f t="shared" si="154"/>
        <v>1</v>
      </c>
      <c r="C2316" s="184">
        <f t="shared" si="155"/>
        <v>0</v>
      </c>
      <c r="D2316" s="184"/>
      <c r="E2316" s="762"/>
      <c r="F2316" s="189"/>
      <c r="G2316" s="483"/>
      <c r="H2316" s="7"/>
      <c r="I2316" s="256"/>
      <c r="J2316" s="256"/>
      <c r="K2316" s="599"/>
      <c r="L2316" s="600"/>
      <c r="M2316" s="600"/>
      <c r="N2316" s="52" t="str">
        <f>IF(AND('331-CT'!$E$7=TH!H2294,OR(L2316="331",M2316="331")),"331",IF(AND(OR(L2316="131",M2316="131"),H2316='131-CT'!$E$7),"131",""))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IF(OR(TH!L2294=TH!$W$7,M2316=TH!$W$7),"x","")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IF(AND(OR(LEFT(TH!L2294,2)="15",LEFT(TH!M2294,2)="15"),'152-CT'!$J$8=TH!F2294),"x","")</f>
        <v/>
      </c>
      <c r="Z2316" s="52" t="str">
        <f>IF(AND(OR(LEFT(TH!L2294,2)="15",LEFT(TH!M2294,2)="15"),TK!$E$7=TH!F2294),"x","")</f>
        <v/>
      </c>
      <c r="AA2316" s="52" t="str">
        <f>IF(AND(B2316&lt;=NKC!$N$8,B2316&gt;=NKC!$M$8),"x","")</f>
        <v/>
      </c>
      <c r="AB2316" s="834"/>
    </row>
    <row r="2317" spans="1:30" s="211" customFormat="1" ht="15.75" customHeight="1">
      <c r="A2317" s="204" t="str">
        <f>IF(B2317&lt;&gt;"",IF(AND(B2317&gt;=_TM1,B2317&lt;=_TM2,OR(TH!L2308="1111",TH!M2308="1111")),TH!D2308,""),"")</f>
        <v/>
      </c>
      <c r="B2317" s="36">
        <f t="shared" si="154"/>
        <v>1</v>
      </c>
      <c r="C2317" s="184">
        <f t="shared" si="155"/>
        <v>0</v>
      </c>
      <c r="D2317" s="37"/>
      <c r="E2317" s="762"/>
      <c r="F2317" s="297"/>
      <c r="G2317" s="483"/>
      <c r="H2317" s="7"/>
      <c r="I2317" s="256"/>
      <c r="J2317" s="256"/>
      <c r="K2317" s="599"/>
      <c r="L2317" s="600"/>
      <c r="M2317" s="600"/>
      <c r="N2317" s="52" t="str">
        <f>IF(AND('331-CT'!$E$7=TH!H2308,OR(L2317="331",M2317="331")),"331",IF(AND(OR(L2317="131",M2317="131"),H2317='131-CT'!$E$7),"131",""))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IF(OR(TH!L2308=TH!$W$7,M2317=TH!$W$7),"x","")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IF(AND(OR(LEFT(TH!L2308,2)="15",LEFT(TH!M2308,2)="15"),'152-CT'!$J$8=TH!F2308),"x","")</f>
        <v/>
      </c>
      <c r="Z2317" s="52" t="str">
        <f>IF(AND(OR(LEFT(TH!L2308,2)="15",LEFT(TH!M2308,2)="15"),TK!$E$7=TH!F2308),"x","")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customHeight="1">
      <c r="A2318" s="204" t="str">
        <f>IF(B2318&lt;&gt;"",IF(AND(B2318&gt;=_TM1,B2318&lt;=_TM2,OR(TH!L2309="1111",TH!M2309="1111")),TH!D2309,""),"")</f>
        <v/>
      </c>
      <c r="B2318" s="36">
        <f t="shared" si="154"/>
        <v>1</v>
      </c>
      <c r="C2318" s="184">
        <f t="shared" si="155"/>
        <v>0</v>
      </c>
      <c r="D2318" s="37"/>
      <c r="E2318" s="762"/>
      <c r="F2318" s="297"/>
      <c r="G2318" s="483"/>
      <c r="H2318" s="7"/>
      <c r="I2318" s="256"/>
      <c r="J2318" s="256"/>
      <c r="K2318" s="599"/>
      <c r="L2318" s="600"/>
      <c r="M2318" s="600"/>
      <c r="N2318" s="52" t="str">
        <f>IF(AND('331-CT'!$E$7=TH!H2309,OR(L2318="331",M2318="331")),"331",IF(AND(OR(L2318="131",M2318="131"),H2318='131-CT'!$E$7),"131",""))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IF(OR(TH!L2309=TH!$W$7,M2318=TH!$W$7),"x","")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IF(AND(OR(LEFT(TH!L2309,2)="15",LEFT(TH!M2309,2)="15"),'152-CT'!$J$8=TH!F2309),"x","")</f>
        <v/>
      </c>
      <c r="Z2318" s="52" t="str">
        <f>IF(AND(OR(LEFT(TH!L2309,2)="15",LEFT(TH!M2309,2)="15"),TK!$E$7=TH!F2309),"x","")</f>
        <v/>
      </c>
      <c r="AA2318" s="52" t="str">
        <f>IF(AND(B2318&lt;=NKC!$N$8,B2318&gt;=NKC!$M$8),"x","")</f>
        <v/>
      </c>
      <c r="AB2318" s="834"/>
      <c r="AC2318" s="591"/>
    </row>
    <row r="2319" spans="1:30" s="211" customFormat="1" ht="15.75" customHeight="1">
      <c r="A2319" s="204" t="str">
        <f>IF(B2319&lt;&gt;"",IF(AND(B2319&gt;=_TM1,B2319&lt;=_TM2,OR(TH!L2310="1111",TH!M2310="1111")),TH!D2310,""),"")</f>
        <v/>
      </c>
      <c r="B2319" s="36">
        <f t="shared" si="154"/>
        <v>1</v>
      </c>
      <c r="C2319" s="184">
        <f t="shared" si="155"/>
        <v>0</v>
      </c>
      <c r="D2319" s="37"/>
      <c r="E2319" s="762"/>
      <c r="F2319" s="297"/>
      <c r="G2319" s="483"/>
      <c r="H2319" s="7"/>
      <c r="I2319" s="256"/>
      <c r="J2319" s="256"/>
      <c r="K2319" s="599"/>
      <c r="L2319" s="600"/>
      <c r="M2319" s="600"/>
      <c r="N2319" s="52" t="str">
        <f>IF(AND('331-CT'!$E$7=TH!H2310,OR(L2319="331",M2319="331")),"331",IF(AND(OR(L2319="131",M2319="131"),H2319='131-CT'!$E$7),"131",""))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IF(OR(TH!L2310=TH!$W$7,M2319=TH!$W$7),"x","")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IF(AND(OR(LEFT(TH!L2310,2)="15",LEFT(TH!M2310,2)="15"),'152-CT'!$J$8=TH!F2310),"x","")</f>
        <v/>
      </c>
      <c r="Z2319" s="52" t="str">
        <f>IF(AND(OR(LEFT(TH!L2310,2)="15",LEFT(TH!M2310,2)="15"),TK!$E$7=TH!F2310),"x","")</f>
        <v/>
      </c>
      <c r="AA2319" s="52" t="str">
        <f>IF(AND(B2319&lt;=NKC!$N$8,B2319&gt;=NKC!$M$8),"x","")</f>
        <v/>
      </c>
      <c r="AB2319" s="834"/>
      <c r="AC2319" s="591"/>
    </row>
    <row r="2320" spans="1:30" s="211" customFormat="1" ht="15.75" customHeight="1">
      <c r="A2320" s="204" t="str">
        <f>IF(B2320&lt;&gt;"",IF(AND(B2320&gt;=_TM1,B2320&lt;=_TM2,OR(TH!L2384="1111",TH!M2384="1111")),TH!D2384,""),"")</f>
        <v/>
      </c>
      <c r="B2320" s="36">
        <f t="shared" si="154"/>
        <v>1</v>
      </c>
      <c r="C2320" s="184">
        <f t="shared" si="155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IF(AND('331-CT'!$E$7=TH!H2384,OR(L2320="331",M2320="331")),"331",IF(AND(OR(L2320="131",M2320="131"),H2320='131-CT'!$E$7),"131",""))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IF(OR(TH!L2384=TH!$W$7,M2320=TH!$W$7),"x","")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IF(AND(OR(LEFT(TH!L2384,2)="15",LEFT(TH!M2384,2)="15"),'152-CT'!$J$8=TH!F2384),"x","")</f>
        <v/>
      </c>
      <c r="Z2320" s="52" t="str">
        <f>IF(AND(OR(LEFT(TH!L2384,2)="15",LEFT(TH!M2384,2)="15"),TK!$E$7=TH!F2384),"x","")</f>
        <v/>
      </c>
      <c r="AA2320" s="52" t="str">
        <f>IF(AND(B2320&lt;=NKC!$N$8,B2320&gt;=NKC!$M$8),"x","")</f>
        <v/>
      </c>
      <c r="AB2320" s="834"/>
      <c r="AC2320" s="591"/>
      <c r="AD2320" s="591"/>
    </row>
    <row r="2321" spans="1:30" s="211" customFormat="1" ht="15.75" customHeight="1">
      <c r="A2321" s="204" t="str">
        <f>IF(B2321&lt;&gt;"",IF(AND(B2321&gt;=_TM1,B2321&lt;=_TM2,OR(TH!L2385="1111",TH!M2385="1111")),TH!D2385,""),"")</f>
        <v/>
      </c>
      <c r="B2321" s="36">
        <f t="shared" si="154"/>
        <v>1</v>
      </c>
      <c r="C2321" s="184">
        <f t="shared" si="155"/>
        <v>0</v>
      </c>
      <c r="D2321" s="191"/>
      <c r="E2321" s="191"/>
      <c r="F2321" s="192"/>
      <c r="G2321" s="483"/>
      <c r="H2321" s="7"/>
      <c r="I2321" s="739"/>
      <c r="J2321" s="739"/>
      <c r="K2321" s="599"/>
      <c r="L2321" s="600"/>
      <c r="M2321" s="600"/>
      <c r="N2321" s="52" t="str">
        <f>IF(AND('331-CT'!$E$7=TH!H2385,OR(L2321="331",M2321="331")),"331",IF(AND(OR(L2321="131",M2321="131"),H2321='131-CT'!$E$7),"131",""))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IF(OR(TH!L2385=TH!$W$7,M2321=TH!$W$7),"x","")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IF(AND(OR(LEFT(TH!L2385,2)="15",LEFT(TH!M2385,2)="15"),'152-CT'!$J$8=TH!F2385),"x","")</f>
        <v/>
      </c>
      <c r="Z2321" s="52" t="str">
        <f>IF(AND(OR(LEFT(TH!L2385,2)="15",LEFT(TH!M2385,2)="15"),TK!$E$7=TH!F2385),"x","")</f>
        <v/>
      </c>
      <c r="AA2321" s="52" t="str">
        <f>IF(AND(B2321&lt;=NKC!$N$8,B2321&gt;=NKC!$M$8),"x","")</f>
        <v/>
      </c>
      <c r="AB2321" s="834"/>
      <c r="AC2321" s="591"/>
      <c r="AD2321" s="591"/>
    </row>
    <row r="2322" spans="1:30" s="211" customFormat="1" ht="15.75" customHeight="1">
      <c r="A2322" s="204" t="str">
        <f>IF(B2322&lt;&gt;"",IF(AND(B2322&gt;=_TM1,B2322&lt;=_TM2,OR(TH!L2386="1111",TH!M2386="1111")),TH!D2386,""),"")</f>
        <v/>
      </c>
      <c r="B2322" s="36">
        <f t="shared" si="154"/>
        <v>1</v>
      </c>
      <c r="C2322" s="184">
        <f t="shared" si="155"/>
        <v>0</v>
      </c>
      <c r="D2322" s="191"/>
      <c r="E2322" s="191"/>
      <c r="F2322" s="189"/>
      <c r="G2322" s="483"/>
      <c r="H2322" s="7"/>
      <c r="I2322" s="256"/>
      <c r="J2322" s="256"/>
      <c r="K2322" s="599"/>
      <c r="L2322" s="600"/>
      <c r="M2322" s="600"/>
      <c r="N2322" s="52" t="str">
        <f>IF(AND('331-CT'!$E$7=TH!H2386,OR(L2322="331",M2322="331")),"331",IF(AND(OR(L2322="131",M2322="131"),H2322='131-CT'!$E$7),"131",""))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IF(OR(TH!L2386=TH!$W$7,M2322=TH!$W$7),"x","")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IF(AND(OR(LEFT(TH!L2386,2)="15",LEFT(TH!M2386,2)="15"),'152-CT'!$J$8=TH!F2386),"x","")</f>
        <v/>
      </c>
      <c r="Z2322" s="52" t="str">
        <f>IF(AND(OR(LEFT(TH!L2386,2)="15",LEFT(TH!M2386,2)="15"),TK!$E$7=TH!F2386),"x","")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customHeight="1">
      <c r="A2323" s="204" t="str">
        <f>IF(B2323&lt;&gt;"",IF(AND(B2323&gt;=_TM1,B2323&lt;=_TM2,OR(TH!L2100="1111",TH!M2100="1111")),TH!D2100,""),"")</f>
        <v/>
      </c>
      <c r="B2323" s="36">
        <f t="shared" si="154"/>
        <v>1</v>
      </c>
      <c r="C2323" s="184">
        <f t="shared" si="155"/>
        <v>0</v>
      </c>
      <c r="D2323" s="184"/>
      <c r="E2323" s="191"/>
      <c r="F2323" s="189"/>
      <c r="G2323" s="483"/>
      <c r="H2323" s="45"/>
      <c r="I2323" s="256"/>
      <c r="J2323" s="256"/>
      <c r="K2323" s="599"/>
      <c r="L2323" s="600"/>
      <c r="M2323" s="600"/>
      <c r="N2323" s="52" t="str">
        <f>IF(AND('331-CT'!$E$7=TH!H2100,OR(L2323="331",M2323="331")),"331",IF(AND(OR(L2323="131",M2323="131"),H2323='131-CT'!$E$7),"131",""))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IF(OR(TH!L2100=TH!$W$7,M2323=TH!$W$7),"x","")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IF(AND(OR(LEFT(TH!L2100,2)="15",LEFT(TH!M2100,2)="15"),'152-CT'!$J$8=TH!F2100),"x","")</f>
        <v/>
      </c>
      <c r="Z2323" s="52" t="str">
        <f>IF(AND(OR(LEFT(TH!L2100,2)="15",LEFT(TH!M2100,2)="15"),TK!$E$7=TH!F2100),"x","")</f>
        <v/>
      </c>
      <c r="AA2323" s="52" t="str">
        <f>IF(AND(B2323&lt;=NKC!$N$8,B2323&gt;=NKC!$M$8),"x","")</f>
        <v/>
      </c>
      <c r="AB2323" s="834"/>
    </row>
    <row r="2324" spans="1:30" s="211" customFormat="1" ht="15.75" customHeight="1">
      <c r="A2324" s="204" t="str">
        <f>IF(B2324&lt;&gt;"",IF(AND(B2324&gt;=_TM1,B2324&lt;=_TM2,OR(TH!L2311="1111",TH!M2311="1111")),TH!D2311,""),"")</f>
        <v/>
      </c>
      <c r="B2324" s="36">
        <f t="shared" si="154"/>
        <v>1</v>
      </c>
      <c r="C2324" s="184">
        <f t="shared" si="155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IF(AND('331-CT'!$E$7=TH!H2311,OR(L2324="331",M2324="331")),"331",IF(AND(OR(L2324="131",M2324="131"),H2324='131-CT'!$E$7),"131",""))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IF(OR(TH!L2311=TH!$W$7,M2324=TH!$W$7),"x","")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IF(AND(OR(LEFT(TH!L2311,2)="15",LEFT(TH!M2311,2)="15"),'152-CT'!$J$8=TH!F2311),"x","")</f>
        <v/>
      </c>
      <c r="Z2324" s="52" t="str">
        <f>IF(AND(OR(LEFT(TH!L2311,2)="15",LEFT(TH!M2311,2)="15"),TK!$E$7=TH!F2311),"x","")</f>
        <v/>
      </c>
      <c r="AA2324" s="52" t="str">
        <f>IF(AND(B2324&lt;=NKC!$N$8,B2324&gt;=NKC!$M$8),"x","")</f>
        <v/>
      </c>
      <c r="AB2324" s="834"/>
      <c r="AC2324" s="591"/>
      <c r="AD2324" s="591"/>
    </row>
    <row r="2325" spans="1:30" s="211" customFormat="1" ht="15.75" customHeight="1">
      <c r="A2325" s="204" t="str">
        <f>IF(B2325&lt;&gt;"",IF(AND(B2325&gt;=_TM1,B2325&lt;=_TM2,OR(TH!L2312="1111",TH!M2312="1111")),TH!D2312,""),"")</f>
        <v/>
      </c>
      <c r="B2325" s="36">
        <f t="shared" si="154"/>
        <v>1</v>
      </c>
      <c r="C2325" s="184">
        <f t="shared" si="155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IF(AND('331-CT'!$E$7=TH!H2312,OR(L2325="331",M2325="331")),"331",IF(AND(OR(L2325="131",M2325="131"),H2325='131-CT'!$E$7),"131",""))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IF(OR(TH!L2312=TH!$W$7,M2325=TH!$W$7),"x","")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IF(AND(OR(LEFT(TH!L2312,2)="15",LEFT(TH!M2312,2)="15"),'152-CT'!$J$8=TH!F2312),"x","")</f>
        <v/>
      </c>
      <c r="Z2325" s="52" t="str">
        <f>IF(AND(OR(LEFT(TH!L2312,2)="15",LEFT(TH!M2312,2)="15"),TK!$E$7=TH!F2312),"x","")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customHeight="1">
      <c r="A2326" s="204" t="str">
        <f>IF(B2326&lt;&gt;"",IF(AND(B2326&gt;=_TM1,B2326&lt;=_TM2,OR(TH!L2313="1111",TH!M2313="1111")),TH!D2313,""),"")</f>
        <v/>
      </c>
      <c r="B2326" s="36">
        <f t="shared" si="154"/>
        <v>1</v>
      </c>
      <c r="C2326" s="184">
        <f t="shared" si="155"/>
        <v>0</v>
      </c>
      <c r="D2326" s="37"/>
      <c r="E2326" s="762"/>
      <c r="F2326" s="297"/>
      <c r="G2326" s="483"/>
      <c r="H2326" s="7"/>
      <c r="I2326" s="739"/>
      <c r="J2326" s="739"/>
      <c r="K2326" s="599"/>
      <c r="L2326" s="600"/>
      <c r="M2326" s="600"/>
      <c r="N2326" s="52" t="str">
        <f>IF(AND('331-CT'!$E$7=TH!H2313,OR(L2326="331",M2326="331")),"331",IF(AND(OR(L2326="131",M2326="131"),H2326='131-CT'!$E$7),"131",""))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IF(OR(TH!L2313=TH!$W$7,M2326=TH!$W$7),"x","")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IF(AND(OR(LEFT(TH!L2313,2)="15",LEFT(TH!M2313,2)="15"),'152-CT'!$J$8=TH!F2313),"x","")</f>
        <v/>
      </c>
      <c r="Z2326" s="52" t="str">
        <f>IF(AND(OR(LEFT(TH!L2313,2)="15",LEFT(TH!M2313,2)="15"),TK!$E$7=TH!F2313),"x","")</f>
        <v/>
      </c>
      <c r="AA2326" s="52" t="str">
        <f>IF(AND(B2326&lt;=NKC!$N$8,B2326&gt;=NKC!$M$8),"x","")</f>
        <v/>
      </c>
      <c r="AB2326" s="834"/>
      <c r="AC2326" s="591"/>
    </row>
    <row r="2327" spans="1:30" s="211" customFormat="1" ht="15.75" customHeight="1">
      <c r="A2327" s="204" t="str">
        <f>IF(B2327&lt;&gt;"",IF(AND(B2327&gt;=_TM1,B2327&lt;=_TM2,OR(TH!L2387="1111",TH!M2387="1111")),TH!D2387,""),"")</f>
        <v/>
      </c>
      <c r="B2327" s="36">
        <f t="shared" si="154"/>
        <v>1</v>
      </c>
      <c r="C2327" s="184">
        <f t="shared" si="155"/>
        <v>0</v>
      </c>
      <c r="D2327" s="191"/>
      <c r="E2327" s="191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IF(AND('331-CT'!$E$7=TH!H2387,OR(L2327="331",M2327="331")),"331",IF(AND(OR(L2327="131",M2327="131"),H2327='131-CT'!$E$7),"131",""))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IF(OR(TH!L2387=TH!$W$7,M2327=TH!$W$7),"x","")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IF(AND(OR(LEFT(TH!L2387,2)="15",LEFT(TH!M2387,2)="15"),'152-CT'!$J$8=TH!F2387),"x","")</f>
        <v/>
      </c>
      <c r="Z2327" s="52" t="str">
        <f>IF(AND(OR(LEFT(TH!L2387,2)="15",LEFT(TH!M2387,2)="15"),TK!$E$7=TH!F2387),"x","")</f>
        <v/>
      </c>
      <c r="AA2327" s="52" t="str">
        <f>IF(AND(B2327&lt;=NKC!$N$8,B2327&gt;=NKC!$M$8),"x","")</f>
        <v/>
      </c>
      <c r="AB2327" s="834"/>
      <c r="AC2327" s="591"/>
      <c r="AD2327" s="591"/>
    </row>
    <row r="2328" spans="1:30" s="211" customFormat="1" ht="15.75" customHeight="1">
      <c r="A2328" s="204" t="str">
        <f>IF(B2328&lt;&gt;"",IF(AND(B2328&gt;=_TM1,B2328&lt;=_TM2,OR(TH!L2388="1111",TH!M2388="1111")),TH!D2388,""),"")</f>
        <v/>
      </c>
      <c r="B2328" s="36">
        <f t="shared" si="154"/>
        <v>1</v>
      </c>
      <c r="C2328" s="184">
        <f t="shared" si="155"/>
        <v>0</v>
      </c>
      <c r="D2328" s="191"/>
      <c r="E2328" s="191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IF(AND('331-CT'!$E$7=TH!H2388,OR(L2328="331",M2328="331")),"331",IF(AND(OR(L2328="131",M2328="131"),H2328='131-CT'!$E$7),"131",""))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IF(OR(TH!L2388=TH!$W$7,M2328=TH!$W$7),"x","")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IF(AND(OR(LEFT(TH!L2388,2)="15",LEFT(TH!M2388,2)="15"),'152-CT'!$J$8=TH!F2388),"x","")</f>
        <v/>
      </c>
      <c r="Z2328" s="52" t="str">
        <f>IF(AND(OR(LEFT(TH!L2388,2)="15",LEFT(TH!M2388,2)="15"),TK!$E$7=TH!F2388),"x","")</f>
        <v/>
      </c>
      <c r="AA2328" s="52" t="str">
        <f>IF(AND(B2328&lt;=NKC!$N$8,B2328&gt;=NKC!$M$8),"x","")</f>
        <v/>
      </c>
      <c r="AB2328" s="834"/>
      <c r="AC2328" s="591"/>
    </row>
    <row r="2329" spans="1:30" s="211" customFormat="1" ht="15.75" customHeight="1">
      <c r="A2329" s="204" t="str">
        <f>IF(B2329&lt;&gt;"",IF(AND(B2329&gt;=_TM1,B2329&lt;=_TM2,OR(TH!L2314="1111",TH!M2314="1111")),TH!D2314,""),"")</f>
        <v/>
      </c>
      <c r="B2329" s="36">
        <f t="shared" si="154"/>
        <v>1</v>
      </c>
      <c r="C2329" s="184">
        <f t="shared" si="155"/>
        <v>0</v>
      </c>
      <c r="D2329" s="37"/>
      <c r="E2329" s="762"/>
      <c r="F2329" s="297"/>
      <c r="G2329" s="483"/>
      <c r="H2329" s="7"/>
      <c r="I2329" s="256"/>
      <c r="J2329" s="256"/>
      <c r="K2329" s="599"/>
      <c r="L2329" s="600"/>
      <c r="M2329" s="600"/>
      <c r="N2329" s="52" t="str">
        <f>IF(AND('331-CT'!$E$7=TH!H2314,OR(L2329="331",M2329="331")),"331",IF(AND(OR(L2329="131",M2329="131"),H2329='131-CT'!$E$7),"131",""))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34"/>
      <c r="AC2329" s="591"/>
      <c r="AD2329" s="591"/>
    </row>
    <row r="2330" spans="1:30" s="211" customFormat="1" ht="15.75" customHeight="1">
      <c r="A2330" s="204" t="str">
        <f>IF(B2330&lt;&gt;"",IF(AND(B2330&gt;=_TM1,B2330&lt;=_TM2,OR(TH!L2315="1111",TH!M2315="1111")),TH!D2315,""),"")</f>
        <v/>
      </c>
      <c r="B2330" s="36">
        <f t="shared" si="154"/>
        <v>1</v>
      </c>
      <c r="C2330" s="184">
        <f t="shared" si="155"/>
        <v>0</v>
      </c>
      <c r="D2330" s="37"/>
      <c r="E2330" s="762"/>
      <c r="F2330" s="297"/>
      <c r="G2330" s="483"/>
      <c r="H2330" s="7"/>
      <c r="I2330" s="256"/>
      <c r="J2330" s="256"/>
      <c r="K2330" s="599"/>
      <c r="L2330" s="600"/>
      <c r="M2330" s="600"/>
      <c r="N2330" s="52" t="str">
        <f>IF(AND('331-CT'!$E$7=TH!H2315,OR(L2330="331",M2330="331")),"331",IF(AND(OR(L2330="131",M2330="131"),H2330='131-CT'!$E$7),"131",""))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34"/>
      <c r="AC2330" s="591"/>
    </row>
    <row r="2331" spans="1:30" s="211" customFormat="1" ht="15.75" customHeight="1">
      <c r="A2331" s="204" t="str">
        <f>IF(B2331&lt;&gt;"",IF(AND(B2331&gt;=_TM1,B2331&lt;=_TM2,OR(TH!L2316="1111",TH!M2316="1111")),TH!D2316,""),"")</f>
        <v/>
      </c>
      <c r="B2331" s="36">
        <f t="shared" si="154"/>
        <v>1</v>
      </c>
      <c r="C2331" s="184">
        <f t="shared" si="155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IF(AND('331-CT'!$E$7=TH!H2316,OR(L2331="331",M2331="331")),"331",IF(AND(OR(L2331="131",M2331="131"),H2331='131-CT'!$E$7),"131",""))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34"/>
      <c r="AC2331" s="591"/>
    </row>
    <row r="2332" spans="1:30" s="211" customFormat="1" ht="15.75" customHeight="1">
      <c r="A2332" s="204" t="str">
        <f>IF(B2332&lt;&gt;"",IF(AND(B2332&gt;=_TM1,B2332&lt;=_TM2,OR(TH!L2295="1111",TH!M2295="1111")),TH!D2295,""),"")</f>
        <v/>
      </c>
      <c r="B2332" s="36">
        <f t="shared" si="154"/>
        <v>1</v>
      </c>
      <c r="C2332" s="184">
        <f t="shared" si="155"/>
        <v>0</v>
      </c>
      <c r="D2332" s="191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IF(AND('331-CT'!$E$7=TH!H2295,OR(L2332="331",M2332="331")),"331",IF(AND(OR(L2332="131",M2332="131"),H2332='131-CT'!$E$7),"131",""))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IF(OR(TH!L2295=TH!$W$7,M2332=TH!$W$7),"x","")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IF(AND(OR(LEFT(TH!L2295,2)="15",LEFT(TH!M2295,2)="15"),'152-CT'!$J$8=TH!F2295),"x","")</f>
        <v/>
      </c>
      <c r="Z2332" s="52" t="str">
        <f>IF(AND(OR(LEFT(TH!L2295,2)="15",LEFT(TH!M2295,2)="15"),TK!$E$7=TH!F2295),"x","")</f>
        <v/>
      </c>
      <c r="AA2332" s="52" t="str">
        <f>IF(AND(B2332&lt;=NKC!$N$8,B2332&gt;=NKC!$M$8),"x","")</f>
        <v/>
      </c>
      <c r="AB2332" s="834"/>
    </row>
    <row r="2333" spans="1:30" s="211" customFormat="1" ht="15.75" customHeight="1">
      <c r="A2333" s="204" t="str">
        <f>IF(B2333&lt;&gt;"",IF(AND(B2333&gt;=_TM1,B2333&lt;=_TM2,OR(TH!L2296="1111",TH!M2296="1111")),TH!D2296,""),"")</f>
        <v/>
      </c>
      <c r="B2333" s="36">
        <f t="shared" si="154"/>
        <v>1</v>
      </c>
      <c r="C2333" s="184">
        <f t="shared" si="155"/>
        <v>0</v>
      </c>
      <c r="D2333" s="184"/>
      <c r="E2333" s="762"/>
      <c r="F2333" s="297"/>
      <c r="G2333" s="483"/>
      <c r="H2333" s="7"/>
      <c r="I2333" s="256"/>
      <c r="J2333" s="256"/>
      <c r="K2333" s="599"/>
      <c r="L2333" s="600"/>
      <c r="M2333" s="600"/>
      <c r="N2333" s="52" t="str">
        <f>IF(AND('331-CT'!$E$7=TH!H2296,OR(L2333="331",M2333="331")),"331",IF(AND(OR(L2333="131",M2333="131"),H2333='131-CT'!$E$7),"131",""))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IF(OR(TH!L2296=TH!$W$7,M2333=TH!$W$7),"x","")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IF(AND(OR(LEFT(TH!L2296,2)="15",LEFT(TH!M2296,2)="15"),'152-CT'!$J$8=TH!F2296),"x","")</f>
        <v/>
      </c>
      <c r="Z2333" s="52" t="str">
        <f>IF(AND(OR(LEFT(TH!L2296,2)="15",LEFT(TH!M2296,2)="15"),TK!$E$7=TH!F2296),"x","")</f>
        <v/>
      </c>
      <c r="AA2333" s="52" t="str">
        <f>IF(AND(B2333&lt;=NKC!$N$8,B2333&gt;=NKC!$M$8),"x","")</f>
        <v/>
      </c>
      <c r="AB2333" s="834"/>
    </row>
    <row r="2334" spans="1:30" s="211" customFormat="1" ht="15.75" customHeight="1">
      <c r="A2334" s="204" t="str">
        <f>IF(B2334&lt;&gt;"",IF(AND(B2334&gt;=_TM1,B2334&lt;=_TM2,OR(TH!L2378="1111",TH!M2378="1111")),TH!D2378,""),"")</f>
        <v/>
      </c>
      <c r="B2334" s="36">
        <f t="shared" si="154"/>
        <v>1</v>
      </c>
      <c r="C2334" s="184">
        <f t="shared" si="155"/>
        <v>0</v>
      </c>
      <c r="D2334" s="191"/>
      <c r="E2334" s="762"/>
      <c r="F2334" s="189"/>
      <c r="G2334" s="482"/>
      <c r="H2334" s="7"/>
      <c r="I2334" s="256"/>
      <c r="J2334" s="256"/>
      <c r="K2334" s="599"/>
      <c r="L2334" s="600"/>
      <c r="M2334" s="600"/>
      <c r="N2334" s="52" t="str">
        <f>IF(AND('331-CT'!$E$7=TH!H2378,OR(L2334="331",M2334="331")),"331",IF(AND(OR(L2334="131",M2334="131"),H2334='131-CT'!$E$7),"131",""))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IF(OR(TH!L2378=TH!$W$7,M2334=TH!$W$7),"x","")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IF(AND(OR(LEFT(TH!L2378,2)="15",LEFT(TH!M2378,2)="15"),'152-CT'!$J$8=TH!F2378),"x","")</f>
        <v/>
      </c>
      <c r="Z2334" s="52" t="str">
        <f>IF(AND(OR(LEFT(TH!L2378,2)="15",LEFT(TH!M2378,2)="15"),TK!$E$7=TH!F2378),"x","")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customHeight="1">
      <c r="A2335" s="204" t="str">
        <f>IF(B2335&lt;&gt;"",IF(AND(B2335&gt;=_TM1,B2335&lt;=_TM2,OR(TH!L2379="1111",TH!M2379="1111")),TH!D2379,""),"")</f>
        <v/>
      </c>
      <c r="B2335" s="36">
        <f t="shared" si="154"/>
        <v>1</v>
      </c>
      <c r="C2335" s="184">
        <f t="shared" si="155"/>
        <v>0</v>
      </c>
      <c r="D2335" s="191"/>
      <c r="E2335" s="762"/>
      <c r="F2335" s="189"/>
      <c r="G2335" s="482"/>
      <c r="H2335" s="7"/>
      <c r="I2335" s="256"/>
      <c r="J2335" s="256"/>
      <c r="K2335" s="599"/>
      <c r="L2335" s="600"/>
      <c r="M2335" s="600"/>
      <c r="N2335" s="52" t="str">
        <f>IF(AND('331-CT'!$E$7=TH!H2379,OR(L2335="331",M2335="331")),"331",IF(AND(OR(L2335="131",M2335="131"),H2335='131-CT'!$E$7),"131",""))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IF(OR(TH!L2379=TH!$W$7,M2335=TH!$W$7),"x","")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IF(AND(OR(LEFT(TH!L2379,2)="15",LEFT(TH!M2379,2)="15"),'152-CT'!$J$8=TH!F2379),"x","")</f>
        <v/>
      </c>
      <c r="Z2335" s="52" t="str">
        <f>IF(AND(OR(LEFT(TH!L2379,2)="15",LEFT(TH!M2379,2)="15"),TK!$E$7=TH!F2379),"x","")</f>
        <v/>
      </c>
      <c r="AA2335" s="52" t="str">
        <f>IF(AND(B2335&lt;=NKC!$N$8,B2335&gt;=NKC!$M$8),"x","")</f>
        <v/>
      </c>
      <c r="AB2335" s="834"/>
      <c r="AC2335" s="591"/>
      <c r="AD2335" s="591"/>
    </row>
    <row r="2336" spans="1:30" s="211" customFormat="1" ht="15.75" customHeight="1">
      <c r="A2336" s="204" t="str">
        <f>IF(B2336&lt;&gt;"",IF(AND(B2336&gt;=_TM1,B2336&lt;=_TM2,OR(TH!L2380="1111",TH!M2380="1111")),TH!D2380,""),"")</f>
        <v/>
      </c>
      <c r="B2336" s="36">
        <f t="shared" si="154"/>
        <v>1</v>
      </c>
      <c r="C2336" s="184">
        <f t="shared" si="155"/>
        <v>0</v>
      </c>
      <c r="D2336" s="191"/>
      <c r="E2336" s="762"/>
      <c r="F2336" s="189"/>
      <c r="G2336" s="482"/>
      <c r="H2336" s="7"/>
      <c r="I2336" s="256"/>
      <c r="J2336" s="256"/>
      <c r="K2336" s="599"/>
      <c r="L2336" s="600"/>
      <c r="M2336" s="600"/>
      <c r="N2336" s="52" t="str">
        <f>IF(AND('331-CT'!$E$7=TH!H2380,OR(L2336="331",M2336="331")),"331",IF(AND(OR(L2336="131",M2336="131"),H2336='131-CT'!$E$7),"131",""))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IF(OR(TH!L2380=TH!$W$7,M2336=TH!$W$7),"x","")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IF(AND(OR(LEFT(TH!L2380,2)="15",LEFT(TH!M2380,2)="15"),'152-CT'!$J$8=TH!F2380),"x","")</f>
        <v/>
      </c>
      <c r="Z2336" s="52" t="str">
        <f>IF(AND(OR(LEFT(TH!L2380,2)="15",LEFT(TH!M2380,2)="15"),TK!$E$7=TH!F2380),"x","")</f>
        <v/>
      </c>
      <c r="AA2336" s="52" t="str">
        <f>IF(AND(B2336&lt;=NKC!$N$8,B2336&gt;=NKC!$M$8),"x","")</f>
        <v/>
      </c>
      <c r="AB2336" s="834"/>
      <c r="AC2336" s="591"/>
      <c r="AD2336" s="591"/>
    </row>
    <row r="2337" spans="1:30" s="211" customFormat="1" ht="15.75" customHeight="1">
      <c r="A2337" s="204" t="str">
        <f>IF(B2337&lt;&gt;"",IF(AND(B2337&gt;=_TM1,B2337&lt;=_TM2,OR(TH!L2381="1111",TH!M2381="1111")),TH!D2381,""),"")</f>
        <v/>
      </c>
      <c r="B2337" s="36">
        <f t="shared" si="154"/>
        <v>1</v>
      </c>
      <c r="C2337" s="184">
        <f t="shared" si="155"/>
        <v>0</v>
      </c>
      <c r="D2337" s="191"/>
      <c r="E2337" s="762"/>
      <c r="F2337" s="189"/>
      <c r="G2337" s="482"/>
      <c r="H2337" s="7"/>
      <c r="I2337" s="256"/>
      <c r="J2337" s="256"/>
      <c r="K2337" s="599"/>
      <c r="L2337" s="600"/>
      <c r="M2337" s="600"/>
      <c r="N2337" s="52" t="str">
        <f>IF(AND('331-CT'!$E$7=TH!H2381,OR(L2337="331",M2337="331")),"331",IF(AND(OR(L2337="131",M2337="131"),H2337='131-CT'!$E$7),"131",""))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IF(OR(TH!L2381=TH!$W$7,M2337=TH!$W$7),"x","")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IF(AND(OR(LEFT(TH!L2381,2)="15",LEFT(TH!M2381,2)="15"),'152-CT'!$J$8=TH!F2381),"x","")</f>
        <v/>
      </c>
      <c r="Z2337" s="52" t="str">
        <f>IF(AND(OR(LEFT(TH!L2381,2)="15",LEFT(TH!M2381,2)="15"),TK!$E$7=TH!F2381),"x","")</f>
        <v/>
      </c>
      <c r="AA2337" s="52" t="str">
        <f>IF(AND(B2337&lt;=NKC!$N$8,B2337&gt;=NKC!$M$8),"x","")</f>
        <v/>
      </c>
      <c r="AB2337" s="834"/>
      <c r="AC2337" s="591"/>
    </row>
    <row r="2338" spans="1:30" s="211" customFormat="1" ht="15.75" customHeight="1">
      <c r="A2338" s="204" t="str">
        <f>IF(B2338&lt;&gt;"",IF(AND(B2338&gt;=_TM1,B2338&lt;=_TM2,OR(TH!L2374="1111",TH!M2374="1111")),TH!D2374,""),"")</f>
        <v/>
      </c>
      <c r="B2338" s="36">
        <f t="shared" si="154"/>
        <v>1</v>
      </c>
      <c r="C2338" s="184">
        <f t="shared" si="155"/>
        <v>0</v>
      </c>
      <c r="D2338" s="191"/>
      <c r="E2338" s="762"/>
      <c r="F2338" s="189"/>
      <c r="G2338" s="482"/>
      <c r="H2338" s="7"/>
      <c r="I2338" s="256"/>
      <c r="J2338" s="256"/>
      <c r="K2338" s="599"/>
      <c r="L2338" s="600"/>
      <c r="M2338" s="600"/>
      <c r="N2338" s="52" t="str">
        <f>IF(AND('331-CT'!$E$7=TH!H2374,OR(L2338="331",M2338="331")),"331",IF(AND(OR(L2338="131",M2338="131"),H2338='131-CT'!$E$7),"131",""))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IF(OR(TH!L2374=TH!$W$7,M2338=TH!$W$7),"x","")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IF(AND(OR(LEFT(TH!L2374,2)="15",LEFT(TH!M2374,2)="15"),'152-CT'!$J$8=TH!F2374),"x","")</f>
        <v/>
      </c>
      <c r="Z2338" s="52" t="str">
        <f>IF(AND(OR(LEFT(TH!L2374,2)="15",LEFT(TH!M2374,2)="15"),TK!$E$7=TH!F2374),"x","")</f>
        <v/>
      </c>
      <c r="AA2338" s="52" t="str">
        <f>IF(AND(B2338&lt;=NKC!$N$8,B2338&gt;=NKC!$M$8),"x","")</f>
        <v/>
      </c>
      <c r="AB2338" s="834"/>
      <c r="AC2338" s="591"/>
      <c r="AD2338" s="591"/>
    </row>
    <row r="2339" spans="1:30" s="211" customFormat="1" ht="15.75" customHeight="1">
      <c r="A2339" s="204" t="str">
        <f>IF(B2339&lt;&gt;"",IF(AND(B2339&gt;=_TM1,B2339&lt;=_TM2,OR(TH!L2375="1111",TH!M2375="1111")),TH!D2375,""),"")</f>
        <v/>
      </c>
      <c r="B2339" s="36">
        <f t="shared" si="154"/>
        <v>1</v>
      </c>
      <c r="C2339" s="184">
        <f t="shared" si="155"/>
        <v>0</v>
      </c>
      <c r="D2339" s="191"/>
      <c r="E2339" s="762"/>
      <c r="F2339" s="189"/>
      <c r="G2339" s="482"/>
      <c r="H2339" s="7"/>
      <c r="I2339" s="789"/>
      <c r="J2339" s="256"/>
      <c r="K2339" s="599"/>
      <c r="L2339" s="600"/>
      <c r="M2339" s="600"/>
      <c r="N2339" s="52" t="str">
        <f>IF(AND('331-CT'!$E$7=TH!H2375,OR(L2339="331",M2339="331")),"331",IF(AND(OR(L2339="131",M2339="131"),H2339='131-CT'!$E$7),"131",""))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IF(OR(TH!L2375=TH!$W$7,M2339=TH!$W$7),"x","")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IF(AND(OR(LEFT(TH!L2375,2)="15",LEFT(TH!M2375,2)="15"),'152-CT'!$J$8=TH!F2375),"x","")</f>
        <v/>
      </c>
      <c r="Z2339" s="52" t="str">
        <f>IF(AND(OR(LEFT(TH!L2375,2)="15",LEFT(TH!M2375,2)="15"),TK!$E$7=TH!F2375),"x","")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customHeight="1">
      <c r="A2340" s="204" t="str">
        <f>IF(B2340&lt;&gt;"",IF(AND(B2340&gt;=_TM1,B2340&lt;=_TM2,OR(TH!L2302="1111",TH!M2302="1111")),TH!D2302,""),"")</f>
        <v/>
      </c>
      <c r="B2340" s="36">
        <f t="shared" si="154"/>
        <v>1</v>
      </c>
      <c r="C2340" s="184">
        <f t="shared" si="155"/>
        <v>0</v>
      </c>
      <c r="D2340" s="37"/>
      <c r="E2340" s="762"/>
      <c r="F2340" s="297"/>
      <c r="G2340" s="483"/>
      <c r="H2340" s="7"/>
      <c r="I2340" s="256"/>
      <c r="J2340" s="256"/>
      <c r="K2340" s="599"/>
      <c r="L2340" s="600"/>
      <c r="M2340" s="600"/>
      <c r="N2340" s="52" t="str">
        <f>IF(AND('331-CT'!$E$7=TH!H2302,OR(L2340="331",M2340="331")),"331",IF(AND(OR(L2340="131",M2340="131"),H2340='131-CT'!$E$7),"131",""))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IF(OR(TH!L2302=TH!$W$7,M2340=TH!$W$7),"x","")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IF(AND(OR(LEFT(TH!L2302,2)="15",LEFT(TH!M2302,2)="15"),'152-CT'!$J$8=TH!F2302),"x","")</f>
        <v/>
      </c>
      <c r="Z2340" s="52" t="str">
        <f>IF(AND(OR(LEFT(TH!L2302,2)="15",LEFT(TH!M2302,2)="15"),TK!$E$7=TH!F2302),"x","")</f>
        <v/>
      </c>
      <c r="AA2340" s="52" t="str">
        <f>IF(AND(B2340&lt;=NKC!$N$8,B2340&gt;=NKC!$M$8),"x","")</f>
        <v/>
      </c>
      <c r="AB2340" s="834"/>
      <c r="AC2340" s="591"/>
      <c r="AD2340" s="591"/>
    </row>
    <row r="2341" spans="1:30" s="211" customFormat="1" ht="15.75" customHeight="1">
      <c r="A2341" s="204" t="str">
        <f>IF(B2341&lt;&gt;"",IF(AND(B2341&gt;=_TM1,B2341&lt;=_TM2,OR(TH!L2303="1111",TH!M2303="1111")),TH!D2303,""),"")</f>
        <v/>
      </c>
      <c r="B2341" s="36">
        <f t="shared" si="154"/>
        <v>1</v>
      </c>
      <c r="C2341" s="184">
        <f t="shared" si="155"/>
        <v>0</v>
      </c>
      <c r="D2341" s="37"/>
      <c r="E2341" s="762"/>
      <c r="F2341" s="297"/>
      <c r="G2341" s="483"/>
      <c r="H2341" s="7"/>
      <c r="I2341" s="256"/>
      <c r="J2341" s="256"/>
      <c r="K2341" s="599"/>
      <c r="L2341" s="600"/>
      <c r="M2341" s="600"/>
      <c r="N2341" s="52" t="str">
        <f>IF(AND('331-CT'!$E$7=TH!H2303,OR(L2341="331",M2341="331")),"331",IF(AND(OR(L2341="131",M2341="131"),H2341='131-CT'!$E$7),"131",""))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IF(OR(TH!L2303=TH!$W$7,M2341=TH!$W$7),"x","")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IF(AND(OR(LEFT(TH!L2303,2)="15",LEFT(TH!M2303,2)="15"),'152-CT'!$J$8=TH!F2303),"x","")</f>
        <v/>
      </c>
      <c r="Z2341" s="52" t="str">
        <f>IF(AND(OR(LEFT(TH!L2303,2)="15",LEFT(TH!M2303,2)="15"),TK!$E$7=TH!F2303),"x","")</f>
        <v/>
      </c>
      <c r="AA2341" s="52" t="str">
        <f>IF(AND(B2341&lt;=NKC!$N$8,B2341&gt;=NKC!$M$8),"x","")</f>
        <v/>
      </c>
      <c r="AB2341" s="834"/>
      <c r="AC2341" s="591"/>
    </row>
    <row r="2342" spans="1:30" s="211" customFormat="1" ht="15.75" customHeight="1">
      <c r="A2342" s="204" t="str">
        <f>IF(B2342&lt;&gt;"",IF(AND(B2342&gt;=_TM1,B2342&lt;=_TM2,OR(TH!L2304="1111",TH!M2304="1111")),TH!D2304,""),"")</f>
        <v/>
      </c>
      <c r="B2342" s="36">
        <f t="shared" si="154"/>
        <v>1</v>
      </c>
      <c r="C2342" s="184">
        <f t="shared" si="155"/>
        <v>0</v>
      </c>
      <c r="D2342" s="37"/>
      <c r="E2342" s="762"/>
      <c r="F2342" s="297"/>
      <c r="G2342" s="483"/>
      <c r="H2342" s="7"/>
      <c r="I2342" s="256"/>
      <c r="J2342" s="256"/>
      <c r="K2342" s="599"/>
      <c r="L2342" s="600"/>
      <c r="M2342" s="600"/>
      <c r="N2342" s="52" t="str">
        <f>IF(AND('331-CT'!$E$7=TH!H2304,OR(L2342="331",M2342="331")),"331",IF(AND(OR(L2342="131",M2342="131"),H2342='131-CT'!$E$7),"131",""))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IF(OR(TH!L2304=TH!$W$7,M2342=TH!$W$7),"x","")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IF(AND(OR(LEFT(TH!L2304,2)="15",LEFT(TH!M2304,2)="15"),'152-CT'!$J$8=TH!F2304),"x","")</f>
        <v/>
      </c>
      <c r="Z2342" s="52" t="str">
        <f>IF(AND(OR(LEFT(TH!L2304,2)="15",LEFT(TH!M2304,2)="15"),TK!$E$7=TH!F2304),"x","")</f>
        <v/>
      </c>
      <c r="AA2342" s="52" t="str">
        <f>IF(AND(B2342&lt;=NKC!$N$8,B2342&gt;=NKC!$M$8),"x","")</f>
        <v/>
      </c>
      <c r="AB2342" s="834"/>
      <c r="AC2342" s="591"/>
    </row>
    <row r="2343" spans="1:30" s="211" customFormat="1" ht="15.75" customHeight="1">
      <c r="A2343" s="204" t="str">
        <f>IF(B2343&lt;&gt;"",IF(AND(B2343&gt;=_TM1,B2343&lt;=_TM2,OR(TH!L2305="1111",TH!M2305="1111")),TH!D2305,""),"")</f>
        <v/>
      </c>
      <c r="B2343" s="36">
        <f t="shared" si="154"/>
        <v>1</v>
      </c>
      <c r="C2343" s="184">
        <f t="shared" si="155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IF(AND('331-CT'!$E$7=TH!H2305,OR(L2343="331",M2343="331")),"331",IF(AND(OR(L2343="131",M2343="131"),H2343='131-CT'!$E$7),"131",""))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IF(OR(TH!L2305=TH!$W$7,M2343=TH!$W$7),"x","")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IF(AND(OR(LEFT(TH!L2305,2)="15",LEFT(TH!M2305,2)="15"),'152-CT'!$J$8=TH!F2305),"x","")</f>
        <v/>
      </c>
      <c r="Z2343" s="52" t="str">
        <f>IF(AND(OR(LEFT(TH!L2305,2)="15",LEFT(TH!M2305,2)="15"),TK!$E$7=TH!F2305),"x","")</f>
        <v/>
      </c>
      <c r="AA2343" s="52" t="str">
        <f>IF(AND(B2343&lt;=NKC!$N$8,B2343&gt;=NKC!$M$8),"x","")</f>
        <v/>
      </c>
      <c r="AB2343" s="834"/>
      <c r="AC2343" s="591"/>
      <c r="AD2343" s="591"/>
    </row>
    <row r="2344" spans="1:30" s="211" customFormat="1" ht="15.75" customHeight="1">
      <c r="A2344" s="204" t="str">
        <f>IF(B2344&lt;&gt;"",IF(AND(B2344&gt;=_TM1,B2344&lt;=_TM2,OR(TH!L2306="1111",TH!M2306="1111")),TH!D2306,""),"")</f>
        <v/>
      </c>
      <c r="B2344" s="36">
        <f t="shared" si="154"/>
        <v>1</v>
      </c>
      <c r="C2344" s="184">
        <f t="shared" si="155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IF(AND('331-CT'!$E$7=TH!H2306,OR(L2344="331",M2344="331")),"331",IF(AND(OR(L2344="131",M2344="131"),H2344='131-CT'!$E$7),"131",""))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IF(OR(TH!L2306=TH!$W$7,M2344=TH!$W$7),"x","")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IF(AND(OR(LEFT(TH!L2306,2)="15",LEFT(TH!M2306,2)="15"),'152-CT'!$J$8=TH!F2306),"x","")</f>
        <v/>
      </c>
      <c r="Z2344" s="52" t="str">
        <f>IF(AND(OR(LEFT(TH!L2306,2)="15",LEFT(TH!M2306,2)="15"),TK!$E$7=TH!F2306),"x","")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customHeight="1">
      <c r="A2345" s="204" t="str">
        <f>IF(B2345&lt;&gt;"",IF(AND(B2345&gt;=_TM1,B2345&lt;=_TM2,OR(TH!L2307="1111",TH!M2307="1111")),TH!D2307,""),"")</f>
        <v/>
      </c>
      <c r="B2345" s="36">
        <f t="shared" si="154"/>
        <v>1</v>
      </c>
      <c r="C2345" s="184">
        <f t="shared" si="155"/>
        <v>0</v>
      </c>
      <c r="D2345" s="37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IF(AND('331-CT'!$E$7=TH!H2307,OR(L2345="331",M2345="331")),"331",IF(AND(OR(L2345="131",M2345="131"),H2345='131-CT'!$E$7),"131",""))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IF(OR(TH!L2307=TH!$W$7,M2345=TH!$W$7),"x","")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IF(AND(OR(LEFT(TH!L2307,2)="15",LEFT(TH!M2307,2)="15"),'152-CT'!$J$8=TH!F2307),"x","")</f>
        <v/>
      </c>
      <c r="Z2345" s="52" t="str">
        <f>IF(AND(OR(LEFT(TH!L2307,2)="15",LEFT(TH!M2307,2)="15"),TK!$E$7=TH!F2307),"x","")</f>
        <v/>
      </c>
      <c r="AA2345" s="52" t="str">
        <f>IF(AND(B2345&lt;=NKC!$N$8,B2345&gt;=NKC!$M$8),"x","")</f>
        <v/>
      </c>
      <c r="AB2345" s="834"/>
      <c r="AC2345" s="591"/>
    </row>
    <row r="2346" spans="1:30" s="211" customFormat="1" ht="15.75" customHeight="1">
      <c r="A2346" s="204" t="str">
        <f>IF(B2346&lt;&gt;"",IF(AND(B2346&gt;=_TM1,B2346&lt;=_TM2,OR(TH!L2382="1111",TH!M2382="1111")),TH!D2382,""),"")</f>
        <v/>
      </c>
      <c r="B2346" s="36">
        <f t="shared" si="154"/>
        <v>1</v>
      </c>
      <c r="C2346" s="184">
        <f t="shared" si="155"/>
        <v>0</v>
      </c>
      <c r="D2346" s="191"/>
      <c r="E2346" s="191"/>
      <c r="F2346" s="189"/>
      <c r="G2346" s="482"/>
      <c r="H2346" s="7"/>
      <c r="I2346" s="256"/>
      <c r="J2346" s="256"/>
      <c r="K2346" s="599"/>
      <c r="L2346" s="600"/>
      <c r="M2346" s="600"/>
      <c r="N2346" s="52" t="str">
        <f>IF(AND('331-CT'!$E$7=TH!H2382,OR(L2346="331",M2346="331")),"331",IF(AND(OR(L2346="131",M2346="131"),H2346='131-CT'!$E$7),"131",""))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IF(OR(TH!L2382=TH!$W$7,M2346=TH!$W$7),"x","")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IF(AND(OR(LEFT(TH!L2382,2)="15",LEFT(TH!M2382,2)="15"),'152-CT'!$J$8=TH!F2382),"x","")</f>
        <v/>
      </c>
      <c r="Z2346" s="52" t="str">
        <f>IF(AND(OR(LEFT(TH!L2382,2)="15",LEFT(TH!M2382,2)="15"),TK!$E$7=TH!F2382),"x","")</f>
        <v/>
      </c>
      <c r="AA2346" s="52" t="str">
        <f>IF(AND(B2346&lt;=NKC!$N$8,B2346&gt;=NKC!$M$8),"x","")</f>
        <v/>
      </c>
      <c r="AB2346" s="834"/>
      <c r="AC2346" s="591"/>
      <c r="AD2346" s="591"/>
    </row>
    <row r="2347" spans="1:30" s="211" customFormat="1" ht="15.75" customHeight="1">
      <c r="A2347" s="204" t="str">
        <f>IF(B2347&lt;&gt;"",IF(AND(B2347&gt;=_TM1,B2347&lt;=_TM2,OR(TH!L2383="1111",TH!M2383="1111")),TH!D2383,""),"")</f>
        <v/>
      </c>
      <c r="B2347" s="36">
        <f t="shared" si="154"/>
        <v>1</v>
      </c>
      <c r="C2347" s="184">
        <f t="shared" si="155"/>
        <v>0</v>
      </c>
      <c r="D2347" s="191"/>
      <c r="E2347" s="191"/>
      <c r="F2347" s="189"/>
      <c r="G2347" s="482"/>
      <c r="H2347" s="7"/>
      <c r="I2347" s="789"/>
      <c r="J2347" s="256"/>
      <c r="K2347" s="599"/>
      <c r="L2347" s="600"/>
      <c r="M2347" s="600"/>
      <c r="N2347" s="52" t="str">
        <f>IF(AND('331-CT'!$E$7=TH!H2383,OR(L2347="331",M2347="331")),"331",IF(AND(OR(L2347="131",M2347="131"),H2347='131-CT'!$E$7),"131",""))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IF(OR(TH!L2383=TH!$W$7,M2347=TH!$W$7),"x","")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IF(AND(OR(LEFT(TH!L2383,2)="15",LEFT(TH!M2383,2)="15"),'152-CT'!$J$8=TH!F2383),"x","")</f>
        <v/>
      </c>
      <c r="Z2347" s="52" t="str">
        <f>IF(AND(OR(LEFT(TH!L2383,2)="15",LEFT(TH!M2383,2)="15"),TK!$E$7=TH!F2383),"x","")</f>
        <v/>
      </c>
      <c r="AA2347" s="52" t="str">
        <f>IF(AND(B2347&lt;=NKC!$N$8,B2347&gt;=NKC!$M$8),"x","")</f>
        <v/>
      </c>
      <c r="AB2347" s="834"/>
      <c r="AC2347" s="591"/>
    </row>
    <row r="2348" spans="1:30" s="211" customFormat="1" ht="15.75" customHeight="1">
      <c r="A2348" s="204" t="str">
        <f>IF(B2348&lt;&gt;"",IF(AND(B2348&gt;=_TM1,B2348&lt;=_TM2,OR(TH!L2369="1111",TH!M2369="1111")),TH!D2369,""),"")</f>
        <v/>
      </c>
      <c r="B2348" s="36">
        <f t="shared" si="154"/>
        <v>1</v>
      </c>
      <c r="C2348" s="184">
        <f t="shared" si="155"/>
        <v>0</v>
      </c>
      <c r="D2348" s="191"/>
      <c r="E2348" s="762"/>
      <c r="F2348" s="189"/>
      <c r="G2348" s="482"/>
      <c r="H2348" s="7"/>
      <c r="I2348" s="789"/>
      <c r="J2348" s="256"/>
      <c r="K2348" s="599"/>
      <c r="L2348" s="600"/>
      <c r="M2348" s="600"/>
      <c r="N2348" s="52" t="str">
        <f>IF(AND('331-CT'!$E$7=TH!H2369,OR(L2348="331",M2348="331")),"331",IF(AND(OR(L2348="131",M2348="131"),H2348='131-CT'!$E$7),"131",""))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IF(OR(TH!L2369=TH!$W$7,M2348=TH!$W$7),"x","")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IF(AND(OR(LEFT(TH!L2369,2)="15",LEFT(TH!M2369,2)="15"),'152-CT'!$J$8=TH!F2369),"x","")</f>
        <v/>
      </c>
      <c r="Z2348" s="52" t="str">
        <f>IF(AND(OR(LEFT(TH!L2369,2)="15",LEFT(TH!M2369,2)="15"),TK!$E$7=TH!F2369),"x","")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customHeight="1">
      <c r="A2349" s="204" t="str">
        <f>IF(B2349&lt;&gt;"",IF(AND(B2349&gt;=_TM1,B2349&lt;=_TM2,OR(TH!L2370="1111",TH!M2370="1111")),TH!D2370,""),"")</f>
        <v/>
      </c>
      <c r="B2349" s="36">
        <f t="shared" si="154"/>
        <v>1</v>
      </c>
      <c r="C2349" s="184">
        <f t="shared" si="155"/>
        <v>0</v>
      </c>
      <c r="D2349" s="191"/>
      <c r="E2349" s="762"/>
      <c r="F2349" s="189"/>
      <c r="G2349" s="482"/>
      <c r="H2349" s="7"/>
      <c r="I2349" s="789"/>
      <c r="J2349" s="256"/>
      <c r="K2349" s="599"/>
      <c r="L2349" s="600"/>
      <c r="M2349" s="600"/>
      <c r="N2349" s="52" t="str">
        <f>IF(AND('331-CT'!$E$7=TH!H2370,OR(L2349="331",M2349="331")),"331",IF(AND(OR(L2349="131",M2349="131"),H2349='131-CT'!$E$7),"131",""))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IF(OR(TH!L2370=TH!$W$7,M2349=TH!$W$7),"x","")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IF(AND(OR(LEFT(TH!L2370,2)="15",LEFT(TH!M2370,2)="15"),'152-CT'!$J$8=TH!F2370),"x","")</f>
        <v/>
      </c>
      <c r="Z2349" s="52" t="str">
        <f>IF(AND(OR(LEFT(TH!L2370,2)="15",LEFT(TH!M2370,2)="15"),TK!$E$7=TH!F2370),"x","")</f>
        <v/>
      </c>
      <c r="AA2349" s="52" t="str">
        <f>IF(AND(B2349&lt;=NKC!$N$8,B2349&gt;=NKC!$M$8),"x","")</f>
        <v/>
      </c>
      <c r="AB2349" s="834"/>
      <c r="AC2349" s="591"/>
    </row>
    <row r="2350" spans="1:30" s="211" customFormat="1" ht="15.75" customHeight="1">
      <c r="A2350" s="204" t="str">
        <f>IF(B2350&lt;&gt;"",IF(AND(B2350&gt;=_TM1,B2350&lt;=_TM2,OR(TH!L2299="1111",TH!M2299="1111")),TH!D2299,""),"")</f>
        <v/>
      </c>
      <c r="B2350" s="36">
        <f t="shared" si="154"/>
        <v>1</v>
      </c>
      <c r="C2350" s="184">
        <f t="shared" si="155"/>
        <v>0</v>
      </c>
      <c r="D2350" s="191"/>
      <c r="E2350" s="762"/>
      <c r="F2350" s="189"/>
      <c r="G2350" s="483"/>
      <c r="H2350" s="7"/>
      <c r="I2350" s="256"/>
      <c r="J2350" s="256"/>
      <c r="K2350" s="599"/>
      <c r="L2350" s="194"/>
      <c r="M2350" s="194"/>
      <c r="N2350" s="52" t="str">
        <f>IF(AND('331-CT'!$E$7=TH!H2299,OR(L2350="331",M2350="331")),"331",IF(AND(OR(L2350="131",M2350="131"),H2350='131-CT'!$E$7),"131",""))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IF(OR(TH!L2299=TH!$W$7,M2350=TH!$W$7),"x","")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IF(AND(OR(LEFT(TH!L2299,2)="15",LEFT(TH!M2299,2)="15"),'152-CT'!$J$8=TH!F2299),"x","")</f>
        <v/>
      </c>
      <c r="Z2350" s="52" t="str">
        <f>IF(AND(OR(LEFT(TH!L2299,2)="15",LEFT(TH!M2299,2)="15"),TK!$E$7=TH!F2299),"x","")</f>
        <v/>
      </c>
      <c r="AA2350" s="52" t="str">
        <f>IF(AND(B2350&lt;=NKC!$N$8,B2350&gt;=NKC!$M$8),"x","")</f>
        <v/>
      </c>
      <c r="AB2350" s="834"/>
      <c r="AC2350" s="591"/>
      <c r="AD2350" s="591"/>
    </row>
    <row r="2351" spans="1:30" s="211" customFormat="1" ht="15.75" customHeight="1">
      <c r="A2351" s="204" t="str">
        <f>IF(B2351&lt;&gt;"",IF(AND(B2351&gt;=_TM1,B2351&lt;=_TM2,OR(TH!L2300="1111",TH!M2300="1111")),TH!D2300,""),"")</f>
        <v/>
      </c>
      <c r="B2351" s="36">
        <f t="shared" si="154"/>
        <v>1</v>
      </c>
      <c r="C2351" s="184">
        <f t="shared" si="155"/>
        <v>0</v>
      </c>
      <c r="D2351" s="191"/>
      <c r="E2351" s="762"/>
      <c r="F2351" s="189"/>
      <c r="G2351" s="483"/>
      <c r="H2351" s="7"/>
      <c r="I2351" s="256"/>
      <c r="J2351" s="256"/>
      <c r="K2351" s="599"/>
      <c r="L2351" s="194"/>
      <c r="M2351" s="194"/>
      <c r="N2351" s="52" t="str">
        <f>IF(AND('331-CT'!$E$7=TH!H2300,OR(L2351="331",M2351="331")),"331",IF(AND(OR(L2351="131",M2351="131"),H2351='131-CT'!$E$7),"131",""))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IF(OR(TH!L2300=TH!$W$7,M2351=TH!$W$7),"x","")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IF(AND(OR(LEFT(TH!L2300,2)="15",LEFT(TH!M2300,2)="15"),'152-CT'!$J$8=TH!F2300),"x","")</f>
        <v/>
      </c>
      <c r="Z2351" s="52" t="str">
        <f>IF(AND(OR(LEFT(TH!L2300,2)="15",LEFT(TH!M2300,2)="15"),TK!$E$7=TH!F2300),"x","")</f>
        <v/>
      </c>
      <c r="AA2351" s="52" t="str">
        <f>IF(AND(B2351&lt;=NKC!$N$8,B2351&gt;=NKC!$M$8),"x","")</f>
        <v/>
      </c>
      <c r="AB2351" s="834"/>
      <c r="AC2351" s="591"/>
    </row>
    <row r="2352" spans="1:30" s="211" customFormat="1" ht="15.75" customHeight="1">
      <c r="A2352" s="204" t="str">
        <f>IF(B2352&lt;&gt;"",IF(AND(B2352&gt;=_TM1,B2352&lt;=_TM2,OR(TH!L2301="1111",TH!M2301="1111")),TH!D2301,""),"")</f>
        <v/>
      </c>
      <c r="B2352" s="36">
        <f t="shared" si="154"/>
        <v>1</v>
      </c>
      <c r="C2352" s="184">
        <f t="shared" si="155"/>
        <v>0</v>
      </c>
      <c r="D2352" s="191"/>
      <c r="E2352" s="762"/>
      <c r="F2352" s="189"/>
      <c r="G2352" s="483"/>
      <c r="H2352" s="7"/>
      <c r="I2352" s="256"/>
      <c r="J2352" s="256"/>
      <c r="K2352" s="599"/>
      <c r="L2352" s="194"/>
      <c r="M2352" s="194"/>
      <c r="N2352" s="52" t="str">
        <f>IF(AND('331-CT'!$E$7=TH!H2301,OR(L2352="331",M2352="331")),"331",IF(AND(OR(L2352="131",M2352="131"),H2352='131-CT'!$E$7),"131",""))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IF(OR(TH!L2301=TH!$W$7,M2352=TH!$W$7),"x","")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IF(AND(OR(LEFT(TH!L2301,2)="15",LEFT(TH!M2301,2)="15"),'152-CT'!$J$8=TH!F2301),"x","")</f>
        <v/>
      </c>
      <c r="Z2352" s="52" t="str">
        <f>IF(AND(OR(LEFT(TH!L2301,2)="15",LEFT(TH!M2301,2)="15"),TK!$E$7=TH!F2301),"x","")</f>
        <v/>
      </c>
      <c r="AA2352" s="52" t="str">
        <f>IF(AND(B2352&lt;=NKC!$N$8,B2352&gt;=NKC!$M$8),"x","")</f>
        <v/>
      </c>
      <c r="AB2352" s="834"/>
      <c r="AC2352" s="591"/>
    </row>
    <row r="2353" spans="1:30" s="211" customFormat="1" ht="15.75" customHeight="1">
      <c r="A2353" s="204" t="str">
        <f>IF(B2353&lt;&gt;"",IF(AND(B2353&gt;=_TM1,B2353&lt;=_TM2,OR(TH!L2394="1111",TH!M2394="1111")),TH!D2394,""),"")</f>
        <v/>
      </c>
      <c r="B2353" s="36">
        <f t="shared" ref="B2353:B2399" si="156">IF(C2353&lt;&gt;"",MONTH(C2353),"")</f>
        <v>1</v>
      </c>
      <c r="C2353" s="184">
        <f t="shared" si="155"/>
        <v>0</v>
      </c>
      <c r="D2353" s="191"/>
      <c r="E2353" s="191"/>
      <c r="F2353" s="189"/>
      <c r="G2353" s="483"/>
      <c r="H2353" s="7"/>
      <c r="I2353" s="256"/>
      <c r="J2353" s="256"/>
      <c r="K2353" s="599"/>
      <c r="L2353" s="600"/>
      <c r="M2353" s="600"/>
      <c r="N2353" s="52" t="str">
        <f>IF(AND('331-CT'!$E$7=TH!H2394,OR(L2353="331",M2353="331")),"331",IF(AND(OR(L2353="131",M2353="131"),H2353='131-CT'!$E$7),"131",""))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IF(OR(TH!L2394=TH!$W$7,M2353=TH!$W$7),"x","")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IF(AND(OR(LEFT(TH!L2394,2)="15",LEFT(TH!M2394,2)="15"),'152-CT'!$J$8=TH!F2394),"x","")</f>
        <v/>
      </c>
      <c r="Z2353" s="52" t="str">
        <f>IF(AND(OR(LEFT(TH!L2394,2)="15",LEFT(TH!M2394,2)="15"),TK!$E$7=TH!F2394),"x","")</f>
        <v/>
      </c>
      <c r="AA2353" s="52" t="str">
        <f>IF(AND(B2353&lt;=NKC!$N$8,B2353&gt;=NKC!$M$8),"x","")</f>
        <v/>
      </c>
      <c r="AB2353" s="834"/>
      <c r="AC2353" s="591"/>
      <c r="AD2353" s="591"/>
    </row>
    <row r="2354" spans="1:30" s="211" customFormat="1" ht="15.75" customHeight="1">
      <c r="A2354" s="204" t="str">
        <f>IF(B2354&lt;&gt;"",IF(AND(B2354&gt;=_TM1,B2354&lt;=_TM2,OR(TH!L2395="1111",TH!M2395="1111")),TH!D2395,""),"")</f>
        <v/>
      </c>
      <c r="B2354" s="36">
        <f t="shared" si="156"/>
        <v>1</v>
      </c>
      <c r="C2354" s="184">
        <f t="shared" si="155"/>
        <v>0</v>
      </c>
      <c r="D2354" s="191"/>
      <c r="E2354" s="191"/>
      <c r="F2354" s="189"/>
      <c r="G2354" s="483"/>
      <c r="H2354" s="7"/>
      <c r="I2354" s="256"/>
      <c r="J2354" s="256"/>
      <c r="K2354" s="599"/>
      <c r="L2354" s="600"/>
      <c r="M2354" s="600"/>
      <c r="N2354" s="52" t="str">
        <f>IF(AND('331-CT'!$E$7=TH!H2395,OR(L2354="331",M2354="331")),"331",IF(AND(OR(L2354="131",M2354="131"),H2354='131-CT'!$E$7),"131",""))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IF(OR(TH!L2395=TH!$W$7,M2354=TH!$W$7),"x","")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IF(AND(OR(LEFT(TH!L2395,2)="15",LEFT(TH!M2395,2)="15"),'152-CT'!$J$8=TH!F2395),"x","")</f>
        <v/>
      </c>
      <c r="Z2354" s="52" t="str">
        <f>IF(AND(OR(LEFT(TH!L2395,2)="15",LEFT(TH!M2395,2)="15"),TK!$E$7=TH!F2395),"x","")</f>
        <v/>
      </c>
      <c r="AA2354" s="52" t="str">
        <f>IF(AND(B2354&lt;=NKC!$N$8,B2354&gt;=NKC!$M$8),"x","")</f>
        <v/>
      </c>
      <c r="AB2354" s="834"/>
      <c r="AC2354" s="591"/>
    </row>
    <row r="2355" spans="1:30" s="211" customFormat="1" ht="15.75" customHeight="1">
      <c r="A2355" s="204" t="str">
        <f>IF(B2355&lt;&gt;"",IF(AND(B2355&gt;=_TM1,B2355&lt;=_TM2,OR(TH!L2297="1111",TH!M2297="1111")),TH!D2297,""),"")</f>
        <v/>
      </c>
      <c r="B2355" s="36">
        <f t="shared" si="156"/>
        <v>1</v>
      </c>
      <c r="C2355" s="184">
        <f t="shared" si="155"/>
        <v>0</v>
      </c>
      <c r="D2355" s="191"/>
      <c r="E2355" s="762"/>
      <c r="F2355" s="189"/>
      <c r="G2355" s="483"/>
      <c r="H2355" s="7"/>
      <c r="I2355" s="256"/>
      <c r="J2355" s="256"/>
      <c r="K2355" s="599"/>
      <c r="L2355" s="600"/>
      <c r="M2355" s="600"/>
      <c r="N2355" s="52" t="str">
        <f>IF(AND('331-CT'!$E$7=TH!H2297,OR(L2355="331",M2355="331")),"331",IF(AND(OR(L2355="131",M2355="131"),H2355='131-CT'!$E$7),"131",""))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IF(OR(TH!L2297=TH!$W$7,M2355=TH!$W$7),"x","")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IF(AND(OR(LEFT(TH!L2297,2)="15",LEFT(TH!M2297,2)="15"),'152-CT'!$J$8=TH!F2297),"x","")</f>
        <v/>
      </c>
      <c r="Z2355" s="52" t="str">
        <f>IF(AND(OR(LEFT(TH!L2297,2)="15",LEFT(TH!M2297,2)="15"),TK!$E$7=TH!F2297),"x","")</f>
        <v/>
      </c>
      <c r="AA2355" s="52" t="str">
        <f>IF(AND(B2355&lt;=NKC!$N$8,B2355&gt;=NKC!$M$8),"x","")</f>
        <v/>
      </c>
      <c r="AB2355" s="834"/>
    </row>
    <row r="2356" spans="1:30" s="211" customFormat="1" ht="15.75" customHeight="1">
      <c r="A2356" s="204" t="str">
        <f>IF(B2356&lt;&gt;"",IF(AND(B2356&gt;=_TM1,B2356&lt;=_TM2,OR(TH!L2298="1111",TH!M2298="1111")),TH!D2298,""),"")</f>
        <v/>
      </c>
      <c r="B2356" s="36">
        <f t="shared" si="156"/>
        <v>1</v>
      </c>
      <c r="C2356" s="184">
        <f t="shared" si="155"/>
        <v>0</v>
      </c>
      <c r="D2356" s="184"/>
      <c r="E2356" s="762"/>
      <c r="F2356" s="189"/>
      <c r="G2356" s="483"/>
      <c r="H2356" s="7"/>
      <c r="I2356" s="256"/>
      <c r="J2356" s="256"/>
      <c r="K2356" s="599"/>
      <c r="L2356" s="600"/>
      <c r="M2356" s="600"/>
      <c r="N2356" s="52" t="str">
        <f>IF(AND('331-CT'!$E$7=TH!H2298,OR(L2356="331",M2356="331")),"331",IF(AND(OR(L2356="131",M2356="131"),H2356='131-CT'!$E$7),"131",""))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IF(OR(TH!L2298=TH!$W$7,M2356=TH!$W$7),"x","")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IF(AND(OR(LEFT(TH!L2298,2)="15",LEFT(TH!M2298,2)="15"),'152-CT'!$J$8=TH!F2298),"x","")</f>
        <v/>
      </c>
      <c r="Z2356" s="52" t="str">
        <f>IF(AND(OR(LEFT(TH!L2298,2)="15",LEFT(TH!M2298,2)="15"),TK!$E$7=TH!F2298),"x","")</f>
        <v/>
      </c>
      <c r="AA2356" s="52" t="str">
        <f>IF(AND(B2356&lt;=NKC!$N$8,B2356&gt;=NKC!$M$8),"x","")</f>
        <v/>
      </c>
      <c r="AB2356" s="834"/>
    </row>
    <row r="2357" spans="1:30" s="211" customFormat="1" ht="15.75" customHeight="1">
      <c r="A2357" s="204" t="str">
        <f>IF(B2357&lt;&gt;"",IF(AND(B2357&gt;=_TM1,B2357&lt;=_TM2,OR(TH!L2317="1111",TH!M2317="1111")),TH!D2317,""),"")</f>
        <v/>
      </c>
      <c r="B2357" s="36">
        <f t="shared" si="156"/>
        <v>1</v>
      </c>
      <c r="C2357" s="184">
        <f t="shared" ref="C2357:C2399" si="157">E2357</f>
        <v>0</v>
      </c>
      <c r="D2357" s="191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IF(AND('331-CT'!$E$7=TH!H2317,OR(L2357="331",M2357="331")),"331",IF(AND(OR(L2357="131",M2357="131"),H2357='131-CT'!$E$7),"131",""))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IF(AND(OR(LEFT(TH!L2317,2)="15",LEFT(TH!M2317,2)="15"),'152-CT'!$J$8=TH!F2317),"x","")</f>
        <v/>
      </c>
      <c r="Z2357" s="52" t="str">
        <f>IF(AND(OR(LEFT(TH!L2317,2)="15",LEFT(TH!M2317,2)="15"),TK!$E$7=TH!F2317),"x","")</f>
        <v/>
      </c>
      <c r="AA2357" s="52" t="str">
        <f>IF(AND(B2357&lt;=NKC!$N$8,B2357&gt;=NKC!$M$8),"x","")</f>
        <v/>
      </c>
      <c r="AB2357" s="834"/>
    </row>
    <row r="2358" spans="1:30" s="211" customFormat="1" ht="15.75" customHeight="1">
      <c r="A2358" s="204" t="str">
        <f>IF(B2358&lt;&gt;"",IF(AND(B2358&gt;=_TM1,B2358&lt;=_TM2,OR(TH!L2318="1111",TH!M2318="1111")),TH!D2318,""),"")</f>
        <v/>
      </c>
      <c r="B2358" s="36">
        <f t="shared" si="156"/>
        <v>1</v>
      </c>
      <c r="C2358" s="184">
        <f t="shared" si="157"/>
        <v>0</v>
      </c>
      <c r="D2358" s="184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IF(AND('331-CT'!$E$7=TH!H2318,OR(L2358="331",M2358="331")),"331",IF(AND(OR(L2358="131",M2358="131"),H2358='131-CT'!$E$7),"131",""))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IF(OR(TH!L2318=TH!$W$7,M2358=TH!$W$7),"x","")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IF(AND(OR(LEFT(TH!L2318,2)="15",LEFT(TH!M2318,2)="15"),'152-CT'!$J$8=TH!F2318),"x","")</f>
        <v/>
      </c>
      <c r="Z2358" s="52" t="str">
        <f>IF(AND(OR(LEFT(TH!L2318,2)="15",LEFT(TH!M2318,2)="15"),TK!$E$7=TH!F2318),"x","")</f>
        <v/>
      </c>
      <c r="AA2358" s="52" t="str">
        <f>IF(AND(B2358&lt;=NKC!$N$8,B2358&gt;=NKC!$M$8),"x","")</f>
        <v/>
      </c>
      <c r="AB2358" s="834"/>
    </row>
    <row r="2359" spans="1:30" s="211" customFormat="1" ht="15.75" customHeight="1">
      <c r="A2359" s="204" t="str">
        <f>IF(B2359&lt;&gt;"",IF(AND(B2359&gt;=_TM1,B2359&lt;=_TM2,OR(TH!L2339="1111",TH!M2339="1111")),TH!D2339,""),"")</f>
        <v/>
      </c>
      <c r="B2359" s="36">
        <f t="shared" si="156"/>
        <v>1</v>
      </c>
      <c r="C2359" s="184">
        <f t="shared" si="157"/>
        <v>0</v>
      </c>
      <c r="D2359" s="37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IF(AND('331-CT'!$E$7=TH!H2339,OR(L2359="331",M2359="331")),"331",IF(AND(OR(L2359="131",M2359="131"),H2359='131-CT'!$E$7),"131",""))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IF(OR(TH!L2339=TH!$W$7,M2359=TH!$W$7),"x","")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IF(AND(OR(LEFT(TH!L2339,2)="15",LEFT(TH!M2339,2)="15"),'152-CT'!$J$8=TH!F2339),"x","")</f>
        <v/>
      </c>
      <c r="Z2359" s="52" t="str">
        <f>IF(AND(OR(LEFT(TH!L2339,2)="15",LEFT(TH!M2339,2)="15"),TK!$E$7=TH!F2339),"x","")</f>
        <v/>
      </c>
      <c r="AA2359" s="52" t="str">
        <f>IF(AND(B2359&lt;=NKC!$N$8,B2359&gt;=NKC!$M$8),"x","")</f>
        <v/>
      </c>
      <c r="AB2359" s="834"/>
      <c r="AC2359" s="591"/>
      <c r="AD2359" s="591"/>
    </row>
    <row r="2360" spans="1:30" s="211" customFormat="1" ht="15.75" customHeight="1">
      <c r="A2360" s="204" t="str">
        <f>IF(B2360&lt;&gt;"",IF(AND(B2360&gt;=_TM1,B2360&lt;=_TM2,OR(TH!L2340="1111",TH!M2340="1111")),TH!D2340,""),"")</f>
        <v/>
      </c>
      <c r="B2360" s="36">
        <f t="shared" si="156"/>
        <v>1</v>
      </c>
      <c r="C2360" s="184">
        <f t="shared" si="157"/>
        <v>0</v>
      </c>
      <c r="D2360" s="37"/>
      <c r="E2360" s="762"/>
      <c r="F2360" s="297"/>
      <c r="G2360" s="483"/>
      <c r="H2360" s="7"/>
      <c r="I2360" s="256"/>
      <c r="J2360" s="256"/>
      <c r="K2360" s="599"/>
      <c r="L2360" s="600"/>
      <c r="M2360" s="600"/>
      <c r="N2360" s="52" t="str">
        <f>IF(AND('331-CT'!$E$7=TH!H2340,OR(L2360="331",M2360="331")),"331",IF(AND(OR(L2360="131",M2360="131"),H2360='131-CT'!$E$7),"131",""))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IF(OR(TH!L2340=TH!$W$7,M2360=TH!$W$7),"x","")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IF(AND(OR(LEFT(TH!L2340,2)="15",LEFT(TH!M2340,2)="15"),'152-CT'!$J$8=TH!F2340),"x","")</f>
        <v/>
      </c>
      <c r="Z2360" s="52" t="str">
        <f>IF(AND(OR(LEFT(TH!L2340,2)="15",LEFT(TH!M2340,2)="15"),TK!$E$7=TH!F2340),"x","")</f>
        <v/>
      </c>
      <c r="AA2360" s="52" t="str">
        <f>IF(AND(B2360&lt;=NKC!$N$8,B2360&gt;=NKC!$M$8),"x","")</f>
        <v/>
      </c>
      <c r="AB2360" s="834"/>
      <c r="AC2360" s="591"/>
    </row>
    <row r="2361" spans="1:30" s="211" customFormat="1" ht="15.75" customHeight="1">
      <c r="A2361" s="204" t="str">
        <f>IF(B2361&lt;&gt;"",IF(AND(B2361&gt;=_TM1,B2361&lt;=_TM2,OR(TH!L2319="1111",TH!M2319="1111")),TH!D2319,""),"")</f>
        <v/>
      </c>
      <c r="B2361" s="36">
        <f t="shared" si="156"/>
        <v>1</v>
      </c>
      <c r="C2361" s="184">
        <f t="shared" si="157"/>
        <v>0</v>
      </c>
      <c r="D2361" s="191"/>
      <c r="E2361" s="762"/>
      <c r="F2361" s="297"/>
      <c r="G2361" s="483"/>
      <c r="H2361" s="7"/>
      <c r="I2361" s="256"/>
      <c r="J2361" s="256"/>
      <c r="K2361" s="599"/>
      <c r="L2361" s="600"/>
      <c r="M2361" s="600"/>
      <c r="N2361" s="52" t="str">
        <f>IF(AND('331-CT'!$E$7=TH!H2319,OR(L2361="331",M2361="331")),"331",IF(AND(OR(L2361="131",M2361="131"),H2361='131-CT'!$E$7),"131",""))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IF(OR(TH!L2319=TH!$W$7,M2361=TH!$W$7),"x","")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IF(AND(OR(LEFT(TH!L2319,2)="15",LEFT(TH!M2319,2)="15"),'152-CT'!$J$8=TH!F2319),"x","")</f>
        <v/>
      </c>
      <c r="Z2361" s="52" t="str">
        <f>IF(AND(OR(LEFT(TH!L2319,2)="15",LEFT(TH!M2319,2)="15"),TK!$E$7=TH!F2319),"x","")</f>
        <v/>
      </c>
      <c r="AA2361" s="52" t="str">
        <f>IF(AND(B2361&lt;=NKC!$N$8,B2361&gt;=NKC!$M$8),"x","")</f>
        <v/>
      </c>
      <c r="AB2361" s="834"/>
    </row>
    <row r="2362" spans="1:30" s="211" customFormat="1" ht="15.75" customHeight="1">
      <c r="A2362" s="204" t="str">
        <f>IF(B2362&lt;&gt;"",IF(AND(B2362&gt;=_TM1,B2362&lt;=_TM2,OR(TH!L2320="1111",TH!M2320="1111")),TH!D2320,""),"")</f>
        <v/>
      </c>
      <c r="B2362" s="36">
        <f t="shared" si="156"/>
        <v>1</v>
      </c>
      <c r="C2362" s="184">
        <f t="shared" si="157"/>
        <v>0</v>
      </c>
      <c r="D2362" s="184"/>
      <c r="E2362" s="762"/>
      <c r="F2362" s="297"/>
      <c r="G2362" s="483"/>
      <c r="H2362" s="7"/>
      <c r="I2362" s="256"/>
      <c r="J2362" s="256"/>
      <c r="K2362" s="599"/>
      <c r="L2362" s="600"/>
      <c r="M2362" s="600"/>
      <c r="N2362" s="52" t="str">
        <f>IF(AND('331-CT'!$E$7=TH!H2320,OR(L2362="331",M2362="331")),"331",IF(AND(OR(L2362="131",M2362="131"),H2362='131-CT'!$E$7),"131",""))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IF(OR(TH!L2320=TH!$W$7,M2362=TH!$W$7),"x","")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IF(AND(OR(LEFT(TH!L2320,2)="15",LEFT(TH!M2320,2)="15"),'152-CT'!$J$8=TH!F2320),"x","")</f>
        <v/>
      </c>
      <c r="Z2362" s="52" t="str">
        <f>IF(AND(OR(LEFT(TH!L2320,2)="15",LEFT(TH!M2320,2)="15"),TK!$E$7=TH!F2320),"x","")</f>
        <v/>
      </c>
      <c r="AA2362" s="52" t="str">
        <f>IF(AND(B2362&lt;=NKC!$N$8,B2362&gt;=NKC!$M$8),"x","")</f>
        <v/>
      </c>
      <c r="AB2362" s="834"/>
    </row>
    <row r="2363" spans="1:30" s="211" customFormat="1" ht="15.75" customHeight="1">
      <c r="A2363" s="204" t="str">
        <f>IF(B2363&lt;&gt;"",IF(AND(B2363&gt;=_TM1,B2363&lt;=_TM2,OR(TH!L2376="1111",TH!M2376="1111")),TH!D2376,""),"")</f>
        <v/>
      </c>
      <c r="B2363" s="36">
        <f t="shared" si="156"/>
        <v>1</v>
      </c>
      <c r="C2363" s="184">
        <f t="shared" si="157"/>
        <v>0</v>
      </c>
      <c r="D2363" s="191"/>
      <c r="E2363" s="762"/>
      <c r="F2363" s="192"/>
      <c r="G2363" s="482"/>
      <c r="H2363" s="7"/>
      <c r="I2363" s="256"/>
      <c r="J2363" s="256"/>
      <c r="K2363" s="599"/>
      <c r="L2363" s="600"/>
      <c r="M2363" s="600"/>
      <c r="N2363" s="52" t="str">
        <f>IF(AND('331-CT'!$E$7=TH!H2376,OR(L2363="331",M2363="331")),"331",IF(AND(OR(L2363="131",M2363="131"),H2363='131-CT'!$E$7),"131",""))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IF(OR(TH!L2376=TH!$W$7,M2363=TH!$W$7),"x","")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IF(AND(OR(LEFT(TH!L2376,2)="15",LEFT(TH!M2376,2)="15"),'152-CT'!$J$8=TH!F2376),"x","")</f>
        <v/>
      </c>
      <c r="Z2363" s="52" t="str">
        <f>IF(AND(OR(LEFT(TH!L2376,2)="15",LEFT(TH!M2376,2)="15"),TK!$E$7=TH!F2376),"x","")</f>
        <v/>
      </c>
      <c r="AA2363" s="52" t="str">
        <f>IF(AND(B2363&lt;=NKC!$N$8,B2363&gt;=NKC!$M$8),"x","")</f>
        <v/>
      </c>
      <c r="AB2363" s="834"/>
      <c r="AC2363" s="591"/>
      <c r="AD2363" s="591"/>
    </row>
    <row r="2364" spans="1:30" s="211" customFormat="1" ht="15.75" customHeight="1">
      <c r="A2364" s="204" t="str">
        <f>IF(B2364&lt;&gt;"",IF(AND(B2364&gt;=_TM1,B2364&lt;=_TM2,OR(TH!L2377="1111",TH!M2377="1111")),TH!D2377,""),"")</f>
        <v/>
      </c>
      <c r="B2364" s="36">
        <f t="shared" si="156"/>
        <v>1</v>
      </c>
      <c r="C2364" s="184">
        <f t="shared" si="157"/>
        <v>0</v>
      </c>
      <c r="D2364" s="191"/>
      <c r="E2364" s="762"/>
      <c r="F2364" s="189"/>
      <c r="G2364" s="482"/>
      <c r="H2364" s="7"/>
      <c r="I2364" s="256"/>
      <c r="J2364" s="256"/>
      <c r="K2364" s="599"/>
      <c r="L2364" s="600"/>
      <c r="M2364" s="600"/>
      <c r="N2364" s="52" t="str">
        <f>IF(AND('331-CT'!$E$7=TH!H2377,OR(L2364="331",M2364="331")),"331",IF(AND(OR(L2364="131",M2364="131"),H2364='131-CT'!$E$7),"131",""))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IF(OR(TH!L2377=TH!$W$7,M2364=TH!$W$7),"x","")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IF(AND(OR(LEFT(TH!L2377,2)="15",LEFT(TH!M2377,2)="15"),'152-CT'!$J$8=TH!F2377),"x","")</f>
        <v/>
      </c>
      <c r="Z2364" s="52" t="str">
        <f>IF(AND(OR(LEFT(TH!L2377,2)="15",LEFT(TH!M2377,2)="15"),TK!$E$7=TH!F2377),"x","")</f>
        <v/>
      </c>
      <c r="AA2364" s="52" t="str">
        <f>IF(AND(B2364&lt;=NKC!$N$8,B2364&gt;=NKC!$M$8),"x","")</f>
        <v/>
      </c>
      <c r="AB2364" s="834"/>
      <c r="AC2364" s="591"/>
    </row>
    <row r="2365" spans="1:30" s="211" customFormat="1" ht="15.75" customHeight="1">
      <c r="A2365" s="204" t="str">
        <f>IF(B2365&lt;&gt;"",IF(AND(B2365&gt;=_TM1,B2365&lt;=_TM2,OR(TH!L2345="1111",TH!M2345="1111")),TH!D2345,""),"")</f>
        <v/>
      </c>
      <c r="B2365" s="36">
        <f t="shared" si="156"/>
        <v>1</v>
      </c>
      <c r="C2365" s="184">
        <f t="shared" si="157"/>
        <v>0</v>
      </c>
      <c r="D2365" s="37"/>
      <c r="E2365" s="762"/>
      <c r="F2365" s="297"/>
      <c r="G2365" s="483"/>
      <c r="H2365" s="7"/>
      <c r="I2365" s="256"/>
      <c r="J2365" s="256"/>
      <c r="K2365" s="599"/>
      <c r="L2365" s="600"/>
      <c r="M2365" s="600"/>
      <c r="N2365" s="52" t="str">
        <f>IF(AND('331-CT'!$E$7=TH!H2345,OR(L2365="331",M2365="331")),"331",IF(AND(OR(L2365="131",M2365="131"),H2365='131-CT'!$E$7),"131",""))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IF(AND(OR(LEFT(TH!L2345,2)="15",LEFT(TH!M2345,2)="15"),'152-CT'!$J$8=TH!F2345),"x","")</f>
        <v/>
      </c>
      <c r="Z2365" s="52" t="str">
        <f>IF(AND(OR(LEFT(TH!L2345,2)="15",LEFT(TH!M2345,2)="15"),TK!$E$7=TH!F2345),"x","")</f>
        <v/>
      </c>
      <c r="AA2365" s="52" t="str">
        <f>IF(AND(B2365&lt;=NKC!$N$8,B2365&gt;=NKC!$M$8),"x","")</f>
        <v/>
      </c>
      <c r="AB2365" s="834"/>
      <c r="AC2365" s="591"/>
      <c r="AD2365" s="591"/>
    </row>
    <row r="2366" spans="1:30" s="211" customFormat="1" ht="15.75" customHeight="1">
      <c r="A2366" s="204" t="str">
        <f>IF(B2366&lt;&gt;"",IF(AND(B2366&gt;=_TM1,B2366&lt;=_TM2,OR(TH!L2346="1111",TH!M2346="1111")),TH!D2346,""),"")</f>
        <v/>
      </c>
      <c r="B2366" s="36">
        <f t="shared" si="156"/>
        <v>1</v>
      </c>
      <c r="C2366" s="184">
        <f t="shared" si="157"/>
        <v>0</v>
      </c>
      <c r="D2366" s="37"/>
      <c r="E2366" s="762"/>
      <c r="F2366" s="297"/>
      <c r="G2366" s="483"/>
      <c r="H2366" s="7"/>
      <c r="I2366" s="256"/>
      <c r="J2366" s="256"/>
      <c r="K2366" s="599"/>
      <c r="L2366" s="600"/>
      <c r="M2366" s="600"/>
      <c r="N2366" s="52" t="str">
        <f>IF(AND('331-CT'!$E$7=TH!H2346,OR(L2366="331",M2366="331")),"331",IF(AND(OR(L2366="131",M2366="131"),H2366='131-CT'!$E$7),"131",""))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IF(AND(OR(LEFT(TH!L2346,2)="15",LEFT(TH!M2346,2)="15"),'152-CT'!$J$8=TH!F2346),"x","")</f>
        <v/>
      </c>
      <c r="Z2366" s="52" t="str">
        <f>IF(AND(OR(LEFT(TH!L2346,2)="15",LEFT(TH!M2346,2)="15"),TK!$E$7=TH!F2346),"x","")</f>
        <v/>
      </c>
      <c r="AA2366" s="52" t="str">
        <f>IF(AND(B2366&lt;=NKC!$N$8,B2366&gt;=NKC!$M$8),"x","")</f>
        <v/>
      </c>
      <c r="AB2366" s="834"/>
      <c r="AC2366" s="591"/>
      <c r="AD2366" s="591"/>
    </row>
    <row r="2367" spans="1:30" s="211" customFormat="1" ht="15.75" customHeight="1">
      <c r="A2367" s="204" t="str">
        <f>IF(B2367&lt;&gt;"",IF(AND(B2367&gt;=_TM1,B2367&lt;=_TM2,OR(TH!L2347="1111",TH!M2347="1111")),TH!D2347,""),"")</f>
        <v/>
      </c>
      <c r="B2367" s="36">
        <f t="shared" si="156"/>
        <v>1</v>
      </c>
      <c r="C2367" s="184">
        <f t="shared" si="157"/>
        <v>0</v>
      </c>
      <c r="D2367" s="37"/>
      <c r="E2367" s="762"/>
      <c r="F2367" s="297"/>
      <c r="G2367" s="483"/>
      <c r="H2367" s="7"/>
      <c r="I2367" s="256"/>
      <c r="J2367" s="256"/>
      <c r="K2367" s="599"/>
      <c r="L2367" s="600"/>
      <c r="M2367" s="600"/>
      <c r="N2367" s="52" t="str">
        <f>IF(AND('331-CT'!$E$7=TH!H2347,OR(L2367="331",M2367="331")),"331",IF(AND(OR(L2367="131",M2367="131"),H2367='131-CT'!$E$7),"131",""))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IF(AND(OR(LEFT(TH!L2347,2)="15",LEFT(TH!M2347,2)="15"),'152-CT'!$J$8=TH!F2347),"x","")</f>
        <v/>
      </c>
      <c r="Z2367" s="52" t="str">
        <f>IF(AND(OR(LEFT(TH!L2347,2)="15",LEFT(TH!M2347,2)="15"),TK!$E$7=TH!F2347),"x","")</f>
        <v/>
      </c>
      <c r="AA2367" s="52" t="str">
        <f>IF(AND(B2367&lt;=NKC!$N$8,B2367&gt;=NKC!$M$8),"x","")</f>
        <v/>
      </c>
      <c r="AB2367" s="834"/>
      <c r="AC2367" s="591"/>
    </row>
    <row r="2368" spans="1:30" s="211" customFormat="1" ht="15.75" customHeight="1">
      <c r="A2368" s="204" t="str">
        <f>IF(B2368&lt;&gt;"",IF(AND(B2368&gt;=_TM1,B2368&lt;=_TM2,OR(TH!L2337="1111",TH!M2337="1111")),TH!D2337,""),"")</f>
        <v/>
      </c>
      <c r="B2368" s="36">
        <f t="shared" si="156"/>
        <v>1</v>
      </c>
      <c r="C2368" s="184">
        <f t="shared" si="157"/>
        <v>0</v>
      </c>
      <c r="D2368" s="37"/>
      <c r="E2368" s="762"/>
      <c r="F2368" s="297"/>
      <c r="G2368" s="483"/>
      <c r="H2368" s="7"/>
      <c r="I2368" s="256"/>
      <c r="J2368" s="256"/>
      <c r="K2368" s="599"/>
      <c r="L2368" s="600"/>
      <c r="M2368" s="600"/>
      <c r="N2368" s="52" t="str">
        <f>IF(AND('331-CT'!$E$7=TH!H2337,OR(L2368="331",M2368="331")),"331",IF(AND(OR(L2368="131",M2368="131"),H2368='131-CT'!$E$7),"131",""))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IF(OR(TH!L2337=TH!$W$7,M2368=TH!$W$7),"x","")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IF(AND(OR(LEFT(TH!L2337,2)="15",LEFT(TH!M2337,2)="15"),'152-CT'!$J$8=TH!F2337),"x","")</f>
        <v/>
      </c>
      <c r="Z2368" s="52" t="str">
        <f>IF(AND(OR(LEFT(TH!L2337,2)="15",LEFT(TH!M2337,2)="15"),TK!$E$7=TH!F2337),"x","")</f>
        <v/>
      </c>
      <c r="AA2368" s="52" t="str">
        <f>IF(AND(B2368&lt;=NKC!$N$8,B2368&gt;=NKC!$M$8),"x","")</f>
        <v/>
      </c>
      <c r="AB2368" s="834"/>
      <c r="AC2368" s="591"/>
      <c r="AD2368" s="591"/>
    </row>
    <row r="2369" spans="1:30" s="211" customFormat="1" ht="15.75" customHeight="1">
      <c r="A2369" s="204" t="str">
        <f>IF(B2369&lt;&gt;"",IF(AND(B2369&gt;=_TM1,B2369&lt;=_TM2,OR(TH!L2338="1111",TH!M2338="1111")),TH!D2338,""),"")</f>
        <v/>
      </c>
      <c r="B2369" s="36">
        <f t="shared" si="156"/>
        <v>1</v>
      </c>
      <c r="C2369" s="184">
        <f t="shared" si="157"/>
        <v>0</v>
      </c>
      <c r="D2369" s="37"/>
      <c r="E2369" s="762"/>
      <c r="F2369" s="297"/>
      <c r="G2369" s="483"/>
      <c r="H2369" s="7"/>
      <c r="I2369" s="256"/>
      <c r="J2369" s="256"/>
      <c r="K2369" s="599"/>
      <c r="L2369" s="600"/>
      <c r="M2369" s="600"/>
      <c r="N2369" s="52" t="str">
        <f>IF(AND('331-CT'!$E$7=TH!H2338,OR(L2369="331",M2369="331")),"331",IF(AND(OR(L2369="131",M2369="131"),H2369='131-CT'!$E$7),"131",""))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IF(OR(TH!L2338=TH!$W$7,M2369=TH!$W$7),"x","")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IF(AND(OR(LEFT(TH!L2338,2)="15",LEFT(TH!M2338,2)="15"),'152-CT'!$J$8=TH!F2338),"x","")</f>
        <v/>
      </c>
      <c r="Z2369" s="52" t="str">
        <f>IF(AND(OR(LEFT(TH!L2338,2)="15",LEFT(TH!M2338,2)="15"),TK!$E$7=TH!F2338),"x","")</f>
        <v/>
      </c>
      <c r="AA2369" s="52" t="str">
        <f>IF(AND(B2369&lt;=NKC!$N$8,B2369&gt;=NKC!$M$8),"x","")</f>
        <v/>
      </c>
      <c r="AB2369" s="834"/>
      <c r="AC2369" s="591"/>
    </row>
    <row r="2370" spans="1:30" s="211" customFormat="1" ht="15.75" customHeight="1">
      <c r="A2370" s="204" t="str">
        <f>IF(B2370&lt;&gt;"",IF(AND(B2370&gt;=_TM1,B2370&lt;=_TM2,OR(TH!L2335="1111",TH!M2335="1111")),TH!D2335,""),"")</f>
        <v/>
      </c>
      <c r="B2370" s="36">
        <f t="shared" si="156"/>
        <v>1</v>
      </c>
      <c r="C2370" s="184">
        <f t="shared" si="157"/>
        <v>0</v>
      </c>
      <c r="D2370" s="37"/>
      <c r="E2370" s="762"/>
      <c r="F2370" s="297"/>
      <c r="G2370" s="483"/>
      <c r="H2370" s="7"/>
      <c r="I2370" s="256"/>
      <c r="J2370" s="256"/>
      <c r="K2370" s="599"/>
      <c r="L2370" s="600"/>
      <c r="M2370" s="600"/>
      <c r="N2370" s="52" t="str">
        <f>IF(AND('331-CT'!$E$7=TH!H2335,OR(L2370="331",M2370="331")),"331",IF(AND(OR(L2370="131",M2370="131"),H2370='131-CT'!$E$7),"131",""))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IF(OR(TH!L2335=TH!$W$7,M2370=TH!$W$7),"x","")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IF(AND(OR(LEFT(TH!L2335,2)="15",LEFT(TH!M2335,2)="15"),'152-CT'!$J$8=TH!F2335),"x","")</f>
        <v/>
      </c>
      <c r="Z2370" s="52" t="str">
        <f>IF(AND(OR(LEFT(TH!L2335,2)="15",LEFT(TH!M2335,2)="15"),TK!$E$7=TH!F2335),"x","")</f>
        <v/>
      </c>
      <c r="AA2370" s="52" t="str">
        <f>IF(AND(B2370&lt;=NKC!$N$8,B2370&gt;=NKC!$M$8),"x","")</f>
        <v/>
      </c>
      <c r="AB2370" s="834"/>
      <c r="AC2370" s="591"/>
      <c r="AD2370" s="591"/>
    </row>
    <row r="2371" spans="1:30" s="211" customFormat="1" ht="15.75" customHeight="1">
      <c r="A2371" s="204" t="str">
        <f>IF(B2371&lt;&gt;"",IF(AND(B2371&gt;=_TM1,B2371&lt;=_TM2,OR(TH!L2336="1111",TH!M2336="1111")),TH!D2336,""),"")</f>
        <v/>
      </c>
      <c r="B2371" s="36">
        <f t="shared" si="156"/>
        <v>1</v>
      </c>
      <c r="C2371" s="184">
        <f t="shared" si="157"/>
        <v>0</v>
      </c>
      <c r="D2371" s="37"/>
      <c r="E2371" s="760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IF(AND('331-CT'!$E$7=TH!H2336,OR(L2371="331",M2371="331")),"331",IF(AND(OR(L2371="131",M2371="131"),H2371='131-CT'!$E$7),"131",""))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IF(OR(TH!L2336=TH!$W$7,M2371=TH!$W$7),"x","")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IF(AND(OR(LEFT(TH!L2336,2)="15",LEFT(TH!M2336,2)="15"),'152-CT'!$J$8=TH!F2336),"x","")</f>
        <v/>
      </c>
      <c r="Z2371" s="52" t="str">
        <f>IF(AND(OR(LEFT(TH!L2336,2)="15",LEFT(TH!M2336,2)="15"),TK!$E$7=TH!F2336),"x","")</f>
        <v/>
      </c>
      <c r="AA2371" s="52" t="str">
        <f>IF(AND(B2371&lt;=NKC!$N$8,B2371&gt;=NKC!$M$8),"x","")</f>
        <v/>
      </c>
      <c r="AB2371" s="834"/>
      <c r="AC2371" s="591"/>
    </row>
    <row r="2372" spans="1:30" s="211" customFormat="1" ht="15.75" customHeight="1">
      <c r="A2372" s="204" t="str">
        <f>IF(B2372&lt;&gt;"",IF(AND(B2372&gt;=_TM1,B2372&lt;=_TM2,OR(TH!L2333="1111",TH!M2333="1111")),TH!D2333,""),"")</f>
        <v/>
      </c>
      <c r="B2372" s="36">
        <f t="shared" si="156"/>
        <v>1</v>
      </c>
      <c r="C2372" s="184">
        <f t="shared" si="157"/>
        <v>0</v>
      </c>
      <c r="D2372" s="37"/>
      <c r="E2372" s="760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IF(AND('331-CT'!$E$7=TH!H2333,OR(L2372="331",M2372="331")),"331",IF(AND(OR(L2372="131",M2372="131"),H2372='131-CT'!$E$7),"131",""))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IF(OR(TH!L2333=TH!$W$7,M2372=TH!$W$7),"x","")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IF(AND(OR(LEFT(TH!L2333,2)="15",LEFT(TH!M2333,2)="15"),'152-CT'!$J$8=TH!F2333),"x","")</f>
        <v/>
      </c>
      <c r="Z2372" s="52" t="str">
        <f>IF(AND(OR(LEFT(TH!L2333,2)="15",LEFT(TH!M2333,2)="15"),TK!$E$7=TH!F2333),"x","")</f>
        <v/>
      </c>
      <c r="AA2372" s="52" t="str">
        <f>IF(AND(B2372&lt;=NKC!$N$8,B2372&gt;=NKC!$M$8),"x","")</f>
        <v/>
      </c>
      <c r="AB2372" s="834"/>
      <c r="AC2372" s="591"/>
      <c r="AD2372" s="591"/>
    </row>
    <row r="2373" spans="1:30" s="211" customFormat="1" ht="15.75" customHeight="1">
      <c r="A2373" s="204" t="str">
        <f>IF(B2373&lt;&gt;"",IF(AND(B2373&gt;=_TM1,B2373&lt;=_TM2,OR(TH!L2334="1111",TH!M2334="1111")),TH!D2334,""),"")</f>
        <v/>
      </c>
      <c r="B2373" s="36">
        <f t="shared" si="156"/>
        <v>1</v>
      </c>
      <c r="C2373" s="184">
        <f t="shared" si="157"/>
        <v>0</v>
      </c>
      <c r="D2373" s="37"/>
      <c r="E2373" s="760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IF(AND('331-CT'!$E$7=TH!H2334,OR(L2373="331",M2373="331")),"331",IF(AND(OR(L2373="131",M2373="131"),H2373='131-CT'!$E$7),"131",""))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IF(OR(TH!L2334=TH!$W$7,M2373=TH!$W$7),"x","")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IF(AND(OR(LEFT(TH!L2334,2)="15",LEFT(TH!M2334,2)="15"),'152-CT'!$J$8=TH!F2334),"x","")</f>
        <v/>
      </c>
      <c r="Z2373" s="52" t="str">
        <f>IF(AND(OR(LEFT(TH!L2334,2)="15",LEFT(TH!M2334,2)="15"),TK!$E$7=TH!F2334),"x","")</f>
        <v/>
      </c>
      <c r="AA2373" s="52" t="str">
        <f>IF(AND(B2373&lt;=NKC!$N$8,B2373&gt;=NKC!$M$8),"x","")</f>
        <v/>
      </c>
      <c r="AB2373" s="834"/>
      <c r="AC2373" s="591"/>
    </row>
    <row r="2374" spans="1:30" s="211" customFormat="1" ht="15.75" customHeight="1">
      <c r="A2374" s="204" t="str">
        <f>IF(B2374&lt;&gt;"",IF(AND(B2374&gt;=_TM1,B2374&lt;=_TM2,OR(TH!L2321="1111",TH!M2321="1111")),TH!D2321,""),"")</f>
        <v/>
      </c>
      <c r="B2374" s="36">
        <f t="shared" si="156"/>
        <v>1</v>
      </c>
      <c r="C2374" s="184">
        <f t="shared" si="157"/>
        <v>0</v>
      </c>
      <c r="D2374" s="191"/>
      <c r="E2374" s="760"/>
      <c r="F2374" s="189"/>
      <c r="G2374" s="483"/>
      <c r="H2374" s="7"/>
      <c r="I2374" s="256"/>
      <c r="J2374" s="256"/>
      <c r="K2374" s="599"/>
      <c r="L2374" s="194"/>
      <c r="M2374" s="194"/>
      <c r="N2374" s="52" t="str">
        <f>IF(AND('331-CT'!$E$7=TH!H2321,OR(L2374="331",M2374="331")),"331",IF(AND(OR(L2374="131",M2374="131"),H2374='131-CT'!$E$7),"131",""))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IF(OR(TH!L2321=TH!$W$7,M2374=TH!$W$7),"x","")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IF(AND(OR(LEFT(TH!L2321,2)="15",LEFT(TH!M2321,2)="15"),'152-CT'!$J$8=TH!F2321),"x","")</f>
        <v/>
      </c>
      <c r="Z2374" s="52" t="str">
        <f>IF(AND(OR(LEFT(TH!L2321,2)="15",LEFT(TH!M2321,2)="15"),TK!$E$7=TH!F2321),"x","")</f>
        <v/>
      </c>
      <c r="AA2374" s="52" t="str">
        <f>IF(AND(B2374&lt;=NKC!$N$8,B2374&gt;=NKC!$M$8),"x","")</f>
        <v/>
      </c>
      <c r="AB2374" s="834"/>
      <c r="AC2374" s="591"/>
      <c r="AD2374" s="591"/>
    </row>
    <row r="2375" spans="1:30" s="211" customFormat="1" ht="15.75" customHeight="1">
      <c r="A2375" s="204" t="str">
        <f>IF(B2375&lt;&gt;"",IF(AND(B2375&gt;=_TM1,B2375&lt;=_TM2,OR(TH!L2322="1111",TH!M2322="1111")),TH!D2322,""),"")</f>
        <v/>
      </c>
      <c r="B2375" s="36">
        <f t="shared" si="156"/>
        <v>1</v>
      </c>
      <c r="C2375" s="184">
        <f t="shared" si="157"/>
        <v>0</v>
      </c>
      <c r="D2375" s="191"/>
      <c r="E2375" s="760"/>
      <c r="F2375" s="189"/>
      <c r="G2375" s="483"/>
      <c r="H2375" s="7"/>
      <c r="I2375" s="256"/>
      <c r="J2375" s="256"/>
      <c r="K2375" s="599"/>
      <c r="L2375" s="194"/>
      <c r="M2375" s="194"/>
      <c r="N2375" s="52" t="str">
        <f>IF(AND('331-CT'!$E$7=TH!H2322,OR(L2375="331",M2375="331")),"331",IF(AND(OR(L2375="131",M2375="131"),H2375='131-CT'!$E$7),"131",""))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IF(OR(TH!L2322=TH!$W$7,M2375=TH!$W$7),"x","")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IF(AND(OR(LEFT(TH!L2322,2)="15",LEFT(TH!M2322,2)="15"),'152-CT'!$J$8=TH!F2322),"x","")</f>
        <v/>
      </c>
      <c r="Z2375" s="52" t="str">
        <f>IF(AND(OR(LEFT(TH!L2322,2)="15",LEFT(TH!M2322,2)="15"),TK!$E$7=TH!F2322),"x","")</f>
        <v/>
      </c>
      <c r="AA2375" s="52" t="str">
        <f>IF(AND(B2375&lt;=NKC!$N$8,B2375&gt;=NKC!$M$8),"x","")</f>
        <v/>
      </c>
      <c r="AB2375" s="834"/>
      <c r="AC2375" s="591"/>
    </row>
    <row r="2376" spans="1:30" s="211" customFormat="1" ht="15.75" customHeight="1">
      <c r="A2376" s="204" t="str">
        <f>IF(B2376&lt;&gt;"",IF(AND(B2376&gt;=_TM1,B2376&lt;=_TM2,OR(TH!L2323="1111",TH!M2323="1111")),TH!D2323,""),"")</f>
        <v/>
      </c>
      <c r="B2376" s="36">
        <f t="shared" si="156"/>
        <v>1</v>
      </c>
      <c r="C2376" s="184">
        <f t="shared" si="157"/>
        <v>0</v>
      </c>
      <c r="D2376" s="191"/>
      <c r="E2376" s="760"/>
      <c r="F2376" s="189"/>
      <c r="G2376" s="483"/>
      <c r="H2376" s="7"/>
      <c r="I2376" s="256"/>
      <c r="J2376" s="256"/>
      <c r="K2376" s="599"/>
      <c r="L2376" s="194"/>
      <c r="M2376" s="194"/>
      <c r="N2376" s="52" t="str">
        <f>IF(AND('331-CT'!$E$7=TH!H2323,OR(L2376="331",M2376="331")),"331",IF(AND(OR(L2376="131",M2376="131"),H2376='131-CT'!$E$7),"131",""))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IF(OR(TH!L2323=TH!$W$7,M2376=TH!$W$7),"x","")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IF(AND(OR(LEFT(TH!L2323,2)="15",LEFT(TH!M2323,2)="15"),'152-CT'!$J$8=TH!F2323),"x","")</f>
        <v/>
      </c>
      <c r="Z2376" s="52" t="str">
        <f>IF(AND(OR(LEFT(TH!L2323,2)="15",LEFT(TH!M2323,2)="15"),TK!$E$7=TH!F2323),"x","")</f>
        <v/>
      </c>
      <c r="AA2376" s="52" t="str">
        <f>IF(AND(B2376&lt;=NKC!$N$8,B2376&gt;=NKC!$M$8),"x","")</f>
        <v/>
      </c>
      <c r="AB2376" s="834"/>
      <c r="AC2376" s="591"/>
    </row>
    <row r="2377" spans="1:30" s="211" customFormat="1" ht="15.75" customHeight="1">
      <c r="A2377" s="204" t="str">
        <f>IF(B2377&lt;&gt;"",IF(AND(B2377&gt;=_TM1,B2377&lt;=_TM2,OR(TH!L2329="1111",TH!M2329="1111")),TH!D2329,""),"")</f>
        <v/>
      </c>
      <c r="B2377" s="36">
        <f t="shared" si="156"/>
        <v>1</v>
      </c>
      <c r="C2377" s="184">
        <f t="shared" si="157"/>
        <v>0</v>
      </c>
      <c r="D2377" s="37"/>
      <c r="E2377" s="760"/>
      <c r="F2377" s="297"/>
      <c r="G2377" s="483"/>
      <c r="H2377" s="7"/>
      <c r="I2377" s="256"/>
      <c r="J2377" s="256"/>
      <c r="K2377" s="599"/>
      <c r="L2377" s="600"/>
      <c r="M2377" s="600"/>
      <c r="N2377" s="52" t="str">
        <f>IF(AND('331-CT'!$E$7=TH!H2329,OR(L2377="331",M2377="331")),"331",IF(AND(OR(L2377="131",M2377="131"),H2377='131-CT'!$E$7),"131",""))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IF(OR(TH!L2329=TH!$W$7,M2377=TH!$W$7),"x","")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IF(AND(OR(LEFT(TH!L2329,2)="15",LEFT(TH!M2329,2)="15"),'152-CT'!$J$8=TH!F2329),"x","")</f>
        <v/>
      </c>
      <c r="Z2377" s="52" t="str">
        <f>IF(AND(OR(LEFT(TH!L2329,2)="15",LEFT(TH!M2329,2)="15"),TK!$E$7=TH!F2329),"x","")</f>
        <v/>
      </c>
      <c r="AA2377" s="52" t="str">
        <f>IF(AND(B2377&lt;=NKC!$N$8,B2377&gt;=NKC!$M$8),"x","")</f>
        <v/>
      </c>
      <c r="AB2377" s="834"/>
      <c r="AC2377" s="591"/>
      <c r="AD2377" s="591"/>
    </row>
    <row r="2378" spans="1:30" s="211" customFormat="1" ht="15.75" customHeight="1">
      <c r="A2378" s="204" t="str">
        <f>IF(B2378&lt;&gt;"",IF(AND(B2378&gt;=_TM1,B2378&lt;=_TM2,OR(TH!L2330="1111",TH!M2330="1111")),TH!D2330,""),"")</f>
        <v/>
      </c>
      <c r="B2378" s="36">
        <f t="shared" si="156"/>
        <v>1</v>
      </c>
      <c r="C2378" s="184">
        <f t="shared" si="157"/>
        <v>0</v>
      </c>
      <c r="D2378" s="37"/>
      <c r="E2378" s="760"/>
      <c r="F2378" s="297"/>
      <c r="G2378" s="483"/>
      <c r="H2378" s="7"/>
      <c r="I2378" s="256"/>
      <c r="J2378" s="256"/>
      <c r="K2378" s="599"/>
      <c r="L2378" s="600"/>
      <c r="M2378" s="600"/>
      <c r="N2378" s="52" t="str">
        <f>IF(AND('331-CT'!$E$7=TH!H2330,OR(L2378="331",M2378="331")),"331",IF(AND(OR(L2378="131",M2378="131"),H2378='131-CT'!$E$7),"131",""))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IF(OR(TH!L2330=TH!$W$7,M2378=TH!$W$7),"x","")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IF(AND(OR(LEFT(TH!L2330,2)="15",LEFT(TH!M2330,2)="15"),'152-CT'!$J$8=TH!F2330),"x","")</f>
        <v/>
      </c>
      <c r="Z2378" s="52" t="str">
        <f>IF(AND(OR(LEFT(TH!L2330,2)="15",LEFT(TH!M2330,2)="15"),TK!$E$7=TH!F2330),"x","")</f>
        <v/>
      </c>
      <c r="AA2378" s="52" t="str">
        <f>IF(AND(B2378&lt;=NKC!$N$8,B2378&gt;=NKC!$M$8),"x","")</f>
        <v/>
      </c>
      <c r="AB2378" s="834"/>
      <c r="AC2378" s="591"/>
    </row>
    <row r="2379" spans="1:30" s="211" customFormat="1" ht="15.75" customHeight="1">
      <c r="A2379" s="204" t="str">
        <f>IF(B2379&lt;&gt;"",IF(AND(B2379&gt;=_TM1,B2379&lt;=_TM2,OR(TH!L2341="1111",TH!M2341="1111")),TH!D2341,""),"")</f>
        <v/>
      </c>
      <c r="B2379" s="36">
        <f t="shared" si="156"/>
        <v>1</v>
      </c>
      <c r="C2379" s="184">
        <f t="shared" si="157"/>
        <v>0</v>
      </c>
      <c r="D2379" s="37"/>
      <c r="E2379" s="760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IF(AND('331-CT'!$E$7=TH!H2341,OR(L2379="331",M2379="331")),"331",IF(AND(OR(L2379="131",M2379="131"),H2379='131-CT'!$E$7),"131",""))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IF(OR(TH!L2341=TH!$W$7,M2379=TH!$W$7),"x","")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IF(AND(OR(LEFT(TH!L2341,2)="15",LEFT(TH!M2341,2)="15"),'152-CT'!$J$8=TH!F2341),"x","")</f>
        <v/>
      </c>
      <c r="Z2379" s="52" t="str">
        <f>IF(AND(OR(LEFT(TH!L2341,2)="15",LEFT(TH!M2341,2)="15"),TK!$E$7=TH!F2341),"x","")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customHeight="1">
      <c r="A2380" s="204" t="str">
        <f>IF(B2380&lt;&gt;"",IF(AND(B2380&gt;=_TM1,B2380&lt;=_TM2,OR(TH!L2342="1111",TH!M2342="1111")),TH!D2342,""),"")</f>
        <v/>
      </c>
      <c r="B2380" s="36">
        <f t="shared" si="156"/>
        <v>1</v>
      </c>
      <c r="C2380" s="184">
        <f t="shared" si="157"/>
        <v>0</v>
      </c>
      <c r="D2380" s="37"/>
      <c r="E2380" s="760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IF(AND('331-CT'!$E$7=TH!H2342,OR(L2380="331",M2380="331")),"331",IF(AND(OR(L2380="131",M2380="131"),H2380='131-CT'!$E$7),"131",""))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IF(OR(TH!L2342=TH!$W$7,M2380=TH!$W$7),"x","")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IF(AND(OR(LEFT(TH!L2342,2)="15",LEFT(TH!M2342,2)="15"),'152-CT'!$J$8=TH!F2342),"x","")</f>
        <v/>
      </c>
      <c r="Z2380" s="52" t="str">
        <f>IF(AND(OR(LEFT(TH!L2342,2)="15",LEFT(TH!M2342,2)="15"),TK!$E$7=TH!F2342),"x","")</f>
        <v/>
      </c>
      <c r="AA2380" s="52" t="str">
        <f>IF(AND(B2380&lt;=NKC!$N$8,B2380&gt;=NKC!$M$8),"x","")</f>
        <v/>
      </c>
      <c r="AB2380" s="834"/>
      <c r="AC2380" s="591"/>
    </row>
    <row r="2381" spans="1:30" s="211" customFormat="1" ht="15.75" customHeight="1">
      <c r="A2381" s="204" t="str">
        <f>IF(B2381&lt;&gt;"",IF(AND(B2381&gt;=_TM1,B2381&lt;=_TM2,OR(TH!L2364="1111",TH!M2364="1111")),TH!D2364,""),"")</f>
        <v/>
      </c>
      <c r="B2381" s="36">
        <f t="shared" si="156"/>
        <v>1</v>
      </c>
      <c r="C2381" s="184">
        <f t="shared" si="157"/>
        <v>0</v>
      </c>
      <c r="D2381" s="191"/>
      <c r="E2381" s="760"/>
      <c r="F2381" s="189"/>
      <c r="G2381" s="482"/>
      <c r="H2381" s="7"/>
      <c r="I2381" s="256"/>
      <c r="J2381" s="256"/>
      <c r="K2381" s="599"/>
      <c r="L2381" s="600"/>
      <c r="M2381" s="600"/>
      <c r="N2381" s="52" t="str">
        <f>IF(AND('331-CT'!$E$7=TH!H2364,OR(L2381="331",M2381="331")),"331",IF(AND(OR(L2381="131",M2381="131"),H2381='131-CT'!$E$7),"131",""))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IF(OR(TH!L2364=TH!$W$7,M2381=TH!$W$7),"x","")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IF(AND(OR(LEFT(TH!L2364,2)="15",LEFT(TH!M2364,2)="15"),'152-CT'!$J$8=TH!F2364),"x","")</f>
        <v/>
      </c>
      <c r="Z2381" s="52" t="str">
        <f>IF(AND(OR(LEFT(TH!L2364,2)="15",LEFT(TH!M2364,2)="15"),TK!$E$7=TH!F2364),"x","")</f>
        <v/>
      </c>
      <c r="AA2381" s="52" t="str">
        <f>IF(AND(B2381&lt;=NKC!$N$8,B2381&gt;=NKC!$M$8),"x","")</f>
        <v/>
      </c>
      <c r="AB2381" s="834"/>
      <c r="AC2381" s="591"/>
      <c r="AD2381" s="591"/>
    </row>
    <row r="2382" spans="1:30" s="211" customFormat="1" ht="15.75" customHeight="1">
      <c r="A2382" s="204" t="str">
        <f>IF(B2382&lt;&gt;"",IF(AND(B2382&gt;=_TM1,B2382&lt;=_TM2,OR(TH!L2365="1111",TH!M2365="1111")),TH!D2365,""),"")</f>
        <v/>
      </c>
      <c r="B2382" s="36">
        <f t="shared" si="156"/>
        <v>1</v>
      </c>
      <c r="C2382" s="184">
        <f t="shared" si="157"/>
        <v>0</v>
      </c>
      <c r="D2382" s="191"/>
      <c r="E2382" s="760"/>
      <c r="F2382" s="189"/>
      <c r="G2382" s="482"/>
      <c r="H2382" s="7"/>
      <c r="I2382" s="789"/>
      <c r="J2382" s="256"/>
      <c r="K2382" s="599"/>
      <c r="L2382" s="600"/>
      <c r="M2382" s="600"/>
      <c r="N2382" s="52" t="str">
        <f>IF(AND('331-CT'!$E$7=TH!H2365,OR(L2382="331",M2382="331")),"331",IF(AND(OR(L2382="131",M2382="131"),H2382='131-CT'!$E$7),"131",""))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IF(OR(TH!L2365=TH!$W$7,M2382=TH!$W$7),"x","")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IF(AND(OR(LEFT(TH!L2365,2)="15",LEFT(TH!M2365,2)="15"),'152-CT'!$J$8=TH!F2365),"x","")</f>
        <v/>
      </c>
      <c r="Z2382" s="52" t="str">
        <f>IF(AND(OR(LEFT(TH!L2365,2)="15",LEFT(TH!M2365,2)="15"),TK!$E$7=TH!F2365),"x","")</f>
        <v/>
      </c>
      <c r="AA2382" s="52" t="str">
        <f>IF(AND(B2382&lt;=NKC!$N$8,B2382&gt;=NKC!$M$8),"x","")</f>
        <v/>
      </c>
      <c r="AB2382" s="834"/>
      <c r="AC2382" s="591"/>
      <c r="AD2382" s="591"/>
    </row>
    <row r="2383" spans="1:30" s="211" customFormat="1" ht="15.75" customHeight="1">
      <c r="A2383" s="204" t="str">
        <f>IF(B2383&lt;&gt;"",IF(AND(B2383&gt;=_TM1,B2383&lt;=_TM2,OR(TH!L2366="1111",TH!M2366="1111")),TH!D2366,""),"")</f>
        <v/>
      </c>
      <c r="B2383" s="36">
        <f t="shared" si="156"/>
        <v>1</v>
      </c>
      <c r="C2383" s="184">
        <f t="shared" si="157"/>
        <v>0</v>
      </c>
      <c r="D2383" s="191"/>
      <c r="E2383" s="760"/>
      <c r="F2383" s="189"/>
      <c r="G2383" s="482"/>
      <c r="H2383" s="7"/>
      <c r="I2383" s="789"/>
      <c r="J2383" s="256"/>
      <c r="K2383" s="599"/>
      <c r="L2383" s="600"/>
      <c r="M2383" s="600"/>
      <c r="N2383" s="52" t="str">
        <f>IF(AND('331-CT'!$E$7=TH!H2366,OR(L2383="331",M2383="331")),"331",IF(AND(OR(L2383="131",M2383="131"),H2383='131-CT'!$E$7),"131",""))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IF(OR(TH!L2366=TH!$W$7,M2383=TH!$W$7),"x","")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IF(AND(OR(LEFT(TH!L2366,2)="15",LEFT(TH!M2366,2)="15"),'152-CT'!$J$8=TH!F2366),"x","")</f>
        <v/>
      </c>
      <c r="Z2383" s="52" t="str">
        <f>IF(AND(OR(LEFT(TH!L2366,2)="15",LEFT(TH!M2366,2)="15"),TK!$E$7=TH!F2366),"x","")</f>
        <v/>
      </c>
      <c r="AA2383" s="52" t="str">
        <f>IF(AND(B2383&lt;=NKC!$N$8,B2383&gt;=NKC!$M$8),"x","")</f>
        <v/>
      </c>
      <c r="AB2383" s="834"/>
      <c r="AC2383" s="591"/>
    </row>
    <row r="2384" spans="1:30" s="211" customFormat="1" ht="15.75" customHeight="1">
      <c r="A2384" s="204" t="str">
        <f>IF(B2384&lt;&gt;"",IF(AND(B2384&gt;=_TM1,B2384&lt;=_TM2,OR(TH!L2371="1111",TH!M2371="1111")),TH!D2371,""),"")</f>
        <v/>
      </c>
      <c r="B2384" s="36">
        <f t="shared" si="156"/>
        <v>1</v>
      </c>
      <c r="C2384" s="184">
        <f t="shared" si="157"/>
        <v>0</v>
      </c>
      <c r="D2384" s="191"/>
      <c r="E2384" s="760"/>
      <c r="F2384" s="189"/>
      <c r="G2384" s="482"/>
      <c r="H2384" s="7"/>
      <c r="I2384" s="789"/>
      <c r="J2384" s="256"/>
      <c r="K2384" s="599"/>
      <c r="L2384" s="600"/>
      <c r="M2384" s="600"/>
      <c r="N2384" s="52" t="str">
        <f>IF(AND('331-CT'!$E$7=TH!H2371,OR(L2384="331",M2384="331")),"331",IF(AND(OR(L2384="131",M2384="131"),H2384='131-CT'!$E$7),"131",""))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IF(OR(TH!L2371=TH!$W$7,M2384=TH!$W$7),"x","")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IF(AND(OR(LEFT(TH!L2371,2)="15",LEFT(TH!M2371,2)="15"),'152-CT'!$J$8=TH!F2371),"x","")</f>
        <v/>
      </c>
      <c r="Z2384" s="52" t="str">
        <f>IF(AND(OR(LEFT(TH!L2371,2)="15",LEFT(TH!M2371,2)="15"),TK!$E$7=TH!F2371),"x","")</f>
        <v/>
      </c>
      <c r="AA2384" s="52" t="str">
        <f>IF(AND(B2384&lt;=NKC!$N$8,B2384&gt;=NKC!$M$8),"x","")</f>
        <v/>
      </c>
      <c r="AB2384" s="834"/>
      <c r="AC2384" s="591"/>
      <c r="AD2384" s="591"/>
    </row>
    <row r="2385" spans="1:30" s="211" customFormat="1" ht="15.75" customHeight="1">
      <c r="A2385" s="204" t="str">
        <f>IF(B2385&lt;&gt;"",IF(AND(B2385&gt;=_TM1,B2385&lt;=_TM2,OR(TH!L2372="1111",TH!M2372="1111")),TH!D2372,""),"")</f>
        <v/>
      </c>
      <c r="B2385" s="36">
        <f t="shared" si="156"/>
        <v>1</v>
      </c>
      <c r="C2385" s="184">
        <f t="shared" si="157"/>
        <v>0</v>
      </c>
      <c r="D2385" s="191"/>
      <c r="E2385" s="760"/>
      <c r="F2385" s="189"/>
      <c r="G2385" s="482"/>
      <c r="H2385" s="7"/>
      <c r="I2385" s="256"/>
      <c r="J2385" s="256"/>
      <c r="K2385" s="599"/>
      <c r="L2385" s="600"/>
      <c r="M2385" s="600"/>
      <c r="N2385" s="52" t="str">
        <f>IF(AND('331-CT'!$E$7=TH!H2372,OR(L2385="331",M2385="331")),"331",IF(AND(OR(L2385="131",M2385="131"),H2385='131-CT'!$E$7),"131",""))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IF(OR(TH!L2372=TH!$W$7,M2385=TH!$W$7),"x","")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IF(AND(OR(LEFT(TH!L2372,2)="15",LEFT(TH!M2372,2)="15"),'152-CT'!$J$8=TH!F2372),"x","")</f>
        <v/>
      </c>
      <c r="Z2385" s="52" t="str">
        <f>IF(AND(OR(LEFT(TH!L2372,2)="15",LEFT(TH!M2372,2)="15"),TK!$E$7=TH!F2372),"x","")</f>
        <v/>
      </c>
      <c r="AA2385" s="52" t="str">
        <f>IF(AND(B2385&lt;=NKC!$N$8,B2385&gt;=NKC!$M$8),"x","")</f>
        <v/>
      </c>
      <c r="AB2385" s="834"/>
      <c r="AC2385" s="591"/>
      <c r="AD2385" s="591"/>
    </row>
    <row r="2386" spans="1:30" s="211" customFormat="1" ht="15.75" customHeight="1">
      <c r="A2386" s="204" t="str">
        <f>IF(B2386&lt;&gt;"",IF(AND(B2386&gt;=_TM1,B2386&lt;=_TM2,OR(TH!L2373="1111",TH!M2373="1111")),TH!D2373,""),"")</f>
        <v/>
      </c>
      <c r="B2386" s="36">
        <f t="shared" si="156"/>
        <v>1</v>
      </c>
      <c r="C2386" s="184">
        <f t="shared" si="157"/>
        <v>0</v>
      </c>
      <c r="D2386" s="191"/>
      <c r="E2386" s="760"/>
      <c r="F2386" s="189"/>
      <c r="G2386" s="482"/>
      <c r="H2386" s="7"/>
      <c r="I2386" s="256"/>
      <c r="J2386" s="256"/>
      <c r="K2386" s="599"/>
      <c r="L2386" s="600"/>
      <c r="M2386" s="600"/>
      <c r="N2386" s="52" t="str">
        <f>IF(AND('331-CT'!$E$7=TH!H2373,OR(L2386="331",M2386="331")),"331",IF(AND(OR(L2386="131",M2386="131"),H2386='131-CT'!$E$7),"131",""))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IF(OR(TH!L2373=TH!$W$7,M2386=TH!$W$7),"x","")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IF(AND(OR(LEFT(TH!L2373,2)="15",LEFT(TH!M2373,2)="15"),'152-CT'!$J$8=TH!F2373),"x","")</f>
        <v/>
      </c>
      <c r="Z2386" s="52" t="str">
        <f>IF(AND(OR(LEFT(TH!L2373,2)="15",LEFT(TH!M2373,2)="15"),TK!$E$7=TH!F2373),"x","")</f>
        <v/>
      </c>
      <c r="AA2386" s="52" t="str">
        <f>IF(AND(B2386&lt;=NKC!$N$8,B2386&gt;=NKC!$M$8),"x","")</f>
        <v/>
      </c>
      <c r="AB2386" s="834"/>
      <c r="AC2386" s="591"/>
    </row>
    <row r="2387" spans="1:30" s="211" customFormat="1" ht="15.75" customHeight="1">
      <c r="A2387" s="204" t="str">
        <f>IF(B2387&lt;&gt;"",IF(AND(B2387&gt;=_TM1,B2387&lt;=_TM2,OR(TH!L2367="1111",TH!M2367="1111")),TH!D2367,""),"")</f>
        <v/>
      </c>
      <c r="B2387" s="36">
        <f t="shared" si="156"/>
        <v>1</v>
      </c>
      <c r="C2387" s="184">
        <f t="shared" si="157"/>
        <v>0</v>
      </c>
      <c r="D2387" s="191"/>
      <c r="E2387" s="760"/>
      <c r="F2387" s="189"/>
      <c r="G2387" s="482"/>
      <c r="H2387" s="7"/>
      <c r="I2387" s="789"/>
      <c r="J2387" s="256"/>
      <c r="K2387" s="599"/>
      <c r="L2387" s="600"/>
      <c r="M2387" s="600"/>
      <c r="N2387" s="52" t="str">
        <f>IF(AND('331-CT'!$E$7=TH!H2367,OR(L2387="331",M2387="331")),"331",IF(AND(OR(L2387="131",M2387="131"),H2387='131-CT'!$E$7),"131",""))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IF(OR(TH!L2367=TH!$W$7,M2387=TH!$W$7),"x","")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IF(AND(OR(LEFT(TH!L2367,2)="15",LEFT(TH!M2367,2)="15"),'152-CT'!$J$8=TH!F2367),"x","")</f>
        <v/>
      </c>
      <c r="Z2387" s="52" t="str">
        <f>IF(AND(OR(LEFT(TH!L2367,2)="15",LEFT(TH!M2367,2)="15"),TK!$E$7=TH!F2367),"x","")</f>
        <v/>
      </c>
      <c r="AA2387" s="52" t="str">
        <f>IF(AND(B2387&lt;=NKC!$N$8,B2387&gt;=NKC!$M$8),"x","")</f>
        <v/>
      </c>
      <c r="AB2387" s="834"/>
      <c r="AC2387" s="591"/>
      <c r="AD2387" s="591"/>
    </row>
    <row r="2388" spans="1:30" s="211" customFormat="1" ht="15.75" customHeight="1">
      <c r="A2388" s="204" t="str">
        <f>IF(B2388&lt;&gt;"",IF(AND(B2388&gt;=_TM1,B2388&lt;=_TM2,OR(TH!L2368="1111",TH!M2368="1111")),TH!D2368,""),"")</f>
        <v/>
      </c>
      <c r="B2388" s="36">
        <f t="shared" si="156"/>
        <v>1</v>
      </c>
      <c r="C2388" s="184">
        <f t="shared" si="157"/>
        <v>0</v>
      </c>
      <c r="D2388" s="191"/>
      <c r="E2388" s="760"/>
      <c r="F2388" s="189"/>
      <c r="G2388" s="482"/>
      <c r="H2388" s="7"/>
      <c r="I2388" s="789"/>
      <c r="J2388" s="256"/>
      <c r="K2388" s="599"/>
      <c r="L2388" s="600"/>
      <c r="M2388" s="600"/>
      <c r="N2388" s="52" t="str">
        <f>IF(AND('331-CT'!$E$7=TH!H2368,OR(L2388="331",M2388="331")),"331",IF(AND(OR(L2388="131",M2388="131"),H2388='131-CT'!$E$7),"131",""))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IF(OR(TH!L2368=TH!$W$7,M2388=TH!$W$7),"x","")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IF(AND(OR(LEFT(TH!L2368,2)="15",LEFT(TH!M2368,2)="15"),'152-CT'!$J$8=TH!F2368),"x","")</f>
        <v/>
      </c>
      <c r="Z2388" s="52" t="str">
        <f>IF(AND(OR(LEFT(TH!L2368,2)="15",LEFT(TH!M2368,2)="15"),TK!$E$7=TH!F2368),"x","")</f>
        <v/>
      </c>
      <c r="AA2388" s="52" t="str">
        <f>IF(AND(B2388&lt;=NKC!$N$8,B2388&gt;=NKC!$M$8),"x","")</f>
        <v/>
      </c>
      <c r="AB2388" s="834"/>
      <c r="AC2388" s="591"/>
    </row>
    <row r="2389" spans="1:30" s="211" customFormat="1" ht="15.75" customHeight="1">
      <c r="A2389" s="204" t="str">
        <f>IF(B2389&lt;&gt;"",IF(AND(B2389&gt;=_TM1,B2389&lt;=_TM2,OR(TH!L2331="1111",TH!M2331="1111")),TH!D2331,""),"")</f>
        <v/>
      </c>
      <c r="B2389" s="36">
        <f t="shared" si="156"/>
        <v>1</v>
      </c>
      <c r="C2389" s="184">
        <f t="shared" si="157"/>
        <v>0</v>
      </c>
      <c r="D2389" s="37"/>
      <c r="E2389" s="760"/>
      <c r="F2389" s="297"/>
      <c r="G2389" s="483"/>
      <c r="H2389" s="7"/>
      <c r="I2389" s="256"/>
      <c r="J2389" s="256"/>
      <c r="K2389" s="599"/>
      <c r="L2389" s="600"/>
      <c r="M2389" s="600"/>
      <c r="N2389" s="52" t="str">
        <f>IF(AND('331-CT'!$E$7=TH!H2331,OR(L2389="331",M2389="331")),"331",IF(AND(OR(L2389="131",M2389="131"),H2389='131-CT'!$E$7),"131",""))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IF(OR(TH!L2331=TH!$W$7,M2389=TH!$W$7),"x","")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IF(AND(OR(LEFT(TH!L2331,2)="15",LEFT(TH!M2331,2)="15"),'152-CT'!$J$8=TH!F2331),"x","")</f>
        <v/>
      </c>
      <c r="Z2389" s="52" t="str">
        <f>IF(AND(OR(LEFT(TH!L2331,2)="15",LEFT(TH!M2331,2)="15"),TK!$E$7=TH!F2331),"x","")</f>
        <v/>
      </c>
      <c r="AA2389" s="52" t="str">
        <f>IF(AND(B2389&lt;=NKC!$N$8,B2389&gt;=NKC!$M$8),"x","")</f>
        <v/>
      </c>
      <c r="AB2389" s="834"/>
      <c r="AC2389" s="591"/>
      <c r="AD2389" s="591"/>
    </row>
    <row r="2390" spans="1:30" s="211" customFormat="1" ht="15.75" customHeight="1">
      <c r="A2390" s="204" t="str">
        <f>IF(B2390&lt;&gt;"",IF(AND(B2390&gt;=_TM1,B2390&lt;=_TM2,OR(TH!L2332="1111",TH!M2332="1111")),TH!D2332,""),"")</f>
        <v/>
      </c>
      <c r="B2390" s="36">
        <f t="shared" si="156"/>
        <v>1</v>
      </c>
      <c r="C2390" s="184">
        <f t="shared" si="157"/>
        <v>0</v>
      </c>
      <c r="D2390" s="37"/>
      <c r="E2390" s="760"/>
      <c r="F2390" s="297"/>
      <c r="G2390" s="483"/>
      <c r="H2390" s="7"/>
      <c r="I2390" s="256"/>
      <c r="J2390" s="256"/>
      <c r="K2390" s="599"/>
      <c r="L2390" s="600"/>
      <c r="M2390" s="600"/>
      <c r="N2390" s="52" t="str">
        <f>IF(AND('331-CT'!$E$7=TH!H2332,OR(L2390="331",M2390="331")),"331",IF(AND(OR(L2390="131",M2390="131"),H2390='131-CT'!$E$7),"131",""))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IF(OR(TH!L2332=TH!$W$7,M2390=TH!$W$7),"x","")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IF(AND(OR(LEFT(TH!L2332,2)="15",LEFT(TH!M2332,2)="15"),'152-CT'!$J$8=TH!F2332),"x","")</f>
        <v/>
      </c>
      <c r="Z2390" s="52" t="str">
        <f>IF(AND(OR(LEFT(TH!L2332,2)="15",LEFT(TH!M2332,2)="15"),TK!$E$7=TH!F2332),"x","")</f>
        <v/>
      </c>
      <c r="AA2390" s="52" t="str">
        <f>IF(AND(B2390&lt;=NKC!$N$8,B2390&gt;=NKC!$M$8),"x","")</f>
        <v/>
      </c>
      <c r="AB2390" s="834"/>
      <c r="AC2390" s="591"/>
    </row>
    <row r="2391" spans="1:30" s="211" customFormat="1" ht="15.75" customHeight="1">
      <c r="A2391" s="204" t="str">
        <f>IF(B2391&lt;&gt;"",IF(AND(B2391&gt;=_TM1,B2391&lt;=_TM2,OR(TH!L2324="1111",TH!M2324="1111")),TH!D2324,""),"")</f>
        <v/>
      </c>
      <c r="B2391" s="36">
        <f t="shared" si="156"/>
        <v>1</v>
      </c>
      <c r="C2391" s="184">
        <f t="shared" si="157"/>
        <v>0</v>
      </c>
      <c r="D2391" s="191"/>
      <c r="E2391" s="760"/>
      <c r="F2391" s="189"/>
      <c r="G2391" s="483"/>
      <c r="H2391" s="7"/>
      <c r="I2391" s="256"/>
      <c r="J2391" s="256"/>
      <c r="K2391" s="599"/>
      <c r="L2391" s="600"/>
      <c r="M2391" s="600"/>
      <c r="N2391" s="52" t="str">
        <f>IF(AND('331-CT'!$E$7=TH!H2324,OR(L2391="331",M2391="331")),"331",IF(AND(OR(L2391="131",M2391="131"),H2391='131-CT'!$E$7),"131",""))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IF(OR(TH!L2324=TH!$W$7,M2391=TH!$W$7),"x","")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IF(AND(OR(LEFT(TH!L2324,2)="15",LEFT(TH!M2324,2)="15"),'152-CT'!$J$8=TH!F2324),"x","")</f>
        <v/>
      </c>
      <c r="Z2391" s="52" t="str">
        <f>IF(AND(OR(LEFT(TH!L2324,2)="15",LEFT(TH!M2324,2)="15"),TK!$E$7=TH!F2324),"x","")</f>
        <v/>
      </c>
      <c r="AA2391" s="52" t="str">
        <f>IF(AND(B2391&lt;=NKC!$N$8,B2391&gt;=NKC!$M$8),"x","")</f>
        <v/>
      </c>
      <c r="AB2391" s="834"/>
    </row>
    <row r="2392" spans="1:30" s="211" customFormat="1" ht="15.75" customHeight="1">
      <c r="A2392" s="204" t="str">
        <f>IF(B2392&lt;&gt;"",IF(AND(B2392&gt;=_TM1,B2392&lt;=_TM2,OR(TH!L2325="1111",TH!M2325="1111")),TH!D2325,""),"")</f>
        <v/>
      </c>
      <c r="B2392" s="36">
        <f t="shared" si="156"/>
        <v>1</v>
      </c>
      <c r="C2392" s="184">
        <f t="shared" si="157"/>
        <v>0</v>
      </c>
      <c r="D2392" s="191"/>
      <c r="E2392" s="760"/>
      <c r="F2392" s="189"/>
      <c r="G2392" s="483"/>
      <c r="H2392" s="7"/>
      <c r="I2392" s="256"/>
      <c r="J2392" s="256"/>
      <c r="K2392" s="599"/>
      <c r="L2392" s="600"/>
      <c r="M2392" s="600"/>
      <c r="N2392" s="52" t="str">
        <f>IF(AND('331-CT'!$E$7=TH!H2325,OR(L2392="331",M2392="331")),"331",IF(AND(OR(L2392="131",M2392="131"),H2392='131-CT'!$E$7),"131",""))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IF(OR(TH!L2325=TH!$W$7,M2392=TH!$W$7),"x","")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IF(AND(OR(LEFT(TH!L2325,2)="15",LEFT(TH!M2325,2)="15"),'152-CT'!$J$8=TH!F2325),"x","")</f>
        <v/>
      </c>
      <c r="Z2392" s="52" t="str">
        <f>IF(AND(OR(LEFT(TH!L2325,2)="15",LEFT(TH!M2325,2)="15"),TK!$E$7=TH!F2325),"x","")</f>
        <v/>
      </c>
      <c r="AA2392" s="52" t="str">
        <f>IF(AND(B2392&lt;=NKC!$N$8,B2392&gt;=NKC!$M$8),"x","")</f>
        <v/>
      </c>
      <c r="AB2392" s="834"/>
    </row>
    <row r="2393" spans="1:30" s="211" customFormat="1" ht="15.75" customHeight="1">
      <c r="A2393" s="204" t="str">
        <f>IF(B2393&lt;&gt;"",IF(AND(B2393&gt;=_TM1,B2393&lt;=_TM2,OR(TH!L2343="1111",TH!M2343="1111")),TH!D2343,""),"")</f>
        <v/>
      </c>
      <c r="B2393" s="36">
        <f t="shared" si="156"/>
        <v>1</v>
      </c>
      <c r="C2393" s="184">
        <f t="shared" si="157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IF(AND('331-CT'!$E$7=TH!H2343,OR(L2393="331",M2393="331")),"331",IF(AND(OR(L2393="131",M2393="131"),H2393='131-CT'!$E$7),"131",""))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IF(OR(TH!L2343=TH!$W$7,M2393=TH!$W$7),"x","")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IF(AND(OR(LEFT(TH!L2343,2)="15",LEFT(TH!M2343,2)="15"),'152-CT'!$J$8=TH!F2343),"x","")</f>
        <v/>
      </c>
      <c r="Z2393" s="52" t="str">
        <f>IF(AND(OR(LEFT(TH!L2343,2)="15",LEFT(TH!M2343,2)="15"),TK!$E$7=TH!F2343),"x","")</f>
        <v/>
      </c>
      <c r="AA2393" s="52" t="str">
        <f>IF(AND(B2393&lt;=NKC!$N$8,B2393&gt;=NKC!$M$8),"x","")</f>
        <v/>
      </c>
      <c r="AB2393" s="834"/>
      <c r="AC2393" s="591"/>
      <c r="AD2393" s="591"/>
    </row>
    <row r="2394" spans="1:30" s="211" customFormat="1" ht="15.75" customHeight="1">
      <c r="A2394" s="204" t="str">
        <f>IF(B2394&lt;&gt;"",IF(AND(B2394&gt;=_TM1,B2394&lt;=_TM2,OR(TH!L2344="1111",TH!M2344="1111")),TH!D2344,""),"")</f>
        <v/>
      </c>
      <c r="B2394" s="36">
        <f t="shared" si="156"/>
        <v>1</v>
      </c>
      <c r="C2394" s="184">
        <f t="shared" si="157"/>
        <v>0</v>
      </c>
      <c r="D2394" s="37"/>
      <c r="E2394" s="760"/>
      <c r="F2394" s="297"/>
      <c r="G2394" s="483"/>
      <c r="H2394" s="7"/>
      <c r="I2394" s="256"/>
      <c r="J2394" s="256"/>
      <c r="K2394" s="599"/>
      <c r="L2394" s="600"/>
      <c r="M2394" s="600"/>
      <c r="N2394" s="52" t="str">
        <f>IF(AND('331-CT'!$E$7=TH!H2344,OR(L2394="331",M2394="331")),"331",IF(AND(OR(L2394="131",M2394="131"),H2394='131-CT'!$E$7),"131",""))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IF(OR(TH!L2344=TH!$W$7,M2394=TH!$W$7),"x","")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IF(AND(OR(LEFT(TH!L2344,2)="15",LEFT(TH!M2344,2)="15"),'152-CT'!$J$8=TH!F2344),"x","")</f>
        <v/>
      </c>
      <c r="Z2394" s="52" t="str">
        <f>IF(AND(OR(LEFT(TH!L2344,2)="15",LEFT(TH!M2344,2)="15"),TK!$E$7=TH!F2344),"x","")</f>
        <v/>
      </c>
      <c r="AA2394" s="52" t="str">
        <f>IF(AND(B2394&lt;=NKC!$N$8,B2394&gt;=NKC!$M$8),"x","")</f>
        <v/>
      </c>
      <c r="AB2394" s="834"/>
      <c r="AC2394" s="591"/>
    </row>
    <row r="2395" spans="1:30" s="211" customFormat="1" ht="15.75" customHeight="1">
      <c r="A2395" s="204" t="str">
        <f>IF(B2395&lt;&gt;"",IF(AND(B2395&gt;=_TM1,B2395&lt;=_TM2,OR(TH!L2392="1111",TH!M2392="1111")),TH!D2392,""),"")</f>
        <v/>
      </c>
      <c r="B2395" s="36">
        <f t="shared" si="156"/>
        <v>1</v>
      </c>
      <c r="C2395" s="184">
        <f t="shared" si="157"/>
        <v>0</v>
      </c>
      <c r="D2395" s="191"/>
      <c r="E2395" s="800"/>
      <c r="F2395" s="189"/>
      <c r="G2395" s="483"/>
      <c r="H2395" s="7"/>
      <c r="I2395" s="256"/>
      <c r="J2395" s="256"/>
      <c r="K2395" s="599"/>
      <c r="L2395" s="600"/>
      <c r="M2395" s="600"/>
      <c r="N2395" s="52" t="str">
        <f>IF(AND('331-CT'!$E$7=TH!H2392,OR(L2395="331",M2395="331")),"331",IF(AND(OR(L2395="131",M2395="131"),H2395='131-CT'!$E$7),"131",""))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IF(OR(TH!L2392=TH!$W$7,M2395=TH!$W$7),"x","")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IF(AND(OR(LEFT(TH!L2392,2)="15",LEFT(TH!M2392,2)="15"),'152-CT'!$J$8=TH!F2392),"x","")</f>
        <v/>
      </c>
      <c r="Z2395" s="52" t="str">
        <f>IF(AND(OR(LEFT(TH!L2392,2)="15",LEFT(TH!M2392,2)="15"),TK!$E$7=TH!F2392),"x","")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customHeight="1">
      <c r="A2396" s="204" t="str">
        <f>IF(B2396&lt;&gt;"",IF(AND(B2396&gt;=_TM1,B2396&lt;=_TM2,OR(TH!L2393="1111",TH!M2393="1111")),TH!D2393,""),"")</f>
        <v/>
      </c>
      <c r="B2396" s="36">
        <f t="shared" si="156"/>
        <v>1</v>
      </c>
      <c r="C2396" s="184">
        <f t="shared" si="157"/>
        <v>0</v>
      </c>
      <c r="D2396" s="191"/>
      <c r="E2396" s="800"/>
      <c r="F2396" s="189"/>
      <c r="G2396" s="483"/>
      <c r="H2396" s="7"/>
      <c r="I2396" s="256"/>
      <c r="J2396" s="256"/>
      <c r="K2396" s="599"/>
      <c r="L2396" s="600"/>
      <c r="M2396" s="600"/>
      <c r="N2396" s="52" t="str">
        <f>IF(AND('331-CT'!$E$7=TH!H2393,OR(L2396="331",M2396="331")),"331",IF(AND(OR(L2396="131",M2396="131"),H2396='131-CT'!$E$7),"131",""))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IF(OR(TH!L2393=TH!$W$7,M2396=TH!$W$7),"x","")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IF(AND(OR(LEFT(TH!L2393,2)="15",LEFT(TH!M2393,2)="15"),'152-CT'!$J$8=TH!F2393),"x","")</f>
        <v/>
      </c>
      <c r="Z2396" s="52" t="str">
        <f>IF(AND(OR(LEFT(TH!L2393,2)="15",LEFT(TH!M2393,2)="15"),TK!$E$7=TH!F2393),"x","")</f>
        <v/>
      </c>
      <c r="AA2396" s="52" t="str">
        <f>IF(AND(B2396&lt;=NKC!$N$8,B2396&gt;=NKC!$M$8),"x","")</f>
        <v/>
      </c>
      <c r="AB2396" s="834"/>
      <c r="AC2396" s="591"/>
    </row>
    <row r="2397" spans="1:30" s="211" customFormat="1" ht="15.75" customHeight="1">
      <c r="A2397" s="204" t="str">
        <f>IF(B2397&lt;&gt;"",IF(AND(B2397&gt;=_TM1,B2397&lt;=_TM2,OR(TH!L2326="1111",TH!M2326="1111")),TH!D2326,""),"")</f>
        <v/>
      </c>
      <c r="B2397" s="36">
        <f t="shared" si="156"/>
        <v>1</v>
      </c>
      <c r="C2397" s="184">
        <f t="shared" si="157"/>
        <v>0</v>
      </c>
      <c r="D2397" s="191"/>
      <c r="E2397" s="760"/>
      <c r="F2397" s="189"/>
      <c r="G2397" s="483"/>
      <c r="H2397" s="7"/>
      <c r="I2397" s="256"/>
      <c r="J2397" s="256"/>
      <c r="K2397" s="599"/>
      <c r="L2397" s="194"/>
      <c r="M2397" s="194"/>
      <c r="N2397" s="52" t="str">
        <f>IF(AND('331-CT'!$E$7=TH!H2326,OR(L2397="331",M2397="331")),"331",IF(AND(OR(L2397="131",M2397="131"),H2397='131-CT'!$E$7),"131",""))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IF(OR(TH!L2326=TH!$W$7,M2397=TH!$W$7),"x","")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IF(AND(OR(LEFT(TH!L2326,2)="15",LEFT(TH!M2326,2)="15"),'152-CT'!$J$8=TH!F2326),"x","")</f>
        <v/>
      </c>
      <c r="Z2397" s="52" t="str">
        <f>IF(AND(OR(LEFT(TH!L2326,2)="15",LEFT(TH!M2326,2)="15"),TK!$E$7=TH!F2326),"x","")</f>
        <v/>
      </c>
      <c r="AA2397" s="52" t="str">
        <f>IF(AND(B2397&lt;=NKC!$N$8,B2397&gt;=NKC!$M$8),"x","")</f>
        <v/>
      </c>
      <c r="AB2397" s="834"/>
      <c r="AC2397" s="591"/>
      <c r="AD2397" s="591"/>
    </row>
    <row r="2398" spans="1:30" s="211" customFormat="1" ht="15.75" customHeight="1">
      <c r="A2398" s="204" t="str">
        <f>IF(B2398&lt;&gt;"",IF(AND(B2398&gt;=_TM1,B2398&lt;=_TM2,OR(TH!L2327="1111",TH!M2327="1111")),TH!D2327,""),"")</f>
        <v/>
      </c>
      <c r="B2398" s="36">
        <f t="shared" si="156"/>
        <v>1</v>
      </c>
      <c r="C2398" s="184">
        <f t="shared" si="157"/>
        <v>0</v>
      </c>
      <c r="D2398" s="191"/>
      <c r="E2398" s="760"/>
      <c r="F2398" s="189"/>
      <c r="G2398" s="483"/>
      <c r="H2398" s="7"/>
      <c r="I2398" s="256"/>
      <c r="J2398" s="256"/>
      <c r="K2398" s="599"/>
      <c r="L2398" s="194"/>
      <c r="M2398" s="194"/>
      <c r="N2398" s="52" t="str">
        <f>IF(AND('331-CT'!$E$7=TH!H2327,OR(L2398="331",M2398="331")),"331",IF(AND(OR(L2398="131",M2398="131"),H2398='131-CT'!$E$7),"131",""))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IF(OR(TH!L2327=TH!$W$7,M2398=TH!$W$7),"x","")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IF(AND(OR(LEFT(TH!L2327,2)="15",LEFT(TH!M2327,2)="15"),'152-CT'!$J$8=TH!F2327),"x","")</f>
        <v/>
      </c>
      <c r="Z2398" s="52" t="str">
        <f>IF(AND(OR(LEFT(TH!L2327,2)="15",LEFT(TH!M2327,2)="15"),TK!$E$7=TH!F2327),"x","")</f>
        <v/>
      </c>
      <c r="AA2398" s="52" t="str">
        <f>IF(AND(B2398&lt;=NKC!$N$8,B2398&gt;=NKC!$M$8),"x","")</f>
        <v/>
      </c>
      <c r="AB2398" s="834"/>
      <c r="AC2398" s="591"/>
    </row>
    <row r="2399" spans="1:30" s="211" customFormat="1" ht="15.75" customHeight="1">
      <c r="A2399" s="204" t="str">
        <f>IF(B2399&lt;&gt;"",IF(AND(B2399&gt;=_TM1,B2399&lt;=_TM2,OR(TH!L2328="1111",TH!M2328="1111")),TH!D2328,""),"")</f>
        <v/>
      </c>
      <c r="B2399" s="36">
        <f t="shared" si="156"/>
        <v>1</v>
      </c>
      <c r="C2399" s="184">
        <f t="shared" si="157"/>
        <v>0</v>
      </c>
      <c r="D2399" s="191"/>
      <c r="E2399" s="760"/>
      <c r="F2399" s="189"/>
      <c r="G2399" s="483"/>
      <c r="H2399" s="7"/>
      <c r="I2399" s="256"/>
      <c r="J2399" s="256"/>
      <c r="K2399" s="599"/>
      <c r="L2399" s="194"/>
      <c r="M2399" s="194"/>
      <c r="N2399" s="52" t="str">
        <f>IF(AND('331-CT'!$E$7=TH!H2328,OR(L2399="331",M2399="331")),"331",IF(AND(OR(L2399="131",M2399="131"),H2399='131-CT'!$E$7),"131",""))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IF(OR(TH!L2328=TH!$W$7,M2399=TH!$W$7),"x","")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IF(AND(OR(LEFT(TH!L2328,2)="15",LEFT(TH!M2328,2)="15"),'152-CT'!$J$8=TH!F2328),"x","")</f>
        <v/>
      </c>
      <c r="Z2399" s="52" t="str">
        <f>IF(AND(OR(LEFT(TH!L2328,2)="15",LEFT(TH!M2328,2)="15"),TK!$E$7=TH!F2328),"x","")</f>
        <v/>
      </c>
      <c r="AA2399" s="52" t="str">
        <f>IF(AND(B2399&lt;=NKC!$N$8,B2399&gt;=NKC!$M$8),"x","")</f>
        <v/>
      </c>
      <c r="AB2399" s="834"/>
      <c r="AC2399" s="591"/>
    </row>
    <row r="2400" spans="1:30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ref="B2400:B2449" si="158">IF(C2400&lt;&gt;"",MONTH(C2400),"")</f>
        <v>1</v>
      </c>
      <c r="C2400" s="184">
        <f t="shared" ref="C2400:C2421" si="159">E2400</f>
        <v>0</v>
      </c>
      <c r="D2400" s="191"/>
      <c r="E2400" s="800"/>
      <c r="F2400" s="192"/>
      <c r="G2400" s="192"/>
      <c r="H2400" s="193"/>
      <c r="I2400" s="256"/>
      <c r="J2400" s="256"/>
      <c r="K2400" s="599"/>
      <c r="L2400" s="194"/>
      <c r="M2400" s="194"/>
      <c r="N2400" s="52" t="str">
        <f>IF(AND('331-CT'!$E$7=TH!H2400,OR(L2400="331",M2400="331")),"331",IF(AND(OR(L2400="131",M2400="131"),H2400='131-CT'!$E$7),"131",""))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4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58"/>
        <v>1</v>
      </c>
      <c r="C2401" s="184">
        <f t="shared" si="159"/>
        <v>0</v>
      </c>
      <c r="D2401" s="184"/>
      <c r="E2401" s="800"/>
      <c r="F2401" s="192"/>
      <c r="G2401" s="192"/>
      <c r="H2401" s="193"/>
      <c r="I2401" s="256"/>
      <c r="J2401" s="256"/>
      <c r="K2401" s="599"/>
      <c r="L2401" s="194"/>
      <c r="M2401" s="194"/>
      <c r="N2401" s="52" t="str">
        <f>IF(AND('331-CT'!$E$7=TH!H2401,OR(L2401="331",M2401="331")),"331",IF(AND(OR(L2401="131",M2401="131"),H2401='131-CT'!$E$7),"131",""))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4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58"/>
        <v>1</v>
      </c>
      <c r="C2402" s="184">
        <f t="shared" si="159"/>
        <v>0</v>
      </c>
      <c r="D2402" s="191"/>
      <c r="E2402" s="800"/>
      <c r="F2402" s="192"/>
      <c r="G2402" s="192"/>
      <c r="H2402" s="7"/>
      <c r="I2402" s="257"/>
      <c r="J2402" s="257"/>
      <c r="K2402" s="599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4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58"/>
        <v>1</v>
      </c>
      <c r="C2403" s="184">
        <f t="shared" si="159"/>
        <v>0</v>
      </c>
      <c r="D2403" s="191"/>
      <c r="E2403" s="800"/>
      <c r="F2403" s="192"/>
      <c r="G2403" s="192"/>
      <c r="H2403" s="7"/>
      <c r="I2403" s="256"/>
      <c r="J2403" s="256"/>
      <c r="K2403" s="599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4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58"/>
        <v>1</v>
      </c>
      <c r="C2404" s="184">
        <f t="shared" si="159"/>
        <v>0</v>
      </c>
      <c r="D2404" s="191"/>
      <c r="E2404" s="800"/>
      <c r="F2404" s="192"/>
      <c r="G2404" s="192"/>
      <c r="H2404" s="7"/>
      <c r="I2404" s="257"/>
      <c r="J2404" s="257"/>
      <c r="K2404" s="599"/>
      <c r="L2404" s="194"/>
      <c r="M2404" s="194"/>
      <c r="N2404" s="52" t="str">
        <f>IF(AND('331-CT'!$E$7=TH!H2404,OR(L2404="331",M2404="331")),"331",IF(AND(OR(L2404="131",M2404="131"),H2404='131-CT'!$E$7),"131",""))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4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58"/>
        <v>1</v>
      </c>
      <c r="C2405" s="184">
        <f t="shared" si="159"/>
        <v>0</v>
      </c>
      <c r="D2405" s="191"/>
      <c r="E2405" s="800"/>
      <c r="F2405" s="192"/>
      <c r="G2405" s="483"/>
      <c r="H2405" s="7"/>
      <c r="I2405" s="256"/>
      <c r="J2405" s="256"/>
      <c r="K2405" s="599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4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58"/>
        <v>1</v>
      </c>
      <c r="C2406" s="184">
        <f t="shared" si="159"/>
        <v>0</v>
      </c>
      <c r="D2406" s="191"/>
      <c r="E2406" s="800"/>
      <c r="F2406" s="192"/>
      <c r="G2406" s="483"/>
      <c r="H2406" s="7"/>
      <c r="I2406" s="256"/>
      <c r="J2406" s="256"/>
      <c r="K2406" s="599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4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58"/>
        <v>1</v>
      </c>
      <c r="C2407" s="184">
        <f t="shared" si="159"/>
        <v>0</v>
      </c>
      <c r="D2407" s="184"/>
      <c r="E2407" s="800"/>
      <c r="F2407" s="192"/>
      <c r="G2407" s="192"/>
      <c r="H2407" s="7"/>
      <c r="I2407" s="256"/>
      <c r="J2407" s="256"/>
      <c r="K2407" s="599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4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58"/>
        <v>1</v>
      </c>
      <c r="C2408" s="184">
        <f t="shared" si="159"/>
        <v>0</v>
      </c>
      <c r="D2408" s="184"/>
      <c r="E2408" s="800"/>
      <c r="F2408" s="192"/>
      <c r="G2408" s="192"/>
      <c r="H2408" s="7"/>
      <c r="I2408" s="256"/>
      <c r="J2408" s="256"/>
      <c r="K2408" s="599"/>
      <c r="L2408" s="194"/>
      <c r="M2408" s="194"/>
      <c r="N2408" s="52" t="str">
        <f>IF(AND('331-CT'!$E$7=TH!H2408,OR(L2408="331",M2408="331")),"331",IF(AND(OR(L2408="131",M2408="131"),H2408='131-CT'!$E$7),"131",""))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4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58"/>
        <v>1</v>
      </c>
      <c r="C2409" s="184">
        <f t="shared" si="159"/>
        <v>0</v>
      </c>
      <c r="D2409" s="184"/>
      <c r="E2409" s="800"/>
      <c r="F2409" s="192"/>
      <c r="G2409" s="192"/>
      <c r="H2409" s="193"/>
      <c r="I2409" s="256"/>
      <c r="J2409" s="256"/>
      <c r="K2409" s="599"/>
      <c r="L2409" s="194"/>
      <c r="M2409" s="194"/>
      <c r="N2409" s="52" t="str">
        <f>IF(AND('331-CT'!$E$7=TH!H2409,OR(L2409="331",M2409="331")),"331",IF(AND(OR(L2409="131",M2409="131"),H2409='131-CT'!$E$7),"131",""))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4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58"/>
        <v>1</v>
      </c>
      <c r="C2410" s="184">
        <f t="shared" si="159"/>
        <v>0</v>
      </c>
      <c r="D2410" s="191"/>
      <c r="E2410" s="760"/>
      <c r="F2410" s="192"/>
      <c r="G2410" s="192"/>
      <c r="H2410" s="7"/>
      <c r="I2410" s="257"/>
      <c r="J2410" s="257"/>
      <c r="K2410" s="599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4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58"/>
        <v>1</v>
      </c>
      <c r="C2411" s="184">
        <f t="shared" si="159"/>
        <v>0</v>
      </c>
      <c r="D2411" s="191"/>
      <c r="E2411" s="760"/>
      <c r="F2411" s="192"/>
      <c r="G2411" s="192"/>
      <c r="H2411" s="7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4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58"/>
        <v>1</v>
      </c>
      <c r="C2412" s="184">
        <f t="shared" si="159"/>
        <v>0</v>
      </c>
      <c r="D2412" s="191"/>
      <c r="E2412" s="760"/>
      <c r="F2412" s="192"/>
      <c r="G2412" s="192"/>
      <c r="H2412" s="7"/>
      <c r="I2412" s="257"/>
      <c r="J2412" s="257"/>
      <c r="K2412" s="599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4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58"/>
        <v>1</v>
      </c>
      <c r="C2413" s="184">
        <f t="shared" si="159"/>
        <v>0</v>
      </c>
      <c r="D2413" s="191"/>
      <c r="E2413" s="760"/>
      <c r="F2413" s="192"/>
      <c r="G2413" s="483"/>
      <c r="H2413" s="7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4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58"/>
        <v>1</v>
      </c>
      <c r="C2414" s="184">
        <f t="shared" si="159"/>
        <v>0</v>
      </c>
      <c r="D2414" s="191"/>
      <c r="E2414" s="760"/>
      <c r="F2414" s="192"/>
      <c r="G2414" s="483"/>
      <c r="H2414" s="7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58"/>
        <v>1</v>
      </c>
      <c r="C2415" s="184">
        <f t="shared" si="159"/>
        <v>0</v>
      </c>
      <c r="D2415" s="184"/>
      <c r="E2415" s="760"/>
      <c r="F2415" s="192"/>
      <c r="G2415" s="192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58"/>
        <v>1</v>
      </c>
      <c r="C2416" s="184">
        <f t="shared" si="159"/>
        <v>0</v>
      </c>
      <c r="D2416" s="191"/>
      <c r="E2416" s="760"/>
      <c r="F2416" s="192"/>
      <c r="G2416" s="192"/>
      <c r="H2416" s="7"/>
      <c r="I2416" s="257"/>
      <c r="J2416" s="257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58"/>
        <v>1</v>
      </c>
      <c r="C2417" s="184">
        <f t="shared" si="159"/>
        <v>0</v>
      </c>
      <c r="D2417" s="191"/>
      <c r="E2417" s="760"/>
      <c r="F2417" s="192"/>
      <c r="G2417" s="192"/>
      <c r="H2417" s="7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58"/>
        <v>1</v>
      </c>
      <c r="C2418" s="184">
        <f t="shared" si="159"/>
        <v>0</v>
      </c>
      <c r="D2418" s="184"/>
      <c r="E2418" s="760"/>
      <c r="F2418" s="7"/>
      <c r="G2418" s="192"/>
      <c r="H2418" s="7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58"/>
        <v>1</v>
      </c>
      <c r="C2419" s="184">
        <f t="shared" si="159"/>
        <v>0</v>
      </c>
      <c r="D2419" s="191"/>
      <c r="E2419" s="760"/>
      <c r="F2419" s="192"/>
      <c r="G2419" s="192"/>
      <c r="H2419" s="193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58"/>
        <v>1</v>
      </c>
      <c r="C2420" s="184">
        <f t="shared" si="159"/>
        <v>0</v>
      </c>
      <c r="D2420" s="191"/>
      <c r="E2420" s="760"/>
      <c r="F2420" s="192"/>
      <c r="G2420" s="192"/>
      <c r="H2420" s="193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58"/>
        <v>1</v>
      </c>
      <c r="C2421" s="184">
        <f t="shared" si="159"/>
        <v>0</v>
      </c>
      <c r="D2421" s="184"/>
      <c r="E2421" s="760"/>
      <c r="F2421" s="192"/>
      <c r="G2421" s="192"/>
      <c r="H2421" s="193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58"/>
        <v>1</v>
      </c>
      <c r="C2422" s="184">
        <f t="shared" ref="C2422:C2439" si="160">E2422</f>
        <v>0</v>
      </c>
      <c r="D2422" s="191"/>
      <c r="E2422" s="760"/>
      <c r="F2422" s="192"/>
      <c r="G2422" s="192"/>
      <c r="H2422" s="7"/>
      <c r="I2422" s="257"/>
      <c r="J2422" s="257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58"/>
        <v>1</v>
      </c>
      <c r="C2423" s="184">
        <f t="shared" si="160"/>
        <v>0</v>
      </c>
      <c r="D2423" s="191"/>
      <c r="E2423" s="760"/>
      <c r="F2423" s="192"/>
      <c r="G2423" s="192"/>
      <c r="H2423" s="7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58"/>
        <v>1</v>
      </c>
      <c r="C2424" s="184">
        <f t="shared" si="160"/>
        <v>0</v>
      </c>
      <c r="D2424" s="191"/>
      <c r="E2424" s="760"/>
      <c r="F2424" s="192"/>
      <c r="G2424" s="192"/>
      <c r="H2424" s="7"/>
      <c r="I2424" s="257"/>
      <c r="J2424" s="257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58"/>
        <v>1</v>
      </c>
      <c r="C2425" s="184">
        <f t="shared" si="160"/>
        <v>0</v>
      </c>
      <c r="D2425" s="191"/>
      <c r="E2425" s="760"/>
      <c r="F2425" s="192"/>
      <c r="G2425" s="483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58"/>
        <v>1</v>
      </c>
      <c r="C2426" s="184">
        <f t="shared" si="160"/>
        <v>0</v>
      </c>
      <c r="D2426" s="184"/>
      <c r="E2426" s="760"/>
      <c r="F2426" s="192"/>
      <c r="G2426" s="192"/>
      <c r="H2426" s="7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58"/>
        <v>1</v>
      </c>
      <c r="C2427" s="184">
        <f t="shared" si="160"/>
        <v>0</v>
      </c>
      <c r="D2427" s="184"/>
      <c r="E2427" s="760"/>
      <c r="F2427" s="192"/>
      <c r="G2427" s="192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58"/>
        <v>1</v>
      </c>
      <c r="C2428" s="184">
        <f t="shared" si="160"/>
        <v>0</v>
      </c>
      <c r="D2428" s="184"/>
      <c r="E2428" s="760"/>
      <c r="F2428" s="192"/>
      <c r="G2428" s="192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58"/>
        <v>1</v>
      </c>
      <c r="C2429" s="184">
        <f t="shared" si="160"/>
        <v>0</v>
      </c>
      <c r="D2429" s="191"/>
      <c r="E2429" s="760"/>
      <c r="F2429" s="192"/>
      <c r="G2429" s="192"/>
      <c r="H2429" s="7"/>
      <c r="I2429" s="257"/>
      <c r="J2429" s="257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58"/>
        <v>1</v>
      </c>
      <c r="C2430" s="184">
        <f t="shared" si="160"/>
        <v>0</v>
      </c>
      <c r="D2430" s="191"/>
      <c r="E2430" s="760"/>
      <c r="F2430" s="192"/>
      <c r="G2430" s="192"/>
      <c r="H2430" s="7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58"/>
        <v>1</v>
      </c>
      <c r="C2431" s="184">
        <f t="shared" si="160"/>
        <v>0</v>
      </c>
      <c r="D2431" s="191"/>
      <c r="E2431" s="760"/>
      <c r="F2431" s="192"/>
      <c r="G2431" s="192"/>
      <c r="H2431" s="7"/>
      <c r="I2431" s="257"/>
      <c r="J2431" s="257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58"/>
        <v>1</v>
      </c>
      <c r="C2432" s="184">
        <f t="shared" si="160"/>
        <v>0</v>
      </c>
      <c r="D2432" s="191"/>
      <c r="E2432" s="760"/>
      <c r="F2432" s="192"/>
      <c r="G2432" s="483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31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58"/>
        <v>1</v>
      </c>
      <c r="C2433" s="184">
        <f t="shared" si="160"/>
        <v>0</v>
      </c>
      <c r="D2433" s="191"/>
      <c r="E2433" s="760"/>
      <c r="F2433" s="192"/>
      <c r="G2433" s="483"/>
      <c r="H2433" s="7"/>
      <c r="I2433" s="256"/>
      <c r="J2433" s="256"/>
      <c r="K2433" s="599"/>
      <c r="L2433" s="194"/>
      <c r="M2433" s="600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31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58"/>
        <v>1</v>
      </c>
      <c r="C2434" s="184">
        <f t="shared" si="160"/>
        <v>0</v>
      </c>
      <c r="D2434" s="191"/>
      <c r="E2434" s="760"/>
      <c r="F2434" s="40"/>
      <c r="G2434" s="483"/>
      <c r="H2434" s="7"/>
      <c r="I2434" s="256"/>
      <c r="J2434" s="256"/>
      <c r="K2434" s="599"/>
      <c r="L2434" s="194"/>
      <c r="M2434" s="600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31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58"/>
        <v>1</v>
      </c>
      <c r="C2435" s="184">
        <f t="shared" si="160"/>
        <v>0</v>
      </c>
      <c r="D2435" s="191"/>
      <c r="E2435" s="760"/>
      <c r="F2435" s="192"/>
      <c r="G2435" s="483"/>
      <c r="H2435" s="7"/>
      <c r="I2435" s="256"/>
      <c r="J2435" s="256"/>
      <c r="K2435" s="599"/>
      <c r="L2435" s="194"/>
      <c r="M2435" s="600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31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58"/>
        <v>1</v>
      </c>
      <c r="C2436" s="184">
        <f t="shared" si="160"/>
        <v>0</v>
      </c>
      <c r="D2436" s="191"/>
      <c r="E2436" s="760"/>
      <c r="F2436" s="40"/>
      <c r="G2436" s="483"/>
      <c r="H2436" s="7"/>
      <c r="I2436" s="256"/>
      <c r="J2436" s="256"/>
      <c r="K2436" s="599"/>
      <c r="L2436" s="194"/>
      <c r="M2436" s="600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31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58"/>
        <v>1</v>
      </c>
      <c r="C2437" s="184">
        <f t="shared" si="160"/>
        <v>0</v>
      </c>
      <c r="D2437" s="191"/>
      <c r="E2437" s="760"/>
      <c r="F2437" s="192"/>
      <c r="G2437" s="483"/>
      <c r="H2437" s="7"/>
      <c r="I2437" s="256"/>
      <c r="J2437" s="256"/>
      <c r="K2437" s="599"/>
      <c r="L2437" s="194"/>
      <c r="M2437" s="600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31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58"/>
        <v>1</v>
      </c>
      <c r="C2438" s="184">
        <f t="shared" si="160"/>
        <v>0</v>
      </c>
      <c r="D2438" s="191"/>
      <c r="E2438" s="760"/>
      <c r="F2438" s="40"/>
      <c r="G2438" s="483"/>
      <c r="H2438" s="7"/>
      <c r="I2438" s="256"/>
      <c r="J2438" s="256"/>
      <c r="K2438" s="599"/>
      <c r="L2438" s="194"/>
      <c r="M2438" s="600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31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58"/>
        <v>1</v>
      </c>
      <c r="C2439" s="184">
        <f t="shared" si="160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600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31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58"/>
        <v>1</v>
      </c>
      <c r="C2440" s="184">
        <f t="shared" ref="C2440:C2443" si="161">E2440</f>
        <v>0</v>
      </c>
      <c r="D2440" s="191"/>
      <c r="E2440" s="760"/>
      <c r="F2440" s="40"/>
      <c r="G2440" s="483"/>
      <c r="H2440" s="7"/>
      <c r="I2440" s="256"/>
      <c r="J2440" s="256"/>
      <c r="K2440" s="599"/>
      <c r="L2440" s="194"/>
      <c r="M2440" s="600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31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58"/>
        <v>1</v>
      </c>
      <c r="C2441" s="184">
        <f t="shared" si="161"/>
        <v>0</v>
      </c>
      <c r="D2441" s="191"/>
      <c r="E2441" s="760"/>
      <c r="F2441" s="192"/>
      <c r="G2441" s="483"/>
      <c r="H2441" s="7"/>
      <c r="I2441" s="256"/>
      <c r="J2441" s="256"/>
      <c r="K2441" s="599"/>
      <c r="L2441" s="194"/>
      <c r="M2441" s="600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31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58"/>
        <v>1</v>
      </c>
      <c r="C2442" s="184">
        <f t="shared" si="161"/>
        <v>0</v>
      </c>
      <c r="D2442" s="191"/>
      <c r="E2442" s="760"/>
      <c r="F2442" s="40"/>
      <c r="G2442" s="483"/>
      <c r="H2442" s="7"/>
      <c r="I2442" s="256"/>
      <c r="J2442" s="256"/>
      <c r="K2442" s="599"/>
      <c r="L2442" s="194"/>
      <c r="M2442" s="600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31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58"/>
        <v>1</v>
      </c>
      <c r="C2443" s="184">
        <f t="shared" si="161"/>
        <v>0</v>
      </c>
      <c r="D2443" s="191"/>
      <c r="E2443" s="760"/>
      <c r="F2443" s="192"/>
      <c r="G2443" s="483"/>
      <c r="H2443" s="7"/>
      <c r="I2443" s="256"/>
      <c r="J2443" s="256"/>
      <c r="K2443" s="599"/>
      <c r="L2443" s="194"/>
      <c r="M2443" s="600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31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58"/>
        <v>1</v>
      </c>
      <c r="C2444" s="184">
        <f t="shared" ref="C2444" si="162">E2444</f>
        <v>0</v>
      </c>
      <c r="D2444" s="191"/>
      <c r="E2444" s="760"/>
      <c r="F2444" s="192"/>
      <c r="G2444" s="483"/>
      <c r="H2444" s="193"/>
      <c r="I2444" s="256"/>
      <c r="J2444" s="256"/>
      <c r="K2444" s="599"/>
      <c r="L2444" s="600"/>
      <c r="M2444" s="600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31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58"/>
        <v>1</v>
      </c>
      <c r="C2445" s="184">
        <f t="shared" ref="C2445" si="163">E2445</f>
        <v>0</v>
      </c>
      <c r="D2445" s="191"/>
      <c r="E2445" s="760"/>
      <c r="F2445" s="192"/>
      <c r="G2445" s="483"/>
      <c r="H2445" s="193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  <c r="AE2445" s="910"/>
    </row>
    <row r="2446" spans="1:31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58"/>
        <v>1</v>
      </c>
      <c r="C2446" s="184">
        <f t="shared" ref="C2446:C2460" si="164">E2446</f>
        <v>0</v>
      </c>
      <c r="D2446" s="191"/>
      <c r="E2446" s="760"/>
      <c r="F2446" s="192"/>
      <c r="G2446" s="483"/>
      <c r="H2446" s="193"/>
      <c r="I2446" s="256"/>
      <c r="J2446" s="256"/>
      <c r="K2446" s="599"/>
      <c r="L2446" s="194"/>
      <c r="M2446" s="600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31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58"/>
        <v>1</v>
      </c>
      <c r="C2447" s="184">
        <f t="shared" si="164"/>
        <v>0</v>
      </c>
      <c r="D2447" s="191"/>
      <c r="E2447" s="760"/>
      <c r="F2447" s="192"/>
      <c r="G2447" s="483"/>
      <c r="H2447" s="7"/>
      <c r="I2447" s="256"/>
      <c r="J2447" s="256"/>
      <c r="K2447" s="599"/>
      <c r="L2447" s="600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31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58"/>
        <v>1</v>
      </c>
      <c r="C2448" s="184">
        <f t="shared" si="164"/>
        <v>0</v>
      </c>
      <c r="D2448" s="191"/>
      <c r="E2448" s="760"/>
      <c r="F2448" s="192"/>
      <c r="G2448" s="483"/>
      <c r="H2448" s="193"/>
      <c r="I2448" s="256"/>
      <c r="J2448" s="256"/>
      <c r="K2448" s="599"/>
      <c r="L2448" s="600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58"/>
        <v>1</v>
      </c>
      <c r="C2449" s="184">
        <f t="shared" si="164"/>
        <v>0</v>
      </c>
      <c r="D2449" s="191"/>
      <c r="E2449" s="760"/>
      <c r="F2449" s="192"/>
      <c r="G2449" s="483"/>
      <c r="H2449" s="193"/>
      <c r="I2449" s="256"/>
      <c r="J2449" s="256"/>
      <c r="K2449" s="599"/>
      <c r="L2449" s="600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ref="B2450:B2511" si="165">IF(C2450&lt;&gt;"",MONTH(C2450),"")</f>
        <v>1</v>
      </c>
      <c r="C2450" s="184">
        <f t="shared" si="164"/>
        <v>0</v>
      </c>
      <c r="D2450" s="191"/>
      <c r="E2450" s="760"/>
      <c r="F2450" s="192"/>
      <c r="G2450" s="483"/>
      <c r="H2450" s="193"/>
      <c r="I2450" s="256"/>
      <c r="J2450" s="256"/>
      <c r="K2450" s="599"/>
      <c r="L2450" s="600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65"/>
        <v>1</v>
      </c>
      <c r="C2451" s="184">
        <f t="shared" si="164"/>
        <v>0</v>
      </c>
      <c r="D2451" s="191"/>
      <c r="E2451" s="760"/>
      <c r="F2451" s="192"/>
      <c r="G2451" s="483"/>
      <c r="H2451" s="7"/>
      <c r="I2451" s="256"/>
      <c r="J2451" s="256"/>
      <c r="K2451" s="599"/>
      <c r="L2451" s="600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65"/>
        <v>1</v>
      </c>
      <c r="C2452" s="184">
        <f t="shared" si="164"/>
        <v>0</v>
      </c>
      <c r="D2452" s="191"/>
      <c r="E2452" s="760"/>
      <c r="F2452" s="192"/>
      <c r="G2452" s="483"/>
      <c r="H2452" s="193"/>
      <c r="I2452" s="256"/>
      <c r="J2452" s="256"/>
      <c r="K2452" s="7"/>
      <c r="L2452" s="600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65"/>
        <v>1</v>
      </c>
      <c r="C2453" s="184">
        <f t="shared" si="164"/>
        <v>0</v>
      </c>
      <c r="D2453" s="191"/>
      <c r="E2453" s="760"/>
      <c r="F2453" s="192"/>
      <c r="G2453" s="483"/>
      <c r="H2453" s="193"/>
      <c r="I2453" s="256"/>
      <c r="J2453" s="256"/>
      <c r="K2453" s="599"/>
      <c r="L2453" s="600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65"/>
        <v>1</v>
      </c>
      <c r="C2454" s="184">
        <f t="shared" si="164"/>
        <v>0</v>
      </c>
      <c r="D2454" s="191"/>
      <c r="E2454" s="760"/>
      <c r="F2454" s="192"/>
      <c r="G2454" s="483"/>
      <c r="H2454" s="193"/>
      <c r="I2454" s="256"/>
      <c r="J2454" s="256"/>
      <c r="K2454" s="599"/>
      <c r="L2454" s="600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65"/>
        <v>1</v>
      </c>
      <c r="C2455" s="184">
        <f t="shared" si="164"/>
        <v>0</v>
      </c>
      <c r="D2455" s="191"/>
      <c r="E2455" s="760"/>
      <c r="F2455" s="192"/>
      <c r="G2455" s="483"/>
      <c r="H2455" s="193"/>
      <c r="I2455" s="256"/>
      <c r="J2455" s="256"/>
      <c r="K2455" s="599"/>
      <c r="L2455" s="600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65"/>
        <v>1</v>
      </c>
      <c r="C2456" s="184">
        <f t="shared" si="164"/>
        <v>0</v>
      </c>
      <c r="D2456" s="191"/>
      <c r="E2456" s="760"/>
      <c r="F2456" s="192"/>
      <c r="G2456" s="483"/>
      <c r="H2456" s="193"/>
      <c r="I2456" s="256"/>
      <c r="J2456" s="256"/>
      <c r="K2456" s="599"/>
      <c r="L2456" s="600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65"/>
        <v>1</v>
      </c>
      <c r="C2457" s="184">
        <f t="shared" si="164"/>
        <v>0</v>
      </c>
      <c r="D2457" s="191"/>
      <c r="E2457" s="760"/>
      <c r="F2457" s="192"/>
      <c r="G2457" s="483"/>
      <c r="H2457" s="193"/>
      <c r="I2457" s="256"/>
      <c r="J2457" s="256"/>
      <c r="K2457" s="599"/>
      <c r="L2457" s="600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65"/>
        <v>1</v>
      </c>
      <c r="C2458" s="184">
        <f t="shared" si="164"/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65"/>
        <v>1</v>
      </c>
      <c r="C2459" s="184">
        <f t="shared" si="164"/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600"/>
      <c r="M2459" s="600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65"/>
        <v>1</v>
      </c>
      <c r="C2460" s="184">
        <f t="shared" si="164"/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65"/>
        <v>1</v>
      </c>
      <c r="C2461" s="184">
        <f t="shared" ref="C2461:C2477" si="166">E2461</f>
        <v>0</v>
      </c>
      <c r="D2461" s="191"/>
      <c r="E2461" s="760"/>
      <c r="F2461" s="192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65"/>
        <v>1</v>
      </c>
      <c r="C2462" s="184">
        <f t="shared" si="166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194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65"/>
        <v>1</v>
      </c>
      <c r="C2463" s="184">
        <f t="shared" si="166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65"/>
        <v>1</v>
      </c>
      <c r="C2464" s="184">
        <f t="shared" si="166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65"/>
        <v>1</v>
      </c>
      <c r="C2465" s="184">
        <f t="shared" si="166"/>
        <v>0</v>
      </c>
      <c r="D2465" s="191"/>
      <c r="E2465" s="760"/>
      <c r="F2465" s="192"/>
      <c r="G2465" s="483"/>
      <c r="H2465" s="193"/>
      <c r="I2465" s="256"/>
      <c r="J2465" s="256"/>
      <c r="K2465" s="599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65"/>
        <v>1</v>
      </c>
      <c r="C2466" s="184">
        <f t="shared" si="166"/>
        <v>0</v>
      </c>
      <c r="D2466" s="191"/>
      <c r="E2466" s="760"/>
      <c r="F2466" s="192"/>
      <c r="G2466" s="483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65"/>
        <v>1</v>
      </c>
      <c r="C2467" s="184">
        <f t="shared" si="166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194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65"/>
        <v>1</v>
      </c>
      <c r="C2468" s="184">
        <f t="shared" si="166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65"/>
        <v>1</v>
      </c>
      <c r="C2469" s="184">
        <f t="shared" si="166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194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65"/>
        <v>1</v>
      </c>
      <c r="C2470" s="184">
        <f t="shared" si="166"/>
        <v>0</v>
      </c>
      <c r="D2470" s="191"/>
      <c r="E2470" s="760"/>
      <c r="F2470" s="192"/>
      <c r="G2470" s="483"/>
      <c r="H2470" s="7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65"/>
        <v>1</v>
      </c>
      <c r="C2471" s="184">
        <f t="shared" si="166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65"/>
        <v>1</v>
      </c>
      <c r="C2472" s="184">
        <f t="shared" si="166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600"/>
      <c r="M2472" s="600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65"/>
        <v>1</v>
      </c>
      <c r="C2473" s="184">
        <f t="shared" si="166"/>
        <v>0</v>
      </c>
      <c r="D2473" s="191"/>
      <c r="E2473" s="760"/>
      <c r="F2473" s="192"/>
      <c r="G2473" s="483"/>
      <c r="H2473" s="7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65"/>
        <v>1</v>
      </c>
      <c r="C2474" s="184">
        <f t="shared" si="166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65"/>
        <v>1</v>
      </c>
      <c r="C2475" s="184">
        <f t="shared" si="166"/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65"/>
        <v>1</v>
      </c>
      <c r="C2476" s="184">
        <f t="shared" si="166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194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65"/>
        <v>1</v>
      </c>
      <c r="C2477" s="184">
        <f t="shared" si="166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65"/>
        <v>1</v>
      </c>
      <c r="C2478" s="184">
        <f t="shared" ref="C2478:C2541" si="167">E2478</f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65"/>
        <v>1</v>
      </c>
      <c r="C2479" s="184">
        <f t="shared" si="167"/>
        <v>0</v>
      </c>
      <c r="D2479" s="191"/>
      <c r="E2479" s="808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65"/>
        <v>1</v>
      </c>
      <c r="C2480" s="184">
        <f t="shared" si="167"/>
        <v>0</v>
      </c>
      <c r="D2480" s="191"/>
      <c r="E2480" s="808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65"/>
        <v>1</v>
      </c>
      <c r="C2481" s="184">
        <f t="shared" si="167"/>
        <v>0</v>
      </c>
      <c r="D2481" s="191"/>
      <c r="E2481" s="800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65"/>
        <v>1</v>
      </c>
      <c r="C2482" s="184">
        <f t="shared" si="167"/>
        <v>0</v>
      </c>
      <c r="D2482" s="191"/>
      <c r="E2482" s="800"/>
      <c r="F2482" s="192"/>
      <c r="G2482" s="483"/>
      <c r="H2482" s="193"/>
      <c r="I2482" s="256"/>
      <c r="J2482" s="256"/>
      <c r="K2482" s="599"/>
      <c r="L2482" s="600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65"/>
        <v>1</v>
      </c>
      <c r="C2483" s="184">
        <f t="shared" si="167"/>
        <v>0</v>
      </c>
      <c r="D2483" s="191"/>
      <c r="E2483" s="800"/>
      <c r="F2483" s="192"/>
      <c r="G2483" s="483"/>
      <c r="H2483" s="193"/>
      <c r="I2483" s="256"/>
      <c r="J2483" s="256"/>
      <c r="K2483" s="599"/>
      <c r="L2483" s="194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65"/>
        <v>1</v>
      </c>
      <c r="C2484" s="184">
        <f t="shared" si="167"/>
        <v>0</v>
      </c>
      <c r="D2484" s="191"/>
      <c r="E2484" s="800"/>
      <c r="F2484" s="192"/>
      <c r="G2484" s="483"/>
      <c r="H2484" s="193"/>
      <c r="I2484" s="256"/>
      <c r="J2484" s="256"/>
      <c r="K2484" s="38"/>
      <c r="L2484" s="194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65"/>
        <v>1</v>
      </c>
      <c r="C2485" s="184">
        <f t="shared" si="167"/>
        <v>0</v>
      </c>
      <c r="D2485" s="191"/>
      <c r="E2485" s="80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65"/>
        <v>1</v>
      </c>
      <c r="C2486" s="184">
        <f t="shared" si="167"/>
        <v>0</v>
      </c>
      <c r="D2486" s="191"/>
      <c r="E2486" s="800"/>
      <c r="F2486" s="192"/>
      <c r="G2486" s="483"/>
      <c r="H2486" s="193"/>
      <c r="I2486" s="256"/>
      <c r="J2486" s="256"/>
      <c r="K2486" s="599"/>
      <c r="L2486" s="194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65"/>
        <v>1</v>
      </c>
      <c r="C2487" s="184">
        <f t="shared" si="167"/>
        <v>0</v>
      </c>
      <c r="D2487" s="191"/>
      <c r="E2487" s="800"/>
      <c r="F2487" s="192"/>
      <c r="G2487" s="483"/>
      <c r="H2487" s="193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65"/>
        <v>1</v>
      </c>
      <c r="C2488" s="184">
        <f t="shared" si="167"/>
        <v>0</v>
      </c>
      <c r="D2488" s="191"/>
      <c r="E2488" s="80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65"/>
        <v>1</v>
      </c>
      <c r="C2489" s="184">
        <f t="shared" si="167"/>
        <v>0</v>
      </c>
      <c r="D2489" s="191"/>
      <c r="E2489" s="800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65"/>
        <v>1</v>
      </c>
      <c r="C2490" s="184">
        <f t="shared" si="167"/>
        <v>0</v>
      </c>
      <c r="D2490" s="191"/>
      <c r="E2490" s="800"/>
      <c r="F2490" s="192"/>
      <c r="G2490" s="483"/>
      <c r="H2490" s="193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65"/>
        <v>1</v>
      </c>
      <c r="C2491" s="184">
        <f t="shared" si="167"/>
        <v>0</v>
      </c>
      <c r="D2491" s="191"/>
      <c r="E2491" s="80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65"/>
        <v>1</v>
      </c>
      <c r="C2492" s="184">
        <f t="shared" si="167"/>
        <v>0</v>
      </c>
      <c r="D2492" s="191"/>
      <c r="E2492" s="800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65"/>
        <v>1</v>
      </c>
      <c r="C2493" s="184">
        <f t="shared" si="167"/>
        <v>0</v>
      </c>
      <c r="D2493" s="191"/>
      <c r="E2493" s="760"/>
      <c r="F2493" s="192"/>
      <c r="G2493" s="483"/>
      <c r="H2493" s="193"/>
      <c r="I2493" s="256"/>
      <c r="J2493" s="256"/>
      <c r="K2493" s="38"/>
      <c r="L2493" s="194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65"/>
        <v>1</v>
      </c>
      <c r="C2494" s="184">
        <f t="shared" si="167"/>
        <v>0</v>
      </c>
      <c r="D2494" s="191"/>
      <c r="E2494" s="760"/>
      <c r="F2494" s="192"/>
      <c r="G2494" s="483"/>
      <c r="H2494" s="193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65"/>
        <v>1</v>
      </c>
      <c r="C2495" s="184">
        <f t="shared" si="167"/>
        <v>0</v>
      </c>
      <c r="D2495" s="191"/>
      <c r="E2495" s="760"/>
      <c r="F2495" s="192"/>
      <c r="G2495" s="483"/>
      <c r="H2495" s="193"/>
      <c r="I2495" s="256"/>
      <c r="J2495" s="256"/>
      <c r="K2495" s="599"/>
      <c r="L2495" s="194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65"/>
        <v>1</v>
      </c>
      <c r="C2496" s="184">
        <f t="shared" si="167"/>
        <v>0</v>
      </c>
      <c r="D2496" s="191"/>
      <c r="E2496" s="760"/>
      <c r="F2496" s="192"/>
      <c r="G2496" s="483"/>
      <c r="H2496" s="193"/>
      <c r="I2496" s="256"/>
      <c r="J2496" s="256"/>
      <c r="K2496" s="38"/>
      <c r="L2496" s="194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65"/>
        <v>1</v>
      </c>
      <c r="C2497" s="184">
        <f t="shared" si="167"/>
        <v>0</v>
      </c>
      <c r="D2497" s="191"/>
      <c r="E2497" s="760"/>
      <c r="F2497" s="192"/>
      <c r="G2497" s="483"/>
      <c r="H2497" s="193"/>
      <c r="I2497" s="256"/>
      <c r="J2497" s="256"/>
      <c r="K2497" s="599"/>
      <c r="L2497" s="600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65"/>
        <v>1</v>
      </c>
      <c r="C2498" s="184">
        <f t="shared" si="167"/>
        <v>0</v>
      </c>
      <c r="D2498" s="191"/>
      <c r="E2498" s="760"/>
      <c r="F2498" s="40"/>
      <c r="G2498" s="483"/>
      <c r="H2498" s="7"/>
      <c r="I2498" s="256"/>
      <c r="J2498" s="256"/>
      <c r="K2498" s="599"/>
      <c r="L2498" s="39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65"/>
        <v>1</v>
      </c>
      <c r="C2499" s="184">
        <f t="shared" si="167"/>
        <v>0</v>
      </c>
      <c r="D2499" s="191"/>
      <c r="E2499" s="760"/>
      <c r="F2499" s="40"/>
      <c r="G2499" s="483"/>
      <c r="H2499" s="7"/>
      <c r="I2499" s="256"/>
      <c r="J2499" s="256"/>
      <c r="K2499" s="599"/>
      <c r="L2499" s="39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65"/>
        <v>1</v>
      </c>
      <c r="C2500" s="184">
        <f t="shared" si="167"/>
        <v>0</v>
      </c>
      <c r="D2500" s="191"/>
      <c r="E2500" s="760"/>
      <c r="F2500" s="192"/>
      <c r="G2500" s="483"/>
      <c r="H2500" s="193"/>
      <c r="I2500" s="256"/>
      <c r="J2500" s="256"/>
      <c r="K2500" s="599"/>
      <c r="L2500" s="39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65"/>
        <v>1</v>
      </c>
      <c r="C2501" s="184">
        <f t="shared" si="167"/>
        <v>0</v>
      </c>
      <c r="D2501" s="191"/>
      <c r="E2501" s="760"/>
      <c r="F2501" s="192"/>
      <c r="G2501" s="483"/>
      <c r="H2501" s="193"/>
      <c r="I2501" s="256"/>
      <c r="J2501" s="256"/>
      <c r="K2501" s="599"/>
      <c r="L2501" s="39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65"/>
        <v>1</v>
      </c>
      <c r="C2502" s="184">
        <f t="shared" si="167"/>
        <v>0</v>
      </c>
      <c r="D2502" s="191"/>
      <c r="E2502" s="760"/>
      <c r="F2502" s="192"/>
      <c r="G2502" s="483"/>
      <c r="H2502" s="193"/>
      <c r="I2502" s="256"/>
      <c r="J2502" s="256"/>
      <c r="K2502" s="599"/>
      <c r="L2502" s="39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65"/>
        <v>1</v>
      </c>
      <c r="C2503" s="184">
        <f t="shared" si="167"/>
        <v>0</v>
      </c>
      <c r="D2503" s="191"/>
      <c r="E2503" s="760"/>
      <c r="F2503" s="192"/>
      <c r="G2503" s="483"/>
      <c r="H2503" s="193"/>
      <c r="I2503" s="256"/>
      <c r="J2503" s="256"/>
      <c r="K2503" s="599"/>
      <c r="L2503" s="39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65"/>
        <v>1</v>
      </c>
      <c r="C2504" s="184">
        <f t="shared" si="167"/>
        <v>0</v>
      </c>
      <c r="D2504" s="191"/>
      <c r="E2504" s="760"/>
      <c r="F2504" s="192"/>
      <c r="G2504" s="483"/>
      <c r="H2504" s="193"/>
      <c r="I2504" s="256"/>
      <c r="J2504" s="256"/>
      <c r="K2504" s="599"/>
      <c r="L2504" s="39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65"/>
        <v>1</v>
      </c>
      <c r="C2505" s="184">
        <f t="shared" si="167"/>
        <v>0</v>
      </c>
      <c r="D2505" s="191"/>
      <c r="E2505" s="760"/>
      <c r="F2505" s="192"/>
      <c r="G2505" s="483"/>
      <c r="H2505" s="193"/>
      <c r="I2505" s="256"/>
      <c r="J2505" s="256"/>
      <c r="K2505" s="599"/>
      <c r="L2505" s="39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165"/>
        <v>1</v>
      </c>
      <c r="C2506" s="184">
        <f t="shared" si="167"/>
        <v>0</v>
      </c>
      <c r="D2506" s="191"/>
      <c r="E2506" s="760"/>
      <c r="F2506" s="192"/>
      <c r="G2506" s="483"/>
      <c r="H2506" s="193"/>
      <c r="I2506" s="256"/>
      <c r="J2506" s="256"/>
      <c r="K2506" s="599"/>
      <c r="L2506" s="39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65"/>
        <v>1</v>
      </c>
      <c r="C2507" s="184">
        <f t="shared" si="167"/>
        <v>0</v>
      </c>
      <c r="D2507" s="191"/>
      <c r="E2507" s="800"/>
      <c r="F2507" s="192"/>
      <c r="G2507" s="483"/>
      <c r="H2507" s="193"/>
      <c r="I2507" s="256"/>
      <c r="J2507" s="256"/>
      <c r="K2507" s="599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65"/>
        <v>1</v>
      </c>
      <c r="C2508" s="184">
        <f t="shared" si="167"/>
        <v>0</v>
      </c>
      <c r="D2508" s="191"/>
      <c r="E2508" s="800"/>
      <c r="F2508" s="192"/>
      <c r="G2508" s="483"/>
      <c r="H2508" s="193"/>
      <c r="I2508" s="256"/>
      <c r="J2508" s="256"/>
      <c r="K2508" s="38"/>
      <c r="L2508" s="194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65"/>
        <v>1</v>
      </c>
      <c r="C2509" s="184">
        <f t="shared" si="167"/>
        <v>0</v>
      </c>
      <c r="D2509" s="191"/>
      <c r="E2509" s="800"/>
      <c r="F2509" s="192"/>
      <c r="G2509" s="483"/>
      <c r="H2509" s="7"/>
      <c r="I2509" s="257"/>
      <c r="J2509" s="257"/>
      <c r="K2509" s="599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165"/>
        <v>1</v>
      </c>
      <c r="C2510" s="184">
        <f t="shared" si="167"/>
        <v>0</v>
      </c>
      <c r="D2510" s="191"/>
      <c r="E2510" s="800"/>
      <c r="F2510" s="192"/>
      <c r="G2510" s="483"/>
      <c r="H2510" s="7"/>
      <c r="I2510" s="257"/>
      <c r="J2510" s="257"/>
      <c r="K2510" s="38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65"/>
        <v>1</v>
      </c>
      <c r="C2511" s="184">
        <f t="shared" si="167"/>
        <v>0</v>
      </c>
      <c r="D2511" s="191"/>
      <c r="E2511" s="808"/>
      <c r="F2511" s="189"/>
      <c r="G2511" s="483"/>
      <c r="H2511" s="7"/>
      <c r="I2511" s="256"/>
      <c r="J2511" s="256"/>
      <c r="K2511" s="599"/>
      <c r="L2511" s="600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ref="B2512:B2575" si="168">IF(C2512&lt;&gt;"",MONTH(C2512),"")</f>
        <v>1</v>
      </c>
      <c r="C2512" s="184">
        <f t="shared" si="167"/>
        <v>0</v>
      </c>
      <c r="D2512" s="191"/>
      <c r="E2512" s="800"/>
      <c r="F2512" s="192"/>
      <c r="G2512" s="483"/>
      <c r="H2512" s="193"/>
      <c r="I2512" s="256"/>
      <c r="J2512" s="256"/>
      <c r="K2512" s="599"/>
      <c r="L2512" s="194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168"/>
        <v>1</v>
      </c>
      <c r="C2513" s="184">
        <f t="shared" si="167"/>
        <v>0</v>
      </c>
      <c r="D2513" s="191"/>
      <c r="E2513" s="800"/>
      <c r="F2513" s="192"/>
      <c r="G2513" s="483"/>
      <c r="H2513" s="193"/>
      <c r="I2513" s="256"/>
      <c r="J2513" s="256"/>
      <c r="K2513" s="599"/>
      <c r="L2513" s="194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68"/>
        <v>1</v>
      </c>
      <c r="C2514" s="184">
        <f t="shared" si="167"/>
        <v>0</v>
      </c>
      <c r="D2514" s="191"/>
      <c r="E2514" s="800"/>
      <c r="F2514" s="192"/>
      <c r="G2514" s="483"/>
      <c r="H2514" s="193"/>
      <c r="I2514" s="256"/>
      <c r="J2514" s="256"/>
      <c r="K2514" s="599"/>
      <c r="L2514" s="194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68"/>
        <v>1</v>
      </c>
      <c r="C2515" s="184">
        <f t="shared" si="167"/>
        <v>0</v>
      </c>
      <c r="D2515" s="191"/>
      <c r="E2515" s="800"/>
      <c r="F2515" s="192"/>
      <c r="G2515" s="483"/>
      <c r="H2515" s="193"/>
      <c r="I2515" s="256"/>
      <c r="J2515" s="256"/>
      <c r="K2515" s="38"/>
      <c r="L2515" s="194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68"/>
        <v>1</v>
      </c>
      <c r="C2516" s="184">
        <f t="shared" si="167"/>
        <v>0</v>
      </c>
      <c r="D2516" s="191"/>
      <c r="E2516" s="760"/>
      <c r="F2516" s="189"/>
      <c r="G2516" s="483"/>
      <c r="H2516" s="7"/>
      <c r="I2516" s="789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68"/>
        <v>1</v>
      </c>
      <c r="C2517" s="184">
        <f t="shared" si="167"/>
        <v>0</v>
      </c>
      <c r="D2517" s="191"/>
      <c r="E2517" s="760"/>
      <c r="F2517" s="189"/>
      <c r="G2517" s="483"/>
      <c r="H2517" s="7"/>
      <c r="I2517" s="789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68"/>
        <v>1</v>
      </c>
      <c r="C2518" s="184">
        <f t="shared" si="167"/>
        <v>0</v>
      </c>
      <c r="D2518" s="191"/>
      <c r="E2518" s="760"/>
      <c r="F2518" s="189"/>
      <c r="G2518" s="483"/>
      <c r="H2518" s="7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68"/>
        <v>1</v>
      </c>
      <c r="C2519" s="184">
        <f t="shared" si="167"/>
        <v>0</v>
      </c>
      <c r="D2519" s="191"/>
      <c r="E2519" s="760"/>
      <c r="F2519" s="40"/>
      <c r="G2519" s="483"/>
      <c r="H2519" s="7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68"/>
        <v>1</v>
      </c>
      <c r="C2520" s="184">
        <f t="shared" si="167"/>
        <v>0</v>
      </c>
      <c r="D2520" s="191"/>
      <c r="E2520" s="760"/>
      <c r="F2520" s="40"/>
      <c r="G2520" s="483"/>
      <c r="H2520" s="7"/>
      <c r="I2520" s="256"/>
      <c r="J2520" s="256"/>
      <c r="K2520" s="599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68"/>
        <v>1</v>
      </c>
      <c r="C2521" s="184">
        <f t="shared" si="167"/>
        <v>0</v>
      </c>
      <c r="D2521" s="191"/>
      <c r="E2521" s="800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68"/>
        <v>1</v>
      </c>
      <c r="C2522" s="184">
        <f t="shared" si="167"/>
        <v>0</v>
      </c>
      <c r="D2522" s="191"/>
      <c r="E2522" s="800"/>
      <c r="F2522" s="192"/>
      <c r="G2522" s="483"/>
      <c r="H2522" s="193"/>
      <c r="I2522" s="256"/>
      <c r="J2522" s="256"/>
      <c r="K2522" s="38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68"/>
        <v>1</v>
      </c>
      <c r="C2523" s="184">
        <f t="shared" si="167"/>
        <v>0</v>
      </c>
      <c r="D2523" s="191"/>
      <c r="E2523" s="800"/>
      <c r="F2523" s="192"/>
      <c r="G2523" s="483"/>
      <c r="H2523" s="45"/>
      <c r="I2523" s="256"/>
      <c r="J2523" s="256"/>
      <c r="K2523" s="38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68"/>
        <v>1</v>
      </c>
      <c r="C2524" s="184">
        <f t="shared" si="167"/>
        <v>0</v>
      </c>
      <c r="D2524" s="191"/>
      <c r="E2524" s="800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68"/>
        <v>1</v>
      </c>
      <c r="C2525" s="184">
        <f t="shared" si="167"/>
        <v>0</v>
      </c>
      <c r="D2525" s="191"/>
      <c r="E2525" s="800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168"/>
        <v>1</v>
      </c>
      <c r="C2526" s="184">
        <f t="shared" si="167"/>
        <v>0</v>
      </c>
      <c r="D2526" s="191"/>
      <c r="E2526" s="800"/>
      <c r="F2526" s="192"/>
      <c r="G2526" s="483"/>
      <c r="H2526" s="193"/>
      <c r="I2526" s="256"/>
      <c r="J2526" s="256"/>
      <c r="K2526" s="38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68"/>
        <v>1</v>
      </c>
      <c r="C2527" s="184">
        <f t="shared" si="167"/>
        <v>0</v>
      </c>
      <c r="D2527" s="191"/>
      <c r="E2527" s="800"/>
      <c r="F2527" s="189"/>
      <c r="G2527" s="483"/>
      <c r="H2527" s="7"/>
      <c r="I2527" s="256"/>
      <c r="J2527" s="256"/>
      <c r="K2527" s="599"/>
      <c r="L2527" s="600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68"/>
        <v>1</v>
      </c>
      <c r="C2528" s="184">
        <f t="shared" si="167"/>
        <v>0</v>
      </c>
      <c r="D2528" s="191"/>
      <c r="E2528" s="800"/>
      <c r="F2528" s="189"/>
      <c r="G2528" s="483"/>
      <c r="H2528" s="7"/>
      <c r="I2528" s="256"/>
      <c r="J2528" s="256"/>
      <c r="K2528" s="599"/>
      <c r="L2528" s="600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68"/>
        <v>1</v>
      </c>
      <c r="C2529" s="184">
        <f t="shared" si="167"/>
        <v>0</v>
      </c>
      <c r="D2529" s="191"/>
      <c r="E2529" s="800"/>
      <c r="F2529" s="189"/>
      <c r="G2529" s="483"/>
      <c r="H2529" s="7"/>
      <c r="I2529" s="256"/>
      <c r="J2529" s="256"/>
      <c r="K2529" s="599"/>
      <c r="L2529" s="600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68"/>
        <v>1</v>
      </c>
      <c r="C2530" s="184">
        <f t="shared" si="167"/>
        <v>0</v>
      </c>
      <c r="D2530" s="191"/>
      <c r="E2530" s="800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68"/>
        <v>1</v>
      </c>
      <c r="C2531" s="184">
        <f t="shared" si="167"/>
        <v>0</v>
      </c>
      <c r="D2531" s="191"/>
      <c r="E2531" s="800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68"/>
        <v>1</v>
      </c>
      <c r="C2532" s="184">
        <f t="shared" si="167"/>
        <v>0</v>
      </c>
      <c r="D2532" s="191"/>
      <c r="E2532" s="800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68"/>
        <v>1</v>
      </c>
      <c r="C2533" s="184">
        <f t="shared" si="167"/>
        <v>0</v>
      </c>
      <c r="D2533" s="191"/>
      <c r="E2533" s="800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68"/>
        <v>1</v>
      </c>
      <c r="C2534" s="184">
        <f t="shared" si="167"/>
        <v>0</v>
      </c>
      <c r="D2534" s="191"/>
      <c r="E2534" s="800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68"/>
        <v>1</v>
      </c>
      <c r="C2535" s="184">
        <f t="shared" si="167"/>
        <v>0</v>
      </c>
      <c r="D2535" s="191"/>
      <c r="E2535" s="800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68"/>
        <v>1</v>
      </c>
      <c r="C2536" s="184">
        <f t="shared" si="167"/>
        <v>0</v>
      </c>
      <c r="D2536" s="191"/>
      <c r="E2536" s="800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68"/>
        <v>1</v>
      </c>
      <c r="C2537" s="184">
        <f t="shared" si="167"/>
        <v>0</v>
      </c>
      <c r="D2537" s="191"/>
      <c r="E2537" s="800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68"/>
        <v>1</v>
      </c>
      <c r="C2538" s="184">
        <f t="shared" si="167"/>
        <v>0</v>
      </c>
      <c r="D2538" s="191"/>
      <c r="E2538" s="800"/>
      <c r="F2538" s="192"/>
      <c r="G2538" s="483"/>
      <c r="H2538" s="193"/>
      <c r="I2538" s="256"/>
      <c r="J2538" s="256"/>
      <c r="K2538" s="38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68"/>
        <v>1</v>
      </c>
      <c r="C2539" s="184">
        <f t="shared" si="167"/>
        <v>0</v>
      </c>
      <c r="D2539" s="191"/>
      <c r="E2539" s="800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68"/>
        <v>1</v>
      </c>
      <c r="C2540" s="184">
        <f t="shared" si="167"/>
        <v>0</v>
      </c>
      <c r="D2540" s="191"/>
      <c r="E2540" s="800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68"/>
        <v>1</v>
      </c>
      <c r="C2541" s="184">
        <f t="shared" si="167"/>
        <v>0</v>
      </c>
      <c r="D2541" s="191"/>
      <c r="E2541" s="800"/>
      <c r="F2541" s="192"/>
      <c r="G2541" s="483"/>
      <c r="H2541" s="193"/>
      <c r="I2541" s="256"/>
      <c r="J2541" s="256"/>
      <c r="K2541" s="38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168"/>
        <v>1</v>
      </c>
      <c r="C2542" s="184">
        <f t="shared" ref="C2542:C2571" si="169">E2542</f>
        <v>0</v>
      </c>
      <c r="D2542" s="191"/>
      <c r="E2542" s="800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168"/>
        <v>1</v>
      </c>
      <c r="C2543" s="184">
        <f t="shared" si="169"/>
        <v>0</v>
      </c>
      <c r="D2543" s="191"/>
      <c r="E2543" s="800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168"/>
        <v>1</v>
      </c>
      <c r="C2544" s="184">
        <f t="shared" si="169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168"/>
        <v>1</v>
      </c>
      <c r="C2545" s="184">
        <f t="shared" si="169"/>
        <v>0</v>
      </c>
      <c r="D2545" s="191"/>
      <c r="E2545" s="800"/>
      <c r="F2545" s="192"/>
      <c r="G2545" s="483"/>
      <c r="H2545" s="193"/>
      <c r="I2545" s="257"/>
      <c r="J2545" s="257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68"/>
        <v>1</v>
      </c>
      <c r="C2546" s="184">
        <f t="shared" si="169"/>
        <v>0</v>
      </c>
      <c r="D2546" s="191"/>
      <c r="E2546" s="800"/>
      <c r="F2546" s="192"/>
      <c r="G2546" s="483"/>
      <c r="H2546" s="7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68"/>
        <v>1</v>
      </c>
      <c r="C2547" s="184">
        <f t="shared" si="169"/>
        <v>0</v>
      </c>
      <c r="D2547" s="191"/>
      <c r="E2547" s="800"/>
      <c r="F2547" s="192"/>
      <c r="G2547" s="483"/>
      <c r="H2547" s="7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68"/>
        <v>1</v>
      </c>
      <c r="C2548" s="184">
        <f t="shared" si="169"/>
        <v>0</v>
      </c>
      <c r="D2548" s="191"/>
      <c r="E2548" s="800"/>
      <c r="F2548" s="192"/>
      <c r="G2548" s="483"/>
      <c r="H2548" s="7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168"/>
        <v>1</v>
      </c>
      <c r="C2549" s="184">
        <f t="shared" si="169"/>
        <v>0</v>
      </c>
      <c r="D2549" s="191"/>
      <c r="E2549" s="760"/>
      <c r="F2549" s="40"/>
      <c r="G2549" s="483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168"/>
        <v>1</v>
      </c>
      <c r="C2550" s="184">
        <f t="shared" si="169"/>
        <v>0</v>
      </c>
      <c r="D2550" s="191"/>
      <c r="E2550" s="760"/>
      <c r="F2550" s="40"/>
      <c r="G2550" s="483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168"/>
        <v>1</v>
      </c>
      <c r="C2551" s="184">
        <f t="shared" si="169"/>
        <v>0</v>
      </c>
      <c r="D2551" s="191"/>
      <c r="E2551" s="760"/>
      <c r="F2551" s="40"/>
      <c r="G2551" s="483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168"/>
        <v>1</v>
      </c>
      <c r="C2552" s="184">
        <f t="shared" si="169"/>
        <v>0</v>
      </c>
      <c r="D2552" s="191"/>
      <c r="E2552" s="760"/>
      <c r="F2552" s="40"/>
      <c r="G2552" s="483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168"/>
        <v>1</v>
      </c>
      <c r="C2553" s="184">
        <f t="shared" si="169"/>
        <v>0</v>
      </c>
      <c r="D2553" s="191"/>
      <c r="E2553" s="760"/>
      <c r="F2553" s="40"/>
      <c r="G2553" s="483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168"/>
        <v>1</v>
      </c>
      <c r="C2554" s="184">
        <f t="shared" si="169"/>
        <v>0</v>
      </c>
      <c r="D2554" s="191"/>
      <c r="E2554" s="760"/>
      <c r="F2554" s="192"/>
      <c r="G2554" s="483"/>
      <c r="H2554" s="193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168"/>
        <v>1</v>
      </c>
      <c r="C2555" s="184">
        <f t="shared" si="169"/>
        <v>0</v>
      </c>
      <c r="D2555" s="191"/>
      <c r="E2555" s="760"/>
      <c r="F2555" s="192"/>
      <c r="G2555" s="483"/>
      <c r="H2555" s="193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168"/>
        <v>1</v>
      </c>
      <c r="C2556" s="184">
        <f t="shared" si="169"/>
        <v>0</v>
      </c>
      <c r="D2556" s="191"/>
      <c r="E2556" s="760"/>
      <c r="F2556" s="192"/>
      <c r="G2556" s="483"/>
      <c r="H2556" s="193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168"/>
        <v>1</v>
      </c>
      <c r="C2557" s="184">
        <f t="shared" si="169"/>
        <v>0</v>
      </c>
      <c r="D2557" s="191"/>
      <c r="E2557" s="760"/>
      <c r="F2557" s="192"/>
      <c r="G2557" s="483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168"/>
        <v>1</v>
      </c>
      <c r="C2558" s="184">
        <f t="shared" si="169"/>
        <v>0</v>
      </c>
      <c r="D2558" s="191"/>
      <c r="E2558" s="760"/>
      <c r="F2558" s="192"/>
      <c r="G2558" s="483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168"/>
        <v>1</v>
      </c>
      <c r="C2559" s="184">
        <f t="shared" si="169"/>
        <v>0</v>
      </c>
      <c r="D2559" s="191"/>
      <c r="E2559" s="808"/>
      <c r="F2559" s="189"/>
      <c r="G2559" s="483"/>
      <c r="H2559" s="785"/>
      <c r="I2559" s="256"/>
      <c r="J2559" s="256"/>
      <c r="K2559" s="599"/>
      <c r="L2559" s="600"/>
      <c r="M2559" s="600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168"/>
        <v>1</v>
      </c>
      <c r="C2560" s="184">
        <f t="shared" si="169"/>
        <v>0</v>
      </c>
      <c r="D2560" s="191"/>
      <c r="E2560" s="800"/>
      <c r="F2560" s="189"/>
      <c r="G2560" s="483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168"/>
        <v>1</v>
      </c>
      <c r="C2561" s="184">
        <f t="shared" si="169"/>
        <v>0</v>
      </c>
      <c r="D2561" s="191"/>
      <c r="E2561" s="800"/>
      <c r="F2561" s="40"/>
      <c r="G2561" s="483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168"/>
        <v>1</v>
      </c>
      <c r="C2562" s="184">
        <f t="shared" si="169"/>
        <v>0</v>
      </c>
      <c r="D2562" s="191"/>
      <c r="E2562" s="800"/>
      <c r="F2562" s="189"/>
      <c r="G2562" s="483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168"/>
        <v>1</v>
      </c>
      <c r="C2563" s="184">
        <f t="shared" si="169"/>
        <v>0</v>
      </c>
      <c r="D2563" s="191"/>
      <c r="E2563" s="80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168"/>
        <v>1</v>
      </c>
      <c r="C2564" s="184">
        <f t="shared" si="169"/>
        <v>0</v>
      </c>
      <c r="D2564" s="191"/>
      <c r="E2564" s="80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168"/>
        <v>1</v>
      </c>
      <c r="C2565" s="184">
        <f t="shared" si="169"/>
        <v>0</v>
      </c>
      <c r="D2565" s="191"/>
      <c r="E2565" s="80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168"/>
        <v>1</v>
      </c>
      <c r="C2566" s="184">
        <f t="shared" si="169"/>
        <v>0</v>
      </c>
      <c r="D2566" s="191"/>
      <c r="E2566" s="80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168"/>
        <v>1</v>
      </c>
      <c r="C2567" s="184">
        <f t="shared" si="169"/>
        <v>0</v>
      </c>
      <c r="D2567" s="191"/>
      <c r="E2567" s="800"/>
      <c r="F2567" s="40"/>
      <c r="G2567" s="483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168"/>
        <v>1</v>
      </c>
      <c r="C2568" s="184">
        <f t="shared" si="169"/>
        <v>0</v>
      </c>
      <c r="D2568" s="191"/>
      <c r="E2568" s="808"/>
      <c r="F2568" s="189"/>
      <c r="G2568" s="483"/>
      <c r="H2568" s="193"/>
      <c r="I2568" s="256"/>
      <c r="J2568" s="256"/>
      <c r="K2568" s="599"/>
      <c r="L2568" s="600"/>
      <c r="M2568" s="600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168"/>
        <v>1</v>
      </c>
      <c r="C2569" s="184">
        <f t="shared" si="169"/>
        <v>0</v>
      </c>
      <c r="D2569" s="191"/>
      <c r="E2569" s="808"/>
      <c r="F2569" s="189"/>
      <c r="G2569" s="483"/>
      <c r="H2569" s="193"/>
      <c r="I2569" s="256"/>
      <c r="J2569" s="256"/>
      <c r="K2569" s="599"/>
      <c r="L2569" s="600"/>
      <c r="M2569" s="600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168"/>
        <v>1</v>
      </c>
      <c r="C2570" s="184">
        <f t="shared" si="169"/>
        <v>0</v>
      </c>
      <c r="D2570" s="191"/>
      <c r="E2570" s="800"/>
      <c r="F2570" s="192"/>
      <c r="G2570" s="483"/>
      <c r="H2570" s="7"/>
      <c r="I2570" s="256"/>
      <c r="J2570" s="256"/>
      <c r="K2570" s="599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168"/>
        <v>1</v>
      </c>
      <c r="C2571" s="184">
        <f t="shared" si="169"/>
        <v>0</v>
      </c>
      <c r="D2571" s="191"/>
      <c r="E2571" s="800"/>
      <c r="F2571" s="192"/>
      <c r="G2571" s="483"/>
      <c r="H2571" s="7"/>
      <c r="I2571" s="256"/>
      <c r="J2571" s="256"/>
      <c r="K2571" s="599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68"/>
        <v/>
      </c>
      <c r="C2572" s="191"/>
      <c r="D2572" s="37"/>
      <c r="E2572" s="800"/>
      <c r="F2572" s="445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68"/>
        <v/>
      </c>
      <c r="C2573" s="191"/>
      <c r="D2573" s="37"/>
      <c r="E2573" s="800"/>
      <c r="F2573" s="192"/>
      <c r="G2573" s="483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68"/>
        <v/>
      </c>
      <c r="C2574" s="184"/>
      <c r="D2574" s="184"/>
      <c r="E2574" s="808"/>
      <c r="F2574" s="189"/>
      <c r="G2574" s="601"/>
      <c r="H2574" s="193"/>
      <c r="I2574" s="256"/>
      <c r="J2574" s="256"/>
      <c r="K2574" s="599"/>
      <c r="L2574" s="600"/>
      <c r="M2574" s="600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68"/>
        <v/>
      </c>
      <c r="C2575" s="191"/>
      <c r="D2575" s="191"/>
      <c r="E2575" s="800"/>
      <c r="F2575" s="192"/>
      <c r="G2575" s="483"/>
      <c r="H2575" s="7"/>
      <c r="I2575" s="257"/>
      <c r="J2575" s="257"/>
      <c r="K2575" s="599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ref="B2576:B2639" si="170">IF(C2576&lt;&gt;"",MONTH(C2576),"")</f>
        <v/>
      </c>
      <c r="C2576" s="191"/>
      <c r="D2576" s="191"/>
      <c r="E2576" s="800"/>
      <c r="F2576" s="192"/>
      <c r="G2576" s="483"/>
      <c r="H2576" s="7"/>
      <c r="I2576" s="257"/>
      <c r="J2576" s="257"/>
      <c r="K2576" s="38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70"/>
        <v/>
      </c>
      <c r="C2577" s="191"/>
      <c r="D2577" s="191"/>
      <c r="E2577" s="800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70"/>
        <v/>
      </c>
      <c r="C2578" s="191"/>
      <c r="D2578" s="191"/>
      <c r="E2578" s="800"/>
      <c r="F2578" s="189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70"/>
        <v/>
      </c>
      <c r="C2579" s="191"/>
      <c r="D2579" s="191"/>
      <c r="E2579" s="800"/>
      <c r="F2579" s="189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70"/>
        <v/>
      </c>
      <c r="C2580" s="191"/>
      <c r="D2580" s="191"/>
      <c r="E2580" s="800"/>
      <c r="F2580" s="189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70"/>
        <v/>
      </c>
      <c r="C2581" s="191"/>
      <c r="D2581" s="191"/>
      <c r="E2581" s="800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70"/>
        <v/>
      </c>
      <c r="C2582" s="191"/>
      <c r="D2582" s="191"/>
      <c r="E2582" s="800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70"/>
        <v/>
      </c>
      <c r="C2583" s="191"/>
      <c r="D2583" s="191"/>
      <c r="E2583" s="800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70"/>
        <v/>
      </c>
      <c r="C2584" s="191"/>
      <c r="D2584" s="191"/>
      <c r="E2584" s="800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70"/>
        <v/>
      </c>
      <c r="C2585" s="191"/>
      <c r="D2585" s="191"/>
      <c r="E2585" s="800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70"/>
        <v/>
      </c>
      <c r="C2586" s="191"/>
      <c r="D2586" s="191"/>
      <c r="E2586" s="800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70"/>
        <v/>
      </c>
      <c r="C2587" s="191"/>
      <c r="D2587" s="191"/>
      <c r="E2587" s="800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70"/>
        <v/>
      </c>
      <c r="C2588" s="191"/>
      <c r="D2588" s="191"/>
      <c r="E2588" s="800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70"/>
        <v/>
      </c>
      <c r="C2589" s="191"/>
      <c r="D2589" s="191"/>
      <c r="E2589" s="800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70"/>
        <v/>
      </c>
      <c r="C2590" s="191"/>
      <c r="D2590" s="191"/>
      <c r="E2590" s="800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70"/>
        <v/>
      </c>
      <c r="C2591" s="191"/>
      <c r="D2591" s="191"/>
      <c r="E2591" s="800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70"/>
        <v/>
      </c>
      <c r="C2592" s="191"/>
      <c r="D2592" s="191"/>
      <c r="E2592" s="800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70"/>
        <v/>
      </c>
      <c r="C2593" s="191"/>
      <c r="D2593" s="191"/>
      <c r="E2593" s="800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70"/>
        <v/>
      </c>
      <c r="C2594" s="191"/>
      <c r="D2594" s="191"/>
      <c r="E2594" s="800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70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70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70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70"/>
        <v/>
      </c>
      <c r="C2598" s="191"/>
      <c r="D2598" s="191"/>
      <c r="E2598" s="800"/>
      <c r="F2598" s="189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70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70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70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70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70"/>
        <v/>
      </c>
      <c r="C2603" s="191"/>
      <c r="D2603" s="191"/>
      <c r="E2603" s="800"/>
      <c r="F2603" s="189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70"/>
        <v/>
      </c>
      <c r="C2604" s="184"/>
      <c r="D2604" s="184"/>
      <c r="E2604" s="808"/>
      <c r="F2604" s="189"/>
      <c r="G2604" s="601"/>
      <c r="H2604" s="7"/>
      <c r="I2604" s="256"/>
      <c r="J2604" s="256"/>
      <c r="K2604" s="599"/>
      <c r="L2604" s="600"/>
      <c r="M2604" s="600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70"/>
        <v/>
      </c>
      <c r="C2605" s="191"/>
      <c r="D2605" s="191"/>
      <c r="E2605" s="800"/>
      <c r="F2605" s="192"/>
      <c r="G2605" s="483"/>
      <c r="H2605" s="45"/>
      <c r="I2605" s="256"/>
      <c r="J2605" s="256"/>
      <c r="K2605" s="38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70"/>
        <v/>
      </c>
      <c r="C2606" s="191"/>
      <c r="D2606" s="191"/>
      <c r="E2606" s="800"/>
      <c r="F2606" s="192"/>
      <c r="G2606" s="483"/>
      <c r="H2606" s="45"/>
      <c r="I2606" s="256"/>
      <c r="J2606" s="256"/>
      <c r="K2606" s="38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70"/>
        <v/>
      </c>
      <c r="C2607" s="191"/>
      <c r="D2607" s="191"/>
      <c r="E2607" s="800"/>
      <c r="F2607" s="192"/>
      <c r="G2607" s="483"/>
      <c r="H2607" s="7"/>
      <c r="I2607" s="256"/>
      <c r="J2607" s="256"/>
      <c r="K2607" s="599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70"/>
        <v/>
      </c>
      <c r="C2608" s="191"/>
      <c r="D2608" s="191"/>
      <c r="E2608" s="800"/>
      <c r="F2608" s="192"/>
      <c r="G2608" s="483"/>
      <c r="H2608" s="7"/>
      <c r="I2608" s="256"/>
      <c r="J2608" s="256"/>
      <c r="K2608" s="599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70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70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70"/>
        <v/>
      </c>
      <c r="C2611" s="191"/>
      <c r="D2611" s="191"/>
      <c r="E2611" s="800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70"/>
        <v/>
      </c>
      <c r="C2612" s="191"/>
      <c r="D2612" s="191"/>
      <c r="E2612" s="800"/>
      <c r="F2612" s="40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70"/>
        <v/>
      </c>
      <c r="C2613" s="191"/>
      <c r="D2613" s="37"/>
      <c r="E2613" s="800"/>
      <c r="F2613" s="445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70"/>
        <v/>
      </c>
      <c r="C2614" s="191"/>
      <c r="D2614" s="37"/>
      <c r="E2614" s="800"/>
      <c r="F2614" s="192"/>
      <c r="G2614" s="483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70"/>
        <v/>
      </c>
      <c r="C2615" s="191"/>
      <c r="D2615" s="191"/>
      <c r="E2615" s="800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70"/>
        <v/>
      </c>
      <c r="C2616" s="191"/>
      <c r="D2616" s="191"/>
      <c r="E2616" s="800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70"/>
        <v/>
      </c>
      <c r="C2617" s="191"/>
      <c r="D2617" s="191"/>
      <c r="E2617" s="800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70"/>
        <v/>
      </c>
      <c r="C2618" s="191"/>
      <c r="D2618" s="191"/>
      <c r="E2618" s="800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70"/>
        <v/>
      </c>
      <c r="C2619" s="191"/>
      <c r="D2619" s="191"/>
      <c r="E2619" s="800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70"/>
        <v/>
      </c>
      <c r="C2620" s="191"/>
      <c r="D2620" s="191"/>
      <c r="E2620" s="800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70"/>
        <v/>
      </c>
      <c r="C2621" s="191"/>
      <c r="D2621" s="191"/>
      <c r="E2621" s="800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70"/>
        <v/>
      </c>
      <c r="C2622" s="191"/>
      <c r="D2622" s="191"/>
      <c r="E2622" s="800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70"/>
        <v/>
      </c>
      <c r="C2623" s="191"/>
      <c r="D2623" s="191"/>
      <c r="E2623" s="800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70"/>
        <v/>
      </c>
      <c r="C2624" s="191"/>
      <c r="D2624" s="191"/>
      <c r="E2624" s="800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70"/>
        <v/>
      </c>
      <c r="C2625" s="191"/>
      <c r="D2625" s="191"/>
      <c r="E2625" s="800"/>
      <c r="F2625" s="192"/>
      <c r="G2625" s="483"/>
      <c r="H2625" s="193"/>
      <c r="I2625" s="256"/>
      <c r="J2625" s="256"/>
      <c r="K2625" s="599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70"/>
        <v/>
      </c>
      <c r="C2626" s="191"/>
      <c r="D2626" s="191"/>
      <c r="E2626" s="800"/>
      <c r="F2626" s="192"/>
      <c r="G2626" s="483"/>
      <c r="H2626" s="193"/>
      <c r="I2626" s="256"/>
      <c r="J2626" s="256"/>
      <c r="K2626" s="599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70"/>
        <v/>
      </c>
      <c r="C2627" s="191"/>
      <c r="D2627" s="191"/>
      <c r="E2627" s="800"/>
      <c r="F2627" s="192"/>
      <c r="G2627" s="483"/>
      <c r="H2627" s="193"/>
      <c r="I2627" s="256"/>
      <c r="J2627" s="256"/>
      <c r="K2627" s="599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70"/>
        <v/>
      </c>
      <c r="C2628" s="191"/>
      <c r="D2628" s="191"/>
      <c r="E2628" s="800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70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70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70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70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70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70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70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70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70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70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70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ref="B2640:B2703" si="171">IF(C2640&lt;&gt;"",MONTH(C2640),"")</f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71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71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71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71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71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71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71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71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71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71"/>
        <v/>
      </c>
      <c r="C2650" s="191"/>
      <c r="D2650" s="191"/>
      <c r="E2650" s="800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71"/>
        <v/>
      </c>
      <c r="C2651" s="191"/>
      <c r="D2651" s="191"/>
      <c r="E2651" s="800"/>
      <c r="F2651" s="189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71"/>
        <v/>
      </c>
      <c r="C2652" s="191"/>
      <c r="D2652" s="191"/>
      <c r="E2652" s="800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71"/>
        <v/>
      </c>
      <c r="C2653" s="191"/>
      <c r="D2653" s="191"/>
      <c r="E2653" s="800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71"/>
        <v/>
      </c>
      <c r="C2654" s="191"/>
      <c r="D2654" s="191"/>
      <c r="E2654" s="800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71"/>
        <v/>
      </c>
      <c r="C2655" s="191"/>
      <c r="D2655" s="191"/>
      <c r="E2655" s="800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71"/>
        <v/>
      </c>
      <c r="C2656" s="191"/>
      <c r="D2656" s="191"/>
      <c r="E2656" s="800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71"/>
        <v/>
      </c>
      <c r="C2657" s="191"/>
      <c r="D2657" s="191"/>
      <c r="E2657" s="800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71"/>
        <v/>
      </c>
      <c r="C2658" s="191"/>
      <c r="D2658" s="191"/>
      <c r="E2658" s="800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71"/>
        <v/>
      </c>
      <c r="C2659" s="191"/>
      <c r="D2659" s="191"/>
      <c r="E2659" s="800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71"/>
        <v/>
      </c>
      <c r="C2660" s="191"/>
      <c r="D2660" s="191"/>
      <c r="E2660" s="800"/>
      <c r="F2660" s="189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71"/>
        <v/>
      </c>
      <c r="C2661" s="191"/>
      <c r="D2661" s="191"/>
      <c r="E2661" s="800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71"/>
        <v/>
      </c>
      <c r="C2662" s="191"/>
      <c r="D2662" s="37"/>
      <c r="E2662" s="800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71"/>
        <v/>
      </c>
      <c r="C2663" s="191"/>
      <c r="D2663" s="37"/>
      <c r="E2663" s="800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71"/>
        <v/>
      </c>
      <c r="C2664" s="191"/>
      <c r="D2664" s="37"/>
      <c r="E2664" s="800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71"/>
        <v/>
      </c>
      <c r="C2665" s="191"/>
      <c r="D2665" s="37"/>
      <c r="E2665" s="800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71"/>
        <v/>
      </c>
      <c r="C2666" s="191"/>
      <c r="D2666" s="37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71"/>
        <v/>
      </c>
      <c r="C2667" s="191"/>
      <c r="D2667" s="37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71"/>
        <v/>
      </c>
      <c r="C2668" s="191"/>
      <c r="D2668" s="37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71"/>
        <v/>
      </c>
      <c r="C2669" s="191"/>
      <c r="D2669" s="37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71"/>
        <v/>
      </c>
      <c r="C2670" s="191"/>
      <c r="D2670" s="37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71"/>
        <v/>
      </c>
      <c r="C2671" s="191"/>
      <c r="D2671" s="37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71"/>
        <v/>
      </c>
      <c r="C2672" s="191"/>
      <c r="D2672" s="37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71"/>
        <v/>
      </c>
      <c r="C2673" s="191"/>
      <c r="D2673" s="37"/>
      <c r="E2673" s="800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71"/>
        <v/>
      </c>
      <c r="C2674" s="191"/>
      <c r="D2674" s="37"/>
      <c r="E2674" s="800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71"/>
        <v/>
      </c>
      <c r="C2675" s="191"/>
      <c r="D2675" s="37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71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71"/>
        <v/>
      </c>
      <c r="C2677" s="191"/>
      <c r="D2677" s="37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71"/>
        <v/>
      </c>
      <c r="C2678" s="191"/>
      <c r="D2678" s="37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71"/>
        <v/>
      </c>
      <c r="C2679" s="191"/>
      <c r="D2679" s="37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71"/>
        <v/>
      </c>
      <c r="C2680" s="191"/>
      <c r="D2680" s="37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71"/>
        <v/>
      </c>
      <c r="C2681" s="191"/>
      <c r="D2681" s="37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71"/>
        <v/>
      </c>
      <c r="C2682" s="191"/>
      <c r="D2682" s="37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71"/>
        <v/>
      </c>
      <c r="C2683" s="191"/>
      <c r="D2683" s="37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71"/>
        <v/>
      </c>
      <c r="C2684" s="191"/>
      <c r="D2684" s="37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71"/>
        <v/>
      </c>
      <c r="C2685" s="191"/>
      <c r="D2685" s="37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71"/>
        <v/>
      </c>
      <c r="C2686" s="191"/>
      <c r="D2686" s="37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71"/>
        <v/>
      </c>
      <c r="C2687" s="191"/>
      <c r="D2687" s="37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71"/>
        <v/>
      </c>
      <c r="C2688" s="191"/>
      <c r="D2688" s="37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71"/>
        <v/>
      </c>
      <c r="C2689" s="191"/>
      <c r="D2689" s="37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71"/>
        <v/>
      </c>
      <c r="C2690" s="191"/>
      <c r="D2690" s="37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71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71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71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71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71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71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71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71"/>
        <v/>
      </c>
      <c r="C2698" s="191"/>
      <c r="D2698" s="37"/>
      <c r="E2698" s="191"/>
      <c r="F2698" s="192"/>
      <c r="G2698" s="483"/>
      <c r="H2698" s="193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71"/>
        <v/>
      </c>
      <c r="C2699" s="191"/>
      <c r="D2699" s="37"/>
      <c r="E2699" s="191"/>
      <c r="F2699" s="192"/>
      <c r="G2699" s="483"/>
      <c r="H2699" s="193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71"/>
        <v/>
      </c>
      <c r="C2700" s="191"/>
      <c r="D2700" s="37"/>
      <c r="E2700" s="191"/>
      <c r="F2700" s="192"/>
      <c r="G2700" s="483"/>
      <c r="H2700" s="193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71"/>
        <v/>
      </c>
      <c r="C2701" s="191"/>
      <c r="D2701" s="37"/>
      <c r="E2701" s="191"/>
      <c r="F2701" s="192"/>
      <c r="G2701" s="483"/>
      <c r="H2701" s="193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71"/>
        <v/>
      </c>
      <c r="C2702" s="191"/>
      <c r="D2702" s="37"/>
      <c r="E2702" s="191"/>
      <c r="F2702" s="192"/>
      <c r="G2702" s="483"/>
      <c r="H2702" s="193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71"/>
        <v/>
      </c>
      <c r="C2703" s="191"/>
      <c r="D2703" s="37"/>
      <c r="E2703" s="191"/>
      <c r="F2703" s="192"/>
      <c r="G2703" s="483"/>
      <c r="H2703" s="193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ref="B2704:B2767" si="172">IF(C2704&lt;&gt;"",MONTH(C2704),"")</f>
        <v/>
      </c>
      <c r="C2704" s="191"/>
      <c r="D2704" s="37"/>
      <c r="E2704" s="191"/>
      <c r="F2704" s="192"/>
      <c r="G2704" s="483"/>
      <c r="H2704" s="193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72"/>
        <v/>
      </c>
      <c r="C2705" s="191"/>
      <c r="D2705" s="37"/>
      <c r="E2705" s="191"/>
      <c r="F2705" s="192"/>
      <c r="G2705" s="483"/>
      <c r="H2705" s="193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72"/>
        <v/>
      </c>
      <c r="C2706" s="191"/>
      <c r="D2706" s="37"/>
      <c r="E2706" s="191"/>
      <c r="F2706" s="192"/>
      <c r="G2706" s="483"/>
      <c r="H2706" s="193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72"/>
        <v/>
      </c>
      <c r="C2707" s="191"/>
      <c r="D2707" s="37"/>
      <c r="E2707" s="191"/>
      <c r="F2707" s="192"/>
      <c r="G2707" s="483"/>
      <c r="H2707" s="193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72"/>
        <v/>
      </c>
      <c r="C2708" s="191"/>
      <c r="D2708" s="37"/>
      <c r="E2708" s="191"/>
      <c r="F2708" s="192"/>
      <c r="G2708" s="483"/>
      <c r="H2708" s="193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72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72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72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72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72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72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72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72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72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72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72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72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72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72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72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72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72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72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72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72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72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72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72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72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72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72"/>
        <v/>
      </c>
      <c r="C2734" s="191"/>
      <c r="D2734" s="37"/>
      <c r="E2734" s="191"/>
      <c r="F2734" s="40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72"/>
        <v/>
      </c>
      <c r="C2735" s="191"/>
      <c r="D2735" s="37"/>
      <c r="E2735" s="191"/>
      <c r="F2735" s="40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72"/>
        <v/>
      </c>
      <c r="C2736" s="191"/>
      <c r="D2736" s="37"/>
      <c r="E2736" s="191"/>
      <c r="F2736" s="40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72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72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72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72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72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72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72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72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72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72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72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72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72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72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72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72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72"/>
        <v/>
      </c>
      <c r="C2753" s="191"/>
      <c r="D2753" s="191"/>
      <c r="E2753" s="191"/>
      <c r="F2753" s="40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72"/>
        <v/>
      </c>
      <c r="C2754" s="191"/>
      <c r="D2754" s="191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72"/>
        <v/>
      </c>
      <c r="C2755" s="191"/>
      <c r="D2755" s="191"/>
      <c r="E2755" s="191"/>
      <c r="F2755" s="189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72"/>
        <v/>
      </c>
      <c r="C2756" s="191"/>
      <c r="D2756" s="191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72"/>
        <v/>
      </c>
      <c r="C2757" s="191"/>
      <c r="D2757" s="191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72"/>
        <v/>
      </c>
      <c r="C2758" s="191"/>
      <c r="D2758" s="191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72"/>
        <v/>
      </c>
      <c r="C2759" s="191"/>
      <c r="D2759" s="191"/>
      <c r="E2759" s="191"/>
      <c r="F2759" s="189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72"/>
        <v/>
      </c>
      <c r="C2760" s="191"/>
      <c r="D2760" s="191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72"/>
        <v/>
      </c>
      <c r="C2761" s="191"/>
      <c r="D2761" s="191"/>
      <c r="E2761" s="191"/>
      <c r="F2761" s="189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72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72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72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72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72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72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ref="B2768:B2831" si="173">IF(C2768&lt;&gt;"",MONTH(C2768),"")</f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73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73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73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73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73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73"/>
        <v/>
      </c>
      <c r="C2774" s="191"/>
      <c r="D2774" s="37"/>
      <c r="E2774" s="191"/>
      <c r="F2774" s="192"/>
      <c r="G2774" s="483"/>
      <c r="H2774" s="193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73"/>
        <v/>
      </c>
      <c r="C2775" s="191"/>
      <c r="D2775" s="37"/>
      <c r="E2775" s="191"/>
      <c r="F2775" s="192"/>
      <c r="G2775" s="483"/>
      <c r="H2775" s="193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73"/>
        <v/>
      </c>
      <c r="C2776" s="191"/>
      <c r="D2776" s="37"/>
      <c r="E2776" s="191"/>
      <c r="F2776" s="192"/>
      <c r="G2776" s="483"/>
      <c r="H2776" s="193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73"/>
        <v/>
      </c>
      <c r="C2777" s="191"/>
      <c r="D2777" s="37"/>
      <c r="E2777" s="191"/>
      <c r="F2777" s="192"/>
      <c r="G2777" s="483"/>
      <c r="H2777" s="193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73"/>
        <v/>
      </c>
      <c r="C2778" s="191"/>
      <c r="D2778" s="37"/>
      <c r="E2778" s="191"/>
      <c r="F2778" s="192"/>
      <c r="G2778" s="483"/>
      <c r="H2778" s="193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73"/>
        <v/>
      </c>
      <c r="C2779" s="191"/>
      <c r="D2779" s="37"/>
      <c r="E2779" s="191"/>
      <c r="F2779" s="192"/>
      <c r="G2779" s="483"/>
      <c r="H2779" s="193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73"/>
        <v/>
      </c>
      <c r="C2780" s="191"/>
      <c r="D2780" s="37"/>
      <c r="E2780" s="191"/>
      <c r="F2780" s="192"/>
      <c r="G2780" s="483"/>
      <c r="H2780" s="193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73"/>
        <v/>
      </c>
      <c r="C2781" s="191"/>
      <c r="D2781" s="37"/>
      <c r="E2781" s="191"/>
      <c r="F2781" s="192"/>
      <c r="G2781" s="483"/>
      <c r="H2781" s="193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73"/>
        <v/>
      </c>
      <c r="C2782" s="191"/>
      <c r="D2782" s="37"/>
      <c r="E2782" s="191"/>
      <c r="F2782" s="192"/>
      <c r="G2782" s="483"/>
      <c r="H2782" s="193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73"/>
        <v/>
      </c>
      <c r="C2783" s="191"/>
      <c r="D2783" s="37"/>
      <c r="E2783" s="191"/>
      <c r="F2783" s="192"/>
      <c r="G2783" s="483"/>
      <c r="H2783" s="193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73"/>
        <v/>
      </c>
      <c r="C2784" s="191"/>
      <c r="D2784" s="37"/>
      <c r="E2784" s="191"/>
      <c r="F2784" s="192"/>
      <c r="G2784" s="483"/>
      <c r="H2784" s="193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30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73"/>
        <v/>
      </c>
      <c r="C2785" s="191"/>
      <c r="D2785" s="37"/>
      <c r="E2785" s="191"/>
      <c r="F2785" s="192"/>
      <c r="G2785" s="483"/>
      <c r="H2785" s="193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30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73"/>
        <v/>
      </c>
      <c r="C2786" s="184"/>
      <c r="D2786" s="184"/>
      <c r="E2786" s="184"/>
      <c r="F2786" s="189"/>
      <c r="G2786" s="601"/>
      <c r="H2786" s="7"/>
      <c r="I2786" s="256"/>
      <c r="J2786" s="256"/>
      <c r="K2786" s="599"/>
      <c r="L2786" s="600"/>
      <c r="M2786" s="600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30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73"/>
        <v/>
      </c>
      <c r="C2787" s="191"/>
      <c r="D2787" s="184"/>
      <c r="E2787" s="184"/>
      <c r="F2787" s="189"/>
      <c r="G2787" s="483"/>
      <c r="H2787" s="7"/>
      <c r="I2787" s="256"/>
      <c r="J2787" s="256"/>
      <c r="K2787" s="38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  <c r="AC2787" s="591"/>
      <c r="AD2787" s="591"/>
    </row>
    <row r="2788" spans="1:30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73"/>
        <v/>
      </c>
      <c r="C2788" s="191"/>
      <c r="D2788" s="184"/>
      <c r="E2788" s="184"/>
      <c r="F2788" s="189"/>
      <c r="G2788" s="483"/>
      <c r="H2788" s="7"/>
      <c r="I2788" s="256"/>
      <c r="J2788" s="256"/>
      <c r="K2788" s="38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  <c r="AC2788" s="591"/>
      <c r="AD2788" s="591"/>
    </row>
    <row r="2789" spans="1:30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73"/>
        <v/>
      </c>
      <c r="C2789" s="191"/>
      <c r="D2789" s="191"/>
      <c r="E2789" s="184"/>
      <c r="F2789" s="192"/>
      <c r="G2789" s="483"/>
      <c r="H2789" s="785"/>
      <c r="I2789" s="256"/>
      <c r="J2789" s="256"/>
      <c r="K2789" s="599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30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73"/>
        <v/>
      </c>
      <c r="C2790" s="191"/>
      <c r="D2790" s="191"/>
      <c r="E2790" s="191"/>
      <c r="F2790" s="189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30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73"/>
        <v/>
      </c>
      <c r="C2791" s="191"/>
      <c r="D2791" s="191"/>
      <c r="E2791" s="191"/>
      <c r="F2791" s="189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30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73"/>
        <v/>
      </c>
      <c r="C2792" s="191"/>
      <c r="D2792" s="191"/>
      <c r="E2792" s="191"/>
      <c r="F2792" s="189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30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73"/>
        <v/>
      </c>
      <c r="C2793" s="191"/>
      <c r="D2793" s="191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30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73"/>
        <v/>
      </c>
      <c r="C2794" s="191"/>
      <c r="D2794" s="191"/>
      <c r="E2794" s="191"/>
      <c r="F2794" s="40"/>
      <c r="G2794" s="40"/>
      <c r="H2794" s="7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30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73"/>
        <v/>
      </c>
      <c r="C2795" s="191"/>
      <c r="D2795" s="191"/>
      <c r="E2795" s="191"/>
      <c r="F2795" s="40"/>
      <c r="G2795" s="40"/>
      <c r="H2795" s="7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30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73"/>
        <v/>
      </c>
      <c r="C2796" s="191"/>
      <c r="D2796" s="191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30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73"/>
        <v/>
      </c>
      <c r="C2797" s="191"/>
      <c r="D2797" s="191"/>
      <c r="E2797" s="191"/>
      <c r="F2797" s="40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30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73"/>
        <v/>
      </c>
      <c r="C2798" s="191"/>
      <c r="D2798" s="191"/>
      <c r="E2798" s="191"/>
      <c r="F2798" s="40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30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73"/>
        <v/>
      </c>
      <c r="C2799" s="191"/>
      <c r="D2799" s="191"/>
      <c r="E2799" s="191"/>
      <c r="F2799" s="189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30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73"/>
        <v/>
      </c>
      <c r="C2800" s="191"/>
      <c r="D2800" s="191"/>
      <c r="E2800" s="191"/>
      <c r="F2800" s="189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73"/>
        <v/>
      </c>
      <c r="C2801" s="191"/>
      <c r="D2801" s="191"/>
      <c r="E2801" s="191"/>
      <c r="F2801" s="189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73"/>
        <v/>
      </c>
      <c r="C2802" s="191"/>
      <c r="D2802" s="191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73"/>
        <v/>
      </c>
      <c r="C2803" s="191"/>
      <c r="D2803" s="191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73"/>
        <v/>
      </c>
      <c r="C2804" s="191"/>
      <c r="D2804" s="191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73"/>
        <v/>
      </c>
      <c r="C2805" s="191"/>
      <c r="D2805" s="191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73"/>
        <v/>
      </c>
      <c r="C2806" s="191"/>
      <c r="D2806" s="191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73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73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73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73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73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73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73"/>
        <v/>
      </c>
      <c r="C2813" s="191"/>
      <c r="D2813" s="191"/>
      <c r="E2813" s="191"/>
      <c r="F2813" s="40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73"/>
        <v/>
      </c>
      <c r="C2814" s="191"/>
      <c r="D2814" s="191"/>
      <c r="E2814" s="191"/>
      <c r="F2814" s="40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73"/>
        <v/>
      </c>
      <c r="C2815" s="191"/>
      <c r="D2815" s="191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73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73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73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73"/>
        <v/>
      </c>
      <c r="C2819" s="191"/>
      <c r="D2819" s="191"/>
      <c r="E2819" s="191"/>
      <c r="F2819" s="192"/>
      <c r="G2819" s="483"/>
      <c r="H2819" s="193"/>
      <c r="I2819" s="256"/>
      <c r="J2819" s="256"/>
      <c r="K2819" s="599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73"/>
        <v/>
      </c>
      <c r="C2820" s="191"/>
      <c r="D2820" s="191"/>
      <c r="E2820" s="191"/>
      <c r="F2820" s="192"/>
      <c r="G2820" s="483"/>
      <c r="H2820" s="193"/>
      <c r="I2820" s="256"/>
      <c r="J2820" s="256"/>
      <c r="K2820" s="599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73"/>
        <v/>
      </c>
      <c r="C2821" s="191"/>
      <c r="D2821" s="191"/>
      <c r="E2821" s="191"/>
      <c r="F2821" s="192"/>
      <c r="G2821" s="483"/>
      <c r="H2821" s="193"/>
      <c r="I2821" s="256"/>
      <c r="J2821" s="256"/>
      <c r="K2821" s="599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73"/>
        <v/>
      </c>
      <c r="C2822" s="191"/>
      <c r="D2822" s="191"/>
      <c r="E2822" s="191"/>
      <c r="F2822" s="192"/>
      <c r="G2822" s="483"/>
      <c r="H2822" s="193"/>
      <c r="I2822" s="256"/>
      <c r="J2822" s="256"/>
      <c r="K2822" s="599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73"/>
        <v/>
      </c>
      <c r="C2823" s="191"/>
      <c r="D2823" s="191"/>
      <c r="E2823" s="191"/>
      <c r="F2823" s="192"/>
      <c r="G2823" s="483"/>
      <c r="H2823" s="193"/>
      <c r="I2823" s="256"/>
      <c r="J2823" s="256"/>
      <c r="K2823" s="599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73"/>
        <v/>
      </c>
      <c r="C2824" s="191"/>
      <c r="D2824" s="191"/>
      <c r="E2824" s="191"/>
      <c r="F2824" s="192"/>
      <c r="G2824" s="483"/>
      <c r="H2824" s="193"/>
      <c r="I2824" s="256"/>
      <c r="J2824" s="256"/>
      <c r="K2824" s="599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73"/>
        <v/>
      </c>
      <c r="C2825" s="191"/>
      <c r="D2825" s="191"/>
      <c r="E2825" s="191"/>
      <c r="F2825" s="192"/>
      <c r="G2825" s="483"/>
      <c r="H2825" s="193"/>
      <c r="I2825" s="256"/>
      <c r="J2825" s="256"/>
      <c r="K2825" s="599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73"/>
        <v/>
      </c>
      <c r="C2826" s="191"/>
      <c r="D2826" s="191"/>
      <c r="E2826" s="191"/>
      <c r="F2826" s="192"/>
      <c r="G2826" s="483"/>
      <c r="H2826" s="193"/>
      <c r="I2826" s="256"/>
      <c r="J2826" s="256"/>
      <c r="K2826" s="599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73"/>
        <v/>
      </c>
      <c r="C2827" s="191"/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73"/>
        <v/>
      </c>
      <c r="C2828" s="191"/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73"/>
        <v/>
      </c>
      <c r="C2829" s="191"/>
      <c r="D2829" s="191"/>
      <c r="E2829" s="191"/>
      <c r="F2829" s="192"/>
      <c r="G2829" s="483"/>
      <c r="H2829" s="193"/>
      <c r="I2829" s="256"/>
      <c r="J2829" s="256"/>
      <c r="K2829" s="599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73"/>
        <v/>
      </c>
      <c r="C2830" s="191"/>
      <c r="D2830" s="191"/>
      <c r="E2830" s="191"/>
      <c r="F2830" s="192"/>
      <c r="G2830" s="483"/>
      <c r="H2830" s="193"/>
      <c r="I2830" s="256"/>
      <c r="J2830" s="256"/>
      <c r="K2830" s="599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73"/>
        <v/>
      </c>
      <c r="C2831" s="191"/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ref="B2832:B2895" si="174">IF(C2832&lt;&gt;"",MONTH(C2832),"")</f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74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74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74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74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74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74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74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74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74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74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74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74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74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174"/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74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74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74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74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174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74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74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74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74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74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74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74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74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74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74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74"/>
        <v/>
      </c>
      <c r="C2862" s="191"/>
      <c r="D2862" s="37"/>
      <c r="E2862" s="191"/>
      <c r="F2862" s="40"/>
      <c r="G2862" s="40"/>
      <c r="H2862" s="7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74"/>
        <v/>
      </c>
      <c r="C2863" s="191"/>
      <c r="D2863" s="37"/>
      <c r="E2863" s="191"/>
      <c r="F2863" s="40"/>
      <c r="G2863" s="40"/>
      <c r="H2863" s="7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74"/>
        <v/>
      </c>
      <c r="C2864" s="191"/>
      <c r="D2864" s="37"/>
      <c r="E2864" s="191"/>
      <c r="F2864" s="40"/>
      <c r="G2864" s="40"/>
      <c r="H2864" s="7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74"/>
        <v/>
      </c>
      <c r="C2865" s="191"/>
      <c r="D2865" s="37"/>
      <c r="E2865" s="191"/>
      <c r="F2865" s="40"/>
      <c r="G2865" s="40"/>
      <c r="H2865" s="7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74"/>
        <v/>
      </c>
      <c r="C2866" s="191"/>
      <c r="D2866" s="37"/>
      <c r="E2866" s="191"/>
      <c r="F2866" s="40"/>
      <c r="G2866" s="40"/>
      <c r="H2866" s="7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74"/>
        <v/>
      </c>
      <c r="C2867" s="191"/>
      <c r="D2867" s="37"/>
      <c r="E2867" s="191"/>
      <c r="F2867" s="40"/>
      <c r="G2867" s="40"/>
      <c r="H2867" s="7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74"/>
        <v/>
      </c>
      <c r="C2868" s="191"/>
      <c r="D2868" s="37"/>
      <c r="E2868" s="191"/>
      <c r="F2868" s="40"/>
      <c r="G2868" s="40"/>
      <c r="H2868" s="7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74"/>
        <v/>
      </c>
      <c r="C2869" s="191"/>
      <c r="D2869" s="37"/>
      <c r="E2869" s="191"/>
      <c r="F2869" s="40"/>
      <c r="G2869" s="40"/>
      <c r="H2869" s="7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74"/>
        <v/>
      </c>
      <c r="C2870" s="191"/>
      <c r="D2870" s="37"/>
      <c r="E2870" s="191"/>
      <c r="F2870" s="40"/>
      <c r="G2870" s="40"/>
      <c r="H2870" s="7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74"/>
        <v/>
      </c>
      <c r="C2871" s="191"/>
      <c r="D2871" s="37"/>
      <c r="E2871" s="191"/>
      <c r="F2871" s="40"/>
      <c r="G2871" s="40"/>
      <c r="H2871" s="7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74"/>
        <v/>
      </c>
      <c r="C2872" s="191"/>
      <c r="D2872" s="37"/>
      <c r="E2872" s="191"/>
      <c r="F2872" s="40"/>
      <c r="G2872" s="40"/>
      <c r="H2872" s="7"/>
      <c r="I2872" s="256"/>
      <c r="J2872" s="256"/>
      <c r="K2872" s="599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74"/>
        <v/>
      </c>
      <c r="C2873" s="191"/>
      <c r="D2873" s="37"/>
      <c r="E2873" s="191"/>
      <c r="F2873" s="40"/>
      <c r="G2873" s="40"/>
      <c r="H2873" s="7"/>
      <c r="I2873" s="256"/>
      <c r="J2873" s="256"/>
      <c r="K2873" s="599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74"/>
        <v/>
      </c>
      <c r="C2874" s="191"/>
      <c r="D2874" s="37"/>
      <c r="E2874" s="191"/>
      <c r="F2874" s="40"/>
      <c r="G2874" s="40"/>
      <c r="H2874" s="7"/>
      <c r="I2874" s="256"/>
      <c r="J2874" s="256"/>
      <c r="K2874" s="599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74"/>
        <v/>
      </c>
      <c r="C2875" s="191"/>
      <c r="D2875" s="37"/>
      <c r="E2875" s="191"/>
      <c r="F2875" s="40"/>
      <c r="G2875" s="40"/>
      <c r="H2875" s="7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74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74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74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74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74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74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74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74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74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74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74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74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74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74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si="174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74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74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74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si="174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74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ref="B2896:B2943" si="175">IF(C2896&lt;&gt;"",MONTH(C2896),"")</f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75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75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75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75"/>
        <v/>
      </c>
      <c r="C2900" s="191"/>
      <c r="D2900" s="37"/>
      <c r="E2900" s="191"/>
      <c r="F2900" s="192"/>
      <c r="G2900" s="483"/>
      <c r="H2900" s="193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75"/>
        <v/>
      </c>
      <c r="C2901" s="191"/>
      <c r="D2901" s="37"/>
      <c r="E2901" s="191"/>
      <c r="F2901" s="192"/>
      <c r="G2901" s="483"/>
      <c r="H2901" s="193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75"/>
        <v/>
      </c>
      <c r="C2902" s="191"/>
      <c r="D2902" s="37"/>
      <c r="E2902" s="191"/>
      <c r="F2902" s="192"/>
      <c r="G2902" s="483"/>
      <c r="H2902" s="193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75"/>
        <v/>
      </c>
      <c r="C2903" s="191"/>
      <c r="D2903" s="37"/>
      <c r="E2903" s="191"/>
      <c r="F2903" s="192"/>
      <c r="G2903" s="483"/>
      <c r="H2903" s="193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75"/>
        <v/>
      </c>
      <c r="C2904" s="191"/>
      <c r="D2904" s="37"/>
      <c r="E2904" s="191"/>
      <c r="F2904" s="192"/>
      <c r="G2904" s="483"/>
      <c r="H2904" s="193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75"/>
        <v/>
      </c>
      <c r="C2905" s="191"/>
      <c r="D2905" s="37"/>
      <c r="E2905" s="191"/>
      <c r="F2905" s="192"/>
      <c r="G2905" s="483"/>
      <c r="H2905" s="193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75"/>
        <v/>
      </c>
      <c r="C2906" s="191"/>
      <c r="D2906" s="37"/>
      <c r="E2906" s="191"/>
      <c r="F2906" s="192"/>
      <c r="G2906" s="483"/>
      <c r="H2906" s="193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75"/>
        <v/>
      </c>
      <c r="C2907" s="191"/>
      <c r="D2907" s="37"/>
      <c r="E2907" s="191"/>
      <c r="F2907" s="192"/>
      <c r="G2907" s="483"/>
      <c r="H2907" s="193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75"/>
        <v/>
      </c>
      <c r="C2908" s="191"/>
      <c r="D2908" s="37"/>
      <c r="E2908" s="191"/>
      <c r="F2908" s="192"/>
      <c r="G2908" s="483"/>
      <c r="H2908" s="193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75"/>
        <v/>
      </c>
      <c r="C2909" s="191"/>
      <c r="D2909" s="37"/>
      <c r="E2909" s="191"/>
      <c r="F2909" s="192"/>
      <c r="G2909" s="483"/>
      <c r="H2909" s="193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si="175"/>
        <v/>
      </c>
      <c r="C2910" s="191"/>
      <c r="D2910" s="37"/>
      <c r="E2910" s="191"/>
      <c r="F2910" s="192"/>
      <c r="G2910" s="483"/>
      <c r="H2910" s="193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75"/>
        <v/>
      </c>
      <c r="C2911" s="191"/>
      <c r="D2911" s="37"/>
      <c r="E2911" s="191"/>
      <c r="F2911" s="192"/>
      <c r="G2911" s="483"/>
      <c r="H2911" s="193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75"/>
        <v/>
      </c>
      <c r="C2912" s="191"/>
      <c r="D2912" s="37"/>
      <c r="E2912" s="191"/>
      <c r="F2912" s="192"/>
      <c r="G2912" s="483"/>
      <c r="H2912" s="193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75"/>
        <v/>
      </c>
      <c r="C2913" s="191"/>
      <c r="D2913" s="37"/>
      <c r="E2913" s="191"/>
      <c r="F2913" s="192"/>
      <c r="G2913" s="483"/>
      <c r="H2913" s="193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75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si="175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75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75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75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75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75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75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75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75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75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75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75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75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75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75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75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75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75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75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75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75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75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75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75"/>
        <v/>
      </c>
      <c r="C2938" s="184"/>
      <c r="D2938" s="184"/>
      <c r="E2938" s="191"/>
      <c r="F2938" s="189"/>
      <c r="G2938" s="601"/>
      <c r="H2938" s="7"/>
      <c r="I2938" s="256"/>
      <c r="J2938" s="256"/>
      <c r="K2938" s="599"/>
      <c r="L2938" s="600"/>
      <c r="M2938" s="600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75"/>
        <v/>
      </c>
      <c r="C2939" s="184"/>
      <c r="D2939" s="184"/>
      <c r="E2939" s="191"/>
      <c r="F2939" s="189"/>
      <c r="G2939" s="601"/>
      <c r="H2939" s="7"/>
      <c r="I2939" s="256"/>
      <c r="J2939" s="256"/>
      <c r="K2939" s="599"/>
      <c r="L2939" s="600"/>
      <c r="M2939" s="600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75"/>
        <v/>
      </c>
      <c r="C2940" s="184"/>
      <c r="D2940" s="184"/>
      <c r="E2940" s="191"/>
      <c r="F2940" s="189"/>
      <c r="G2940" s="601"/>
      <c r="H2940" s="7"/>
      <c r="I2940" s="256"/>
      <c r="J2940" s="256"/>
      <c r="K2940" s="599"/>
      <c r="L2940" s="600"/>
      <c r="M2940" s="600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75"/>
        <v/>
      </c>
      <c r="C2941" s="191"/>
      <c r="D2941" s="191"/>
      <c r="E2941" s="191"/>
      <c r="F2941" s="192"/>
      <c r="G2941" s="483"/>
      <c r="H2941" s="193"/>
      <c r="I2941" s="256"/>
      <c r="J2941" s="256"/>
      <c r="K2941" s="599"/>
      <c r="L2941" s="194"/>
      <c r="M2941" s="194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si="175"/>
        <v/>
      </c>
      <c r="C2942" s="191"/>
      <c r="D2942" s="191"/>
      <c r="E2942" s="191"/>
      <c r="F2942" s="192"/>
      <c r="G2942" s="483"/>
      <c r="H2942" s="193"/>
      <c r="I2942" s="256"/>
      <c r="J2942" s="256"/>
      <c r="K2942" s="599"/>
      <c r="L2942" s="194"/>
      <c r="M2942" s="194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75"/>
        <v/>
      </c>
      <c r="C2943" s="191"/>
      <c r="D2943" s="191"/>
      <c r="E2943" s="191"/>
      <c r="F2943" s="192"/>
      <c r="G2943" s="483"/>
      <c r="H2943" s="193"/>
      <c r="I2943" s="256"/>
      <c r="J2943" s="256"/>
      <c r="K2943" s="38"/>
      <c r="L2943" s="194"/>
      <c r="M2943" s="194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ref="B2944:B2949" si="176">IF(C2944&lt;&gt;"",MONTH(C2944),"")</f>
        <v/>
      </c>
      <c r="C2944" s="191"/>
      <c r="D2944" s="37"/>
      <c r="E2944" s="191"/>
      <c r="F2944" s="192"/>
      <c r="G2944" s="40"/>
      <c r="H2944" s="44"/>
      <c r="I2944" s="256"/>
      <c r="J2944" s="256"/>
      <c r="K2944" s="38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76"/>
        <v/>
      </c>
      <c r="C2945" s="37"/>
      <c r="D2945" s="37"/>
      <c r="E2945" s="37"/>
      <c r="F2945" s="40"/>
      <c r="G2945" s="40"/>
      <c r="H2945" s="44"/>
      <c r="I2945" s="256"/>
      <c r="J2945" s="256"/>
      <c r="K2945" s="38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76"/>
        <v/>
      </c>
      <c r="C2946" s="37"/>
      <c r="D2946" s="37"/>
      <c r="E2946" s="37"/>
      <c r="F2946" s="40"/>
      <c r="G2946" s="40"/>
      <c r="H2946" s="44"/>
      <c r="I2946" s="256"/>
      <c r="J2946" s="256"/>
      <c r="K2946" s="38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76"/>
        <v/>
      </c>
      <c r="C2947" s="37"/>
      <c r="D2947" s="37"/>
      <c r="E2947" s="37"/>
      <c r="F2947" s="40"/>
      <c r="G2947" s="40"/>
      <c r="H2947" s="44"/>
      <c r="I2947" s="256"/>
      <c r="J2947" s="256"/>
      <c r="K2947" s="38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 t="str">
        <f t="shared" si="176"/>
        <v/>
      </c>
      <c r="C2948" s="37"/>
      <c r="D2948" s="37"/>
      <c r="E2948" s="37"/>
      <c r="F2948" s="40"/>
      <c r="G2948" s="40"/>
      <c r="H2948" s="44"/>
      <c r="I2948" s="256"/>
      <c r="J2948" s="256"/>
      <c r="K2948" s="38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 t="str">
        <f t="shared" si="176"/>
        <v/>
      </c>
      <c r="C2949" s="37"/>
      <c r="D2949" s="37"/>
      <c r="E2949" s="37"/>
      <c r="F2949" s="40"/>
      <c r="G2949" s="40"/>
      <c r="H2949" s="44"/>
      <c r="I2949" s="256"/>
      <c r="J2949" s="256"/>
      <c r="K2949" s="38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1" spans="1:28">
      <c r="J2951" s="799"/>
    </row>
    <row r="2954" spans="1:28">
      <c r="H2954" s="798"/>
    </row>
    <row r="2955" spans="1:28">
      <c r="K2955" s="479">
        <f>SUBTOTAL(9,K10:K2949)</f>
        <v>21883331053</v>
      </c>
    </row>
  </sheetData>
  <autoFilter ref="A9:AE2949"/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5" t="s">
        <v>342</v>
      </c>
      <c r="G1" s="995"/>
      <c r="H1" s="995"/>
      <c r="I1" s="995"/>
    </row>
    <row r="2" spans="1:14">
      <c r="A2" s="622" t="str">
        <f>TH!A2</f>
        <v>Địa chỉ: 1A227/1 Ấp 1, Phạm Văn Hai, Bình Chánh, TPHCM</v>
      </c>
      <c r="F2" s="99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4"/>
      <c r="H2" s="994"/>
      <c r="I2" s="994"/>
    </row>
    <row r="3" spans="1:14">
      <c r="F3" s="994"/>
      <c r="G3" s="994"/>
      <c r="H3" s="994"/>
      <c r="I3" s="994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8" t="s">
        <v>123</v>
      </c>
      <c r="I7" s="998"/>
      <c r="J7" s="628"/>
      <c r="K7" s="628"/>
      <c r="M7" s="997" t="s">
        <v>331</v>
      </c>
      <c r="N7" s="997"/>
    </row>
    <row r="8" spans="1:14" s="810" customFormat="1" ht="23.25" customHeight="1" thickBot="1">
      <c r="A8" s="988" t="s">
        <v>344</v>
      </c>
      <c r="B8" s="990" t="s">
        <v>1</v>
      </c>
      <c r="C8" s="991"/>
      <c r="D8" s="992" t="s">
        <v>0</v>
      </c>
      <c r="E8" s="988" t="s">
        <v>345</v>
      </c>
      <c r="F8" s="996" t="s">
        <v>94</v>
      </c>
      <c r="G8" s="996"/>
      <c r="H8" s="990" t="s">
        <v>21</v>
      </c>
      <c r="I8" s="991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89"/>
      <c r="B9" s="812" t="s">
        <v>15</v>
      </c>
      <c r="C9" s="812" t="s">
        <v>32</v>
      </c>
      <c r="D9" s="993"/>
      <c r="E9" s="989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2" t="s">
        <v>145</v>
      </c>
      <c r="H2" s="1002"/>
      <c r="I2" s="1002"/>
    </row>
    <row r="3" spans="1:9" ht="15.75" customHeight="1">
      <c r="A3" s="1" t="str">
        <f>TH!A2</f>
        <v>Địa chỉ: 1A227/1 Ấp 1, Phạm Văn Hai, Bình Chánh, TPHCM</v>
      </c>
      <c r="G3" s="100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3"/>
      <c r="I3" s="1003"/>
    </row>
    <row r="4" spans="1:9">
      <c r="F4" s="17"/>
      <c r="G4" s="1003"/>
      <c r="H4" s="1003"/>
      <c r="I4" s="1003"/>
    </row>
    <row r="5" spans="1:9" ht="17.25" customHeight="1">
      <c r="A5" s="1004" t="s">
        <v>146</v>
      </c>
      <c r="B5" s="1004"/>
      <c r="C5" s="1004"/>
      <c r="D5" s="1004"/>
      <c r="E5" s="1004"/>
      <c r="F5" s="1004"/>
      <c r="G5" s="1004"/>
      <c r="H5" s="1004"/>
      <c r="I5" s="1004"/>
    </row>
    <row r="6" spans="1:9">
      <c r="A6" s="1005" t="s">
        <v>147</v>
      </c>
      <c r="B6" s="1006"/>
      <c r="C6" s="1006"/>
      <c r="D6" s="1006"/>
      <c r="E6" s="1006"/>
      <c r="F6" s="1006"/>
      <c r="G6" s="1006"/>
      <c r="H6" s="1006"/>
      <c r="I6" s="100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6" t="s">
        <v>29</v>
      </c>
      <c r="B9" s="1007"/>
      <c r="C9" s="1007"/>
      <c r="D9" s="1007"/>
      <c r="E9" s="1007"/>
      <c r="F9" s="1007"/>
      <c r="G9" s="1007"/>
      <c r="H9" s="1007"/>
      <c r="I9" s="1007"/>
    </row>
    <row r="10" spans="1:9" ht="9.75" customHeight="1">
      <c r="C10" s="1008"/>
      <c r="D10" s="1009"/>
      <c r="E10" s="1009"/>
      <c r="F10" s="1009"/>
      <c r="G10" s="1009"/>
      <c r="H10" s="1009"/>
      <c r="I10" s="1009"/>
    </row>
    <row r="11" spans="1:9" s="18" customFormat="1" ht="19.5" customHeight="1">
      <c r="A11" s="1010" t="s">
        <v>20</v>
      </c>
      <c r="B11" s="1000" t="s">
        <v>1</v>
      </c>
      <c r="C11" s="1011"/>
      <c r="D11" s="1010" t="s">
        <v>0</v>
      </c>
      <c r="E11" s="1010" t="s">
        <v>14</v>
      </c>
      <c r="F11" s="1000" t="s">
        <v>21</v>
      </c>
      <c r="G11" s="1011"/>
      <c r="H11" s="1000" t="s">
        <v>31</v>
      </c>
      <c r="I11" s="1001"/>
    </row>
    <row r="12" spans="1:9" s="18" customFormat="1" ht="32.25" customHeight="1">
      <c r="A12" s="1010"/>
      <c r="B12" s="242" t="s">
        <v>15</v>
      </c>
      <c r="C12" s="242" t="s">
        <v>32</v>
      </c>
      <c r="D12" s="1010"/>
      <c r="E12" s="101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9" t="str">
        <f ca="1">"Ngày 31 tháng  12  năm  "&amp;YEAR($A$15)</f>
        <v>Ngày 31 tháng  12  năm  2016</v>
      </c>
      <c r="F67" s="999"/>
      <c r="G67" s="999"/>
      <c r="H67" s="999"/>
      <c r="I67" s="999"/>
    </row>
    <row r="68" spans="1:9" s="18" customFormat="1" ht="12.75">
      <c r="A68" s="999" t="s">
        <v>11</v>
      </c>
      <c r="B68" s="999"/>
      <c r="C68" s="999"/>
      <c r="D68" s="999"/>
      <c r="E68" s="999" t="s">
        <v>12</v>
      </c>
      <c r="F68" s="999"/>
      <c r="G68" s="999"/>
      <c r="H68" s="999"/>
      <c r="I68" s="999"/>
    </row>
    <row r="69" spans="1:9" s="18" customFormat="1" ht="12.75">
      <c r="A69" s="999" t="s">
        <v>13</v>
      </c>
      <c r="B69" s="999"/>
      <c r="C69" s="999"/>
      <c r="D69" s="999"/>
      <c r="E69" s="999" t="s">
        <v>13</v>
      </c>
      <c r="F69" s="999"/>
      <c r="G69" s="999"/>
      <c r="H69" s="999"/>
      <c r="I69" s="99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2"/>
      <c r="B76" s="1012"/>
      <c r="C76" s="1012"/>
      <c r="D76" s="101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2" t="s">
        <v>119</v>
      </c>
      <c r="H1" s="1002"/>
      <c r="I1" s="1002"/>
      <c r="J1" s="100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3"/>
      <c r="I2" s="1003"/>
      <c r="J2" s="1003"/>
    </row>
    <row r="3" spans="1:15" s="3" customFormat="1" ht="16.5" customHeight="1">
      <c r="A3" s="4"/>
      <c r="B3" s="16"/>
      <c r="C3" s="109"/>
      <c r="D3" s="109"/>
      <c r="E3" s="16"/>
      <c r="G3" s="1003"/>
      <c r="H3" s="1003"/>
      <c r="I3" s="1003"/>
      <c r="J3" s="100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3" t="s">
        <v>120</v>
      </c>
      <c r="B5" s="1013"/>
      <c r="C5" s="1013"/>
      <c r="D5" s="1013"/>
      <c r="E5" s="1013"/>
      <c r="F5" s="1013"/>
      <c r="G5" s="1013"/>
      <c r="H5" s="1013"/>
      <c r="I5" s="1013"/>
      <c r="J5" s="1013"/>
    </row>
    <row r="6" spans="1:15" ht="14.25" customHeight="1">
      <c r="A6" s="1015" t="str">
        <f ca="1">$L$11&amp;" / "&amp;YEAR($A$14)</f>
        <v>Quý III / 2016</v>
      </c>
      <c r="B6" s="1015"/>
      <c r="C6" s="1015"/>
      <c r="D6" s="1015"/>
      <c r="E6" s="1015"/>
      <c r="F6" s="1015"/>
      <c r="G6" s="1015"/>
      <c r="H6" s="1015"/>
      <c r="I6" s="1015"/>
      <c r="J6" s="1015"/>
    </row>
    <row r="7" spans="1:15">
      <c r="A7" s="1014" t="s">
        <v>121</v>
      </c>
      <c r="B7" s="1014"/>
      <c r="C7" s="1014"/>
      <c r="D7" s="1014"/>
      <c r="E7" s="1014"/>
      <c r="F7" s="1014"/>
      <c r="G7" s="1014"/>
      <c r="H7" s="1014"/>
      <c r="I7" s="1014"/>
      <c r="J7" s="1014"/>
    </row>
    <row r="8" spans="1:15">
      <c r="A8" s="1014" t="s">
        <v>122</v>
      </c>
      <c r="B8" s="1014"/>
      <c r="C8" s="1014"/>
      <c r="D8" s="1014"/>
      <c r="E8" s="1014"/>
      <c r="F8" s="1014"/>
      <c r="G8" s="1014"/>
      <c r="H8" s="1014"/>
      <c r="I8" s="1014"/>
      <c r="J8" s="1014"/>
    </row>
    <row r="9" spans="1:15">
      <c r="A9" s="112"/>
      <c r="I9" s="112" t="s">
        <v>123</v>
      </c>
    </row>
    <row r="10" spans="1:15" ht="33" customHeight="1" thickBot="1">
      <c r="A10" s="1017" t="s">
        <v>20</v>
      </c>
      <c r="B10" s="1017" t="s">
        <v>124</v>
      </c>
      <c r="C10" s="1016" t="s">
        <v>125</v>
      </c>
      <c r="D10" s="1016"/>
      <c r="E10" s="1016" t="s">
        <v>0</v>
      </c>
      <c r="F10" s="1017" t="s">
        <v>14</v>
      </c>
      <c r="G10" s="1016" t="s">
        <v>21</v>
      </c>
      <c r="H10" s="1016"/>
      <c r="I10" s="1016" t="s">
        <v>126</v>
      </c>
      <c r="J10" s="1016" t="s">
        <v>127</v>
      </c>
      <c r="L10" s="608"/>
      <c r="N10" s="997" t="s">
        <v>331</v>
      </c>
      <c r="O10" s="997"/>
    </row>
    <row r="11" spans="1:15" ht="24" customHeight="1" thickBot="1">
      <c r="A11" s="1018"/>
      <c r="B11" s="1018"/>
      <c r="C11" s="113" t="s">
        <v>128</v>
      </c>
      <c r="D11" s="113" t="s">
        <v>129</v>
      </c>
      <c r="E11" s="1016"/>
      <c r="F11" s="1018"/>
      <c r="G11" s="113" t="s">
        <v>22</v>
      </c>
      <c r="H11" s="113" t="s">
        <v>23</v>
      </c>
      <c r="I11" s="1016"/>
      <c r="J11" s="1016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320382787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287572787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-1732427213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-1727927213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-1727402006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-1735902006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-1745902006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-1771902006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-1755902006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-1732902006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-1740402006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-1750402006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-1763627006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-1717327006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-1703827006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-1695027006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-1709027006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-1715027006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-1717527006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-1727527006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-1725227006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-1707227006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-1704227006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-1687227006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-1688227006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711772994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811772994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796272994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796272994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9"/>
      <c r="H2" s="1029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29"/>
      <c r="G3" s="1029"/>
      <c r="H3" s="1029"/>
      <c r="I3" s="232"/>
    </row>
    <row r="4" spans="1:21" s="140" customFormat="1" ht="19.5" customHeight="1">
      <c r="A4" s="1032" t="s">
        <v>137</v>
      </c>
      <c r="B4" s="1032"/>
      <c r="C4" s="1032"/>
      <c r="D4" s="1032"/>
      <c r="E4" s="1032"/>
      <c r="F4" s="1032"/>
      <c r="G4" s="1032"/>
      <c r="H4" s="1032"/>
      <c r="I4" s="1032"/>
    </row>
    <row r="5" spans="1:21" s="140" customFormat="1" ht="15">
      <c r="A5" s="102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1"/>
      <c r="C5" s="1021"/>
      <c r="D5" s="1021"/>
      <c r="E5" s="1021"/>
      <c r="F5" s="1021"/>
      <c r="G5" s="1021"/>
      <c r="H5" s="1021"/>
      <c r="I5" s="1021"/>
    </row>
    <row r="6" spans="1:21" s="140" customFormat="1" ht="15">
      <c r="D6" s="260" t="s">
        <v>158</v>
      </c>
      <c r="E6" s="1021" t="str">
        <f>IF($M$9="ACB","100983119","1004 148 5104 6511")</f>
        <v>1004 148 5104 6511</v>
      </c>
      <c r="F6" s="1021"/>
      <c r="G6" s="1021"/>
      <c r="H6" s="594" t="s">
        <v>108</v>
      </c>
      <c r="I6" s="261" t="str">
        <f>IF(H6="VNĐ","1121",IF(H6="USD","1122",""))</f>
        <v>1121</v>
      </c>
      <c r="N6" s="1014" t="s">
        <v>331</v>
      </c>
      <c r="O6" s="1014"/>
      <c r="Q6" s="1030" t="s">
        <v>272</v>
      </c>
      <c r="R6" s="1030" t="s">
        <v>332</v>
      </c>
      <c r="S6" s="1030" t="s">
        <v>1332</v>
      </c>
      <c r="T6" s="103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1"/>
      <c r="R7" s="1031"/>
      <c r="S7" s="1031"/>
      <c r="T7" s="1031"/>
    </row>
    <row r="8" spans="1:21" s="145" customFormat="1" ht="22.5" customHeight="1" thickBot="1">
      <c r="A8" s="1022" t="s">
        <v>138</v>
      </c>
      <c r="B8" s="1024" t="s">
        <v>1</v>
      </c>
      <c r="C8" s="1025"/>
      <c r="D8" s="1019" t="s">
        <v>0</v>
      </c>
      <c r="E8" s="1026" t="s">
        <v>14</v>
      </c>
      <c r="F8" s="1028" t="s">
        <v>139</v>
      </c>
      <c r="G8" s="1028"/>
      <c r="H8" s="1025"/>
      <c r="I8" s="1019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3"/>
      <c r="B9" s="146" t="s">
        <v>15</v>
      </c>
      <c r="C9" s="147" t="s">
        <v>140</v>
      </c>
      <c r="D9" s="1020"/>
      <c r="E9" s="1027"/>
      <c r="F9" s="253" t="s">
        <v>141</v>
      </c>
      <c r="G9" s="148" t="s">
        <v>142</v>
      </c>
      <c r="H9" s="596" t="s">
        <v>143</v>
      </c>
      <c r="I9" s="1020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1"/>
  <sheetViews>
    <sheetView showZeros="0" topLeftCell="A4" workbookViewId="0">
      <pane ySplit="2" topLeftCell="A6" activePane="bottomLeft" state="frozen"/>
      <selection activeCell="A4" sqref="A4"/>
      <selection pane="bottomLeft" activeCell="C15" sqref="C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4" t="s">
        <v>338</v>
      </c>
      <c r="B3" s="1034"/>
      <c r="C3" s="1034"/>
      <c r="D3" s="1034"/>
      <c r="E3" s="1034"/>
      <c r="F3" s="1034"/>
      <c r="G3" s="1034"/>
      <c r="H3" s="1034"/>
    </row>
    <row r="4" spans="1:9" s="10" customFormat="1" ht="14.25" customHeight="1">
      <c r="A4" s="1035" t="s">
        <v>35</v>
      </c>
      <c r="B4" s="1037" t="s">
        <v>36</v>
      </c>
      <c r="C4" s="1039" t="s">
        <v>37</v>
      </c>
      <c r="D4" s="1040"/>
      <c r="E4" s="1039" t="s">
        <v>38</v>
      </c>
      <c r="F4" s="1040"/>
      <c r="G4" s="1039" t="s">
        <v>41</v>
      </c>
      <c r="H4" s="1040"/>
    </row>
    <row r="5" spans="1:9" s="10" customFormat="1" ht="14.25" customHeight="1">
      <c r="A5" s="1036"/>
      <c r="B5" s="1038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77721495</v>
      </c>
      <c r="F6" s="8">
        <f t="array" ref="F6">SUM(IF("131"&amp;B6=KHC&amp;KH,TH))</f>
        <v>39622550</v>
      </c>
      <c r="G6" s="55">
        <f t="shared" ref="G6:G38" si="1">ROUND(MAX(C6+E6-D6-F6,0),2)</f>
        <v>38098945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171197359</v>
      </c>
      <c r="F9" s="8">
        <f t="array" ref="F9">SUM(IF("131"&amp;B9=KHC&amp;KH,TH))</f>
        <v>177157139</v>
      </c>
      <c r="G9" s="780">
        <f t="shared" si="1"/>
        <v>9383155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39549230</v>
      </c>
      <c r="F10" s="8">
        <f t="array" ref="F10">SUM(IF("131"&amp;B10=KHC&amp;KH,TH))</f>
        <v>0</v>
      </c>
      <c r="G10" s="780">
        <f t="shared" si="1"/>
        <v>39549230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72819230</v>
      </c>
      <c r="F15" s="8">
        <f t="array" ref="F15">SUM(IF("131"&amp;B15=KHC&amp;KH,TH))</f>
        <v>111361480</v>
      </c>
      <c r="G15" s="780">
        <f t="shared" si="1"/>
        <v>0</v>
      </c>
      <c r="H15" s="780">
        <f t="shared" si="2"/>
        <v>9290770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151075915</v>
      </c>
      <c r="F20" s="8">
        <f t="array" ref="F20">SUM(IF("131"&amp;B20=KHC&amp;KH,TH))</f>
        <v>0</v>
      </c>
      <c r="G20" s="780">
        <f t="shared" si="1"/>
        <v>151075915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109375200</v>
      </c>
      <c r="F22" s="8">
        <f t="array" ref="F22">SUM(IF("131"&amp;B22=KHC&amp;KH,TH))</f>
        <v>0</v>
      </c>
      <c r="G22" s="780">
        <f t="shared" si="1"/>
        <v>109375200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263913460</v>
      </c>
      <c r="F24" s="8">
        <f t="array" ref="F24">SUM(IF("131"&amp;B24=KHC&amp;KH,TH))</f>
        <v>286734860</v>
      </c>
      <c r="G24" s="780">
        <f t="shared" si="1"/>
        <v>5791400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113579400</v>
      </c>
      <c r="F25" s="8">
        <f t="array" ref="F25">SUM(IF("131"&amp;B25=KHC&amp;KH,TH))</f>
        <v>0</v>
      </c>
      <c r="G25" s="780">
        <f t="shared" si="1"/>
        <v>113579400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23920050</v>
      </c>
      <c r="F27" s="8">
        <f t="array" ref="F27">SUM(IF("131"&amp;B27=KHC&amp;KH,TH))</f>
        <v>21651740</v>
      </c>
      <c r="G27" s="780">
        <f t="shared" si="1"/>
        <v>2268310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25047000</v>
      </c>
      <c r="F29" s="8">
        <f t="array" ref="F29">SUM(IF("131"&amp;B29=KHC&amp;KH,TH))</f>
        <v>24247000</v>
      </c>
      <c r="G29" s="780">
        <f t="shared" si="1"/>
        <v>800000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30734550</v>
      </c>
      <c r="F32" s="8">
        <f t="array" ref="F32">SUM(IF("131"&amp;B32=KHC&amp;KH,TH))</f>
        <v>16775440</v>
      </c>
      <c r="G32" s="780">
        <f t="shared" si="1"/>
        <v>13959110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39247824</v>
      </c>
      <c r="F38" s="8">
        <f t="array" ref="F38">SUM(IF("131"&amp;B38=KHC&amp;KH,TH))</f>
        <v>16336980</v>
      </c>
      <c r="G38" s="780">
        <f t="shared" si="1"/>
        <v>22910844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43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 t="str">
        <f t="shared" ref="A44" si="6">IF(B44&lt;&gt;"",ROW()-3,"")</f>
        <v/>
      </c>
      <c r="B44" s="44"/>
      <c r="C44" s="8"/>
      <c r="D44" s="8"/>
      <c r="E44" s="8"/>
      <c r="F44" s="8"/>
      <c r="G44" s="55"/>
      <c r="H44" s="55"/>
      <c r="I44" s="10" t="str">
        <f>IF(ISNA(VLOOKUP(B44,[3]!DS_131,1,0)),"","x")</f>
        <v/>
      </c>
    </row>
    <row r="45" spans="1:9" s="14" customFormat="1" ht="14.25" customHeight="1">
      <c r="A45" s="11"/>
      <c r="B45" s="12" t="s">
        <v>39</v>
      </c>
      <c r="C45" s="13">
        <f t="shared" ref="C45:H45" si="7">SUM(C6:C44)</f>
        <v>198793962</v>
      </c>
      <c r="D45" s="13">
        <f t="shared" si="7"/>
        <v>6395520</v>
      </c>
      <c r="E45" s="13">
        <f t="shared" si="7"/>
        <v>2176481557</v>
      </c>
      <c r="F45" s="13">
        <f t="shared" si="7"/>
        <v>1486025250</v>
      </c>
      <c r="G45" s="13">
        <f t="shared" si="7"/>
        <v>894369179</v>
      </c>
      <c r="H45" s="13">
        <f t="shared" si="7"/>
        <v>11514430</v>
      </c>
    </row>
    <row r="46" spans="1:9">
      <c r="D46" s="183">
        <f>D45-CDPS!D14-CDPS!C14</f>
        <v>6395520</v>
      </c>
      <c r="E46" s="15">
        <f>E45-CDPS!E14</f>
        <v>0</v>
      </c>
      <c r="F46" s="15">
        <f>F45-CDPS!F14</f>
        <v>0</v>
      </c>
      <c r="H46" s="183">
        <f>G45-H45-CDPS!G14-CDPS!H14</f>
        <v>192398442</v>
      </c>
    </row>
    <row r="47" spans="1:9">
      <c r="E47" s="15"/>
      <c r="F47" s="15"/>
    </row>
    <row r="49" spans="5:8">
      <c r="E49" s="15"/>
      <c r="F49" s="1033" t="s">
        <v>422</v>
      </c>
      <c r="G49" s="1033"/>
      <c r="H49" s="1033"/>
    </row>
    <row r="50" spans="5:8">
      <c r="F50" s="1033" t="s">
        <v>109</v>
      </c>
      <c r="G50" s="1033"/>
      <c r="H50" s="1033"/>
    </row>
    <row r="51" spans="5:8">
      <c r="E51" s="183"/>
      <c r="F51" s="1033" t="s">
        <v>136</v>
      </c>
      <c r="G51" s="1033"/>
      <c r="H51" s="1033"/>
    </row>
  </sheetData>
  <sortState ref="A6:I31">
    <sortCondition ref="B6:B31"/>
  </sortState>
  <mergeCells count="9">
    <mergeCell ref="F49:H49"/>
    <mergeCell ref="F50:H50"/>
    <mergeCell ref="F51:H5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2" t="s">
        <v>46</v>
      </c>
      <c r="I1" s="1042"/>
      <c r="J1" s="1042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3"/>
      <c r="J2" s="1043"/>
    </row>
    <row r="3" spans="1:10" s="461" customFormat="1" ht="14.25" customHeight="1">
      <c r="A3" s="609"/>
      <c r="B3" s="607"/>
      <c r="C3" s="607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5" t="s">
        <v>897</v>
      </c>
      <c r="F7" s="1045"/>
      <c r="G7" s="1045"/>
      <c r="H7" s="1045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1" t="s">
        <v>1</v>
      </c>
      <c r="C10" s="1041"/>
      <c r="D10" s="1010" t="s">
        <v>0</v>
      </c>
      <c r="E10" s="1010" t="s">
        <v>14</v>
      </c>
      <c r="F10" s="1010" t="s">
        <v>30</v>
      </c>
      <c r="G10" s="1047" t="s">
        <v>21</v>
      </c>
      <c r="H10" s="1048"/>
      <c r="I10" s="1047" t="s">
        <v>31</v>
      </c>
      <c r="J10" s="1048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VLOOKUP($E$7,'131'!$B$6:$H$44,2,0)</f>
        <v>71372125</v>
      </c>
      <c r="J13" s="47">
        <f>VLOOKUP($E$7,'131'!$B$6:$H$44,3,0)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45884025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192500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27839350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38481190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74238340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87306120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103049100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201369432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226262289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239677339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258822564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278097479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298917839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323033854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351062690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397037080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391129580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391129580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9" t="str">
        <f ca="1">"Ngày 31 tháng  12  năm  "&amp;YEAR($A$14)</f>
        <v>Ngày 31 tháng  12  năm  2016</v>
      </c>
      <c r="F37" s="999"/>
      <c r="G37" s="999"/>
      <c r="H37" s="999"/>
      <c r="I37" s="999"/>
      <c r="J37" s="999"/>
    </row>
    <row r="38" spans="1:11" s="18" customFormat="1" ht="14.25" customHeight="1">
      <c r="C38" s="605" t="s">
        <v>11</v>
      </c>
      <c r="E38" s="999" t="s">
        <v>12</v>
      </c>
      <c r="F38" s="999"/>
      <c r="G38" s="999"/>
      <c r="H38" s="999"/>
      <c r="I38" s="999"/>
      <c r="J38" s="999"/>
    </row>
    <row r="39" spans="1:11" s="18" customFormat="1" ht="14.25" customHeight="1">
      <c r="C39" s="605" t="s">
        <v>13</v>
      </c>
      <c r="E39" s="999" t="s">
        <v>13</v>
      </c>
      <c r="F39" s="999"/>
      <c r="G39" s="999"/>
      <c r="H39" s="999"/>
      <c r="I39" s="999"/>
      <c r="J39" s="999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13" sqref="B1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4" t="s">
        <v>102</v>
      </c>
      <c r="B3" s="1034"/>
      <c r="C3" s="1034"/>
      <c r="D3" s="1034"/>
      <c r="E3" s="1034"/>
      <c r="F3" s="1034"/>
      <c r="G3" s="1034"/>
      <c r="H3" s="1034"/>
    </row>
    <row r="4" spans="1:9" s="10" customFormat="1" ht="14.25" customHeight="1">
      <c r="A4" s="1035" t="s">
        <v>35</v>
      </c>
      <c r="B4" s="1037" t="s">
        <v>36</v>
      </c>
      <c r="C4" s="1039" t="s">
        <v>37</v>
      </c>
      <c r="D4" s="1040"/>
      <c r="E4" s="1039" t="s">
        <v>38</v>
      </c>
      <c r="F4" s="1040"/>
      <c r="G4" s="1039" t="s">
        <v>41</v>
      </c>
      <c r="H4" s="1040"/>
    </row>
    <row r="5" spans="1:9" s="10" customFormat="1" ht="14.25" customHeight="1">
      <c r="A5" s="1036"/>
      <c r="B5" s="103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316893918</v>
      </c>
      <c r="G9" s="55">
        <f t="shared" si="0"/>
        <v>0</v>
      </c>
      <c r="H9" s="55">
        <f t="shared" si="1"/>
        <v>307147500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357199150</v>
      </c>
      <c r="G11" s="55">
        <f t="shared" si="3"/>
        <v>0</v>
      </c>
      <c r="H11" s="55">
        <f t="shared" si="4"/>
        <v>357199150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2336311793</v>
      </c>
      <c r="G18" s="13">
        <f t="shared" si="10"/>
        <v>200000</v>
      </c>
      <c r="H18" s="13">
        <f t="shared" si="10"/>
        <v>2133810250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3" t="s">
        <v>422</v>
      </c>
      <c r="G20" s="1033"/>
      <c r="H20" s="1033"/>
    </row>
    <row r="21" spans="1:9">
      <c r="F21" s="1033" t="s">
        <v>109</v>
      </c>
      <c r="G21" s="1033"/>
      <c r="H21" s="1033"/>
    </row>
    <row r="22" spans="1:9">
      <c r="E22" s="183"/>
      <c r="F22" s="1033" t="s">
        <v>136</v>
      </c>
      <c r="G22" s="1033"/>
      <c r="H22" s="1033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2" t="s">
        <v>46</v>
      </c>
      <c r="I1" s="1042"/>
      <c r="J1" s="1042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</row>
    <row r="3" spans="1:10" s="3" customFormat="1" ht="14.25" customHeight="1">
      <c r="A3" s="4"/>
      <c r="B3" s="16"/>
      <c r="C3" s="16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5" t="s">
        <v>362</v>
      </c>
      <c r="F7" s="1045"/>
      <c r="G7" s="1045"/>
      <c r="H7" s="104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1" t="s">
        <v>1</v>
      </c>
      <c r="C10" s="1041"/>
      <c r="D10" s="1010" t="s">
        <v>0</v>
      </c>
      <c r="E10" s="1010" t="s">
        <v>14</v>
      </c>
      <c r="F10" s="1010" t="s">
        <v>30</v>
      </c>
      <c r="G10" s="1047" t="s">
        <v>21</v>
      </c>
      <c r="H10" s="1048"/>
      <c r="I10" s="1047" t="s">
        <v>31</v>
      </c>
      <c r="J10" s="1048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9" t="e">
        <f ca="1">"Ngày 31 tháng  12  năm  "&amp;YEAR($A$14)</f>
        <v>#VALUE!</v>
      </c>
      <c r="F56" s="999"/>
      <c r="G56" s="999"/>
      <c r="H56" s="999"/>
      <c r="I56" s="999"/>
      <c r="J56" s="999"/>
    </row>
    <row r="57" spans="1:11" s="18" customFormat="1" ht="14.25" customHeight="1">
      <c r="C57" s="214" t="s">
        <v>11</v>
      </c>
      <c r="E57" s="999" t="s">
        <v>12</v>
      </c>
      <c r="F57" s="999"/>
      <c r="G57" s="999"/>
      <c r="H57" s="999"/>
      <c r="I57" s="999"/>
      <c r="J57" s="999"/>
    </row>
    <row r="58" spans="1:11" s="18" customFormat="1" ht="14.25" customHeight="1">
      <c r="C58" s="214" t="s">
        <v>13</v>
      </c>
      <c r="E58" s="999" t="s">
        <v>13</v>
      </c>
      <c r="F58" s="999"/>
      <c r="G58" s="999"/>
      <c r="H58" s="999"/>
      <c r="I58" s="999"/>
      <c r="J58" s="99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4" t="s">
        <v>1315</v>
      </c>
      <c r="B1" s="1034"/>
      <c r="C1" s="1034"/>
      <c r="D1" s="1034"/>
      <c r="E1" s="1034"/>
      <c r="F1" s="1034"/>
      <c r="G1" s="1034"/>
      <c r="H1" s="1034"/>
      <c r="I1" s="1034"/>
    </row>
    <row r="2" spans="1:9" s="10" customFormat="1" ht="15.75" customHeight="1">
      <c r="A2" s="1049" t="s">
        <v>35</v>
      </c>
      <c r="B2" s="1050" t="s">
        <v>1316</v>
      </c>
      <c r="C2" s="1050" t="s">
        <v>1317</v>
      </c>
      <c r="D2" s="1050" t="s">
        <v>37</v>
      </c>
      <c r="E2" s="1050"/>
      <c r="F2" s="1050" t="s">
        <v>38</v>
      </c>
      <c r="G2" s="1050"/>
      <c r="H2" s="1051" t="s">
        <v>353</v>
      </c>
      <c r="I2" s="1040"/>
    </row>
    <row r="3" spans="1:9" s="10" customFormat="1" ht="15.75" customHeight="1">
      <c r="A3" s="1049"/>
      <c r="B3" s="1050"/>
      <c r="C3" s="1050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2" t="s">
        <v>1319</v>
      </c>
      <c r="H1" s="1042"/>
      <c r="I1" s="1042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3" t="s">
        <v>1320</v>
      </c>
      <c r="H2" s="1043"/>
      <c r="I2" s="1043"/>
    </row>
    <row r="3" spans="1:9" s="881" customFormat="1" ht="16.5" customHeight="1">
      <c r="A3" s="858"/>
      <c r="B3" s="858"/>
      <c r="C3" s="858"/>
      <c r="F3" s="737"/>
      <c r="G3" s="1043"/>
      <c r="H3" s="1043"/>
      <c r="I3" s="1043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7" t="s">
        <v>1321</v>
      </c>
      <c r="B5" s="1057"/>
      <c r="C5" s="1057"/>
      <c r="D5" s="1057"/>
      <c r="E5" s="1057"/>
      <c r="F5" s="1057"/>
      <c r="G5" s="1057"/>
      <c r="H5" s="1057"/>
      <c r="I5" s="1057"/>
    </row>
    <row r="6" spans="1:9" s="18" customFormat="1">
      <c r="A6" s="999" t="s">
        <v>1322</v>
      </c>
      <c r="B6" s="999"/>
      <c r="C6" s="999"/>
      <c r="D6" s="999"/>
      <c r="E6" s="999"/>
      <c r="F6" s="999"/>
      <c r="G6" s="999"/>
      <c r="H6" s="999"/>
      <c r="I6" s="999"/>
    </row>
    <row r="7" spans="1:9" s="18" customFormat="1">
      <c r="A7" s="999" t="s">
        <v>1323</v>
      </c>
      <c r="B7" s="999"/>
      <c r="C7" s="999"/>
      <c r="D7" s="999"/>
      <c r="E7" s="999"/>
      <c r="F7" s="999"/>
      <c r="G7" s="999"/>
      <c r="H7" s="999"/>
      <c r="I7" s="999"/>
    </row>
    <row r="8" spans="1:9" s="18" customFormat="1" ht="15" customHeight="1">
      <c r="A8" s="999" t="str">
        <f>IF(MID($E$9,4,4)="1015","Đối tượng cho vay: NH Eximbank CN Q11","Đối tượng cho vay: NH Eximbank CN Q4")</f>
        <v>Đối tượng cho vay: NH Eximbank CN Q4</v>
      </c>
      <c r="B8" s="999"/>
      <c r="C8" s="999"/>
      <c r="D8" s="999"/>
      <c r="E8" s="999"/>
      <c r="F8" s="999"/>
      <c r="G8" s="999"/>
      <c r="H8" s="999"/>
      <c r="I8" s="999"/>
    </row>
    <row r="9" spans="1:9" s="18" customFormat="1">
      <c r="A9" s="856"/>
      <c r="B9" s="856"/>
      <c r="C9" s="856"/>
      <c r="D9" s="20" t="s">
        <v>1324</v>
      </c>
      <c r="E9" s="1052" t="s">
        <v>1318</v>
      </c>
      <c r="F9" s="1052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999" t="s">
        <v>1325</v>
      </c>
      <c r="B10" s="999"/>
      <c r="C10" s="999"/>
      <c r="D10" s="999"/>
      <c r="E10" s="999"/>
      <c r="F10" s="999"/>
      <c r="G10" s="999"/>
      <c r="H10" s="999"/>
      <c r="I10" s="999"/>
    </row>
    <row r="11" spans="1:9" s="18" customFormat="1">
      <c r="C11" s="1046"/>
      <c r="D11" s="1046"/>
      <c r="E11" s="1046"/>
      <c r="F11" s="1046"/>
      <c r="G11" s="1046"/>
      <c r="H11" s="1046"/>
      <c r="I11" s="1046"/>
    </row>
    <row r="12" spans="1:9" s="18" customFormat="1" ht="15.75" customHeight="1">
      <c r="A12" s="1053" t="s">
        <v>20</v>
      </c>
      <c r="B12" s="1047" t="s">
        <v>1</v>
      </c>
      <c r="C12" s="1048"/>
      <c r="D12" s="1053" t="s">
        <v>0</v>
      </c>
      <c r="E12" s="1053" t="s">
        <v>14</v>
      </c>
      <c r="F12" s="1055" t="s">
        <v>1326</v>
      </c>
      <c r="G12" s="1056"/>
      <c r="H12" s="1055" t="s">
        <v>1327</v>
      </c>
      <c r="I12" s="1056"/>
    </row>
    <row r="13" spans="1:9" s="18" customFormat="1" ht="33.75" customHeight="1">
      <c r="A13" s="1054"/>
      <c r="B13" s="242" t="s">
        <v>15</v>
      </c>
      <c r="C13" s="242" t="s">
        <v>32</v>
      </c>
      <c r="D13" s="1054"/>
      <c r="E13" s="1054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60" t="s">
        <v>178</v>
      </c>
      <c r="K2" s="1060"/>
      <c r="L2" s="1060"/>
      <c r="M2" s="1060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6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8"/>
      <c r="L3" s="1068"/>
      <c r="M3" s="1068"/>
      <c r="N3" s="267"/>
    </row>
    <row r="4" spans="1:14">
      <c r="F4" s="267"/>
      <c r="G4" s="267"/>
      <c r="H4" s="267"/>
      <c r="I4" s="267"/>
      <c r="J4" s="1068"/>
      <c r="K4" s="1068"/>
      <c r="L4" s="1068"/>
      <c r="M4" s="1068"/>
      <c r="N4" s="267"/>
    </row>
    <row r="5" spans="1:14" s="268" customFormat="1" ht="23.25" customHeight="1">
      <c r="A5" s="1059" t="s">
        <v>179</v>
      </c>
      <c r="B5" s="1059"/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1059"/>
    </row>
    <row r="6" spans="1:14">
      <c r="A6" s="1060" t="s">
        <v>423</v>
      </c>
      <c r="B6" s="1060" t="s">
        <v>180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62" t="s">
        <v>20</v>
      </c>
      <c r="B8" s="1063" t="s">
        <v>1</v>
      </c>
      <c r="C8" s="1064"/>
      <c r="D8" s="1062" t="s">
        <v>0</v>
      </c>
      <c r="E8" s="1062" t="s">
        <v>14</v>
      </c>
      <c r="F8" s="1067" t="s">
        <v>21</v>
      </c>
      <c r="G8" s="1067"/>
      <c r="H8" s="1067"/>
      <c r="I8" s="1067"/>
      <c r="J8" s="1067"/>
      <c r="K8" s="1067"/>
      <c r="L8" s="1067" t="s">
        <v>31</v>
      </c>
      <c r="M8" s="1067"/>
      <c r="N8" s="1067"/>
    </row>
    <row r="9" spans="1:14" ht="15.75" customHeight="1">
      <c r="A9" s="1062"/>
      <c r="B9" s="1065"/>
      <c r="C9" s="1066"/>
      <c r="D9" s="1062"/>
      <c r="E9" s="1062"/>
      <c r="F9" s="1067" t="s">
        <v>181</v>
      </c>
      <c r="G9" s="1067"/>
      <c r="H9" s="1067"/>
      <c r="I9" s="1067" t="s">
        <v>182</v>
      </c>
      <c r="J9" s="1067"/>
      <c r="K9" s="1067"/>
      <c r="L9" s="1062" t="s">
        <v>183</v>
      </c>
      <c r="M9" s="1062" t="s">
        <v>184</v>
      </c>
      <c r="N9" s="1062" t="s">
        <v>185</v>
      </c>
    </row>
    <row r="10" spans="1:14" ht="15.75" customHeight="1">
      <c r="A10" s="1062"/>
      <c r="B10" s="1070" t="s">
        <v>15</v>
      </c>
      <c r="C10" s="1070" t="s">
        <v>32</v>
      </c>
      <c r="D10" s="1062"/>
      <c r="E10" s="1062"/>
      <c r="F10" s="1072" t="s">
        <v>183</v>
      </c>
      <c r="G10" s="1072" t="s">
        <v>184</v>
      </c>
      <c r="H10" s="1072" t="s">
        <v>185</v>
      </c>
      <c r="I10" s="1072" t="s">
        <v>183</v>
      </c>
      <c r="J10" s="1072" t="s">
        <v>184</v>
      </c>
      <c r="K10" s="1072" t="s">
        <v>185</v>
      </c>
      <c r="L10" s="1069"/>
      <c r="M10" s="1069"/>
      <c r="N10" s="1069"/>
    </row>
    <row r="11" spans="1:14">
      <c r="A11" s="1062"/>
      <c r="B11" s="1071"/>
      <c r="C11" s="1071"/>
      <c r="D11" s="1062"/>
      <c r="E11" s="1062"/>
      <c r="F11" s="1073"/>
      <c r="G11" s="1073"/>
      <c r="H11" s="1073"/>
      <c r="I11" s="1073"/>
      <c r="J11" s="1073"/>
      <c r="K11" s="1073"/>
      <c r="L11" s="1069"/>
      <c r="M11" s="1069"/>
      <c r="N11" s="106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8" t="str">
        <f>"Ngày 31 tháng  12  năm  "&amp;YEAR($A$14)</f>
        <v>Ngày 31 tháng  12  năm  2011</v>
      </c>
      <c r="F23" s="1058"/>
      <c r="G23" s="1058"/>
      <c r="H23" s="1058"/>
      <c r="I23" s="1058"/>
      <c r="J23" s="1058"/>
      <c r="K23" s="1058"/>
      <c r="L23" s="1058"/>
      <c r="M23" s="1058"/>
      <c r="N23" s="1058"/>
    </row>
    <row r="24" spans="1:14">
      <c r="A24" s="1058" t="s">
        <v>11</v>
      </c>
      <c r="B24" s="1058"/>
      <c r="C24" s="1058"/>
      <c r="D24" s="1058"/>
      <c r="E24" s="1058" t="s">
        <v>12</v>
      </c>
      <c r="F24" s="1058"/>
      <c r="G24" s="1058"/>
      <c r="H24" s="1058"/>
      <c r="I24" s="1058"/>
      <c r="J24" s="1058"/>
      <c r="K24" s="1058"/>
      <c r="L24" s="1058"/>
      <c r="M24" s="1058"/>
      <c r="N24" s="1058"/>
    </row>
    <row r="25" spans="1:14">
      <c r="A25" s="1058" t="s">
        <v>13</v>
      </c>
      <c r="B25" s="1058"/>
      <c r="C25" s="1058"/>
      <c r="D25" s="1058"/>
      <c r="E25" s="1058" t="s">
        <v>13</v>
      </c>
      <c r="F25" s="1058"/>
      <c r="G25" s="1058"/>
      <c r="H25" s="1058"/>
      <c r="I25" s="1058"/>
      <c r="J25" s="1058"/>
      <c r="K25" s="1058"/>
      <c r="L25" s="1058"/>
      <c r="M25" s="1058"/>
      <c r="N25" s="105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5"/>
  <sheetViews>
    <sheetView topLeftCell="A9" workbookViewId="0">
      <pane ySplit="3" topLeftCell="A15" activePane="bottomLeft" state="frozen"/>
      <selection activeCell="A9" sqref="A9"/>
      <selection pane="bottomLeft" activeCell="C26" sqref="C2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2" t="s">
        <v>187</v>
      </c>
      <c r="I1" s="1042"/>
      <c r="J1" s="1042"/>
      <c r="K1" s="1042"/>
      <c r="L1" s="1042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  <c r="K2" s="1043"/>
      <c r="L2" s="1043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3"/>
      <c r="I3" s="1043"/>
      <c r="J3" s="1043"/>
      <c r="K3" s="1043"/>
      <c r="L3" s="1043"/>
      <c r="M3" s="738"/>
      <c r="N3" s="733"/>
    </row>
    <row r="4" spans="1:14" s="286" customFormat="1" ht="27.75" customHeight="1">
      <c r="B4" s="1082" t="s">
        <v>188</v>
      </c>
      <c r="C4" s="1082"/>
      <c r="D4" s="1082"/>
      <c r="E4" s="1082"/>
      <c r="F4" s="1082"/>
      <c r="G4" s="1082"/>
      <c r="H4" s="1082"/>
      <c r="I4" s="1082"/>
      <c r="J4" s="1082"/>
      <c r="K4" s="1082"/>
      <c r="L4" s="1082"/>
      <c r="N4" s="734"/>
    </row>
    <row r="5" spans="1:14" s="286" customFormat="1" ht="15" customHeight="1">
      <c r="B5" s="1081" t="s">
        <v>189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N5" s="734"/>
    </row>
    <row r="6" spans="1:14" s="286" customFormat="1" ht="12.75" customHeight="1">
      <c r="B6" s="1081" t="s">
        <v>190</v>
      </c>
      <c r="C6" s="1081"/>
      <c r="D6" s="1081"/>
      <c r="E6" s="1081"/>
      <c r="F6" s="1081"/>
      <c r="G6" s="1081"/>
      <c r="H6" s="1081"/>
      <c r="I6" s="1081"/>
      <c r="J6" s="1081"/>
      <c r="K6" s="1081"/>
      <c r="L6" s="1081"/>
      <c r="N6" s="734"/>
    </row>
    <row r="7" spans="1:14" s="287" customFormat="1" ht="24" customHeight="1">
      <c r="C7" s="1074" t="s">
        <v>191</v>
      </c>
      <c r="D7" s="1074"/>
      <c r="E7" s="1074"/>
      <c r="F7" s="1074"/>
      <c r="G7" s="1074"/>
      <c r="H7" s="1074"/>
      <c r="I7" s="1074"/>
      <c r="J7" s="1074"/>
      <c r="K7" s="1074"/>
      <c r="L7" s="1074"/>
      <c r="N7" s="735"/>
    </row>
    <row r="8" spans="1:14" ht="20.25" customHeight="1">
      <c r="B8" s="1075" t="s">
        <v>35</v>
      </c>
      <c r="C8" s="1076" t="s">
        <v>192</v>
      </c>
      <c r="D8" s="1077" t="s">
        <v>193</v>
      </c>
      <c r="E8" s="1079" t="s">
        <v>139</v>
      </c>
      <c r="F8" s="1079"/>
      <c r="G8" s="1079"/>
      <c r="H8" s="1079"/>
      <c r="I8" s="1079"/>
      <c r="J8" s="1079"/>
      <c r="K8" s="1079"/>
      <c r="L8" s="1079"/>
    </row>
    <row r="9" spans="1:14" ht="20.25" customHeight="1">
      <c r="B9" s="1075"/>
      <c r="C9" s="1076"/>
      <c r="D9" s="1078"/>
      <c r="E9" s="1079" t="s">
        <v>194</v>
      </c>
      <c r="F9" s="1079"/>
      <c r="G9" s="1080" t="s">
        <v>195</v>
      </c>
      <c r="H9" s="1080"/>
      <c r="I9" s="1080" t="s">
        <v>196</v>
      </c>
      <c r="J9" s="1080"/>
      <c r="K9" s="1080" t="s">
        <v>197</v>
      </c>
      <c r="L9" s="1080"/>
    </row>
    <row r="10" spans="1:14" ht="20.25" customHeight="1">
      <c r="B10" s="1075"/>
      <c r="C10" s="1076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95484</v>
      </c>
      <c r="H19" s="25">
        <f t="array" ref="H19">SUM(IF("1521"&amp;C19=KHN&amp;MH,TH))</f>
        <v>700608800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95484</v>
      </c>
      <c r="L19" s="8">
        <f t="shared" si="4"/>
        <v>700608800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33883</v>
      </c>
      <c r="H20" s="25">
        <f t="array" ref="H20">SUM(IF("1521"&amp;C20=KHN&amp;MH,TH))</f>
        <v>277357000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33883</v>
      </c>
      <c r="L20" s="8">
        <f t="shared" si="4"/>
        <v>277357000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7497</v>
      </c>
      <c r="H24" s="25">
        <f t="array" ref="H24">SUM(IF("1521"&amp;C24=KHN&amp;MH,TH))</f>
        <v>68972400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7497</v>
      </c>
      <c r="L24" s="8">
        <f t="shared" si="4"/>
        <v>68972400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9.5" customHeight="1">
      <c r="A28" s="293" t="str">
        <f t="shared" ref="A28:A29" si="6">IF(B28&lt;&gt;"","NL","")</f>
        <v/>
      </c>
      <c r="B28" s="294" t="str">
        <f>IF(C28&lt;&gt;"",#REF!+1,"")</f>
        <v/>
      </c>
      <c r="C28" s="302"/>
      <c r="D28" s="303"/>
      <c r="E28" s="304"/>
      <c r="F28" s="304"/>
      <c r="G28" s="304"/>
      <c r="H28" s="304"/>
      <c r="I28" s="304"/>
      <c r="J28" s="304"/>
      <c r="K28" s="8"/>
      <c r="L28" s="8"/>
      <c r="M28" s="293"/>
    </row>
    <row r="29" spans="1:13" ht="19.5" customHeight="1">
      <c r="A29" s="293" t="str">
        <f t="shared" si="6"/>
        <v/>
      </c>
      <c r="B29" s="292"/>
      <c r="C29" s="301" t="s">
        <v>340</v>
      </c>
      <c r="D29" s="292"/>
      <c r="E29" s="13">
        <f t="shared" ref="E29:L29" si="7">SUM(E18:E28)</f>
        <v>0</v>
      </c>
      <c r="F29" s="13">
        <f t="shared" si="7"/>
        <v>0</v>
      </c>
      <c r="G29" s="13">
        <f t="shared" si="7"/>
        <v>238185</v>
      </c>
      <c r="H29" s="13">
        <f t="shared" si="7"/>
        <v>1929687880</v>
      </c>
      <c r="I29" s="13">
        <f t="shared" si="7"/>
        <v>4188</v>
      </c>
      <c r="J29" s="13">
        <f t="shared" si="7"/>
        <v>37692000</v>
      </c>
      <c r="K29" s="13">
        <f t="shared" si="7"/>
        <v>233997</v>
      </c>
      <c r="L29" s="13">
        <f t="shared" si="7"/>
        <v>1891995880</v>
      </c>
      <c r="M29" s="293"/>
    </row>
    <row r="30" spans="1:13" ht="19.5" customHeight="1">
      <c r="A30" s="293"/>
      <c r="B30" s="474"/>
      <c r="C30" s="475"/>
      <c r="D30" s="474"/>
      <c r="E30" s="476"/>
      <c r="F30" s="476">
        <f>F29-CDPS!C19</f>
        <v>0</v>
      </c>
      <c r="G30" s="476"/>
      <c r="H30" s="476">
        <f>H29-CDPS!E19</f>
        <v>0</v>
      </c>
      <c r="I30" s="476"/>
      <c r="J30" s="476">
        <f>J29-CDPS!F19</f>
        <v>0</v>
      </c>
      <c r="K30" s="476"/>
      <c r="L30" s="476">
        <f>L29-CDPS!G19</f>
        <v>0</v>
      </c>
      <c r="M30" s="293"/>
    </row>
    <row r="31" spans="1:13" ht="19.5" customHeight="1">
      <c r="A31" s="293" t="str">
        <f t="shared" ref="A31:A62" si="8">IF(B31&lt;&gt;"","TP","")</f>
        <v>TP</v>
      </c>
      <c r="B31" s="306">
        <f t="shared" ref="B31:B62" si="9">IF(C31&lt;&gt;"",B30+1,"")</f>
        <v>1</v>
      </c>
      <c r="C31" s="189" t="s">
        <v>1093</v>
      </c>
      <c r="D31" s="305"/>
      <c r="E31" s="25"/>
      <c r="F31" s="25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25">
        <f t="shared" ref="K31:K94" si="10">E31+G31-I31</f>
        <v>0</v>
      </c>
      <c r="L31" s="25">
        <f t="shared" ref="L31:L94" si="11">F31+H31-J31</f>
        <v>0</v>
      </c>
      <c r="M31" s="293"/>
    </row>
    <row r="32" spans="1:13" ht="19.5" customHeight="1">
      <c r="A32" s="293" t="str">
        <f t="shared" si="8"/>
        <v>TP</v>
      </c>
      <c r="B32" s="306">
        <f t="shared" si="9"/>
        <v>2</v>
      </c>
      <c r="C32" s="192" t="s">
        <v>656</v>
      </c>
      <c r="D32" s="305"/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0"/>
        <v>0</v>
      </c>
      <c r="L32" s="8">
        <f t="shared" si="11"/>
        <v>0</v>
      </c>
      <c r="M32" s="293"/>
    </row>
    <row r="33" spans="1:13" ht="18" customHeight="1">
      <c r="A33" s="293" t="str">
        <f t="shared" si="8"/>
        <v>TP</v>
      </c>
      <c r="B33" s="306">
        <f t="shared" si="9"/>
        <v>3</v>
      </c>
      <c r="C33" s="192" t="s">
        <v>666</v>
      </c>
      <c r="D33" s="305"/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0"/>
        <v>0</v>
      </c>
      <c r="L33" s="8">
        <f t="shared" si="11"/>
        <v>0</v>
      </c>
      <c r="M33" s="293"/>
    </row>
    <row r="34" spans="1:13" ht="18" customHeight="1">
      <c r="A34" s="293" t="str">
        <f t="shared" si="8"/>
        <v>TP</v>
      </c>
      <c r="B34" s="306">
        <f t="shared" si="9"/>
        <v>4</v>
      </c>
      <c r="C34" s="192" t="s">
        <v>659</v>
      </c>
      <c r="D34" s="305"/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0"/>
        <v>0</v>
      </c>
      <c r="L34" s="8">
        <f t="shared" si="11"/>
        <v>0</v>
      </c>
      <c r="M34" s="293"/>
    </row>
    <row r="35" spans="1:13" ht="18.75" customHeight="1">
      <c r="A35" s="293" t="str">
        <f t="shared" si="8"/>
        <v>TP</v>
      </c>
      <c r="B35" s="306">
        <f t="shared" si="9"/>
        <v>5</v>
      </c>
      <c r="C35" s="192" t="s">
        <v>664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0"/>
        <v>0</v>
      </c>
      <c r="L35" s="8">
        <f t="shared" si="11"/>
        <v>0</v>
      </c>
      <c r="M35" s="293"/>
    </row>
    <row r="36" spans="1:13" ht="18.75" customHeight="1">
      <c r="A36" s="293" t="str">
        <f t="shared" si="8"/>
        <v>TP</v>
      </c>
      <c r="B36" s="306">
        <f t="shared" si="9"/>
        <v>6</v>
      </c>
      <c r="C36" s="192" t="s">
        <v>658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0"/>
        <v>0</v>
      </c>
      <c r="L36" s="8">
        <f t="shared" si="11"/>
        <v>0</v>
      </c>
      <c r="M36" s="293"/>
    </row>
    <row r="37" spans="1:13" ht="18.75" customHeight="1">
      <c r="A37" s="293" t="str">
        <f t="shared" si="8"/>
        <v>TP</v>
      </c>
      <c r="B37" s="306">
        <f t="shared" si="9"/>
        <v>7</v>
      </c>
      <c r="C37" s="192" t="s">
        <v>665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0"/>
        <v>0</v>
      </c>
      <c r="L37" s="8">
        <f t="shared" si="11"/>
        <v>0</v>
      </c>
      <c r="M37" s="293"/>
    </row>
    <row r="38" spans="1:13" ht="18.75" customHeight="1">
      <c r="A38" s="293" t="str">
        <f t="shared" si="8"/>
        <v>TP</v>
      </c>
      <c r="B38" s="306">
        <f t="shared" si="9"/>
        <v>8</v>
      </c>
      <c r="C38" s="192" t="s">
        <v>663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0"/>
        <v>0</v>
      </c>
      <c r="L38" s="8">
        <f t="shared" si="11"/>
        <v>0</v>
      </c>
      <c r="M38" s="293"/>
    </row>
    <row r="39" spans="1:13" ht="18.75" customHeight="1">
      <c r="A39" s="293" t="str">
        <f t="shared" si="8"/>
        <v>TP</v>
      </c>
      <c r="B39" s="306">
        <f t="shared" si="9"/>
        <v>9</v>
      </c>
      <c r="C39" s="192" t="s">
        <v>661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0"/>
        <v>0</v>
      </c>
      <c r="L39" s="8">
        <f t="shared" si="11"/>
        <v>0</v>
      </c>
      <c r="M39" s="293"/>
    </row>
    <row r="40" spans="1:13" ht="18.75" customHeight="1">
      <c r="A40" s="293" t="str">
        <f t="shared" si="8"/>
        <v>TP</v>
      </c>
      <c r="B40" s="306">
        <f t="shared" si="9"/>
        <v>10</v>
      </c>
      <c r="C40" s="192" t="s">
        <v>662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0"/>
        <v>0</v>
      </c>
      <c r="L40" s="8">
        <f t="shared" si="11"/>
        <v>0</v>
      </c>
      <c r="M40" s="293"/>
    </row>
    <row r="41" spans="1:13" ht="18.75" customHeight="1">
      <c r="A41" s="293" t="str">
        <f t="shared" si="8"/>
        <v>TP</v>
      </c>
      <c r="B41" s="306">
        <f t="shared" si="9"/>
        <v>11</v>
      </c>
      <c r="C41" s="192" t="s">
        <v>660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0"/>
        <v>0</v>
      </c>
      <c r="L41" s="8">
        <f t="shared" si="11"/>
        <v>0</v>
      </c>
      <c r="M41" s="293"/>
    </row>
    <row r="42" spans="1:13" ht="18.75" customHeight="1">
      <c r="A42" s="293" t="str">
        <f t="shared" si="8"/>
        <v>TP</v>
      </c>
      <c r="B42" s="306">
        <f t="shared" si="9"/>
        <v>12</v>
      </c>
      <c r="C42" s="189" t="s">
        <v>1214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0"/>
        <v>0</v>
      </c>
      <c r="L42" s="8">
        <f t="shared" si="11"/>
        <v>0</v>
      </c>
      <c r="M42" s="293"/>
    </row>
    <row r="43" spans="1:13" ht="18.75" customHeight="1">
      <c r="A43" s="293" t="str">
        <f t="shared" si="8"/>
        <v>TP</v>
      </c>
      <c r="B43" s="306">
        <f t="shared" si="9"/>
        <v>13</v>
      </c>
      <c r="C43" s="40" t="s">
        <v>1187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0"/>
        <v>0</v>
      </c>
      <c r="L43" s="8">
        <f t="shared" si="11"/>
        <v>0</v>
      </c>
      <c r="M43" s="293"/>
    </row>
    <row r="44" spans="1:13" ht="18.75" customHeight="1">
      <c r="A44" s="293" t="str">
        <f t="shared" si="8"/>
        <v>TP</v>
      </c>
      <c r="B44" s="306">
        <f t="shared" si="9"/>
        <v>14</v>
      </c>
      <c r="C44" s="40" t="s">
        <v>1248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0"/>
        <v>0</v>
      </c>
      <c r="L44" s="8">
        <f t="shared" si="11"/>
        <v>0</v>
      </c>
      <c r="M44" s="293"/>
    </row>
    <row r="45" spans="1:13" ht="18.75" customHeight="1">
      <c r="A45" s="293" t="str">
        <f t="shared" si="8"/>
        <v>TP</v>
      </c>
      <c r="B45" s="306">
        <f t="shared" si="9"/>
        <v>15</v>
      </c>
      <c r="C45" s="189" t="s">
        <v>1139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0"/>
        <v>0</v>
      </c>
      <c r="L45" s="8">
        <f t="shared" si="11"/>
        <v>0</v>
      </c>
      <c r="M45" s="293"/>
    </row>
    <row r="46" spans="1:13" ht="18.75" customHeight="1">
      <c r="A46" s="293" t="str">
        <f t="shared" si="8"/>
        <v>TP</v>
      </c>
      <c r="B46" s="306">
        <f t="shared" si="9"/>
        <v>16</v>
      </c>
      <c r="C46" s="189" t="s">
        <v>1269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0"/>
        <v>0</v>
      </c>
      <c r="L46" s="8">
        <f t="shared" si="11"/>
        <v>0</v>
      </c>
      <c r="M46" s="293"/>
    </row>
    <row r="47" spans="1:13" ht="18.75" customHeight="1">
      <c r="A47" s="293" t="str">
        <f t="shared" si="8"/>
        <v>TP</v>
      </c>
      <c r="B47" s="306">
        <f t="shared" si="9"/>
        <v>17</v>
      </c>
      <c r="C47" s="192" t="s">
        <v>678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0"/>
        <v>0</v>
      </c>
      <c r="L47" s="8">
        <f t="shared" si="11"/>
        <v>0</v>
      </c>
      <c r="M47" s="293"/>
    </row>
    <row r="48" spans="1:13" ht="18.75" customHeight="1">
      <c r="A48" s="293" t="str">
        <f t="shared" si="8"/>
        <v>TP</v>
      </c>
      <c r="B48" s="306">
        <f t="shared" si="9"/>
        <v>18</v>
      </c>
      <c r="C48" s="40" t="s">
        <v>1218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0"/>
        <v>0</v>
      </c>
      <c r="L48" s="8">
        <f t="shared" si="11"/>
        <v>0</v>
      </c>
      <c r="M48" s="293"/>
    </row>
    <row r="49" spans="1:13" ht="18.75" customHeight="1">
      <c r="A49" s="293" t="str">
        <f t="shared" si="8"/>
        <v>TP</v>
      </c>
      <c r="B49" s="306">
        <f t="shared" si="9"/>
        <v>19</v>
      </c>
      <c r="C49" s="192" t="s">
        <v>1181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0"/>
        <v>0</v>
      </c>
      <c r="L49" s="8">
        <f t="shared" si="11"/>
        <v>0</v>
      </c>
      <c r="M49" s="293"/>
    </row>
    <row r="50" spans="1:13" ht="18.75" customHeight="1">
      <c r="A50" s="293" t="str">
        <f t="shared" si="8"/>
        <v>TP</v>
      </c>
      <c r="B50" s="306">
        <f t="shared" si="9"/>
        <v>20</v>
      </c>
      <c r="C50" s="192" t="s">
        <v>1204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0"/>
        <v>0</v>
      </c>
      <c r="L50" s="8">
        <f t="shared" si="11"/>
        <v>0</v>
      </c>
      <c r="M50" s="293"/>
    </row>
    <row r="51" spans="1:13" ht="18.75" customHeight="1">
      <c r="A51" s="293" t="str">
        <f t="shared" si="8"/>
        <v>TP</v>
      </c>
      <c r="B51" s="306">
        <f t="shared" si="9"/>
        <v>21</v>
      </c>
      <c r="C51" s="192" t="s">
        <v>1211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0"/>
        <v>0</v>
      </c>
      <c r="L51" s="8">
        <f t="shared" si="11"/>
        <v>0</v>
      </c>
      <c r="M51" s="293"/>
    </row>
    <row r="52" spans="1:13" ht="18.75" customHeight="1">
      <c r="A52" s="293" t="str">
        <f t="shared" si="8"/>
        <v>TP</v>
      </c>
      <c r="B52" s="306">
        <f t="shared" si="9"/>
        <v>22</v>
      </c>
      <c r="C52" s="192" t="s">
        <v>1198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0"/>
        <v>0</v>
      </c>
      <c r="L52" s="8">
        <f t="shared" si="11"/>
        <v>0</v>
      </c>
      <c r="M52" s="293"/>
    </row>
    <row r="53" spans="1:13" ht="18.75" customHeight="1">
      <c r="A53" s="293" t="str">
        <f t="shared" si="8"/>
        <v>TP</v>
      </c>
      <c r="B53" s="306">
        <f t="shared" si="9"/>
        <v>23</v>
      </c>
      <c r="C53" s="189" t="s">
        <v>1210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0"/>
        <v>0</v>
      </c>
      <c r="L53" s="8">
        <f t="shared" si="11"/>
        <v>0</v>
      </c>
      <c r="M53" s="293"/>
    </row>
    <row r="54" spans="1:13" ht="18.75" customHeight="1">
      <c r="A54" s="293" t="str">
        <f t="shared" si="8"/>
        <v>TP</v>
      </c>
      <c r="B54" s="306">
        <f t="shared" si="9"/>
        <v>24</v>
      </c>
      <c r="C54" s="189" t="s">
        <v>1135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0"/>
        <v>0</v>
      </c>
      <c r="L54" s="8">
        <f t="shared" si="11"/>
        <v>0</v>
      </c>
      <c r="M54" s="293"/>
    </row>
    <row r="55" spans="1:13" ht="18.75" customHeight="1">
      <c r="A55" s="293" t="str">
        <f t="shared" si="8"/>
        <v>TP</v>
      </c>
      <c r="B55" s="306">
        <f t="shared" si="9"/>
        <v>25</v>
      </c>
      <c r="C55" s="192" t="s">
        <v>1141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0"/>
        <v>0</v>
      </c>
      <c r="L55" s="8">
        <f t="shared" si="11"/>
        <v>0</v>
      </c>
      <c r="M55" s="293"/>
    </row>
    <row r="56" spans="1:13" ht="18.75" customHeight="1">
      <c r="A56" s="293" t="str">
        <f t="shared" si="8"/>
        <v>TP</v>
      </c>
      <c r="B56" s="306">
        <f t="shared" si="9"/>
        <v>26</v>
      </c>
      <c r="C56" s="192" t="s">
        <v>1150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0"/>
        <v>0</v>
      </c>
      <c r="L56" s="8">
        <f t="shared" si="11"/>
        <v>0</v>
      </c>
      <c r="M56" s="293"/>
    </row>
    <row r="57" spans="1:13" ht="18.75" customHeight="1">
      <c r="A57" s="293" t="str">
        <f t="shared" si="8"/>
        <v>TP</v>
      </c>
      <c r="B57" s="306">
        <f t="shared" si="9"/>
        <v>27</v>
      </c>
      <c r="C57" s="189" t="s">
        <v>1178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0"/>
        <v>0</v>
      </c>
      <c r="L57" s="8">
        <f t="shared" si="11"/>
        <v>0</v>
      </c>
      <c r="M57" s="293"/>
    </row>
    <row r="58" spans="1:13" ht="18.75" customHeight="1">
      <c r="A58" s="293" t="str">
        <f t="shared" si="8"/>
        <v>TP</v>
      </c>
      <c r="B58" s="306">
        <f t="shared" si="9"/>
        <v>28</v>
      </c>
      <c r="C58" s="189" t="s">
        <v>1268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0"/>
        <v>0</v>
      </c>
      <c r="L58" s="8">
        <f t="shared" si="11"/>
        <v>0</v>
      </c>
      <c r="M58" s="293"/>
    </row>
    <row r="59" spans="1:13" ht="18.75" customHeight="1">
      <c r="A59" s="293" t="str">
        <f t="shared" si="8"/>
        <v>TP</v>
      </c>
      <c r="B59" s="306">
        <f t="shared" si="9"/>
        <v>29</v>
      </c>
      <c r="C59" s="192" t="s">
        <v>1168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0"/>
        <v>0</v>
      </c>
      <c r="L59" s="8">
        <f t="shared" si="11"/>
        <v>0</v>
      </c>
      <c r="M59" s="293"/>
    </row>
    <row r="60" spans="1:13" ht="18.75" customHeight="1">
      <c r="A60" s="293" t="str">
        <f t="shared" si="8"/>
        <v>TP</v>
      </c>
      <c r="B60" s="306">
        <f t="shared" si="9"/>
        <v>30</v>
      </c>
      <c r="C60" s="192" t="s">
        <v>1166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0"/>
        <v>0</v>
      </c>
      <c r="L60" s="8">
        <f t="shared" si="11"/>
        <v>0</v>
      </c>
      <c r="M60" s="293"/>
    </row>
    <row r="61" spans="1:13" ht="18.75" customHeight="1">
      <c r="A61" s="293" t="str">
        <f t="shared" si="8"/>
        <v>TP</v>
      </c>
      <c r="B61" s="306">
        <f t="shared" si="9"/>
        <v>31</v>
      </c>
      <c r="C61" s="192" t="s">
        <v>714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0"/>
        <v>0</v>
      </c>
      <c r="L61" s="8">
        <f t="shared" si="11"/>
        <v>0</v>
      </c>
      <c r="M61" s="293"/>
    </row>
    <row r="62" spans="1:13" ht="18.75" customHeight="1">
      <c r="A62" s="293" t="str">
        <f t="shared" si="8"/>
        <v>TP</v>
      </c>
      <c r="B62" s="306">
        <f t="shared" si="9"/>
        <v>32</v>
      </c>
      <c r="C62" s="189" t="s">
        <v>1185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0"/>
        <v>0</v>
      </c>
      <c r="L62" s="8">
        <f t="shared" si="11"/>
        <v>0</v>
      </c>
      <c r="M62" s="293"/>
    </row>
    <row r="63" spans="1:13" ht="18.75" customHeight="1">
      <c r="A63" s="293" t="str">
        <f t="shared" ref="A63:A82" si="12">IF(B63&lt;&gt;"","TP","")</f>
        <v>TP</v>
      </c>
      <c r="B63" s="306">
        <f t="shared" ref="B63:B82" si="13">IF(C63&lt;&gt;"",B62+1,"")</f>
        <v>33</v>
      </c>
      <c r="C63" s="40" t="s">
        <v>1222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0"/>
        <v>0</v>
      </c>
      <c r="L63" s="8">
        <f t="shared" si="11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34</v>
      </c>
      <c r="C64" s="192" t="s">
        <v>1275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0"/>
        <v>0</v>
      </c>
      <c r="L64" s="8">
        <f t="shared" si="11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35</v>
      </c>
      <c r="C65" s="40" t="s">
        <v>1266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0"/>
        <v>0</v>
      </c>
      <c r="L65" s="8">
        <f t="shared" si="11"/>
        <v>0</v>
      </c>
      <c r="M65" s="293"/>
    </row>
    <row r="66" spans="1:13" ht="18.75" customHeight="1">
      <c r="A66" s="293" t="str">
        <f t="shared" si="12"/>
        <v>TP</v>
      </c>
      <c r="B66" s="306">
        <f t="shared" si="13"/>
        <v>36</v>
      </c>
      <c r="C66" s="192" t="s">
        <v>1180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0"/>
        <v>0</v>
      </c>
      <c r="L66" s="8">
        <f t="shared" si="11"/>
        <v>0</v>
      </c>
      <c r="M66" s="293"/>
    </row>
    <row r="67" spans="1:13" ht="18.75" customHeight="1">
      <c r="A67" s="293" t="str">
        <f t="shared" si="12"/>
        <v>TP</v>
      </c>
      <c r="B67" s="306">
        <f t="shared" si="13"/>
        <v>37</v>
      </c>
      <c r="C67" s="192" t="s">
        <v>1253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0"/>
        <v>0</v>
      </c>
      <c r="L67" s="8">
        <f t="shared" si="11"/>
        <v>0</v>
      </c>
      <c r="M67" s="293"/>
    </row>
    <row r="68" spans="1:13" ht="18.75" customHeight="1">
      <c r="A68" s="293" t="str">
        <f t="shared" si="12"/>
        <v>TP</v>
      </c>
      <c r="B68" s="306">
        <f t="shared" si="13"/>
        <v>38</v>
      </c>
      <c r="C68" s="192" t="s">
        <v>683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0"/>
        <v>0</v>
      </c>
      <c r="L68" s="8">
        <f t="shared" si="11"/>
        <v>0</v>
      </c>
      <c r="M68" s="293"/>
    </row>
    <row r="69" spans="1:13" ht="18.75" customHeight="1">
      <c r="A69" s="293" t="str">
        <f t="shared" si="12"/>
        <v>TP</v>
      </c>
      <c r="B69" s="306">
        <f t="shared" si="13"/>
        <v>39</v>
      </c>
      <c r="C69" s="192" t="s">
        <v>682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0"/>
        <v>0</v>
      </c>
      <c r="L69" s="8">
        <f t="shared" si="11"/>
        <v>0</v>
      </c>
      <c r="M69" s="293"/>
    </row>
    <row r="70" spans="1:13" ht="18.75" customHeight="1">
      <c r="A70" s="293" t="str">
        <f t="shared" si="12"/>
        <v>TP</v>
      </c>
      <c r="B70" s="306">
        <f t="shared" si="13"/>
        <v>40</v>
      </c>
      <c r="C70" s="192" t="s">
        <v>1146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0"/>
        <v>0</v>
      </c>
      <c r="L70" s="8">
        <f t="shared" si="11"/>
        <v>0</v>
      </c>
      <c r="M70" s="293"/>
    </row>
    <row r="71" spans="1:13" ht="18.75" customHeight="1">
      <c r="A71" s="293" t="str">
        <f t="shared" si="12"/>
        <v>TP</v>
      </c>
      <c r="B71" s="306">
        <f t="shared" si="13"/>
        <v>41</v>
      </c>
      <c r="C71" s="192" t="s">
        <v>684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0"/>
        <v>0</v>
      </c>
      <c r="L71" s="8">
        <f t="shared" si="11"/>
        <v>0</v>
      </c>
      <c r="M71" s="293"/>
    </row>
    <row r="72" spans="1:13" ht="18.75" customHeight="1">
      <c r="A72" s="293" t="str">
        <f t="shared" si="12"/>
        <v>TP</v>
      </c>
      <c r="B72" s="306">
        <f t="shared" si="13"/>
        <v>42</v>
      </c>
      <c r="C72" s="192" t="s">
        <v>681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0"/>
        <v>0</v>
      </c>
      <c r="L72" s="8">
        <f t="shared" si="11"/>
        <v>0</v>
      </c>
      <c r="M72" s="293"/>
    </row>
    <row r="73" spans="1:13" ht="18.75" customHeight="1">
      <c r="A73" s="293" t="str">
        <f t="shared" si="12"/>
        <v>TP</v>
      </c>
      <c r="B73" s="306">
        <f t="shared" si="13"/>
        <v>43</v>
      </c>
      <c r="C73" s="189" t="s">
        <v>1137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0"/>
        <v>0</v>
      </c>
      <c r="L73" s="8">
        <f t="shared" si="11"/>
        <v>0</v>
      </c>
      <c r="M73" s="293"/>
    </row>
    <row r="74" spans="1:13" ht="18.75" customHeight="1">
      <c r="A74" s="293" t="str">
        <f t="shared" si="12"/>
        <v>TP</v>
      </c>
      <c r="B74" s="306">
        <f t="shared" si="13"/>
        <v>44</v>
      </c>
      <c r="C74" s="192" t="s">
        <v>1291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0"/>
        <v>0</v>
      </c>
      <c r="L74" s="8">
        <f t="shared" si="11"/>
        <v>0</v>
      </c>
      <c r="M74" s="293"/>
    </row>
    <row r="75" spans="1:13" ht="18.75" customHeight="1">
      <c r="A75" s="293" t="str">
        <f t="shared" si="12"/>
        <v>TP</v>
      </c>
      <c r="B75" s="306">
        <f t="shared" si="13"/>
        <v>45</v>
      </c>
      <c r="C75" s="40" t="s">
        <v>1239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0"/>
        <v>0</v>
      </c>
      <c r="L75" s="8">
        <f t="shared" si="11"/>
        <v>0</v>
      </c>
      <c r="M75" s="293"/>
    </row>
    <row r="76" spans="1:13" ht="18.75" customHeight="1">
      <c r="A76" s="293" t="str">
        <f t="shared" si="12"/>
        <v>TP</v>
      </c>
      <c r="B76" s="306">
        <f t="shared" si="13"/>
        <v>46</v>
      </c>
      <c r="C76" s="192" t="s">
        <v>1144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0"/>
        <v>0</v>
      </c>
      <c r="L76" s="8">
        <f t="shared" si="11"/>
        <v>0</v>
      </c>
      <c r="M76" s="293"/>
    </row>
    <row r="77" spans="1:13" ht="18.75" customHeight="1">
      <c r="A77" s="293" t="str">
        <f t="shared" si="12"/>
        <v>TP</v>
      </c>
      <c r="B77" s="306">
        <f t="shared" si="13"/>
        <v>47</v>
      </c>
      <c r="C77" s="40" t="s">
        <v>1208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0"/>
        <v>0</v>
      </c>
      <c r="L77" s="8">
        <f t="shared" si="11"/>
        <v>0</v>
      </c>
      <c r="M77" s="293"/>
    </row>
    <row r="78" spans="1:13" ht="18" customHeight="1">
      <c r="A78" s="293" t="str">
        <f t="shared" si="12"/>
        <v>TP</v>
      </c>
      <c r="B78" s="306">
        <f t="shared" si="13"/>
        <v>48</v>
      </c>
      <c r="C78" s="40" t="s">
        <v>1247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0"/>
        <v>0</v>
      </c>
      <c r="L78" s="8">
        <f t="shared" si="11"/>
        <v>0</v>
      </c>
      <c r="M78" s="293"/>
    </row>
    <row r="79" spans="1:13" ht="18" customHeight="1">
      <c r="A79" s="293" t="str">
        <f t="shared" si="12"/>
        <v>TP</v>
      </c>
      <c r="B79" s="306">
        <f t="shared" si="13"/>
        <v>49</v>
      </c>
      <c r="C79" s="192" t="s">
        <v>728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0"/>
        <v>0</v>
      </c>
      <c r="L79" s="8">
        <f t="shared" si="11"/>
        <v>0</v>
      </c>
      <c r="M79" s="293"/>
    </row>
    <row r="80" spans="1:13" ht="18.75" customHeight="1">
      <c r="A80" s="293" t="str">
        <f t="shared" si="12"/>
        <v>TP</v>
      </c>
      <c r="B80" s="306">
        <f t="shared" si="13"/>
        <v>50</v>
      </c>
      <c r="C80" s="40" t="s">
        <v>1265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0"/>
        <v>0</v>
      </c>
      <c r="L80" s="8">
        <f t="shared" si="11"/>
        <v>0</v>
      </c>
      <c r="M80" s="293"/>
    </row>
    <row r="81" spans="1:13" ht="18.75" customHeight="1">
      <c r="A81" s="293" t="str">
        <f t="shared" si="12"/>
        <v>TP</v>
      </c>
      <c r="B81" s="306">
        <f t="shared" si="13"/>
        <v>51</v>
      </c>
      <c r="C81" s="40" t="s">
        <v>1203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0"/>
        <v>0</v>
      </c>
      <c r="L81" s="8">
        <f t="shared" si="11"/>
        <v>0</v>
      </c>
      <c r="M81" s="293"/>
    </row>
    <row r="82" spans="1:13" ht="18.75" customHeight="1">
      <c r="A82" s="293" t="str">
        <f t="shared" si="12"/>
        <v>TP</v>
      </c>
      <c r="B82" s="306">
        <f t="shared" si="13"/>
        <v>52</v>
      </c>
      <c r="C82" s="192" t="s">
        <v>1194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0"/>
        <v>0</v>
      </c>
      <c r="L82" s="8">
        <f t="shared" si="11"/>
        <v>0</v>
      </c>
      <c r="M82" s="293"/>
    </row>
    <row r="83" spans="1:13" ht="18.75" customHeight="1">
      <c r="A83" s="293" t="str">
        <f t="shared" ref="A83:A88" si="14">IF(B83&lt;&gt;"","TP","")</f>
        <v>TP</v>
      </c>
      <c r="B83" s="306">
        <f t="shared" ref="B83:B88" si="15">IF(C83&lt;&gt;"",B82+1,"")</f>
        <v>53</v>
      </c>
      <c r="C83" s="192" t="s">
        <v>1167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0"/>
        <v>0</v>
      </c>
      <c r="L83" s="8">
        <f t="shared" si="11"/>
        <v>0</v>
      </c>
      <c r="M83" s="293"/>
    </row>
    <row r="84" spans="1:13" ht="18.75" customHeight="1">
      <c r="A84" s="293" t="str">
        <f t="shared" si="14"/>
        <v>TP</v>
      </c>
      <c r="B84" s="306">
        <f t="shared" si="15"/>
        <v>54</v>
      </c>
      <c r="C84" s="192" t="s">
        <v>1170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0"/>
        <v>0</v>
      </c>
      <c r="L84" s="8">
        <f t="shared" si="11"/>
        <v>0</v>
      </c>
      <c r="M84" s="293"/>
    </row>
    <row r="85" spans="1:13" ht="18.75" customHeight="1">
      <c r="A85" s="293" t="str">
        <f t="shared" si="14"/>
        <v>TP</v>
      </c>
      <c r="B85" s="306">
        <f t="shared" si="15"/>
        <v>55</v>
      </c>
      <c r="C85" s="40" t="s">
        <v>1138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0"/>
        <v>0</v>
      </c>
      <c r="L85" s="8">
        <f t="shared" si="11"/>
        <v>0</v>
      </c>
      <c r="M85" s="293"/>
    </row>
    <row r="86" spans="1:13" ht="18.75" customHeight="1">
      <c r="A86" s="293" t="str">
        <f t="shared" si="14"/>
        <v>TP</v>
      </c>
      <c r="B86" s="306">
        <f t="shared" si="15"/>
        <v>56</v>
      </c>
      <c r="C86" s="192" t="s">
        <v>1149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0"/>
        <v>0</v>
      </c>
      <c r="L86" s="8">
        <f t="shared" si="11"/>
        <v>0</v>
      </c>
      <c r="M86" s="293"/>
    </row>
    <row r="87" spans="1:13" ht="18.75" customHeight="1">
      <c r="A87" s="293" t="str">
        <f t="shared" si="14"/>
        <v>TP</v>
      </c>
      <c r="B87" s="306">
        <f t="shared" si="15"/>
        <v>57</v>
      </c>
      <c r="C87" s="192" t="s">
        <v>1217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0"/>
        <v>0</v>
      </c>
      <c r="L87" s="8">
        <f t="shared" si="11"/>
        <v>0</v>
      </c>
      <c r="M87" s="293"/>
    </row>
    <row r="88" spans="1:13" ht="18.75" customHeight="1">
      <c r="A88" s="293" t="str">
        <f t="shared" si="14"/>
        <v>TP</v>
      </c>
      <c r="B88" s="306">
        <f t="shared" si="15"/>
        <v>58</v>
      </c>
      <c r="C88" s="192" t="s">
        <v>727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0"/>
        <v>0</v>
      </c>
      <c r="L88" s="8">
        <f t="shared" si="11"/>
        <v>0</v>
      </c>
      <c r="M88" s="293"/>
    </row>
    <row r="89" spans="1:13" ht="18.75" customHeight="1">
      <c r="A89" s="293" t="str">
        <f t="shared" ref="A89:A120" si="16">IF(B89&lt;&gt;"","TP","")</f>
        <v>TP</v>
      </c>
      <c r="B89" s="306">
        <f t="shared" ref="B89:B120" si="17">IF(C89&lt;&gt;"",B88+1,"")</f>
        <v>59</v>
      </c>
      <c r="C89" s="192" t="s">
        <v>1252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0"/>
        <v>0</v>
      </c>
      <c r="L89" s="8">
        <f t="shared" si="11"/>
        <v>0</v>
      </c>
      <c r="M89" s="293"/>
    </row>
    <row r="90" spans="1:13" ht="18.75" customHeight="1">
      <c r="A90" s="293" t="str">
        <f t="shared" si="16"/>
        <v>TP</v>
      </c>
      <c r="B90" s="306">
        <f t="shared" si="17"/>
        <v>60</v>
      </c>
      <c r="C90" s="192" t="s">
        <v>1292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0"/>
        <v>0</v>
      </c>
      <c r="L90" s="8">
        <f t="shared" si="11"/>
        <v>0</v>
      </c>
      <c r="M90" s="293"/>
    </row>
    <row r="91" spans="1:13" ht="18.75" customHeight="1">
      <c r="A91" s="293" t="str">
        <f t="shared" si="16"/>
        <v>TP</v>
      </c>
      <c r="B91" s="306">
        <f t="shared" si="17"/>
        <v>61</v>
      </c>
      <c r="C91" s="192" t="s">
        <v>732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0"/>
        <v>0</v>
      </c>
      <c r="L91" s="8">
        <f t="shared" si="11"/>
        <v>0</v>
      </c>
      <c r="M91" s="293"/>
    </row>
    <row r="92" spans="1:13" ht="18.75" customHeight="1">
      <c r="A92" s="293" t="str">
        <f t="shared" si="16"/>
        <v>TP</v>
      </c>
      <c r="B92" s="306">
        <f t="shared" si="17"/>
        <v>62</v>
      </c>
      <c r="C92" s="189" t="s">
        <v>1196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0"/>
        <v>0</v>
      </c>
      <c r="L92" s="8">
        <f t="shared" si="11"/>
        <v>0</v>
      </c>
      <c r="M92" s="293"/>
    </row>
    <row r="93" spans="1:13" ht="18.75" customHeight="1">
      <c r="A93" s="293" t="str">
        <f t="shared" si="16"/>
        <v>TP</v>
      </c>
      <c r="B93" s="306">
        <f t="shared" si="17"/>
        <v>63</v>
      </c>
      <c r="C93" s="40" t="s">
        <v>1256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0"/>
        <v>0</v>
      </c>
      <c r="L93" s="8">
        <f t="shared" si="11"/>
        <v>0</v>
      </c>
      <c r="M93" s="293"/>
    </row>
    <row r="94" spans="1:13" ht="18.75" customHeight="1">
      <c r="A94" s="293" t="str">
        <f t="shared" si="16"/>
        <v>TP</v>
      </c>
      <c r="B94" s="306">
        <f t="shared" si="17"/>
        <v>64</v>
      </c>
      <c r="C94" s="189" t="s">
        <v>1202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0"/>
        <v>0</v>
      </c>
      <c r="L94" s="8">
        <f t="shared" si="11"/>
        <v>0</v>
      </c>
      <c r="M94" s="293"/>
    </row>
    <row r="95" spans="1:13" ht="19.5" customHeight="1">
      <c r="A95" s="293" t="str">
        <f t="shared" si="16"/>
        <v>TP</v>
      </c>
      <c r="B95" s="306">
        <f t="shared" si="17"/>
        <v>65</v>
      </c>
      <c r="C95" s="297" t="s">
        <v>1221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ref="K95:K158" si="18">E95+G95-I95</f>
        <v>0</v>
      </c>
      <c r="L95" s="8">
        <f t="shared" ref="L95:L158" si="19">F95+H95-J95</f>
        <v>0</v>
      </c>
      <c r="M95" s="293"/>
    </row>
    <row r="96" spans="1:13" ht="19.5" customHeight="1">
      <c r="A96" s="293" t="str">
        <f t="shared" si="16"/>
        <v>TP</v>
      </c>
      <c r="B96" s="306">
        <f t="shared" si="17"/>
        <v>66</v>
      </c>
      <c r="C96" s="192" t="s">
        <v>1169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9.5" customHeight="1">
      <c r="A97" s="293" t="str">
        <f t="shared" si="16"/>
        <v>TP</v>
      </c>
      <c r="B97" s="306">
        <f t="shared" si="17"/>
        <v>67</v>
      </c>
      <c r="C97" s="40" t="s">
        <v>1242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9.5" customHeight="1">
      <c r="A98" s="293" t="str">
        <f t="shared" si="16"/>
        <v>TP</v>
      </c>
      <c r="B98" s="306">
        <f t="shared" si="17"/>
        <v>68</v>
      </c>
      <c r="C98" s="189" t="s">
        <v>1236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9.5" customHeight="1">
      <c r="A99" s="293" t="str">
        <f t="shared" si="16"/>
        <v>TP</v>
      </c>
      <c r="B99" s="306">
        <f t="shared" si="17"/>
        <v>69</v>
      </c>
      <c r="C99" s="192" t="s">
        <v>1234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9.5" customHeight="1">
      <c r="A100" s="293" t="str">
        <f t="shared" si="16"/>
        <v>TP</v>
      </c>
      <c r="B100" s="306">
        <f t="shared" si="17"/>
        <v>70</v>
      </c>
      <c r="C100" s="40" t="s">
        <v>1259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9.5" customHeight="1">
      <c r="A101" s="293" t="str">
        <f t="shared" si="16"/>
        <v>TP</v>
      </c>
      <c r="B101" s="306">
        <f t="shared" si="17"/>
        <v>71</v>
      </c>
      <c r="C101" s="192" t="s">
        <v>711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9.5" customHeight="1">
      <c r="A102" s="293" t="str">
        <f t="shared" si="16"/>
        <v>TP</v>
      </c>
      <c r="B102" s="306">
        <f t="shared" si="17"/>
        <v>72</v>
      </c>
      <c r="C102" s="192" t="s">
        <v>1192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16"/>
        <v>TP</v>
      </c>
      <c r="B103" s="306">
        <f t="shared" si="17"/>
        <v>73</v>
      </c>
      <c r="C103" s="189" t="s">
        <v>1197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18"/>
        <v>0</v>
      </c>
      <c r="L103" s="8">
        <f t="shared" si="19"/>
        <v>0</v>
      </c>
      <c r="M103" s="293"/>
    </row>
    <row r="104" spans="1:13" ht="19.5" customHeight="1">
      <c r="A104" s="293" t="str">
        <f t="shared" si="16"/>
        <v>TP</v>
      </c>
      <c r="B104" s="306">
        <f t="shared" si="17"/>
        <v>74</v>
      </c>
      <c r="C104" s="192" t="s">
        <v>723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18"/>
        <v>0</v>
      </c>
      <c r="L104" s="8">
        <f t="shared" si="19"/>
        <v>0</v>
      </c>
      <c r="M104" s="293"/>
    </row>
    <row r="105" spans="1:13" ht="19.5" customHeight="1">
      <c r="A105" s="293" t="str">
        <f t="shared" si="16"/>
        <v>TP</v>
      </c>
      <c r="B105" s="306">
        <f t="shared" si="17"/>
        <v>75</v>
      </c>
      <c r="C105" s="40" t="s">
        <v>707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18"/>
        <v>0</v>
      </c>
      <c r="L105" s="8">
        <f t="shared" si="19"/>
        <v>0</v>
      </c>
      <c r="M105" s="293"/>
    </row>
    <row r="106" spans="1:13" ht="19.5" customHeight="1">
      <c r="A106" s="293" t="str">
        <f t="shared" si="16"/>
        <v>TP</v>
      </c>
      <c r="B106" s="306">
        <f t="shared" si="17"/>
        <v>76</v>
      </c>
      <c r="C106" s="40" t="s">
        <v>1262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18"/>
        <v>0</v>
      </c>
      <c r="L106" s="8">
        <f t="shared" si="19"/>
        <v>0</v>
      </c>
      <c r="M106" s="293"/>
    </row>
    <row r="107" spans="1:13" ht="19.5" customHeight="1">
      <c r="A107" s="293" t="str">
        <f t="shared" si="16"/>
        <v>TP</v>
      </c>
      <c r="B107" s="306">
        <f t="shared" si="17"/>
        <v>77</v>
      </c>
      <c r="C107" s="189" t="s">
        <v>1176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18"/>
        <v>0</v>
      </c>
      <c r="L107" s="8">
        <f t="shared" si="19"/>
        <v>0</v>
      </c>
      <c r="M107" s="293"/>
    </row>
    <row r="108" spans="1:13" ht="19.5" customHeight="1">
      <c r="A108" s="293" t="str">
        <f t="shared" si="16"/>
        <v>TP</v>
      </c>
      <c r="B108" s="306">
        <f t="shared" si="17"/>
        <v>78</v>
      </c>
      <c r="C108" s="189" t="s">
        <v>1195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18"/>
        <v>0</v>
      </c>
      <c r="L108" s="8">
        <f t="shared" si="19"/>
        <v>0</v>
      </c>
      <c r="M108" s="293"/>
    </row>
    <row r="109" spans="1:13" ht="19.5" customHeight="1">
      <c r="A109" s="293" t="str">
        <f t="shared" si="16"/>
        <v>TP</v>
      </c>
      <c r="B109" s="306">
        <f t="shared" si="17"/>
        <v>79</v>
      </c>
      <c r="C109" s="40" t="s">
        <v>1191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18"/>
        <v>0</v>
      </c>
      <c r="L109" s="8">
        <f t="shared" si="19"/>
        <v>0</v>
      </c>
      <c r="M109" s="293"/>
    </row>
    <row r="110" spans="1:13" ht="19.5" customHeight="1">
      <c r="A110" s="293" t="str">
        <f t="shared" si="16"/>
        <v>TP</v>
      </c>
      <c r="B110" s="306">
        <f t="shared" si="17"/>
        <v>80</v>
      </c>
      <c r="C110" s="192" t="s">
        <v>1276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18"/>
        <v>0</v>
      </c>
      <c r="L110" s="8">
        <f t="shared" si="19"/>
        <v>0</v>
      </c>
      <c r="M110" s="293"/>
    </row>
    <row r="111" spans="1:13" ht="19.5" customHeight="1">
      <c r="A111" s="293" t="str">
        <f t="shared" si="16"/>
        <v>TP</v>
      </c>
      <c r="B111" s="306">
        <f t="shared" si="17"/>
        <v>81</v>
      </c>
      <c r="C111" s="192" t="s">
        <v>730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18"/>
        <v>0</v>
      </c>
      <c r="L111" s="8">
        <f t="shared" si="19"/>
        <v>0</v>
      </c>
      <c r="M111" s="293"/>
    </row>
    <row r="112" spans="1:13" ht="19.5" customHeight="1">
      <c r="A112" s="293" t="str">
        <f t="shared" si="16"/>
        <v>TP</v>
      </c>
      <c r="B112" s="306">
        <f t="shared" si="17"/>
        <v>82</v>
      </c>
      <c r="C112" s="40" t="s">
        <v>708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18"/>
        <v>0</v>
      </c>
      <c r="L112" s="8">
        <f t="shared" si="19"/>
        <v>0</v>
      </c>
      <c r="M112" s="293"/>
    </row>
    <row r="113" spans="1:13" ht="19.5" customHeight="1">
      <c r="A113" s="293" t="str">
        <f t="shared" si="16"/>
        <v>TP</v>
      </c>
      <c r="B113" s="306">
        <f t="shared" si="17"/>
        <v>83</v>
      </c>
      <c r="C113" s="192" t="s">
        <v>1151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18"/>
        <v>0</v>
      </c>
      <c r="L113" s="8">
        <f t="shared" si="19"/>
        <v>0</v>
      </c>
      <c r="M113" s="293"/>
    </row>
    <row r="114" spans="1:13" ht="19.5" customHeight="1">
      <c r="A114" s="293" t="str">
        <f t="shared" si="16"/>
        <v>TP</v>
      </c>
      <c r="B114" s="306">
        <f t="shared" si="17"/>
        <v>84</v>
      </c>
      <c r="C114" s="192" t="s">
        <v>1244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18"/>
        <v>0</v>
      </c>
      <c r="L114" s="8">
        <f t="shared" si="19"/>
        <v>0</v>
      </c>
      <c r="M114" s="293"/>
    </row>
    <row r="115" spans="1:13" ht="19.5" customHeight="1">
      <c r="A115" s="293" t="str">
        <f t="shared" si="16"/>
        <v>TP</v>
      </c>
      <c r="B115" s="306">
        <f t="shared" si="17"/>
        <v>85</v>
      </c>
      <c r="C115" s="40" t="s">
        <v>1230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18"/>
        <v>0</v>
      </c>
      <c r="L115" s="8">
        <f t="shared" si="19"/>
        <v>0</v>
      </c>
      <c r="M115" s="293"/>
    </row>
    <row r="116" spans="1:13" ht="19.5" customHeight="1">
      <c r="A116" s="293" t="str">
        <f t="shared" si="16"/>
        <v>TP</v>
      </c>
      <c r="B116" s="306">
        <f t="shared" si="17"/>
        <v>86</v>
      </c>
      <c r="C116" s="192" t="s">
        <v>677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18"/>
        <v>0</v>
      </c>
      <c r="L116" s="8">
        <f t="shared" si="19"/>
        <v>0</v>
      </c>
      <c r="M116" s="293"/>
    </row>
    <row r="117" spans="1:13" ht="19.5" customHeight="1">
      <c r="A117" s="293" t="str">
        <f t="shared" si="16"/>
        <v>TP</v>
      </c>
      <c r="B117" s="306">
        <f t="shared" si="17"/>
        <v>87</v>
      </c>
      <c r="C117" s="192" t="s">
        <v>1282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18"/>
        <v>0</v>
      </c>
      <c r="L117" s="8">
        <f t="shared" si="19"/>
        <v>0</v>
      </c>
      <c r="M117" s="293"/>
    </row>
    <row r="118" spans="1:13" ht="19.5" customHeight="1">
      <c r="A118" s="293" t="str">
        <f t="shared" si="16"/>
        <v>TP</v>
      </c>
      <c r="B118" s="306">
        <f t="shared" si="17"/>
        <v>88</v>
      </c>
      <c r="C118" s="297" t="s">
        <v>1284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18"/>
        <v>0</v>
      </c>
      <c r="L118" s="8">
        <f t="shared" si="19"/>
        <v>0</v>
      </c>
      <c r="M118" s="293"/>
    </row>
    <row r="119" spans="1:13" ht="19.5" customHeight="1">
      <c r="A119" s="293" t="str">
        <f t="shared" si="16"/>
        <v>TP</v>
      </c>
      <c r="B119" s="306">
        <f t="shared" si="17"/>
        <v>89</v>
      </c>
      <c r="C119" s="40" t="s">
        <v>1264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18"/>
        <v>0</v>
      </c>
      <c r="L119" s="8">
        <f t="shared" si="19"/>
        <v>0</v>
      </c>
      <c r="M119" s="293"/>
    </row>
    <row r="120" spans="1:13" ht="19.5" customHeight="1">
      <c r="A120" s="293" t="str">
        <f t="shared" si="16"/>
        <v>TP</v>
      </c>
      <c r="B120" s="306">
        <f t="shared" si="17"/>
        <v>90</v>
      </c>
      <c r="C120" s="192" t="s">
        <v>680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18"/>
        <v>0</v>
      </c>
      <c r="L120" s="8">
        <f t="shared" si="19"/>
        <v>0</v>
      </c>
      <c r="M120" s="293"/>
    </row>
    <row r="121" spans="1:13" ht="19.5" customHeight="1">
      <c r="A121" s="293" t="str">
        <f t="shared" ref="A121:A148" si="20">IF(B121&lt;&gt;"","TP","")</f>
        <v>TP</v>
      </c>
      <c r="B121" s="306">
        <f t="shared" ref="B121:B148" si="21">IF(C121&lt;&gt;"",B120+1,"")</f>
        <v>91</v>
      </c>
      <c r="C121" s="40" t="s">
        <v>1260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18"/>
        <v>0</v>
      </c>
      <c r="L121" s="8">
        <f t="shared" si="19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92</v>
      </c>
      <c r="C122" s="192" t="s">
        <v>679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18"/>
        <v>0</v>
      </c>
      <c r="L122" s="8">
        <f t="shared" si="19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93</v>
      </c>
      <c r="C123" s="192" t="s">
        <v>1290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18"/>
        <v>0</v>
      </c>
      <c r="L123" s="8">
        <f t="shared" si="19"/>
        <v>0</v>
      </c>
      <c r="M123" s="293"/>
    </row>
    <row r="124" spans="1:13" ht="19.5" customHeight="1">
      <c r="A124" s="293" t="str">
        <f t="shared" si="20"/>
        <v>TP</v>
      </c>
      <c r="B124" s="306">
        <f t="shared" si="21"/>
        <v>94</v>
      </c>
      <c r="C124" s="192" t="s">
        <v>1153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18"/>
        <v>0</v>
      </c>
      <c r="L124" s="8">
        <f t="shared" si="19"/>
        <v>0</v>
      </c>
      <c r="M124" s="293"/>
    </row>
    <row r="125" spans="1:13" ht="19.5" customHeight="1">
      <c r="A125" s="293" t="str">
        <f t="shared" si="20"/>
        <v>TP</v>
      </c>
      <c r="B125" s="306">
        <f t="shared" si="21"/>
        <v>95</v>
      </c>
      <c r="C125" s="40" t="s">
        <v>1261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18"/>
        <v>0</v>
      </c>
      <c r="L125" s="8">
        <f t="shared" si="19"/>
        <v>0</v>
      </c>
      <c r="M125" s="293"/>
    </row>
    <row r="126" spans="1:13" ht="19.5" customHeight="1">
      <c r="A126" s="293" t="str">
        <f t="shared" si="20"/>
        <v>TP</v>
      </c>
      <c r="B126" s="306">
        <f t="shared" si="21"/>
        <v>96</v>
      </c>
      <c r="C126" s="192" t="s">
        <v>1225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18"/>
        <v>0</v>
      </c>
      <c r="L126" s="8">
        <f t="shared" si="19"/>
        <v>0</v>
      </c>
      <c r="M126" s="293"/>
    </row>
    <row r="127" spans="1:13" ht="19.5" customHeight="1">
      <c r="A127" s="293" t="str">
        <f t="shared" si="20"/>
        <v>TP</v>
      </c>
      <c r="B127" s="306">
        <f t="shared" si="21"/>
        <v>97</v>
      </c>
      <c r="C127" s="189" t="s">
        <v>1227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18"/>
        <v>0</v>
      </c>
      <c r="L127" s="8">
        <f t="shared" si="19"/>
        <v>0</v>
      </c>
      <c r="M127" s="293"/>
    </row>
    <row r="128" spans="1:13" ht="19.5" customHeight="1">
      <c r="A128" s="293" t="str">
        <f t="shared" si="20"/>
        <v>TP</v>
      </c>
      <c r="B128" s="306">
        <f t="shared" si="21"/>
        <v>98</v>
      </c>
      <c r="C128" s="192" t="s">
        <v>1281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18"/>
        <v>0</v>
      </c>
      <c r="L128" s="8">
        <f t="shared" si="19"/>
        <v>0</v>
      </c>
      <c r="M128" s="293"/>
    </row>
    <row r="129" spans="1:13" ht="19.5" customHeight="1">
      <c r="A129" s="293" t="str">
        <f t="shared" si="20"/>
        <v>TP</v>
      </c>
      <c r="B129" s="306">
        <f t="shared" si="21"/>
        <v>99</v>
      </c>
      <c r="C129" s="189" t="s">
        <v>1136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18"/>
        <v>0</v>
      </c>
      <c r="L129" s="8">
        <f t="shared" si="19"/>
        <v>0</v>
      </c>
      <c r="M129" s="293"/>
    </row>
    <row r="130" spans="1:13" ht="19.5" customHeight="1">
      <c r="A130" s="293" t="str">
        <f t="shared" si="20"/>
        <v>TP</v>
      </c>
      <c r="B130" s="306">
        <f t="shared" si="21"/>
        <v>100</v>
      </c>
      <c r="C130" s="192" t="s">
        <v>1209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18"/>
        <v>0</v>
      </c>
      <c r="L130" s="8">
        <f t="shared" si="19"/>
        <v>0</v>
      </c>
      <c r="M130" s="293"/>
    </row>
    <row r="131" spans="1:13" ht="19.5" customHeight="1">
      <c r="A131" s="293" t="str">
        <f t="shared" si="20"/>
        <v>TP</v>
      </c>
      <c r="B131" s="306">
        <f t="shared" si="21"/>
        <v>101</v>
      </c>
      <c r="C131" s="192" t="s">
        <v>1233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18"/>
        <v>0</v>
      </c>
      <c r="L131" s="8">
        <f t="shared" si="19"/>
        <v>0</v>
      </c>
      <c r="M131" s="293"/>
    </row>
    <row r="132" spans="1:13" ht="19.5" customHeight="1">
      <c r="A132" s="293" t="str">
        <f t="shared" si="20"/>
        <v>TP</v>
      </c>
      <c r="B132" s="306">
        <f t="shared" si="21"/>
        <v>102</v>
      </c>
      <c r="C132" s="40" t="s">
        <v>1226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18"/>
        <v>0</v>
      </c>
      <c r="L132" s="8">
        <f t="shared" si="19"/>
        <v>0</v>
      </c>
      <c r="M132" s="293"/>
    </row>
    <row r="133" spans="1:13" ht="19.5" customHeight="1">
      <c r="A133" s="293" t="str">
        <f t="shared" si="20"/>
        <v>TP</v>
      </c>
      <c r="B133" s="306">
        <f t="shared" si="21"/>
        <v>103</v>
      </c>
      <c r="C133" s="192" t="s">
        <v>1274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18"/>
        <v>0</v>
      </c>
      <c r="L133" s="8">
        <f t="shared" si="19"/>
        <v>0</v>
      </c>
      <c r="M133" s="293"/>
    </row>
    <row r="134" spans="1:13" ht="19.5" customHeight="1">
      <c r="A134" s="293" t="str">
        <f t="shared" si="20"/>
        <v>TP</v>
      </c>
      <c r="B134" s="306">
        <f t="shared" si="21"/>
        <v>104</v>
      </c>
      <c r="C134" s="192" t="s">
        <v>674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18"/>
        <v>0</v>
      </c>
      <c r="L134" s="8">
        <f t="shared" si="19"/>
        <v>0</v>
      </c>
      <c r="M134" s="293"/>
    </row>
    <row r="135" spans="1:13" ht="19.5" customHeight="1">
      <c r="A135" s="293" t="str">
        <f t="shared" si="20"/>
        <v>TP</v>
      </c>
      <c r="B135" s="306">
        <f t="shared" si="21"/>
        <v>105</v>
      </c>
      <c r="C135" s="40" t="s">
        <v>1257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18"/>
        <v>0</v>
      </c>
      <c r="L135" s="8">
        <f t="shared" si="19"/>
        <v>0</v>
      </c>
      <c r="M135" s="293"/>
    </row>
    <row r="136" spans="1:13" ht="19.5" customHeight="1">
      <c r="A136" s="293" t="str">
        <f t="shared" si="20"/>
        <v>TP</v>
      </c>
      <c r="B136" s="306">
        <f t="shared" si="21"/>
        <v>106</v>
      </c>
      <c r="C136" s="192" t="s">
        <v>685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18"/>
        <v>0</v>
      </c>
      <c r="L136" s="8">
        <f t="shared" si="19"/>
        <v>0</v>
      </c>
      <c r="M136" s="293"/>
    </row>
    <row r="137" spans="1:13" ht="19.5" customHeight="1">
      <c r="A137" s="293" t="str">
        <f t="shared" si="20"/>
        <v>TP</v>
      </c>
      <c r="B137" s="306">
        <f t="shared" si="21"/>
        <v>107</v>
      </c>
      <c r="C137" s="192" t="s">
        <v>726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18"/>
        <v>0</v>
      </c>
      <c r="L137" s="8">
        <f t="shared" si="19"/>
        <v>0</v>
      </c>
      <c r="M137" s="293"/>
    </row>
    <row r="138" spans="1:13" ht="19.5" customHeight="1">
      <c r="A138" s="293" t="str">
        <f t="shared" si="20"/>
        <v>TP</v>
      </c>
      <c r="B138" s="306">
        <f t="shared" si="21"/>
        <v>108</v>
      </c>
      <c r="C138" s="192" t="s">
        <v>1152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18"/>
        <v>0</v>
      </c>
      <c r="L138" s="8">
        <f t="shared" si="19"/>
        <v>0</v>
      </c>
      <c r="M138" s="293"/>
    </row>
    <row r="139" spans="1:13" ht="19.5" customHeight="1">
      <c r="A139" s="293" t="str">
        <f t="shared" si="20"/>
        <v>TP</v>
      </c>
      <c r="B139" s="306">
        <f t="shared" si="21"/>
        <v>109</v>
      </c>
      <c r="C139" s="189" t="s">
        <v>1206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18"/>
        <v>0</v>
      </c>
      <c r="L139" s="8">
        <f t="shared" si="19"/>
        <v>0</v>
      </c>
      <c r="M139" s="293"/>
    </row>
    <row r="140" spans="1:13" ht="19.5" customHeight="1">
      <c r="A140" s="293" t="str">
        <f t="shared" si="20"/>
        <v>TP</v>
      </c>
      <c r="B140" s="306">
        <f t="shared" si="21"/>
        <v>110</v>
      </c>
      <c r="C140" s="189" t="s">
        <v>1245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18"/>
        <v>0</v>
      </c>
      <c r="L140" s="8">
        <f t="shared" si="19"/>
        <v>0</v>
      </c>
      <c r="M140" s="293"/>
    </row>
    <row r="141" spans="1:13" ht="19.5" customHeight="1">
      <c r="A141" s="293" t="str">
        <f t="shared" si="20"/>
        <v>TP</v>
      </c>
      <c r="B141" s="306">
        <f t="shared" si="21"/>
        <v>111</v>
      </c>
      <c r="C141" s="189" t="s">
        <v>1246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18"/>
        <v>0</v>
      </c>
      <c r="L141" s="8">
        <f t="shared" si="19"/>
        <v>0</v>
      </c>
      <c r="M141" s="293"/>
    </row>
    <row r="142" spans="1:13" ht="19.5" customHeight="1">
      <c r="A142" s="293" t="str">
        <f t="shared" si="20"/>
        <v>TP</v>
      </c>
      <c r="B142" s="306">
        <f t="shared" si="21"/>
        <v>112</v>
      </c>
      <c r="C142" s="192" t="s">
        <v>1175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18"/>
        <v>0</v>
      </c>
      <c r="L142" s="8">
        <f t="shared" si="19"/>
        <v>0</v>
      </c>
      <c r="M142" s="293"/>
    </row>
    <row r="143" spans="1:13" ht="19.5" customHeight="1">
      <c r="A143" s="293" t="str">
        <f t="shared" si="20"/>
        <v>TP</v>
      </c>
      <c r="B143" s="306">
        <f t="shared" si="21"/>
        <v>113</v>
      </c>
      <c r="C143" s="192" t="s">
        <v>1277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18"/>
        <v>0</v>
      </c>
      <c r="L143" s="8">
        <f t="shared" si="19"/>
        <v>0</v>
      </c>
      <c r="M143" s="293"/>
    </row>
    <row r="144" spans="1:13" ht="19.5" customHeight="1">
      <c r="A144" s="293" t="str">
        <f t="shared" si="20"/>
        <v>TP</v>
      </c>
      <c r="B144" s="306">
        <f t="shared" si="21"/>
        <v>114</v>
      </c>
      <c r="C144" s="192" t="s">
        <v>1193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18"/>
        <v>0</v>
      </c>
      <c r="L144" s="8">
        <f t="shared" si="19"/>
        <v>0</v>
      </c>
      <c r="M144" s="293"/>
    </row>
    <row r="145" spans="1:13" ht="19.5" customHeight="1">
      <c r="A145" s="293" t="str">
        <f t="shared" si="20"/>
        <v>TP</v>
      </c>
      <c r="B145" s="306">
        <f t="shared" si="21"/>
        <v>115</v>
      </c>
      <c r="C145" s="189" t="s">
        <v>709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18"/>
        <v>0</v>
      </c>
      <c r="L145" s="8">
        <f t="shared" si="19"/>
        <v>0</v>
      </c>
      <c r="M145" s="293"/>
    </row>
    <row r="146" spans="1:13" ht="19.5" customHeight="1">
      <c r="A146" s="293" t="str">
        <f t="shared" si="20"/>
        <v>TP</v>
      </c>
      <c r="B146" s="306">
        <f t="shared" si="21"/>
        <v>116</v>
      </c>
      <c r="C146" s="192" t="s">
        <v>1279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18"/>
        <v>0</v>
      </c>
      <c r="L146" s="8">
        <f t="shared" si="19"/>
        <v>0</v>
      </c>
      <c r="M146" s="293"/>
    </row>
    <row r="147" spans="1:13" ht="19.5" customHeight="1">
      <c r="A147" s="293" t="str">
        <f t="shared" si="20"/>
        <v>TP</v>
      </c>
      <c r="B147" s="306">
        <f t="shared" si="21"/>
        <v>117</v>
      </c>
      <c r="C147" s="40" t="s">
        <v>1228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18"/>
        <v>0</v>
      </c>
      <c r="L147" s="8">
        <f t="shared" si="19"/>
        <v>0</v>
      </c>
      <c r="M147" s="293"/>
    </row>
    <row r="148" spans="1:13" ht="19.5" customHeight="1">
      <c r="A148" s="293" t="str">
        <f t="shared" si="20"/>
        <v>TP</v>
      </c>
      <c r="B148" s="306">
        <f t="shared" si="21"/>
        <v>118</v>
      </c>
      <c r="C148" s="40" t="s">
        <v>1263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18"/>
        <v>0</v>
      </c>
      <c r="L148" s="8">
        <f t="shared" si="19"/>
        <v>0</v>
      </c>
      <c r="M148" s="293"/>
    </row>
    <row r="149" spans="1:13" ht="19.5" customHeight="1">
      <c r="A149" s="293" t="str">
        <f t="shared" ref="A149:A157" si="22">IF(B149&lt;&gt;"","TP","")</f>
        <v>TP</v>
      </c>
      <c r="B149" s="306">
        <f t="shared" ref="B149:B157" si="23">IF(C149&lt;&gt;"",B148+1,"")</f>
        <v>119</v>
      </c>
      <c r="C149" s="192" t="s">
        <v>1140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18"/>
        <v>0</v>
      </c>
      <c r="L149" s="8">
        <f t="shared" si="19"/>
        <v>0</v>
      </c>
      <c r="M149" s="293"/>
    </row>
    <row r="150" spans="1:13" ht="19.5" customHeight="1">
      <c r="A150" s="293" t="str">
        <f t="shared" si="22"/>
        <v>TP</v>
      </c>
      <c r="B150" s="306">
        <f t="shared" si="23"/>
        <v>120</v>
      </c>
      <c r="C150" s="192" t="s">
        <v>1278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18"/>
        <v>0</v>
      </c>
      <c r="L150" s="8">
        <f t="shared" si="19"/>
        <v>0</v>
      </c>
      <c r="M150" s="293"/>
    </row>
    <row r="151" spans="1:13" ht="19.5" customHeight="1">
      <c r="A151" s="293" t="str">
        <f t="shared" si="22"/>
        <v>TP</v>
      </c>
      <c r="B151" s="306">
        <f t="shared" si="23"/>
        <v>121</v>
      </c>
      <c r="C151" s="189" t="s">
        <v>1130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18"/>
        <v>0</v>
      </c>
      <c r="L151" s="8">
        <f t="shared" si="19"/>
        <v>0</v>
      </c>
      <c r="M151" s="293"/>
    </row>
    <row r="152" spans="1:13" ht="19.5" customHeight="1">
      <c r="A152" s="293" t="str">
        <f t="shared" si="22"/>
        <v>TP</v>
      </c>
      <c r="B152" s="306">
        <f t="shared" si="23"/>
        <v>122</v>
      </c>
      <c r="C152" s="40" t="s">
        <v>1134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18"/>
        <v>0</v>
      </c>
      <c r="L152" s="8">
        <f t="shared" si="19"/>
        <v>0</v>
      </c>
      <c r="M152" s="293"/>
    </row>
    <row r="153" spans="1:13" ht="19.5" customHeight="1">
      <c r="A153" s="293" t="str">
        <f t="shared" si="22"/>
        <v>TP</v>
      </c>
      <c r="B153" s="306">
        <f t="shared" si="23"/>
        <v>123</v>
      </c>
      <c r="C153" s="40" t="s">
        <v>1133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18"/>
        <v>0</v>
      </c>
      <c r="L153" s="8">
        <f t="shared" si="19"/>
        <v>0</v>
      </c>
      <c r="M153" s="293"/>
    </row>
    <row r="154" spans="1:13" ht="19.5" customHeight="1">
      <c r="A154" s="293" t="str">
        <f t="shared" si="22"/>
        <v>TP</v>
      </c>
      <c r="B154" s="306">
        <f t="shared" si="23"/>
        <v>124</v>
      </c>
      <c r="C154" s="40" t="s">
        <v>1258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18"/>
        <v>0</v>
      </c>
      <c r="L154" s="8">
        <f t="shared" si="19"/>
        <v>0</v>
      </c>
      <c r="M154" s="293"/>
    </row>
    <row r="155" spans="1:13" ht="19.5" customHeight="1">
      <c r="A155" s="293" t="str">
        <f t="shared" si="22"/>
        <v>TP</v>
      </c>
      <c r="B155" s="306">
        <f t="shared" si="23"/>
        <v>125</v>
      </c>
      <c r="C155" s="192" t="s">
        <v>1213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18"/>
        <v>0</v>
      </c>
      <c r="L155" s="8">
        <f t="shared" si="19"/>
        <v>0</v>
      </c>
      <c r="M155" s="293"/>
    </row>
    <row r="156" spans="1:13" ht="19.5" customHeight="1">
      <c r="A156" s="293" t="str">
        <f t="shared" si="22"/>
        <v>TP</v>
      </c>
      <c r="B156" s="306">
        <f t="shared" si="23"/>
        <v>126</v>
      </c>
      <c r="C156" s="40" t="s">
        <v>1131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18"/>
        <v>0</v>
      </c>
      <c r="L156" s="8">
        <f t="shared" si="19"/>
        <v>0</v>
      </c>
      <c r="M156" s="293"/>
    </row>
    <row r="157" spans="1:13" ht="19.5" customHeight="1">
      <c r="A157" s="293" t="str">
        <f t="shared" si="22"/>
        <v>TP</v>
      </c>
      <c r="B157" s="306">
        <f t="shared" si="23"/>
        <v>127</v>
      </c>
      <c r="C157" s="40" t="s">
        <v>1238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18"/>
        <v>0</v>
      </c>
      <c r="L157" s="8">
        <f t="shared" si="19"/>
        <v>0</v>
      </c>
      <c r="M157" s="293"/>
    </row>
    <row r="158" spans="1:13" ht="19.5" customHeight="1">
      <c r="A158" s="293" t="str">
        <f t="shared" ref="A158:A189" si="24">IF(B158&lt;&gt;"","TP","")</f>
        <v>TP</v>
      </c>
      <c r="B158" s="306">
        <f t="shared" ref="B158:B189" si="25">IF(C158&lt;&gt;"",B157+1,"")</f>
        <v>128</v>
      </c>
      <c r="C158" s="40" t="s">
        <v>1132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18"/>
        <v>0</v>
      </c>
      <c r="L158" s="8">
        <f t="shared" si="19"/>
        <v>0</v>
      </c>
      <c r="M158" s="293"/>
    </row>
    <row r="159" spans="1:13" ht="19.5" customHeight="1">
      <c r="A159" s="293" t="str">
        <f t="shared" si="24"/>
        <v>TP</v>
      </c>
      <c r="B159" s="306">
        <f t="shared" si="25"/>
        <v>129</v>
      </c>
      <c r="C159" s="192" t="s">
        <v>1229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ref="K159:K222" si="26">E159+G159-I159</f>
        <v>0</v>
      </c>
      <c r="L159" s="8">
        <f t="shared" ref="L159:L222" si="27">F159+H159-J159</f>
        <v>0</v>
      </c>
      <c r="M159" s="293"/>
    </row>
    <row r="160" spans="1:13" ht="19.5" customHeight="1">
      <c r="A160" s="293" t="str">
        <f t="shared" si="24"/>
        <v>TP</v>
      </c>
      <c r="B160" s="306">
        <f t="shared" si="25"/>
        <v>130</v>
      </c>
      <c r="C160" s="40" t="s">
        <v>1173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24"/>
        <v>TP</v>
      </c>
      <c r="B161" s="306">
        <f t="shared" si="25"/>
        <v>131</v>
      </c>
      <c r="C161" s="192" t="s">
        <v>1148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24"/>
        <v>TP</v>
      </c>
      <c r="B162" s="306">
        <f t="shared" si="25"/>
        <v>132</v>
      </c>
      <c r="C162" s="192" t="s">
        <v>1163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24"/>
        <v>TP</v>
      </c>
      <c r="B163" s="306">
        <f t="shared" si="25"/>
        <v>133</v>
      </c>
      <c r="C163" s="192" t="s">
        <v>731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24"/>
        <v>TP</v>
      </c>
      <c r="B164" s="306">
        <f t="shared" si="25"/>
        <v>134</v>
      </c>
      <c r="C164" s="189" t="s">
        <v>1177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24"/>
        <v>TP</v>
      </c>
      <c r="B165" s="306">
        <f t="shared" si="25"/>
        <v>135</v>
      </c>
      <c r="C165" s="192" t="s">
        <v>1162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si="24"/>
        <v>TP</v>
      </c>
      <c r="B166" s="306">
        <f t="shared" si="25"/>
        <v>136</v>
      </c>
      <c r="C166" s="192" t="s">
        <v>1254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24"/>
        <v>TP</v>
      </c>
      <c r="B167" s="306">
        <f t="shared" si="25"/>
        <v>137</v>
      </c>
      <c r="C167" s="192" t="s">
        <v>1161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6"/>
        <v>0</v>
      </c>
      <c r="L167" s="8">
        <f t="shared" si="27"/>
        <v>0</v>
      </c>
      <c r="M167" s="293"/>
    </row>
    <row r="168" spans="1:13" ht="19.5" customHeight="1">
      <c r="A168" s="293" t="str">
        <f t="shared" si="24"/>
        <v>TP</v>
      </c>
      <c r="B168" s="306">
        <f t="shared" si="25"/>
        <v>138</v>
      </c>
      <c r="C168" s="192" t="s">
        <v>1160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6"/>
        <v>0</v>
      </c>
      <c r="L168" s="8">
        <f t="shared" si="27"/>
        <v>0</v>
      </c>
      <c r="M168" s="293"/>
    </row>
    <row r="169" spans="1:13" ht="19.5" customHeight="1">
      <c r="A169" s="293" t="str">
        <f t="shared" si="24"/>
        <v>TP</v>
      </c>
      <c r="B169" s="306">
        <f t="shared" si="25"/>
        <v>139</v>
      </c>
      <c r="C169" s="192" t="s">
        <v>1273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6"/>
        <v>0</v>
      </c>
      <c r="L169" s="8">
        <f t="shared" si="27"/>
        <v>0</v>
      </c>
      <c r="M169" s="293"/>
    </row>
    <row r="170" spans="1:13" ht="19.5" customHeight="1">
      <c r="A170" s="293" t="str">
        <f t="shared" si="24"/>
        <v>TP</v>
      </c>
      <c r="B170" s="306">
        <f t="shared" si="25"/>
        <v>140</v>
      </c>
      <c r="C170" s="192" t="s">
        <v>713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6"/>
        <v>0</v>
      </c>
      <c r="L170" s="8">
        <f t="shared" si="27"/>
        <v>0</v>
      </c>
      <c r="M170" s="293"/>
    </row>
    <row r="171" spans="1:13" ht="19.5" customHeight="1">
      <c r="A171" s="293" t="str">
        <f t="shared" si="24"/>
        <v>TP</v>
      </c>
      <c r="B171" s="306">
        <f t="shared" si="25"/>
        <v>141</v>
      </c>
      <c r="C171" s="189" t="s">
        <v>1237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6"/>
        <v>0</v>
      </c>
      <c r="L171" s="8">
        <f t="shared" si="27"/>
        <v>0</v>
      </c>
      <c r="M171" s="293"/>
    </row>
    <row r="172" spans="1:13" ht="19.5" customHeight="1">
      <c r="A172" s="293" t="str">
        <f t="shared" si="24"/>
        <v>TP</v>
      </c>
      <c r="B172" s="306">
        <f t="shared" si="25"/>
        <v>142</v>
      </c>
      <c r="C172" s="40" t="s">
        <v>1240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6"/>
        <v>0</v>
      </c>
      <c r="L172" s="8">
        <f t="shared" si="27"/>
        <v>0</v>
      </c>
      <c r="M172" s="293"/>
    </row>
    <row r="173" spans="1:13" ht="19.5" customHeight="1">
      <c r="A173" s="293" t="str">
        <f t="shared" si="24"/>
        <v>TP</v>
      </c>
      <c r="B173" s="306">
        <f t="shared" si="25"/>
        <v>143</v>
      </c>
      <c r="C173" s="40" t="s">
        <v>1280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6"/>
        <v>0</v>
      </c>
      <c r="L173" s="8">
        <f t="shared" si="27"/>
        <v>0</v>
      </c>
      <c r="M173" s="293"/>
    </row>
    <row r="174" spans="1:13" ht="19.5" customHeight="1">
      <c r="A174" s="293" t="str">
        <f t="shared" si="24"/>
        <v>TP</v>
      </c>
      <c r="B174" s="306">
        <f t="shared" si="25"/>
        <v>144</v>
      </c>
      <c r="C174" s="40" t="s">
        <v>1182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6"/>
        <v>0</v>
      </c>
      <c r="L174" s="8">
        <f t="shared" si="27"/>
        <v>0</v>
      </c>
      <c r="M174" s="293"/>
    </row>
    <row r="175" spans="1:13" ht="19.5" customHeight="1">
      <c r="A175" s="293" t="str">
        <f t="shared" si="24"/>
        <v>TP</v>
      </c>
      <c r="B175" s="306">
        <f t="shared" si="25"/>
        <v>145</v>
      </c>
      <c r="C175" s="189" t="s">
        <v>1267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6"/>
        <v>0</v>
      </c>
      <c r="L175" s="8">
        <f t="shared" si="27"/>
        <v>0</v>
      </c>
      <c r="M175" s="293"/>
    </row>
    <row r="176" spans="1:13" ht="19.5" customHeight="1">
      <c r="A176" s="293" t="str">
        <f t="shared" si="24"/>
        <v>TP</v>
      </c>
      <c r="B176" s="306">
        <f t="shared" si="25"/>
        <v>146</v>
      </c>
      <c r="C176" s="40" t="s">
        <v>1249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6"/>
        <v>0</v>
      </c>
      <c r="L176" s="8">
        <f t="shared" si="27"/>
        <v>0</v>
      </c>
      <c r="M176" s="293"/>
    </row>
    <row r="177" spans="1:13" ht="19.5" customHeight="1">
      <c r="A177" s="293" t="str">
        <f t="shared" si="24"/>
        <v>TP</v>
      </c>
      <c r="B177" s="306">
        <f t="shared" si="25"/>
        <v>147</v>
      </c>
      <c r="C177" s="192" t="s">
        <v>1174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6"/>
        <v>0</v>
      </c>
      <c r="L177" s="8">
        <f t="shared" si="27"/>
        <v>0</v>
      </c>
      <c r="M177" s="293"/>
    </row>
    <row r="178" spans="1:13" ht="19.5" customHeight="1">
      <c r="A178" s="293" t="str">
        <f t="shared" si="24"/>
        <v>TP</v>
      </c>
      <c r="B178" s="306">
        <f t="shared" si="25"/>
        <v>148</v>
      </c>
      <c r="C178" s="192" t="s">
        <v>1165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6"/>
        <v>0</v>
      </c>
      <c r="L178" s="8">
        <f t="shared" si="27"/>
        <v>0</v>
      </c>
      <c r="M178" s="293"/>
    </row>
    <row r="179" spans="1:13" ht="19.5" customHeight="1">
      <c r="A179" s="293" t="str">
        <f t="shared" si="24"/>
        <v>TP</v>
      </c>
      <c r="B179" s="306">
        <f t="shared" si="25"/>
        <v>149</v>
      </c>
      <c r="C179" s="40" t="s">
        <v>1224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6"/>
        <v>0</v>
      </c>
      <c r="L179" s="8">
        <f t="shared" si="27"/>
        <v>0</v>
      </c>
      <c r="M179" s="293"/>
    </row>
    <row r="180" spans="1:13" ht="19.5" customHeight="1">
      <c r="A180" s="293" t="str">
        <f t="shared" si="24"/>
        <v>TP</v>
      </c>
      <c r="B180" s="306">
        <f t="shared" si="25"/>
        <v>150</v>
      </c>
      <c r="C180" s="192" t="s">
        <v>1155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6"/>
        <v>0</v>
      </c>
      <c r="L180" s="8">
        <f t="shared" si="27"/>
        <v>0</v>
      </c>
      <c r="M180" s="293"/>
    </row>
    <row r="181" spans="1:13" ht="19.5" customHeight="1">
      <c r="A181" s="293" t="str">
        <f t="shared" si="24"/>
        <v>TP</v>
      </c>
      <c r="B181" s="306">
        <f t="shared" si="25"/>
        <v>151</v>
      </c>
      <c r="C181" s="189" t="s">
        <v>1212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6"/>
        <v>0</v>
      </c>
      <c r="L181" s="8">
        <f t="shared" si="27"/>
        <v>0</v>
      </c>
      <c r="M181" s="293"/>
    </row>
    <row r="182" spans="1:13" ht="19.5" customHeight="1">
      <c r="A182" s="293" t="str">
        <f t="shared" si="24"/>
        <v>TP</v>
      </c>
      <c r="B182" s="306">
        <f t="shared" si="25"/>
        <v>152</v>
      </c>
      <c r="C182" s="192" t="s">
        <v>1156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6"/>
        <v>0</v>
      </c>
      <c r="L182" s="8">
        <f t="shared" si="27"/>
        <v>0</v>
      </c>
      <c r="M182" s="293"/>
    </row>
    <row r="183" spans="1:13" ht="19.5" customHeight="1">
      <c r="A183" s="293" t="str">
        <f t="shared" si="24"/>
        <v>TP</v>
      </c>
      <c r="B183" s="306">
        <f t="shared" si="25"/>
        <v>153</v>
      </c>
      <c r="C183" s="192" t="s">
        <v>1157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6"/>
        <v>0</v>
      </c>
      <c r="L183" s="8">
        <f t="shared" si="27"/>
        <v>0</v>
      </c>
      <c r="M183" s="293"/>
    </row>
    <row r="184" spans="1:13" ht="19.5" customHeight="1">
      <c r="A184" s="293" t="str">
        <f t="shared" si="24"/>
        <v>TP</v>
      </c>
      <c r="B184" s="306">
        <f t="shared" si="25"/>
        <v>154</v>
      </c>
      <c r="C184" s="189" t="s">
        <v>712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6"/>
        <v>0</v>
      </c>
      <c r="L184" s="8">
        <f t="shared" si="27"/>
        <v>0</v>
      </c>
      <c r="M184" s="293"/>
    </row>
    <row r="185" spans="1:13" ht="19.5" customHeight="1">
      <c r="A185" s="293" t="str">
        <f t="shared" si="24"/>
        <v>TP</v>
      </c>
      <c r="B185" s="306">
        <f t="shared" si="25"/>
        <v>155</v>
      </c>
      <c r="C185" s="192" t="s">
        <v>1250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6"/>
        <v>0</v>
      </c>
      <c r="L185" s="8">
        <f t="shared" si="27"/>
        <v>0</v>
      </c>
      <c r="M185" s="293"/>
    </row>
    <row r="186" spans="1:13" ht="19.5" customHeight="1">
      <c r="A186" s="293" t="str">
        <f t="shared" si="24"/>
        <v>TP</v>
      </c>
      <c r="B186" s="306">
        <f t="shared" si="25"/>
        <v>156</v>
      </c>
      <c r="C186" s="40" t="s">
        <v>1235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6"/>
        <v>0</v>
      </c>
      <c r="L186" s="8">
        <f t="shared" si="27"/>
        <v>0</v>
      </c>
      <c r="M186" s="293"/>
    </row>
    <row r="187" spans="1:13" ht="19.5" customHeight="1">
      <c r="A187" s="293" t="str">
        <f t="shared" si="24"/>
        <v>TP</v>
      </c>
      <c r="B187" s="306">
        <f t="shared" si="25"/>
        <v>157</v>
      </c>
      <c r="C187" s="192" t="s">
        <v>1147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6"/>
        <v>0</v>
      </c>
      <c r="L187" s="8">
        <f t="shared" si="27"/>
        <v>0</v>
      </c>
      <c r="M187" s="293"/>
    </row>
    <row r="188" spans="1:13" ht="19.5" customHeight="1">
      <c r="A188" s="293" t="str">
        <f t="shared" si="24"/>
        <v>TP</v>
      </c>
      <c r="B188" s="306">
        <f t="shared" si="25"/>
        <v>158</v>
      </c>
      <c r="C188" s="192" t="s">
        <v>1289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6"/>
        <v>0</v>
      </c>
      <c r="L188" s="8">
        <f t="shared" si="27"/>
        <v>0</v>
      </c>
      <c r="M188" s="293"/>
    </row>
    <row r="189" spans="1:13" ht="19.5" customHeight="1">
      <c r="A189" s="293" t="str">
        <f t="shared" si="24"/>
        <v>TP</v>
      </c>
      <c r="B189" s="306">
        <f t="shared" si="25"/>
        <v>159</v>
      </c>
      <c r="C189" s="189" t="s">
        <v>1199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6"/>
        <v>0</v>
      </c>
      <c r="L189" s="8">
        <f t="shared" si="27"/>
        <v>0</v>
      </c>
      <c r="M189" s="293"/>
    </row>
    <row r="190" spans="1:13" ht="19.5" customHeight="1">
      <c r="A190" s="293" t="str">
        <f t="shared" ref="A190:A221" si="28">IF(B190&lt;&gt;"","TP","")</f>
        <v>TP</v>
      </c>
      <c r="B190" s="306">
        <f t="shared" ref="B190:B221" si="29">IF(C190&lt;&gt;"",B189+1,"")</f>
        <v>160</v>
      </c>
      <c r="C190" s="192" t="s">
        <v>725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6"/>
        <v>0</v>
      </c>
      <c r="L190" s="8">
        <f t="shared" si="27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161</v>
      </c>
      <c r="C191" s="192" t="s">
        <v>1215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6"/>
        <v>0</v>
      </c>
      <c r="L191" s="8">
        <f t="shared" si="27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162</v>
      </c>
      <c r="C192" s="189" t="s">
        <v>1207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6"/>
        <v>0</v>
      </c>
      <c r="L192" s="8">
        <f t="shared" si="27"/>
        <v>0</v>
      </c>
      <c r="M192" s="293"/>
    </row>
    <row r="193" spans="1:13" ht="19.5" customHeight="1">
      <c r="A193" s="293" t="str">
        <f t="shared" si="28"/>
        <v>TP</v>
      </c>
      <c r="B193" s="306">
        <f t="shared" si="29"/>
        <v>163</v>
      </c>
      <c r="C193" s="192" t="s">
        <v>1159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6"/>
        <v>0</v>
      </c>
      <c r="L193" s="8">
        <f t="shared" si="27"/>
        <v>0</v>
      </c>
      <c r="M193" s="293"/>
    </row>
    <row r="194" spans="1:13" ht="19.5" customHeight="1">
      <c r="A194" s="293" t="str">
        <f t="shared" si="28"/>
        <v>TP</v>
      </c>
      <c r="B194" s="306">
        <f t="shared" si="29"/>
        <v>164</v>
      </c>
      <c r="C194" s="192" t="s">
        <v>729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6"/>
        <v>0</v>
      </c>
      <c r="L194" s="8">
        <f t="shared" si="27"/>
        <v>0</v>
      </c>
      <c r="M194" s="293"/>
    </row>
    <row r="195" spans="1:13" ht="19.5" customHeight="1">
      <c r="A195" s="293" t="str">
        <f t="shared" si="28"/>
        <v>TP</v>
      </c>
      <c r="B195" s="306">
        <f t="shared" si="29"/>
        <v>165</v>
      </c>
      <c r="C195" s="40" t="s">
        <v>1183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6"/>
        <v>0</v>
      </c>
      <c r="L195" s="8">
        <f t="shared" si="27"/>
        <v>0</v>
      </c>
      <c r="M195" s="293"/>
    </row>
    <row r="196" spans="1:13" ht="19.5" customHeight="1">
      <c r="A196" s="293" t="str">
        <f t="shared" si="28"/>
        <v>TP</v>
      </c>
      <c r="B196" s="306">
        <f t="shared" si="29"/>
        <v>166</v>
      </c>
      <c r="C196" s="189" t="s">
        <v>1190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6"/>
        <v>0</v>
      </c>
      <c r="L196" s="8">
        <f t="shared" si="27"/>
        <v>0</v>
      </c>
      <c r="M196" s="293"/>
    </row>
    <row r="197" spans="1:13" ht="19.5" customHeight="1">
      <c r="A197" s="293" t="str">
        <f t="shared" si="28"/>
        <v>TP</v>
      </c>
      <c r="B197" s="306">
        <f t="shared" si="29"/>
        <v>167</v>
      </c>
      <c r="C197" s="189" t="s">
        <v>1220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6"/>
        <v>0</v>
      </c>
      <c r="L197" s="8">
        <f t="shared" si="27"/>
        <v>0</v>
      </c>
      <c r="M197" s="293"/>
    </row>
    <row r="198" spans="1:13" ht="19.5" customHeight="1">
      <c r="A198" s="293" t="str">
        <f t="shared" si="28"/>
        <v>TP</v>
      </c>
      <c r="B198" s="306">
        <f t="shared" si="29"/>
        <v>168</v>
      </c>
      <c r="C198" s="40" t="s">
        <v>1184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6"/>
        <v>0</v>
      </c>
      <c r="L198" s="8">
        <f t="shared" si="27"/>
        <v>0</v>
      </c>
      <c r="M198" s="293"/>
    </row>
    <row r="199" spans="1:13" ht="19.5" customHeight="1">
      <c r="A199" s="293" t="str">
        <f t="shared" si="28"/>
        <v>TP</v>
      </c>
      <c r="B199" s="306">
        <f t="shared" si="29"/>
        <v>169</v>
      </c>
      <c r="C199" s="192" t="s">
        <v>1154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6"/>
        <v>0</v>
      </c>
      <c r="L199" s="8">
        <f t="shared" si="27"/>
        <v>0</v>
      </c>
      <c r="M199" s="293"/>
    </row>
    <row r="200" spans="1:13" ht="19.5" customHeight="1">
      <c r="A200" s="293" t="str">
        <f t="shared" si="28"/>
        <v>TP</v>
      </c>
      <c r="B200" s="306">
        <f t="shared" si="29"/>
        <v>170</v>
      </c>
      <c r="C200" s="192" t="s">
        <v>1158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6"/>
        <v>0</v>
      </c>
      <c r="L200" s="8">
        <f t="shared" si="27"/>
        <v>0</v>
      </c>
      <c r="M200" s="293"/>
    </row>
    <row r="201" spans="1:13" ht="19.5" customHeight="1">
      <c r="A201" s="293" t="str">
        <f t="shared" si="28"/>
        <v>TP</v>
      </c>
      <c r="B201" s="306">
        <f t="shared" si="29"/>
        <v>171</v>
      </c>
      <c r="C201" s="40" t="s">
        <v>1241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6"/>
        <v>0</v>
      </c>
      <c r="L201" s="8">
        <f t="shared" si="27"/>
        <v>0</v>
      </c>
      <c r="M201" s="293"/>
    </row>
    <row r="202" spans="1:13" ht="19.5" customHeight="1">
      <c r="A202" s="293" t="str">
        <f t="shared" si="28"/>
        <v>TP</v>
      </c>
      <c r="B202" s="306">
        <f t="shared" si="29"/>
        <v>172</v>
      </c>
      <c r="C202" s="189" t="s">
        <v>1200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6"/>
        <v>0</v>
      </c>
      <c r="L202" s="8">
        <f t="shared" si="27"/>
        <v>0</v>
      </c>
      <c r="M202" s="293"/>
    </row>
    <row r="203" spans="1:13" ht="19.5" customHeight="1">
      <c r="A203" s="293" t="str">
        <f t="shared" si="28"/>
        <v>TP</v>
      </c>
      <c r="B203" s="306">
        <f t="shared" si="29"/>
        <v>173</v>
      </c>
      <c r="C203" s="192" t="s">
        <v>1219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6"/>
        <v>0</v>
      </c>
      <c r="L203" s="8">
        <f t="shared" si="27"/>
        <v>0</v>
      </c>
      <c r="M203" s="293"/>
    </row>
    <row r="204" spans="1:13" ht="19.5" customHeight="1">
      <c r="A204" s="293" t="str">
        <f t="shared" si="28"/>
        <v>TP</v>
      </c>
      <c r="B204" s="306">
        <f t="shared" si="29"/>
        <v>174</v>
      </c>
      <c r="C204" s="192" t="s">
        <v>1179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6"/>
        <v>0</v>
      </c>
      <c r="L204" s="8">
        <f t="shared" si="27"/>
        <v>0</v>
      </c>
      <c r="M204" s="293"/>
    </row>
    <row r="205" spans="1:13" ht="19.5" customHeight="1">
      <c r="A205" s="293" t="str">
        <f t="shared" si="28"/>
        <v>TP</v>
      </c>
      <c r="B205" s="306">
        <f t="shared" si="29"/>
        <v>175</v>
      </c>
      <c r="C205" s="192" t="s">
        <v>1142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6"/>
        <v>0</v>
      </c>
      <c r="L205" s="8">
        <f t="shared" si="27"/>
        <v>0</v>
      </c>
      <c r="M205" s="293"/>
    </row>
    <row r="206" spans="1:13" ht="19.5" customHeight="1">
      <c r="A206" s="293" t="str">
        <f t="shared" si="28"/>
        <v>TP</v>
      </c>
      <c r="B206" s="306">
        <f t="shared" si="29"/>
        <v>176</v>
      </c>
      <c r="C206" s="189" t="s">
        <v>1223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6"/>
        <v>0</v>
      </c>
      <c r="L206" s="8">
        <f t="shared" si="27"/>
        <v>0</v>
      </c>
      <c r="M206" s="293"/>
    </row>
    <row r="207" spans="1:13" ht="19.5" customHeight="1">
      <c r="A207" s="293" t="str">
        <f t="shared" si="28"/>
        <v>TP</v>
      </c>
      <c r="B207" s="306">
        <f t="shared" si="29"/>
        <v>177</v>
      </c>
      <c r="C207" s="189" t="s">
        <v>1189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6"/>
        <v>0</v>
      </c>
      <c r="L207" s="8">
        <f t="shared" si="27"/>
        <v>0</v>
      </c>
      <c r="M207" s="293"/>
    </row>
    <row r="208" spans="1:13" ht="19.5" customHeight="1">
      <c r="A208" s="293" t="str">
        <f t="shared" si="28"/>
        <v>TP</v>
      </c>
      <c r="B208" s="306">
        <f t="shared" si="29"/>
        <v>178</v>
      </c>
      <c r="C208" s="40" t="s">
        <v>1243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6"/>
        <v>0</v>
      </c>
      <c r="L208" s="8">
        <f t="shared" si="27"/>
        <v>0</v>
      </c>
      <c r="M208" s="293"/>
    </row>
    <row r="209" spans="1:13" ht="19.5" customHeight="1">
      <c r="A209" s="293" t="str">
        <f t="shared" si="28"/>
        <v>TP</v>
      </c>
      <c r="B209" s="306">
        <f t="shared" si="29"/>
        <v>179</v>
      </c>
      <c r="C209" s="189" t="s">
        <v>710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6"/>
        <v>0</v>
      </c>
      <c r="L209" s="8">
        <f t="shared" si="27"/>
        <v>0</v>
      </c>
      <c r="M209" s="293"/>
    </row>
    <row r="210" spans="1:13" ht="19.5" customHeight="1">
      <c r="A210" s="293" t="str">
        <f t="shared" si="28"/>
        <v>TP</v>
      </c>
      <c r="B210" s="306">
        <f t="shared" si="29"/>
        <v>180</v>
      </c>
      <c r="C210" s="40" t="s">
        <v>1283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6"/>
        <v>0</v>
      </c>
      <c r="L210" s="8">
        <f t="shared" si="27"/>
        <v>0</v>
      </c>
      <c r="M210" s="293"/>
    </row>
    <row r="211" spans="1:13" ht="19.5" customHeight="1">
      <c r="A211" s="293" t="str">
        <f t="shared" si="28"/>
        <v>TP</v>
      </c>
      <c r="B211" s="306">
        <f t="shared" si="29"/>
        <v>181</v>
      </c>
      <c r="C211" s="189" t="s">
        <v>1201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6"/>
        <v>0</v>
      </c>
      <c r="L211" s="8">
        <f t="shared" si="27"/>
        <v>0</v>
      </c>
      <c r="M211" s="293"/>
    </row>
    <row r="212" spans="1:13" ht="19.5" customHeight="1">
      <c r="A212" s="293" t="str">
        <f t="shared" si="28"/>
        <v>TP</v>
      </c>
      <c r="B212" s="306">
        <f t="shared" si="29"/>
        <v>182</v>
      </c>
      <c r="C212" s="192" t="s">
        <v>1271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6"/>
        <v>0</v>
      </c>
      <c r="L212" s="8">
        <f t="shared" si="27"/>
        <v>0</v>
      </c>
      <c r="M212" s="293"/>
    </row>
    <row r="213" spans="1:13" ht="19.5" customHeight="1">
      <c r="A213" s="293" t="str">
        <f t="shared" si="28"/>
        <v>TP</v>
      </c>
      <c r="B213" s="306">
        <f t="shared" si="29"/>
        <v>183</v>
      </c>
      <c r="C213" s="40" t="s">
        <v>706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6"/>
        <v>0</v>
      </c>
      <c r="L213" s="8">
        <f t="shared" si="27"/>
        <v>0</v>
      </c>
      <c r="M213" s="293"/>
    </row>
    <row r="214" spans="1:13" ht="19.5" customHeight="1">
      <c r="A214" s="293" t="str">
        <f t="shared" si="28"/>
        <v>TP</v>
      </c>
      <c r="B214" s="306">
        <f t="shared" si="29"/>
        <v>184</v>
      </c>
      <c r="C214" s="189" t="s">
        <v>1270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6"/>
        <v>0</v>
      </c>
      <c r="L214" s="8">
        <f t="shared" si="27"/>
        <v>0</v>
      </c>
      <c r="M214" s="293"/>
    </row>
    <row r="215" spans="1:13" ht="18" customHeight="1">
      <c r="A215" s="293" t="str">
        <f t="shared" si="28"/>
        <v>TP</v>
      </c>
      <c r="B215" s="306">
        <f t="shared" si="29"/>
        <v>185</v>
      </c>
      <c r="C215" s="192" t="s">
        <v>1172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6"/>
        <v>0</v>
      </c>
      <c r="L215" s="8">
        <f t="shared" si="27"/>
        <v>0</v>
      </c>
      <c r="M215" s="293"/>
    </row>
    <row r="216" spans="1:13" ht="18" customHeight="1">
      <c r="A216" s="293" t="str">
        <f t="shared" si="28"/>
        <v>TP</v>
      </c>
      <c r="B216" s="306">
        <f t="shared" si="29"/>
        <v>186</v>
      </c>
      <c r="C216" s="192" t="s">
        <v>1143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26"/>
        <v>0</v>
      </c>
      <c r="L216" s="8">
        <f t="shared" si="27"/>
        <v>0</v>
      </c>
      <c r="M216" s="293"/>
    </row>
    <row r="217" spans="1:13" ht="18.75" customHeight="1">
      <c r="A217" s="293" t="str">
        <f t="shared" si="28"/>
        <v>TP</v>
      </c>
      <c r="B217" s="306">
        <f t="shared" si="29"/>
        <v>187</v>
      </c>
      <c r="C217" s="192" t="s">
        <v>1164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26"/>
        <v>0</v>
      </c>
      <c r="L217" s="8">
        <f t="shared" si="27"/>
        <v>0</v>
      </c>
      <c r="M217" s="293"/>
    </row>
    <row r="218" spans="1:13" ht="18.75" customHeight="1">
      <c r="A218" s="293" t="str">
        <f t="shared" si="28"/>
        <v>TP</v>
      </c>
      <c r="B218" s="306">
        <f t="shared" si="29"/>
        <v>188</v>
      </c>
      <c r="C218" s="189" t="s">
        <v>705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26"/>
        <v>0</v>
      </c>
      <c r="L218" s="8">
        <f t="shared" si="27"/>
        <v>0</v>
      </c>
      <c r="M218" s="293"/>
    </row>
    <row r="219" spans="1:13" ht="18.75" customHeight="1">
      <c r="A219" s="293" t="str">
        <f t="shared" si="28"/>
        <v>TP</v>
      </c>
      <c r="B219" s="306">
        <f t="shared" si="29"/>
        <v>189</v>
      </c>
      <c r="C219" s="192" t="s">
        <v>1171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26"/>
        <v>0</v>
      </c>
      <c r="L219" s="8">
        <f t="shared" si="27"/>
        <v>0</v>
      </c>
      <c r="M219" s="293"/>
    </row>
    <row r="220" spans="1:13" ht="18.75" customHeight="1">
      <c r="A220" s="293" t="str">
        <f t="shared" si="28"/>
        <v>TP</v>
      </c>
      <c r="B220" s="306">
        <f t="shared" si="29"/>
        <v>190</v>
      </c>
      <c r="C220" s="192" t="s">
        <v>1232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26"/>
        <v>0</v>
      </c>
      <c r="L220" s="8">
        <f t="shared" si="27"/>
        <v>0</v>
      </c>
      <c r="M220" s="293"/>
    </row>
    <row r="221" spans="1:13" ht="18.75" customHeight="1">
      <c r="A221" s="293" t="str">
        <f t="shared" si="28"/>
        <v>TP</v>
      </c>
      <c r="B221" s="306">
        <f t="shared" si="29"/>
        <v>191</v>
      </c>
      <c r="C221" s="192" t="s">
        <v>1251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26"/>
        <v>0</v>
      </c>
      <c r="L221" s="8">
        <f t="shared" si="27"/>
        <v>0</v>
      </c>
      <c r="M221" s="293"/>
    </row>
    <row r="222" spans="1:13" ht="18.75" customHeight="1">
      <c r="A222" s="293" t="str">
        <f t="shared" ref="A222:A253" si="30">IF(B222&lt;&gt;"","TP","")</f>
        <v>TP</v>
      </c>
      <c r="B222" s="306">
        <f t="shared" ref="B222:B253" si="31">IF(C222&lt;&gt;"",B221+1,"")</f>
        <v>192</v>
      </c>
      <c r="C222" s="40" t="s">
        <v>1188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26"/>
        <v>0</v>
      </c>
      <c r="L222" s="8">
        <f t="shared" si="27"/>
        <v>0</v>
      </c>
      <c r="M222" s="293"/>
    </row>
    <row r="223" spans="1:13" ht="18.75" customHeight="1">
      <c r="A223" s="293" t="str">
        <f t="shared" si="30"/>
        <v>TP</v>
      </c>
      <c r="B223" s="306">
        <f t="shared" si="31"/>
        <v>193</v>
      </c>
      <c r="C223" s="189" t="s">
        <v>1205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ref="K223:K286" si="32">E223+G223-I223</f>
        <v>0</v>
      </c>
      <c r="L223" s="8">
        <f t="shared" ref="L223:L286" si="33">F223+H223-J223</f>
        <v>0</v>
      </c>
      <c r="M223" s="293"/>
    </row>
    <row r="224" spans="1:13" ht="18.75" customHeight="1">
      <c r="A224" s="293" t="str">
        <f t="shared" si="30"/>
        <v>TP</v>
      </c>
      <c r="B224" s="306">
        <f t="shared" si="31"/>
        <v>194</v>
      </c>
      <c r="C224" s="192" t="s">
        <v>676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6">
        <f t="shared" si="31"/>
        <v>195</v>
      </c>
      <c r="C225" s="192" t="s">
        <v>1272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6">
        <f t="shared" si="31"/>
        <v>196</v>
      </c>
      <c r="C226" s="192" t="s">
        <v>1216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6">
        <f t="shared" si="31"/>
        <v>197</v>
      </c>
      <c r="C227" s="192" t="s">
        <v>1145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6">
        <f t="shared" si="31"/>
        <v>198</v>
      </c>
      <c r="C228" s="40" t="s">
        <v>1186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6">
        <f t="shared" si="31"/>
        <v>199</v>
      </c>
      <c r="C229" s="40" t="s">
        <v>1255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6">
        <f t="shared" si="31"/>
        <v>200</v>
      </c>
      <c r="C230" s="40" t="s">
        <v>1231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6">
        <f t="shared" si="31"/>
        <v>201</v>
      </c>
      <c r="C231" s="192" t="s">
        <v>1043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6">
        <f t="shared" si="31"/>
        <v>202</v>
      </c>
      <c r="C232" s="192" t="s">
        <v>738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6">
        <f t="shared" si="31"/>
        <v>203</v>
      </c>
      <c r="C233" s="192" t="s">
        <v>806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6">
        <f t="shared" si="31"/>
        <v>204</v>
      </c>
      <c r="C234" s="189" t="s">
        <v>1286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6">
        <f t="shared" si="31"/>
        <v>205</v>
      </c>
      <c r="C235" s="192" t="s">
        <v>1105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6">
        <f t="shared" si="31"/>
        <v>206</v>
      </c>
      <c r="C236" s="189" t="s">
        <v>1104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6">
        <f t="shared" si="31"/>
        <v>207</v>
      </c>
      <c r="C237" s="40" t="s">
        <v>1103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6">
        <f t="shared" si="31"/>
        <v>208</v>
      </c>
      <c r="C238" s="192" t="s">
        <v>1063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6">
        <f t="shared" si="31"/>
        <v>209</v>
      </c>
      <c r="C239" s="192" t="s">
        <v>1129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6">
        <f t="shared" si="31"/>
        <v>210</v>
      </c>
      <c r="C240" s="189" t="s">
        <v>1113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6">
        <f t="shared" si="31"/>
        <v>211</v>
      </c>
      <c r="C241" s="189" t="s">
        <v>1107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6">
        <f t="shared" si="31"/>
        <v>212</v>
      </c>
      <c r="C242" s="189" t="s">
        <v>1116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6">
        <f t="shared" si="31"/>
        <v>213</v>
      </c>
      <c r="C243" s="189" t="s">
        <v>1097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6">
        <f t="shared" si="31"/>
        <v>214</v>
      </c>
      <c r="C244" s="40" t="s">
        <v>1128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6">
        <f t="shared" si="31"/>
        <v>215</v>
      </c>
      <c r="C245" s="192" t="s">
        <v>1120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6">
        <f t="shared" si="31"/>
        <v>216</v>
      </c>
      <c r="C246" s="192" t="s">
        <v>1108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6">
        <f t="shared" si="31"/>
        <v>217</v>
      </c>
      <c r="C247" s="189" t="s">
        <v>1110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6">
        <f t="shared" si="31"/>
        <v>218</v>
      </c>
      <c r="C248" s="192" t="s">
        <v>1106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6">
        <f t="shared" si="31"/>
        <v>219</v>
      </c>
      <c r="C249" s="192" t="s">
        <v>1060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6">
        <f t="shared" si="31"/>
        <v>220</v>
      </c>
      <c r="C250" s="189" t="s">
        <v>1095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6">
        <f t="shared" si="31"/>
        <v>221</v>
      </c>
      <c r="C251" s="192" t="s">
        <v>1062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6">
        <f t="shared" si="31"/>
        <v>222</v>
      </c>
      <c r="C252" s="40" t="s">
        <v>1118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6">
        <f t="shared" si="31"/>
        <v>223</v>
      </c>
      <c r="C253" s="192" t="s">
        <v>1127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ref="A254:A270" si="34">IF(B254&lt;&gt;"","TP","")</f>
        <v>TP</v>
      </c>
      <c r="B254" s="306">
        <f t="shared" ref="B254:B270" si="35">IF(C254&lt;&gt;"",B253+1,"")</f>
        <v>224</v>
      </c>
      <c r="C254" s="189" t="s">
        <v>1119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225</v>
      </c>
      <c r="C255" s="189" t="s">
        <v>1099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226</v>
      </c>
      <c r="C256" s="189" t="s">
        <v>1096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4"/>
        <v>TP</v>
      </c>
      <c r="B257" s="306">
        <f t="shared" si="35"/>
        <v>227</v>
      </c>
      <c r="C257" s="192" t="s">
        <v>1109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4"/>
        <v>TP</v>
      </c>
      <c r="B258" s="306">
        <f t="shared" si="35"/>
        <v>228</v>
      </c>
      <c r="C258" s="192" t="s">
        <v>1111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4"/>
        <v>TP</v>
      </c>
      <c r="B259" s="306">
        <f t="shared" si="35"/>
        <v>229</v>
      </c>
      <c r="C259" s="192" t="s">
        <v>1059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4"/>
        <v>TP</v>
      </c>
      <c r="B260" s="306">
        <f t="shared" si="35"/>
        <v>230</v>
      </c>
      <c r="C260" s="192" t="s">
        <v>1114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4"/>
        <v>TP</v>
      </c>
      <c r="B261" s="306">
        <f t="shared" si="35"/>
        <v>231</v>
      </c>
      <c r="C261" s="189" t="s">
        <v>1101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4"/>
        <v>TP</v>
      </c>
      <c r="B262" s="306">
        <f t="shared" si="35"/>
        <v>232</v>
      </c>
      <c r="C262" s="192" t="s">
        <v>1112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4"/>
        <v>TP</v>
      </c>
      <c r="B263" s="306">
        <f t="shared" si="35"/>
        <v>233</v>
      </c>
      <c r="C263" s="189" t="s">
        <v>1117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4"/>
        <v>TP</v>
      </c>
      <c r="B264" s="306">
        <f t="shared" si="35"/>
        <v>234</v>
      </c>
      <c r="C264" s="189" t="s">
        <v>1115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4"/>
        <v>TP</v>
      </c>
      <c r="B265" s="306">
        <f t="shared" si="35"/>
        <v>235</v>
      </c>
      <c r="C265" s="189" t="s">
        <v>1094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4"/>
        <v>TP</v>
      </c>
      <c r="B266" s="306">
        <f t="shared" si="35"/>
        <v>236</v>
      </c>
      <c r="C266" s="189" t="s">
        <v>1100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4"/>
        <v>TP</v>
      </c>
      <c r="B267" s="306">
        <f t="shared" si="35"/>
        <v>237</v>
      </c>
      <c r="C267" s="192" t="s">
        <v>1126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4"/>
        <v>TP</v>
      </c>
      <c r="B268" s="306">
        <f t="shared" si="35"/>
        <v>238</v>
      </c>
      <c r="C268" s="40" t="s">
        <v>1098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4"/>
        <v>TP</v>
      </c>
      <c r="B269" s="306">
        <f t="shared" si="35"/>
        <v>239</v>
      </c>
      <c r="C269" s="189" t="s">
        <v>1124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4"/>
        <v>TP</v>
      </c>
      <c r="B270" s="306">
        <f t="shared" si="35"/>
        <v>240</v>
      </c>
      <c r="C270" s="189" t="s">
        <v>1121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ref="A271:A275" si="36">IF(B271&lt;&gt;"","TP","")</f>
        <v>TP</v>
      </c>
      <c r="B271" s="306">
        <f t="shared" ref="B271:B275" si="37">IF(C271&lt;&gt;"",B270+1,"")</f>
        <v>241</v>
      </c>
      <c r="C271" s="192" t="s">
        <v>1061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6"/>
        <v>TP</v>
      </c>
      <c r="B272" s="306">
        <f t="shared" si="37"/>
        <v>242</v>
      </c>
      <c r="C272" s="189" t="s">
        <v>1123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6"/>
        <v>TP</v>
      </c>
      <c r="B273" s="306">
        <f t="shared" si="37"/>
        <v>243</v>
      </c>
      <c r="C273" s="189" t="s">
        <v>1125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6"/>
        <v>TP</v>
      </c>
      <c r="B274" s="306">
        <f t="shared" si="37"/>
        <v>244</v>
      </c>
      <c r="C274" s="189" t="s">
        <v>1122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si="36"/>
        <v>TP</v>
      </c>
      <c r="B275" s="306">
        <f t="shared" si="37"/>
        <v>245</v>
      </c>
      <c r="C275" s="189" t="s">
        <v>1102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2"/>
        <v>0</v>
      </c>
      <c r="L275" s="8">
        <f t="shared" si="33"/>
        <v>0</v>
      </c>
      <c r="M275" s="293"/>
    </row>
    <row r="276" spans="1:13" ht="18.75" customHeight="1">
      <c r="A276" s="293" t="str">
        <f t="shared" ref="A276:A307" si="38">IF(B276&lt;&gt;"","TP","")</f>
        <v>TP</v>
      </c>
      <c r="B276" s="306">
        <f t="shared" ref="B276:B307" si="39">IF(C276&lt;&gt;"",B275+1,"")</f>
        <v>246</v>
      </c>
      <c r="C276" s="192" t="s">
        <v>1064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2"/>
        <v>0</v>
      </c>
      <c r="L276" s="8">
        <f t="shared" si="33"/>
        <v>0</v>
      </c>
      <c r="M276" s="293"/>
    </row>
    <row r="277" spans="1:13" ht="18.75" customHeight="1">
      <c r="A277" s="293" t="str">
        <f t="shared" si="38"/>
        <v>TP</v>
      </c>
      <c r="B277" s="306">
        <f t="shared" si="39"/>
        <v>247</v>
      </c>
      <c r="C277" s="189" t="s">
        <v>761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2"/>
        <v>0</v>
      </c>
      <c r="L277" s="8">
        <f t="shared" si="33"/>
        <v>0</v>
      </c>
      <c r="M277" s="293"/>
    </row>
    <row r="278" spans="1:13" ht="18.75" customHeight="1">
      <c r="A278" s="293" t="str">
        <f t="shared" si="38"/>
        <v>TP</v>
      </c>
      <c r="B278" s="306">
        <f t="shared" si="39"/>
        <v>248</v>
      </c>
      <c r="C278" s="192" t="s">
        <v>1047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2"/>
        <v>0</v>
      </c>
      <c r="L278" s="8">
        <f t="shared" si="33"/>
        <v>0</v>
      </c>
      <c r="M278" s="293"/>
    </row>
    <row r="279" spans="1:13" ht="18.75" customHeight="1">
      <c r="A279" s="293" t="str">
        <f t="shared" si="38"/>
        <v>TP</v>
      </c>
      <c r="B279" s="306">
        <f t="shared" si="39"/>
        <v>249</v>
      </c>
      <c r="C279" s="192" t="s">
        <v>623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2"/>
        <v>0</v>
      </c>
      <c r="L279" s="8">
        <f t="shared" si="33"/>
        <v>0</v>
      </c>
      <c r="M279" s="293"/>
    </row>
    <row r="280" spans="1:13" ht="18.75" customHeight="1">
      <c r="A280" s="293" t="str">
        <f t="shared" si="38"/>
        <v>TP</v>
      </c>
      <c r="B280" s="306">
        <f t="shared" si="39"/>
        <v>250</v>
      </c>
      <c r="C280" s="189" t="s">
        <v>472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2"/>
        <v>0</v>
      </c>
      <c r="L280" s="8">
        <f t="shared" si="33"/>
        <v>0</v>
      </c>
      <c r="M280" s="293"/>
    </row>
    <row r="281" spans="1:13" ht="18.75" customHeight="1">
      <c r="A281" s="293" t="str">
        <f t="shared" si="38"/>
        <v>TP</v>
      </c>
      <c r="B281" s="306">
        <f t="shared" si="39"/>
        <v>251</v>
      </c>
      <c r="C281" s="189" t="s">
        <v>859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2"/>
        <v>0</v>
      </c>
      <c r="L281" s="8">
        <f t="shared" si="33"/>
        <v>0</v>
      </c>
      <c r="M281" s="293"/>
    </row>
    <row r="282" spans="1:13" ht="18.75" customHeight="1">
      <c r="A282" s="293" t="str">
        <f t="shared" si="38"/>
        <v>TP</v>
      </c>
      <c r="B282" s="306">
        <f t="shared" si="39"/>
        <v>252</v>
      </c>
      <c r="C282" s="189" t="s">
        <v>894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2"/>
        <v>0</v>
      </c>
      <c r="L282" s="8">
        <f t="shared" si="33"/>
        <v>0</v>
      </c>
      <c r="M282" s="293"/>
    </row>
    <row r="283" spans="1:13" ht="18.75" customHeight="1">
      <c r="A283" s="293" t="str">
        <f t="shared" si="38"/>
        <v>TP</v>
      </c>
      <c r="B283" s="306">
        <f t="shared" si="39"/>
        <v>253</v>
      </c>
      <c r="C283" s="40" t="s">
        <v>439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2"/>
        <v>0</v>
      </c>
      <c r="L283" s="8">
        <f t="shared" si="33"/>
        <v>0</v>
      </c>
      <c r="M283" s="293"/>
    </row>
    <row r="284" spans="1:13" ht="18.75" customHeight="1">
      <c r="A284" s="293" t="str">
        <f t="shared" si="38"/>
        <v>TP</v>
      </c>
      <c r="B284" s="306">
        <f t="shared" si="39"/>
        <v>254</v>
      </c>
      <c r="C284" s="189" t="s">
        <v>802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2"/>
        <v>0</v>
      </c>
      <c r="L284" s="8">
        <f t="shared" si="33"/>
        <v>0</v>
      </c>
      <c r="M284" s="293"/>
    </row>
    <row r="285" spans="1:13" ht="18.75" customHeight="1">
      <c r="A285" s="293" t="str">
        <f t="shared" si="38"/>
        <v>TP</v>
      </c>
      <c r="B285" s="306">
        <f t="shared" si="39"/>
        <v>255</v>
      </c>
      <c r="C285" s="189" t="s">
        <v>786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2"/>
        <v>0</v>
      </c>
      <c r="L285" s="8">
        <f t="shared" si="33"/>
        <v>0</v>
      </c>
      <c r="M285" s="293"/>
    </row>
    <row r="286" spans="1:13" ht="18.75" customHeight="1">
      <c r="A286" s="293" t="str">
        <f t="shared" si="38"/>
        <v>TP</v>
      </c>
      <c r="B286" s="306">
        <f t="shared" si="39"/>
        <v>256</v>
      </c>
      <c r="C286" s="189" t="s">
        <v>785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2"/>
        <v>0</v>
      </c>
      <c r="L286" s="8">
        <f t="shared" si="33"/>
        <v>0</v>
      </c>
      <c r="M286" s="293"/>
    </row>
    <row r="287" spans="1:13" ht="18.75" customHeight="1">
      <c r="A287" s="293" t="str">
        <f t="shared" si="38"/>
        <v>TP</v>
      </c>
      <c r="B287" s="306">
        <f t="shared" si="39"/>
        <v>257</v>
      </c>
      <c r="C287" s="189" t="s">
        <v>746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ref="K287:K350" si="40">E287+G287-I287</f>
        <v>0</v>
      </c>
      <c r="L287" s="8">
        <f t="shared" ref="L287:L350" si="41">F287+H287-J287</f>
        <v>0</v>
      </c>
      <c r="M287" s="293"/>
    </row>
    <row r="288" spans="1:13" ht="18.75" customHeight="1">
      <c r="A288" s="293" t="str">
        <f t="shared" si="38"/>
        <v>TP</v>
      </c>
      <c r="B288" s="306">
        <f t="shared" si="39"/>
        <v>258</v>
      </c>
      <c r="C288" s="189" t="s">
        <v>749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38"/>
        <v>TP</v>
      </c>
      <c r="B289" s="306">
        <f t="shared" si="39"/>
        <v>259</v>
      </c>
      <c r="C289" s="189" t="s">
        <v>750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38"/>
        <v>TP</v>
      </c>
      <c r="B290" s="306">
        <f t="shared" si="39"/>
        <v>260</v>
      </c>
      <c r="C290" s="192" t="s">
        <v>1007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38"/>
        <v>TP</v>
      </c>
      <c r="B291" s="306">
        <f t="shared" si="39"/>
        <v>261</v>
      </c>
      <c r="C291" s="192" t="s">
        <v>961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38"/>
        <v>TP</v>
      </c>
      <c r="B292" s="306">
        <f t="shared" si="39"/>
        <v>262</v>
      </c>
      <c r="C292" s="40" t="s">
        <v>1051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38"/>
        <v>TP</v>
      </c>
      <c r="B293" s="306">
        <f t="shared" si="39"/>
        <v>263</v>
      </c>
      <c r="C293" s="297" t="s">
        <v>931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38"/>
        <v>TP</v>
      </c>
      <c r="B294" s="306">
        <f t="shared" si="39"/>
        <v>264</v>
      </c>
      <c r="C294" s="192" t="s">
        <v>1046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38"/>
        <v>TP</v>
      </c>
      <c r="B295" s="306">
        <f t="shared" si="39"/>
        <v>265</v>
      </c>
      <c r="C295" s="192" t="s">
        <v>879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0"/>
        <v>0</v>
      </c>
      <c r="L295" s="8">
        <f t="shared" si="41"/>
        <v>0</v>
      </c>
      <c r="M295" s="293"/>
    </row>
    <row r="296" spans="1:13" ht="18.75" customHeight="1">
      <c r="A296" s="293" t="str">
        <f t="shared" si="38"/>
        <v>TP</v>
      </c>
      <c r="B296" s="306">
        <f t="shared" si="39"/>
        <v>266</v>
      </c>
      <c r="C296" s="192" t="s">
        <v>573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0"/>
        <v>0</v>
      </c>
      <c r="L296" s="8">
        <f t="shared" si="41"/>
        <v>0</v>
      </c>
      <c r="M296" s="293"/>
    </row>
    <row r="297" spans="1:13" ht="18.75" customHeight="1">
      <c r="A297" s="293" t="str">
        <f t="shared" si="38"/>
        <v>TP</v>
      </c>
      <c r="B297" s="306">
        <f t="shared" si="39"/>
        <v>267</v>
      </c>
      <c r="C297" s="189" t="s">
        <v>751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0"/>
        <v>0</v>
      </c>
      <c r="L297" s="8">
        <f t="shared" si="41"/>
        <v>0</v>
      </c>
      <c r="M297" s="293"/>
    </row>
    <row r="298" spans="1:13" ht="18.75" customHeight="1">
      <c r="A298" s="293" t="str">
        <f t="shared" si="38"/>
        <v>TP</v>
      </c>
      <c r="B298" s="306">
        <f t="shared" si="39"/>
        <v>268</v>
      </c>
      <c r="C298" s="802" t="s">
        <v>1018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0"/>
        <v>0</v>
      </c>
      <c r="L298" s="8">
        <f t="shared" si="41"/>
        <v>0</v>
      </c>
      <c r="M298" s="293"/>
    </row>
    <row r="299" spans="1:13" ht="18.75" customHeight="1">
      <c r="A299" s="293" t="str">
        <f t="shared" si="38"/>
        <v>TP</v>
      </c>
      <c r="B299" s="306">
        <f t="shared" si="39"/>
        <v>269</v>
      </c>
      <c r="C299" s="192" t="s">
        <v>620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0"/>
        <v>0</v>
      </c>
      <c r="L299" s="8">
        <f t="shared" si="41"/>
        <v>0</v>
      </c>
      <c r="M299" s="293"/>
    </row>
    <row r="300" spans="1:13" ht="18.75" customHeight="1">
      <c r="A300" s="293" t="str">
        <f t="shared" si="38"/>
        <v>TP</v>
      </c>
      <c r="B300" s="306">
        <f t="shared" si="39"/>
        <v>270</v>
      </c>
      <c r="C300" s="189" t="s">
        <v>876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0"/>
        <v>0</v>
      </c>
      <c r="L300" s="8">
        <f t="shared" si="41"/>
        <v>0</v>
      </c>
      <c r="M300" s="293"/>
    </row>
    <row r="301" spans="1:13" ht="18.75" customHeight="1">
      <c r="A301" s="293" t="str">
        <f t="shared" si="38"/>
        <v>TP</v>
      </c>
      <c r="B301" s="306">
        <f t="shared" si="39"/>
        <v>271</v>
      </c>
      <c r="C301" s="192" t="s">
        <v>968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0"/>
        <v>0</v>
      </c>
      <c r="L301" s="8">
        <f t="shared" si="41"/>
        <v>0</v>
      </c>
      <c r="M301" s="293"/>
    </row>
    <row r="302" spans="1:13" ht="18.75" customHeight="1">
      <c r="A302" s="293" t="str">
        <f t="shared" si="38"/>
        <v>TP</v>
      </c>
      <c r="B302" s="306">
        <f t="shared" si="39"/>
        <v>272</v>
      </c>
      <c r="C302" s="297" t="s">
        <v>554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0"/>
        <v>0</v>
      </c>
      <c r="L302" s="8">
        <f t="shared" si="41"/>
        <v>0</v>
      </c>
      <c r="M302" s="293"/>
    </row>
    <row r="303" spans="1:13" ht="18.75" customHeight="1">
      <c r="A303" s="293" t="str">
        <f t="shared" si="38"/>
        <v>TP</v>
      </c>
      <c r="B303" s="306">
        <f t="shared" si="39"/>
        <v>273</v>
      </c>
      <c r="C303" s="192" t="s">
        <v>969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0"/>
        <v>0</v>
      </c>
      <c r="L303" s="8">
        <f t="shared" si="41"/>
        <v>0</v>
      </c>
      <c r="M303" s="293"/>
    </row>
    <row r="304" spans="1:13" ht="18.75" customHeight="1">
      <c r="A304" s="293" t="str">
        <f t="shared" si="38"/>
        <v>TP</v>
      </c>
      <c r="B304" s="306">
        <f t="shared" si="39"/>
        <v>274</v>
      </c>
      <c r="C304" s="192" t="s">
        <v>1050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0"/>
        <v>0</v>
      </c>
      <c r="L304" s="8">
        <f t="shared" si="41"/>
        <v>0</v>
      </c>
      <c r="M304" s="293"/>
    </row>
    <row r="305" spans="1:13" ht="18.75" customHeight="1">
      <c r="A305" s="293" t="str">
        <f t="shared" si="38"/>
        <v>TP</v>
      </c>
      <c r="B305" s="306">
        <f t="shared" si="39"/>
        <v>275</v>
      </c>
      <c r="C305" s="192" t="s">
        <v>718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0"/>
        <v>0</v>
      </c>
      <c r="L305" s="8">
        <f t="shared" si="41"/>
        <v>0</v>
      </c>
      <c r="M305" s="293"/>
    </row>
    <row r="306" spans="1:13" ht="18.75" customHeight="1">
      <c r="A306" s="293" t="str">
        <f t="shared" si="38"/>
        <v>TP</v>
      </c>
      <c r="B306" s="306">
        <f t="shared" si="39"/>
        <v>276</v>
      </c>
      <c r="C306" s="192" t="s">
        <v>981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0"/>
        <v>0</v>
      </c>
      <c r="L306" s="8">
        <f t="shared" si="41"/>
        <v>0</v>
      </c>
      <c r="M306" s="293"/>
    </row>
    <row r="307" spans="1:13" ht="18.75" customHeight="1">
      <c r="A307" s="293" t="str">
        <f t="shared" si="38"/>
        <v>TP</v>
      </c>
      <c r="B307" s="306">
        <f t="shared" si="39"/>
        <v>277</v>
      </c>
      <c r="C307" s="40" t="s">
        <v>1052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0"/>
        <v>0</v>
      </c>
      <c r="L307" s="8">
        <f t="shared" si="41"/>
        <v>0</v>
      </c>
      <c r="M307" s="293"/>
    </row>
    <row r="308" spans="1:13" ht="18.75" customHeight="1">
      <c r="A308" s="293" t="str">
        <f t="shared" ref="A308:A339" si="42">IF(B308&lt;&gt;"","TP","")</f>
        <v>TP</v>
      </c>
      <c r="B308" s="306">
        <f t="shared" ref="B308:B339" si="43">IF(C308&lt;&gt;"",B307+1,"")</f>
        <v>278</v>
      </c>
      <c r="C308" s="192" t="s">
        <v>962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0"/>
        <v>0</v>
      </c>
      <c r="L308" s="8">
        <f t="shared" si="41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279</v>
      </c>
      <c r="C309" s="189" t="s">
        <v>605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0"/>
        <v>0</v>
      </c>
      <c r="L309" s="8">
        <f t="shared" si="41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280</v>
      </c>
      <c r="C310" s="189" t="s">
        <v>461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0"/>
        <v>0</v>
      </c>
      <c r="L310" s="8">
        <f t="shared" si="41"/>
        <v>0</v>
      </c>
      <c r="M310" s="293"/>
    </row>
    <row r="311" spans="1:13" ht="18.75" customHeight="1">
      <c r="A311" s="293" t="str">
        <f t="shared" si="42"/>
        <v>TP</v>
      </c>
      <c r="B311" s="306">
        <f t="shared" si="43"/>
        <v>281</v>
      </c>
      <c r="C311" s="192" t="s">
        <v>845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0"/>
        <v>0</v>
      </c>
      <c r="L311" s="8">
        <f t="shared" si="41"/>
        <v>0</v>
      </c>
      <c r="M311" s="293"/>
    </row>
    <row r="312" spans="1:13" ht="18.75" customHeight="1">
      <c r="A312" s="293" t="str">
        <f t="shared" si="42"/>
        <v>TP</v>
      </c>
      <c r="B312" s="306">
        <f t="shared" si="43"/>
        <v>282</v>
      </c>
      <c r="C312" s="192" t="s">
        <v>1044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0"/>
        <v>0</v>
      </c>
      <c r="L312" s="8">
        <f t="shared" si="41"/>
        <v>0</v>
      </c>
      <c r="M312" s="293"/>
    </row>
    <row r="313" spans="1:13" ht="18.75" customHeight="1">
      <c r="A313" s="293" t="str">
        <f t="shared" si="42"/>
        <v>TP</v>
      </c>
      <c r="B313" s="306">
        <f t="shared" si="43"/>
        <v>283</v>
      </c>
      <c r="C313" s="192" t="s">
        <v>669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0"/>
        <v>0</v>
      </c>
      <c r="L313" s="8">
        <f t="shared" si="41"/>
        <v>0</v>
      </c>
      <c r="M313" s="293"/>
    </row>
    <row r="314" spans="1:13" ht="18.75" customHeight="1">
      <c r="A314" s="293" t="str">
        <f t="shared" si="42"/>
        <v>TP</v>
      </c>
      <c r="B314" s="306">
        <f t="shared" si="43"/>
        <v>284</v>
      </c>
      <c r="C314" s="189" t="s">
        <v>486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0"/>
        <v>0</v>
      </c>
      <c r="L314" s="8">
        <f t="shared" si="41"/>
        <v>0</v>
      </c>
      <c r="M314" s="293"/>
    </row>
    <row r="315" spans="1:13" ht="18.75" customHeight="1">
      <c r="A315" s="293" t="str">
        <f t="shared" si="42"/>
        <v>TP</v>
      </c>
      <c r="B315" s="306">
        <f t="shared" si="43"/>
        <v>285</v>
      </c>
      <c r="C315" s="192" t="s">
        <v>600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0"/>
        <v>0</v>
      </c>
      <c r="L315" s="8">
        <f t="shared" si="41"/>
        <v>0</v>
      </c>
      <c r="M315" s="293"/>
    </row>
    <row r="316" spans="1:13" ht="18.75" customHeight="1">
      <c r="A316" s="293" t="str">
        <f t="shared" si="42"/>
        <v>TP</v>
      </c>
      <c r="B316" s="306">
        <f t="shared" si="43"/>
        <v>286</v>
      </c>
      <c r="C316" s="189" t="s">
        <v>519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0"/>
        <v>0</v>
      </c>
      <c r="L316" s="8">
        <f t="shared" si="41"/>
        <v>0</v>
      </c>
      <c r="M316" s="293"/>
    </row>
    <row r="317" spans="1:13" ht="18.75" customHeight="1">
      <c r="A317" s="293" t="str">
        <f t="shared" si="42"/>
        <v>TP</v>
      </c>
      <c r="B317" s="306">
        <f t="shared" si="43"/>
        <v>287</v>
      </c>
      <c r="C317" s="297" t="s">
        <v>736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0"/>
        <v>0</v>
      </c>
      <c r="L317" s="8">
        <f t="shared" si="41"/>
        <v>0</v>
      </c>
      <c r="M317" s="293"/>
    </row>
    <row r="318" spans="1:13" ht="18.75" customHeight="1">
      <c r="A318" s="293" t="str">
        <f t="shared" si="42"/>
        <v>TP</v>
      </c>
      <c r="B318" s="306">
        <f t="shared" si="43"/>
        <v>288</v>
      </c>
      <c r="C318" s="189" t="s">
        <v>893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0"/>
        <v>0</v>
      </c>
      <c r="L318" s="8">
        <f t="shared" si="41"/>
        <v>0</v>
      </c>
      <c r="M318" s="293"/>
    </row>
    <row r="319" spans="1:13" ht="18.75" customHeight="1">
      <c r="A319" s="293" t="str">
        <f t="shared" si="42"/>
        <v>TP</v>
      </c>
      <c r="B319" s="306">
        <f t="shared" si="43"/>
        <v>289</v>
      </c>
      <c r="C319" s="192" t="s">
        <v>1015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0"/>
        <v>0</v>
      </c>
      <c r="L319" s="8">
        <f t="shared" si="41"/>
        <v>0</v>
      </c>
      <c r="M319" s="293"/>
    </row>
    <row r="320" spans="1:13" ht="18.75" customHeight="1">
      <c r="A320" s="293" t="str">
        <f t="shared" si="42"/>
        <v>TP</v>
      </c>
      <c r="B320" s="306">
        <f t="shared" si="43"/>
        <v>290</v>
      </c>
      <c r="C320" s="189" t="s">
        <v>855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0"/>
        <v>0</v>
      </c>
      <c r="L320" s="8">
        <f t="shared" si="41"/>
        <v>0</v>
      </c>
      <c r="M320" s="293"/>
    </row>
    <row r="321" spans="1:13" ht="18.75" customHeight="1">
      <c r="A321" s="293" t="str">
        <f t="shared" si="42"/>
        <v>TP</v>
      </c>
      <c r="B321" s="306">
        <f t="shared" si="43"/>
        <v>291</v>
      </c>
      <c r="C321" s="189" t="s">
        <v>856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0"/>
        <v>0</v>
      </c>
      <c r="L321" s="8">
        <f t="shared" si="41"/>
        <v>0</v>
      </c>
      <c r="M321" s="293"/>
    </row>
    <row r="322" spans="1:13" ht="18.75" customHeight="1">
      <c r="A322" s="293" t="str">
        <f t="shared" si="42"/>
        <v>TP</v>
      </c>
      <c r="B322" s="306">
        <f t="shared" si="43"/>
        <v>292</v>
      </c>
      <c r="C322" s="40" t="s">
        <v>1045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0"/>
        <v>0</v>
      </c>
      <c r="L322" s="8">
        <f t="shared" si="41"/>
        <v>0</v>
      </c>
      <c r="M322" s="293"/>
    </row>
    <row r="323" spans="1:13" ht="18.75" customHeight="1">
      <c r="A323" s="293" t="str">
        <f t="shared" si="42"/>
        <v>TP</v>
      </c>
      <c r="B323" s="306">
        <f t="shared" si="43"/>
        <v>293</v>
      </c>
      <c r="C323" s="189" t="s">
        <v>551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0"/>
        <v>0</v>
      </c>
      <c r="L323" s="8">
        <f t="shared" si="41"/>
        <v>0</v>
      </c>
      <c r="M323" s="293"/>
    </row>
    <row r="324" spans="1:13" ht="18.75" customHeight="1">
      <c r="A324" s="293" t="str">
        <f t="shared" si="42"/>
        <v>TP</v>
      </c>
      <c r="B324" s="306">
        <f t="shared" si="43"/>
        <v>294</v>
      </c>
      <c r="C324" s="40" t="s">
        <v>532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0"/>
        <v>0</v>
      </c>
      <c r="L324" s="8">
        <f t="shared" si="41"/>
        <v>0</v>
      </c>
      <c r="M324" s="293"/>
    </row>
    <row r="325" spans="1:13" ht="18.75" customHeight="1">
      <c r="A325" s="293" t="str">
        <f t="shared" si="42"/>
        <v>TP</v>
      </c>
      <c r="B325" s="306">
        <f t="shared" si="43"/>
        <v>295</v>
      </c>
      <c r="C325" s="189" t="s">
        <v>509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0"/>
        <v>0</v>
      </c>
      <c r="L325" s="8">
        <f t="shared" si="41"/>
        <v>0</v>
      </c>
      <c r="M325" s="293"/>
    </row>
    <row r="326" spans="1:13" ht="18.75" customHeight="1">
      <c r="A326" s="293" t="str">
        <f t="shared" si="42"/>
        <v>TP</v>
      </c>
      <c r="B326" s="306">
        <f t="shared" si="43"/>
        <v>296</v>
      </c>
      <c r="C326" s="189" t="s">
        <v>458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0"/>
        <v>0</v>
      </c>
      <c r="L326" s="8">
        <f t="shared" si="41"/>
        <v>0</v>
      </c>
      <c r="M326" s="293"/>
    </row>
    <row r="327" spans="1:13" ht="18.75" customHeight="1">
      <c r="A327" s="293" t="str">
        <f t="shared" si="42"/>
        <v>TP</v>
      </c>
      <c r="B327" s="306">
        <f t="shared" si="43"/>
        <v>297</v>
      </c>
      <c r="C327" s="189" t="s">
        <v>553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0"/>
        <v>0</v>
      </c>
      <c r="L327" s="8">
        <f t="shared" si="41"/>
        <v>0</v>
      </c>
      <c r="M327" s="293"/>
    </row>
    <row r="328" spans="1:13" ht="18.75" customHeight="1">
      <c r="A328" s="293" t="str">
        <f t="shared" si="42"/>
        <v>TP</v>
      </c>
      <c r="B328" s="306">
        <f t="shared" si="43"/>
        <v>298</v>
      </c>
      <c r="C328" s="189" t="s">
        <v>484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0"/>
        <v>0</v>
      </c>
      <c r="L328" s="8">
        <f t="shared" si="41"/>
        <v>0</v>
      </c>
      <c r="M328" s="293"/>
    </row>
    <row r="329" spans="1:13" ht="18.75" customHeight="1">
      <c r="A329" s="293" t="str">
        <f t="shared" si="42"/>
        <v>TP</v>
      </c>
      <c r="B329" s="306">
        <f t="shared" si="43"/>
        <v>299</v>
      </c>
      <c r="C329" s="40" t="s">
        <v>986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0"/>
        <v>0</v>
      </c>
      <c r="L329" s="8">
        <f t="shared" si="41"/>
        <v>0</v>
      </c>
      <c r="M329" s="293"/>
    </row>
    <row r="330" spans="1:13" ht="18.75" customHeight="1">
      <c r="A330" s="293" t="str">
        <f t="shared" si="42"/>
        <v>TP</v>
      </c>
      <c r="B330" s="306">
        <f t="shared" si="43"/>
        <v>300</v>
      </c>
      <c r="C330" s="189" t="s">
        <v>508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0"/>
        <v>0</v>
      </c>
      <c r="L330" s="8">
        <f t="shared" si="41"/>
        <v>0</v>
      </c>
      <c r="M330" s="293"/>
    </row>
    <row r="331" spans="1:13" ht="18.75" customHeight="1">
      <c r="A331" s="293" t="str">
        <f t="shared" si="42"/>
        <v>TP</v>
      </c>
      <c r="B331" s="306">
        <f t="shared" si="43"/>
        <v>301</v>
      </c>
      <c r="C331" s="192" t="s">
        <v>671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0"/>
        <v>0</v>
      </c>
      <c r="L331" s="8">
        <f t="shared" si="41"/>
        <v>0</v>
      </c>
      <c r="M331" s="293"/>
    </row>
    <row r="332" spans="1:13" ht="18.75" customHeight="1">
      <c r="A332" s="293" t="str">
        <f t="shared" si="42"/>
        <v>TP</v>
      </c>
      <c r="B332" s="306">
        <f t="shared" si="43"/>
        <v>302</v>
      </c>
      <c r="C332" s="189" t="s">
        <v>1031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0"/>
        <v>0</v>
      </c>
      <c r="L332" s="8">
        <f t="shared" si="41"/>
        <v>0</v>
      </c>
      <c r="M332" s="293"/>
    </row>
    <row r="333" spans="1:13" ht="18.75" customHeight="1">
      <c r="A333" s="293" t="str">
        <f t="shared" si="42"/>
        <v>TP</v>
      </c>
      <c r="B333" s="306">
        <f t="shared" si="43"/>
        <v>303</v>
      </c>
      <c r="C333" s="192" t="s">
        <v>1030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0"/>
        <v>0</v>
      </c>
      <c r="L333" s="8">
        <f t="shared" si="41"/>
        <v>0</v>
      </c>
      <c r="M333" s="293"/>
    </row>
    <row r="334" spans="1:13" ht="18.75" customHeight="1">
      <c r="A334" s="293" t="str">
        <f t="shared" si="42"/>
        <v>TP</v>
      </c>
      <c r="B334" s="306">
        <f t="shared" si="43"/>
        <v>304</v>
      </c>
      <c r="C334" s="189" t="s">
        <v>511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0"/>
        <v>0</v>
      </c>
      <c r="L334" s="8">
        <f t="shared" si="41"/>
        <v>0</v>
      </c>
      <c r="M334" s="293"/>
    </row>
    <row r="335" spans="1:13" ht="18.75" customHeight="1">
      <c r="A335" s="293" t="str">
        <f t="shared" si="42"/>
        <v>TP</v>
      </c>
      <c r="B335" s="306">
        <f t="shared" si="43"/>
        <v>305</v>
      </c>
      <c r="C335" s="189" t="s">
        <v>737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0"/>
        <v>0</v>
      </c>
      <c r="L335" s="8">
        <f t="shared" si="41"/>
        <v>0</v>
      </c>
      <c r="M335" s="293"/>
    </row>
    <row r="336" spans="1:13" ht="18.75" customHeight="1">
      <c r="A336" s="293" t="str">
        <f t="shared" si="42"/>
        <v>TP</v>
      </c>
      <c r="B336" s="306">
        <f t="shared" si="43"/>
        <v>306</v>
      </c>
      <c r="C336" s="189" t="s">
        <v>832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0"/>
        <v>0</v>
      </c>
      <c r="L336" s="8">
        <f t="shared" si="41"/>
        <v>0</v>
      </c>
      <c r="M336" s="293"/>
    </row>
    <row r="337" spans="1:13" ht="18.75" customHeight="1">
      <c r="A337" s="293" t="str">
        <f t="shared" si="42"/>
        <v>TP</v>
      </c>
      <c r="B337" s="306">
        <f t="shared" si="43"/>
        <v>307</v>
      </c>
      <c r="C337" s="189" t="s">
        <v>752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0"/>
        <v>0</v>
      </c>
      <c r="L337" s="8">
        <f t="shared" si="41"/>
        <v>0</v>
      </c>
      <c r="M337" s="293"/>
    </row>
    <row r="338" spans="1:13" ht="18.75" customHeight="1">
      <c r="A338" s="293" t="str">
        <f t="shared" si="42"/>
        <v>TP</v>
      </c>
      <c r="B338" s="306">
        <f t="shared" si="43"/>
        <v>308</v>
      </c>
      <c r="C338" s="189" t="s">
        <v>838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0"/>
        <v>0</v>
      </c>
      <c r="L338" s="8">
        <f t="shared" si="41"/>
        <v>0</v>
      </c>
      <c r="M338" s="293"/>
    </row>
    <row r="339" spans="1:13" ht="18.75" customHeight="1">
      <c r="A339" s="293" t="str">
        <f t="shared" si="42"/>
        <v>TP</v>
      </c>
      <c r="B339" s="306">
        <f t="shared" si="43"/>
        <v>309</v>
      </c>
      <c r="C339" s="192" t="s">
        <v>842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0"/>
        <v>0</v>
      </c>
      <c r="L339" s="8">
        <f t="shared" si="41"/>
        <v>0</v>
      </c>
      <c r="M339" s="293"/>
    </row>
    <row r="340" spans="1:13" ht="18.75" customHeight="1">
      <c r="A340" s="293" t="str">
        <f t="shared" ref="A340:A371" si="44">IF(B340&lt;&gt;"","TP","")</f>
        <v>TP</v>
      </c>
      <c r="B340" s="306">
        <f t="shared" ref="B340:B371" si="45">IF(C340&lt;&gt;"",B339+1,"")</f>
        <v>310</v>
      </c>
      <c r="C340" s="192" t="s">
        <v>841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0"/>
        <v>0</v>
      </c>
      <c r="L340" s="8">
        <f t="shared" si="41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311</v>
      </c>
      <c r="C341" s="297" t="s">
        <v>840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0"/>
        <v>0</v>
      </c>
      <c r="L341" s="8">
        <f t="shared" si="41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312</v>
      </c>
      <c r="C342" s="40" t="s">
        <v>983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0"/>
        <v>0</v>
      </c>
      <c r="L342" s="8">
        <f t="shared" si="41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313</v>
      </c>
      <c r="C343" s="189" t="s">
        <v>453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0"/>
        <v>0</v>
      </c>
      <c r="L343" s="8">
        <f t="shared" si="41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314</v>
      </c>
      <c r="C344" s="40" t="s">
        <v>882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0"/>
        <v>0</v>
      </c>
      <c r="L344" s="8">
        <f t="shared" si="41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315</v>
      </c>
      <c r="C345" s="189" t="s">
        <v>848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0"/>
        <v>0</v>
      </c>
      <c r="L345" s="8">
        <f t="shared" si="41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316</v>
      </c>
      <c r="C346" s="192" t="s">
        <v>611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0"/>
        <v>0</v>
      </c>
      <c r="L346" s="8">
        <f t="shared" si="41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317</v>
      </c>
      <c r="C347" s="40" t="s">
        <v>434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0"/>
        <v>0</v>
      </c>
      <c r="L347" s="8">
        <f t="shared" si="41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318</v>
      </c>
      <c r="C348" s="192" t="s">
        <v>857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0"/>
        <v>0</v>
      </c>
      <c r="L348" s="8">
        <f t="shared" si="41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319</v>
      </c>
      <c r="C349" s="192" t="s">
        <v>1036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0"/>
        <v>0</v>
      </c>
      <c r="L349" s="8">
        <f t="shared" si="41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320</v>
      </c>
      <c r="C350" s="189" t="s">
        <v>1034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0"/>
        <v>0</v>
      </c>
      <c r="L350" s="8">
        <f t="shared" si="41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321</v>
      </c>
      <c r="C351" s="192" t="s">
        <v>696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ref="K351:K414" si="46">E351+G351-I351</f>
        <v>0</v>
      </c>
      <c r="L351" s="8">
        <f t="shared" ref="L351:L414" si="47">F351+H351-J351</f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322</v>
      </c>
      <c r="C352" s="445" t="s">
        <v>608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6"/>
        <v>0</v>
      </c>
      <c r="L352" s="8">
        <f t="shared" si="47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323</v>
      </c>
      <c r="C353" s="192" t="s">
        <v>952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6"/>
        <v>0</v>
      </c>
      <c r="L353" s="8">
        <f t="shared" si="47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324</v>
      </c>
      <c r="C354" s="192" t="s">
        <v>614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6"/>
        <v>0</v>
      </c>
      <c r="L354" s="8">
        <f t="shared" si="47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325</v>
      </c>
      <c r="C355" s="297" t="s">
        <v>865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6"/>
        <v>0</v>
      </c>
      <c r="L355" s="8">
        <f t="shared" si="47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326</v>
      </c>
      <c r="C356" s="189" t="s">
        <v>851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6"/>
        <v>0</v>
      </c>
      <c r="L356" s="8">
        <f t="shared" si="47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327</v>
      </c>
      <c r="C357" s="192" t="s">
        <v>613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6"/>
        <v>0</v>
      </c>
      <c r="L357" s="8">
        <f t="shared" si="47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328</v>
      </c>
      <c r="C358" s="189" t="s">
        <v>506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6"/>
        <v>0</v>
      </c>
      <c r="L358" s="8">
        <f t="shared" si="47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329</v>
      </c>
      <c r="C359" s="40" t="s">
        <v>1022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6"/>
        <v>0</v>
      </c>
      <c r="L359" s="8">
        <f t="shared" si="47"/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330</v>
      </c>
      <c r="C360" s="189" t="s">
        <v>606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331</v>
      </c>
      <c r="C361" s="192" t="s">
        <v>966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332</v>
      </c>
      <c r="C362" s="40" t="s">
        <v>1019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si="44"/>
        <v>TP</v>
      </c>
      <c r="B363" s="306">
        <f t="shared" si="45"/>
        <v>333</v>
      </c>
      <c r="C363" s="192" t="s">
        <v>649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4"/>
        <v>TP</v>
      </c>
      <c r="B364" s="306">
        <f t="shared" si="45"/>
        <v>334</v>
      </c>
      <c r="C364" s="192" t="s">
        <v>589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4"/>
        <v>TP</v>
      </c>
      <c r="B365" s="306">
        <f t="shared" si="45"/>
        <v>335</v>
      </c>
      <c r="C365" s="189" t="s">
        <v>454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4"/>
        <v>TP</v>
      </c>
      <c r="B366" s="306">
        <f t="shared" si="45"/>
        <v>336</v>
      </c>
      <c r="C366" s="192" t="s">
        <v>895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4"/>
        <v>TP</v>
      </c>
      <c r="B367" s="306">
        <f t="shared" si="45"/>
        <v>337</v>
      </c>
      <c r="C367" s="192" t="s">
        <v>644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4"/>
        <v>TP</v>
      </c>
      <c r="B368" s="306">
        <f t="shared" si="45"/>
        <v>338</v>
      </c>
      <c r="C368" s="189" t="s">
        <v>466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4"/>
        <v>TP</v>
      </c>
      <c r="B369" s="306">
        <f t="shared" si="45"/>
        <v>339</v>
      </c>
      <c r="C369" s="192" t="s">
        <v>701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4"/>
        <v>TP</v>
      </c>
      <c r="B370" s="306">
        <f t="shared" si="45"/>
        <v>340</v>
      </c>
      <c r="C370" s="40" t="s">
        <v>1006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4"/>
        <v>TP</v>
      </c>
      <c r="B371" s="306">
        <f t="shared" si="45"/>
        <v>341</v>
      </c>
      <c r="C371" s="192" t="s">
        <v>937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ref="A372:A376" si="48">IF(B372&lt;&gt;"","TP","")</f>
        <v>TP</v>
      </c>
      <c r="B372" s="306">
        <f t="shared" ref="B372:B376" si="49">IF(C372&lt;&gt;"",B371+1,"")</f>
        <v>342</v>
      </c>
      <c r="C372" s="192" t="s">
        <v>588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343</v>
      </c>
      <c r="C373" s="192" t="s">
        <v>992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344</v>
      </c>
      <c r="C374" s="40" t="s">
        <v>991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345</v>
      </c>
      <c r="C375" s="189" t="s">
        <v>535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346</v>
      </c>
      <c r="C376" s="189" t="s">
        <v>488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ref="A377:A391" si="50">IF(B377&lt;&gt;"","TP","")</f>
        <v>TP</v>
      </c>
      <c r="B377" s="306">
        <f t="shared" ref="B377:B391" si="51">IF(C377&lt;&gt;"",B376+1,"")</f>
        <v>347</v>
      </c>
      <c r="C377" s="40" t="s">
        <v>990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50"/>
        <v>TP</v>
      </c>
      <c r="B378" s="306">
        <f t="shared" si="51"/>
        <v>348</v>
      </c>
      <c r="C378" s="189" t="s">
        <v>547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50"/>
        <v>TP</v>
      </c>
      <c r="B379" s="306">
        <f t="shared" si="51"/>
        <v>349</v>
      </c>
      <c r="C379" s="40" t="s">
        <v>1020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50"/>
        <v>TP</v>
      </c>
      <c r="B380" s="306">
        <f t="shared" si="51"/>
        <v>350</v>
      </c>
      <c r="C380" s="192" t="s">
        <v>597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50"/>
        <v>TP</v>
      </c>
      <c r="B381" s="306">
        <f t="shared" si="51"/>
        <v>351</v>
      </c>
      <c r="C381" s="192" t="s">
        <v>1033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50"/>
        <v>TP</v>
      </c>
      <c r="B382" s="306">
        <f t="shared" si="51"/>
        <v>352</v>
      </c>
      <c r="C382" s="40" t="s">
        <v>755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50"/>
        <v>TP</v>
      </c>
      <c r="B383" s="306">
        <f t="shared" si="51"/>
        <v>353</v>
      </c>
      <c r="C383" s="801" t="s">
        <v>496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50"/>
        <v>TP</v>
      </c>
      <c r="B384" s="306">
        <f t="shared" si="51"/>
        <v>354</v>
      </c>
      <c r="C384" s="297" t="s">
        <v>495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50"/>
        <v>TP</v>
      </c>
      <c r="B385" s="306">
        <f t="shared" si="51"/>
        <v>355</v>
      </c>
      <c r="C385" s="189" t="s">
        <v>493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50"/>
        <v>TP</v>
      </c>
      <c r="B386" s="306">
        <f t="shared" si="51"/>
        <v>356</v>
      </c>
      <c r="C386" s="40" t="s">
        <v>537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50"/>
        <v>TP</v>
      </c>
      <c r="B387" s="306">
        <f t="shared" si="51"/>
        <v>357</v>
      </c>
      <c r="C387" s="189" t="s">
        <v>541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50"/>
        <v>TP</v>
      </c>
      <c r="B388" s="306">
        <f t="shared" si="51"/>
        <v>358</v>
      </c>
      <c r="C388" s="40" t="s">
        <v>1027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50"/>
        <v>TP</v>
      </c>
      <c r="B389" s="306">
        <f t="shared" si="51"/>
        <v>359</v>
      </c>
      <c r="C389" s="189" t="s">
        <v>741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50"/>
        <v>TP</v>
      </c>
      <c r="B390" s="306">
        <f t="shared" si="51"/>
        <v>360</v>
      </c>
      <c r="C390" s="40" t="s">
        <v>930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50"/>
        <v>TP</v>
      </c>
      <c r="B391" s="306">
        <f t="shared" si="51"/>
        <v>361</v>
      </c>
      <c r="C391" s="40" t="s">
        <v>995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ref="A392:A438" si="52">IF(B392&lt;&gt;"","TP","")</f>
        <v>TP</v>
      </c>
      <c r="B392" s="306">
        <f t="shared" ref="B392:B438" si="53">IF(C392&lt;&gt;"",B391+1,"")</f>
        <v>362</v>
      </c>
      <c r="C392" s="192" t="s">
        <v>1001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52"/>
        <v>TP</v>
      </c>
      <c r="B393" s="306">
        <f t="shared" si="53"/>
        <v>363</v>
      </c>
      <c r="C393" s="192" t="s">
        <v>695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52"/>
        <v>TP</v>
      </c>
      <c r="B394" s="306">
        <f t="shared" si="53"/>
        <v>364</v>
      </c>
      <c r="C394" s="189" t="s">
        <v>546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52"/>
        <v>TP</v>
      </c>
      <c r="B395" s="306">
        <f t="shared" si="53"/>
        <v>365</v>
      </c>
      <c r="C395" s="192" t="s">
        <v>702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52"/>
        <v>TP</v>
      </c>
      <c r="B396" s="306">
        <f t="shared" si="53"/>
        <v>366</v>
      </c>
      <c r="C396" s="40" t="s">
        <v>1021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52"/>
        <v>TP</v>
      </c>
      <c r="B397" s="306">
        <f t="shared" si="53"/>
        <v>367</v>
      </c>
      <c r="C397" s="192" t="s">
        <v>637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52"/>
        <v>TP</v>
      </c>
      <c r="B398" s="306">
        <f t="shared" si="53"/>
        <v>368</v>
      </c>
      <c r="C398" s="40" t="s">
        <v>979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52"/>
        <v>TP</v>
      </c>
      <c r="B399" s="306">
        <f t="shared" si="53"/>
        <v>369</v>
      </c>
      <c r="C399" s="192" t="s">
        <v>653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52"/>
        <v>TP</v>
      </c>
      <c r="B400" s="306">
        <f t="shared" si="53"/>
        <v>370</v>
      </c>
      <c r="C400" s="189" t="s">
        <v>497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52"/>
        <v>TP</v>
      </c>
      <c r="B401" s="306">
        <f t="shared" si="53"/>
        <v>371</v>
      </c>
      <c r="C401" s="189" t="s">
        <v>498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52"/>
        <v>TP</v>
      </c>
      <c r="B402" s="306">
        <f t="shared" si="53"/>
        <v>372</v>
      </c>
      <c r="C402" s="189" t="s">
        <v>499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52"/>
        <v>TP</v>
      </c>
      <c r="B403" s="306">
        <f t="shared" si="53"/>
        <v>373</v>
      </c>
      <c r="C403" s="40" t="s">
        <v>1008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52"/>
        <v>TP</v>
      </c>
      <c r="B404" s="306">
        <f t="shared" si="53"/>
        <v>374</v>
      </c>
      <c r="C404" s="189" t="s">
        <v>460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52"/>
        <v>TP</v>
      </c>
      <c r="B405" s="306">
        <f t="shared" si="53"/>
        <v>375</v>
      </c>
      <c r="C405" s="40" t="s">
        <v>1028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52"/>
        <v>TP</v>
      </c>
      <c r="B406" s="306">
        <f t="shared" si="53"/>
        <v>376</v>
      </c>
      <c r="C406" s="40" t="s">
        <v>565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52"/>
        <v>TP</v>
      </c>
      <c r="B407" s="306">
        <f t="shared" si="53"/>
        <v>377</v>
      </c>
      <c r="C407" s="189" t="s">
        <v>854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52"/>
        <v>TP</v>
      </c>
      <c r="B408" s="306">
        <f t="shared" si="53"/>
        <v>378</v>
      </c>
      <c r="C408" s="189" t="s">
        <v>548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52"/>
        <v>TP</v>
      </c>
      <c r="B409" s="306">
        <f t="shared" si="53"/>
        <v>379</v>
      </c>
      <c r="C409" s="192" t="s">
        <v>654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52"/>
        <v>TP</v>
      </c>
      <c r="B410" s="306">
        <f t="shared" si="53"/>
        <v>380</v>
      </c>
      <c r="C410" s="189" t="s">
        <v>984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52"/>
        <v>TP</v>
      </c>
      <c r="B411" s="306">
        <f t="shared" si="53"/>
        <v>381</v>
      </c>
      <c r="C411" s="189" t="s">
        <v>985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52"/>
        <v>TP</v>
      </c>
      <c r="B412" s="306">
        <f t="shared" si="53"/>
        <v>382</v>
      </c>
      <c r="C412" s="192" t="s">
        <v>590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52"/>
        <v>TP</v>
      </c>
      <c r="B413" s="306">
        <f t="shared" si="53"/>
        <v>383</v>
      </c>
      <c r="C413" s="40" t="s">
        <v>1037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52"/>
        <v>TP</v>
      </c>
      <c r="B414" s="306">
        <f t="shared" si="53"/>
        <v>384</v>
      </c>
      <c r="C414" s="192" t="s">
        <v>577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52"/>
        <v>TP</v>
      </c>
      <c r="B415" s="306">
        <f t="shared" si="53"/>
        <v>385</v>
      </c>
      <c r="C415" s="192" t="s">
        <v>579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ref="K415:K478" si="54">E415+G415-I415</f>
        <v>0</v>
      </c>
      <c r="L415" s="8">
        <f t="shared" ref="L415:L478" si="55">F415+H415-J415</f>
        <v>0</v>
      </c>
      <c r="M415" s="293"/>
    </row>
    <row r="416" spans="1:13" ht="18.75" customHeight="1">
      <c r="A416" s="293" t="str">
        <f t="shared" si="52"/>
        <v>TP</v>
      </c>
      <c r="B416" s="306">
        <f t="shared" si="53"/>
        <v>386</v>
      </c>
      <c r="C416" s="192" t="s">
        <v>580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52"/>
        <v>TP</v>
      </c>
      <c r="B417" s="306">
        <f t="shared" si="53"/>
        <v>387</v>
      </c>
      <c r="C417" s="189" t="s">
        <v>443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52"/>
        <v>TP</v>
      </c>
      <c r="B418" s="306">
        <f t="shared" si="53"/>
        <v>388</v>
      </c>
      <c r="C418" s="189" t="s">
        <v>862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52"/>
        <v>TP</v>
      </c>
      <c r="B419" s="306">
        <f t="shared" si="53"/>
        <v>389</v>
      </c>
      <c r="C419" s="192" t="s">
        <v>594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52"/>
        <v>TP</v>
      </c>
      <c r="B420" s="306">
        <f t="shared" si="53"/>
        <v>390</v>
      </c>
      <c r="C420" s="189" t="s">
        <v>1016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52"/>
        <v>TP</v>
      </c>
      <c r="B421" s="306">
        <f t="shared" si="53"/>
        <v>391</v>
      </c>
      <c r="C421" s="189" t="s">
        <v>429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52"/>
        <v>TP</v>
      </c>
      <c r="B422" s="306">
        <f t="shared" si="53"/>
        <v>392</v>
      </c>
      <c r="C422" s="40" t="s">
        <v>451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52"/>
        <v>TP</v>
      </c>
      <c r="B423" s="306">
        <f t="shared" si="53"/>
        <v>393</v>
      </c>
      <c r="C423" s="192" t="s">
        <v>693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4"/>
        <v>0</v>
      </c>
      <c r="L423" s="8">
        <f t="shared" si="55"/>
        <v>0</v>
      </c>
      <c r="M423" s="293"/>
    </row>
    <row r="424" spans="1:13" ht="18.75" customHeight="1">
      <c r="A424" s="293" t="str">
        <f t="shared" si="52"/>
        <v>TP</v>
      </c>
      <c r="B424" s="306">
        <f t="shared" si="53"/>
        <v>394</v>
      </c>
      <c r="C424" s="189" t="s">
        <v>444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4"/>
        <v>0</v>
      </c>
      <c r="L424" s="8">
        <f t="shared" si="55"/>
        <v>0</v>
      </c>
      <c r="M424" s="293"/>
    </row>
    <row r="425" spans="1:13" ht="18.75" customHeight="1">
      <c r="A425" s="293" t="str">
        <f t="shared" si="52"/>
        <v>TP</v>
      </c>
      <c r="B425" s="306">
        <f t="shared" si="53"/>
        <v>395</v>
      </c>
      <c r="C425" s="189" t="s">
        <v>919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4"/>
        <v>0</v>
      </c>
      <c r="L425" s="8">
        <f t="shared" si="55"/>
        <v>0</v>
      </c>
      <c r="M425" s="293"/>
    </row>
    <row r="426" spans="1:13" ht="18.75" customHeight="1">
      <c r="A426" s="293" t="str">
        <f t="shared" si="52"/>
        <v>TP</v>
      </c>
      <c r="B426" s="306">
        <f t="shared" si="53"/>
        <v>396</v>
      </c>
      <c r="C426" s="192" t="s">
        <v>830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4"/>
        <v>0</v>
      </c>
      <c r="L426" s="8">
        <f t="shared" si="55"/>
        <v>0</v>
      </c>
      <c r="M426" s="293"/>
    </row>
    <row r="427" spans="1:13" ht="18.75" customHeight="1">
      <c r="A427" s="293" t="str">
        <f t="shared" si="52"/>
        <v>TP</v>
      </c>
      <c r="B427" s="306">
        <f t="shared" si="53"/>
        <v>397</v>
      </c>
      <c r="C427" s="192" t="s">
        <v>828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4"/>
        <v>0</v>
      </c>
      <c r="L427" s="8">
        <f t="shared" si="55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398</v>
      </c>
      <c r="C428" s="192" t="s">
        <v>973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4"/>
        <v>0</v>
      </c>
      <c r="L428" s="8">
        <f t="shared" si="55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399</v>
      </c>
      <c r="C429" s="192" t="s">
        <v>634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4"/>
        <v>0</v>
      </c>
      <c r="L429" s="8">
        <f t="shared" si="55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400</v>
      </c>
      <c r="C430" s="40" t="s">
        <v>1026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4"/>
        <v>0</v>
      </c>
      <c r="L430" s="8">
        <f t="shared" si="55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401</v>
      </c>
      <c r="C431" s="192" t="s">
        <v>667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4"/>
        <v>0</v>
      </c>
      <c r="L431" s="8">
        <f t="shared" si="55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402</v>
      </c>
      <c r="C432" s="192" t="s">
        <v>1024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4"/>
        <v>0</v>
      </c>
      <c r="L432" s="8">
        <f t="shared" si="55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403</v>
      </c>
      <c r="C433" s="189" t="s">
        <v>527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4"/>
        <v>0</v>
      </c>
      <c r="L433" s="8">
        <f t="shared" si="55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404</v>
      </c>
      <c r="C434" s="189" t="s">
        <v>528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4"/>
        <v>0</v>
      </c>
      <c r="L434" s="8">
        <f t="shared" si="55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405</v>
      </c>
      <c r="C435" s="192" t="s">
        <v>971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4"/>
        <v>0</v>
      </c>
      <c r="L435" s="8">
        <f t="shared" si="55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406</v>
      </c>
      <c r="C436" s="189" t="s">
        <v>529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4"/>
        <v>0</v>
      </c>
      <c r="L436" s="8">
        <f t="shared" si="55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407</v>
      </c>
      <c r="C437" s="189" t="s">
        <v>982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4"/>
        <v>0</v>
      </c>
      <c r="L437" s="8">
        <f t="shared" si="55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408</v>
      </c>
      <c r="C438" s="189" t="s">
        <v>433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4"/>
        <v>0</v>
      </c>
      <c r="L438" s="8">
        <f t="shared" si="55"/>
        <v>0</v>
      </c>
      <c r="M438" s="293"/>
    </row>
    <row r="439" spans="1:13" ht="18.75" customHeight="1">
      <c r="A439" s="293" t="str">
        <f t="shared" ref="A439:A451" si="56">IF(B439&lt;&gt;"","TP","")</f>
        <v>TP</v>
      </c>
      <c r="B439" s="306">
        <f t="shared" ref="B439:B451" si="57">IF(C439&lt;&gt;"",B438+1,"")</f>
        <v>409</v>
      </c>
      <c r="C439" s="192" t="s">
        <v>650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4"/>
        <v>0</v>
      </c>
      <c r="L439" s="8">
        <f t="shared" si="55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410</v>
      </c>
      <c r="C440" s="192" t="s">
        <v>630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4"/>
        <v>0</v>
      </c>
      <c r="L440" s="8">
        <f t="shared" si="55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411</v>
      </c>
      <c r="C441" s="192" t="s">
        <v>953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4"/>
        <v>0</v>
      </c>
      <c r="L441" s="8">
        <f t="shared" si="55"/>
        <v>0</v>
      </c>
      <c r="M441" s="293"/>
    </row>
    <row r="442" spans="1:13" ht="18.75" customHeight="1">
      <c r="A442" s="293" t="str">
        <f t="shared" si="56"/>
        <v>TP</v>
      </c>
      <c r="B442" s="306">
        <f t="shared" si="57"/>
        <v>412</v>
      </c>
      <c r="C442" s="192" t="s">
        <v>1049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4"/>
        <v>0</v>
      </c>
      <c r="L442" s="8">
        <f t="shared" si="55"/>
        <v>0</v>
      </c>
      <c r="M442" s="293"/>
    </row>
    <row r="443" spans="1:13" ht="18.75" customHeight="1">
      <c r="A443" s="293" t="str">
        <f t="shared" si="56"/>
        <v>TP</v>
      </c>
      <c r="B443" s="306">
        <f t="shared" si="57"/>
        <v>413</v>
      </c>
      <c r="C443" s="192" t="s">
        <v>722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4"/>
        <v>0</v>
      </c>
      <c r="L443" s="8">
        <f t="shared" si="55"/>
        <v>0</v>
      </c>
      <c r="M443" s="293"/>
    </row>
    <row r="444" spans="1:13" ht="18.75" customHeight="1">
      <c r="A444" s="293" t="str">
        <f t="shared" si="56"/>
        <v>TP</v>
      </c>
      <c r="B444" s="306">
        <f t="shared" si="57"/>
        <v>414</v>
      </c>
      <c r="C444" s="192" t="s">
        <v>898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4"/>
        <v>0</v>
      </c>
      <c r="L444" s="8">
        <f t="shared" si="55"/>
        <v>0</v>
      </c>
      <c r="M444" s="293"/>
    </row>
    <row r="445" spans="1:13" ht="18.75" customHeight="1">
      <c r="A445" s="293" t="str">
        <f t="shared" si="56"/>
        <v>TP</v>
      </c>
      <c r="B445" s="306">
        <f t="shared" si="57"/>
        <v>415</v>
      </c>
      <c r="C445" s="192" t="s">
        <v>955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4"/>
        <v>0</v>
      </c>
      <c r="L445" s="8">
        <f t="shared" si="55"/>
        <v>0</v>
      </c>
      <c r="M445" s="293"/>
    </row>
    <row r="446" spans="1:13" ht="18.75" customHeight="1">
      <c r="A446" s="293" t="str">
        <f t="shared" si="56"/>
        <v>TP</v>
      </c>
      <c r="B446" s="306">
        <f t="shared" si="57"/>
        <v>416</v>
      </c>
      <c r="C446" s="189" t="s">
        <v>447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4"/>
        <v>0</v>
      </c>
      <c r="L446" s="8">
        <f t="shared" si="55"/>
        <v>0</v>
      </c>
      <c r="M446" s="293"/>
    </row>
    <row r="447" spans="1:13" ht="18.75" customHeight="1">
      <c r="A447" s="293" t="str">
        <f t="shared" si="56"/>
        <v>TP</v>
      </c>
      <c r="B447" s="306">
        <f t="shared" si="57"/>
        <v>417</v>
      </c>
      <c r="C447" s="189" t="s">
        <v>431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4"/>
        <v>0</v>
      </c>
      <c r="L447" s="8">
        <f t="shared" si="55"/>
        <v>0</v>
      </c>
      <c r="M447" s="293"/>
    </row>
    <row r="448" spans="1:13" ht="18.75" customHeight="1">
      <c r="A448" s="293" t="str">
        <f t="shared" si="56"/>
        <v>TP</v>
      </c>
      <c r="B448" s="306">
        <f t="shared" si="57"/>
        <v>418</v>
      </c>
      <c r="C448" s="192" t="s">
        <v>601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4"/>
        <v>0</v>
      </c>
      <c r="L448" s="8">
        <f t="shared" si="55"/>
        <v>0</v>
      </c>
      <c r="M448" s="293"/>
    </row>
    <row r="449" spans="1:13" ht="18.75" customHeight="1">
      <c r="A449" s="293" t="str">
        <f t="shared" si="56"/>
        <v>TP</v>
      </c>
      <c r="B449" s="306">
        <f t="shared" si="57"/>
        <v>419</v>
      </c>
      <c r="C449" s="192" t="s">
        <v>641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4"/>
        <v>0</v>
      </c>
      <c r="L449" s="8">
        <f t="shared" si="55"/>
        <v>0</v>
      </c>
      <c r="M449" s="293"/>
    </row>
    <row r="450" spans="1:13" ht="18.75" customHeight="1">
      <c r="A450" s="293" t="str">
        <f t="shared" si="56"/>
        <v>TP</v>
      </c>
      <c r="B450" s="306">
        <f t="shared" si="57"/>
        <v>420</v>
      </c>
      <c r="C450" s="192" t="s">
        <v>721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4"/>
        <v>0</v>
      </c>
      <c r="L450" s="8">
        <f t="shared" si="55"/>
        <v>0</v>
      </c>
      <c r="M450" s="293"/>
    </row>
    <row r="451" spans="1:13" ht="18.75" customHeight="1">
      <c r="A451" s="293" t="str">
        <f t="shared" si="56"/>
        <v>TP</v>
      </c>
      <c r="B451" s="306">
        <f t="shared" si="57"/>
        <v>421</v>
      </c>
      <c r="C451" s="192" t="s">
        <v>720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4"/>
        <v>0</v>
      </c>
      <c r="L451" s="8">
        <f t="shared" si="55"/>
        <v>0</v>
      </c>
      <c r="M451" s="293"/>
    </row>
    <row r="452" spans="1:13" ht="18.75" customHeight="1">
      <c r="A452" s="293" t="str">
        <f t="shared" ref="A452:A458" si="58">IF(B452&lt;&gt;"","TP","")</f>
        <v>TP</v>
      </c>
      <c r="B452" s="306">
        <f t="shared" ref="B452:B458" si="59">IF(C452&lt;&gt;"",B451+1,"")</f>
        <v>422</v>
      </c>
      <c r="C452" s="189" t="s">
        <v>503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4"/>
        <v>0</v>
      </c>
      <c r="L452" s="8">
        <f t="shared" si="55"/>
        <v>0</v>
      </c>
      <c r="M452" s="293"/>
    </row>
    <row r="453" spans="1:13" ht="18.75" customHeight="1">
      <c r="A453" s="293" t="str">
        <f t="shared" si="58"/>
        <v>TP</v>
      </c>
      <c r="B453" s="306">
        <f t="shared" si="59"/>
        <v>423</v>
      </c>
      <c r="C453" s="192" t="s">
        <v>587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4"/>
        <v>0</v>
      </c>
      <c r="L453" s="8">
        <f t="shared" si="55"/>
        <v>0</v>
      </c>
      <c r="M453" s="293"/>
    </row>
    <row r="454" spans="1:13" ht="18.75" customHeight="1">
      <c r="A454" s="293" t="str">
        <f t="shared" si="58"/>
        <v>TP</v>
      </c>
      <c r="B454" s="306">
        <f t="shared" si="59"/>
        <v>424</v>
      </c>
      <c r="C454" s="192" t="s">
        <v>599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4"/>
        <v>0</v>
      </c>
      <c r="L454" s="8">
        <f t="shared" si="55"/>
        <v>0</v>
      </c>
      <c r="M454" s="293"/>
    </row>
    <row r="455" spans="1:13" ht="18.75" customHeight="1">
      <c r="A455" s="293" t="str">
        <f t="shared" si="58"/>
        <v>TP</v>
      </c>
      <c r="B455" s="306">
        <f t="shared" si="59"/>
        <v>425</v>
      </c>
      <c r="C455" s="192" t="s">
        <v>591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4"/>
        <v>0</v>
      </c>
      <c r="L455" s="8">
        <f t="shared" si="55"/>
        <v>0</v>
      </c>
      <c r="M455" s="293"/>
    </row>
    <row r="456" spans="1:13" ht="18.75" customHeight="1">
      <c r="A456" s="293" t="str">
        <f t="shared" si="58"/>
        <v>TP</v>
      </c>
      <c r="B456" s="306">
        <f t="shared" si="59"/>
        <v>426</v>
      </c>
      <c r="C456" s="189" t="s">
        <v>455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4"/>
        <v>0</v>
      </c>
      <c r="L456" s="8">
        <f t="shared" si="55"/>
        <v>0</v>
      </c>
      <c r="M456" s="293"/>
    </row>
    <row r="457" spans="1:13" ht="18.75" customHeight="1">
      <c r="A457" s="293" t="str">
        <f t="shared" si="58"/>
        <v>TP</v>
      </c>
      <c r="B457" s="306">
        <f t="shared" si="59"/>
        <v>427</v>
      </c>
      <c r="C457" s="189" t="s">
        <v>533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4"/>
        <v>0</v>
      </c>
      <c r="L457" s="8">
        <f t="shared" si="55"/>
        <v>0</v>
      </c>
      <c r="M457" s="293"/>
    </row>
    <row r="458" spans="1:13" ht="18.75" customHeight="1">
      <c r="A458" s="293" t="str">
        <f t="shared" si="58"/>
        <v>TP</v>
      </c>
      <c r="B458" s="306">
        <f t="shared" si="59"/>
        <v>428</v>
      </c>
      <c r="C458" s="192" t="s">
        <v>1048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4"/>
        <v>0</v>
      </c>
      <c r="L458" s="8">
        <f t="shared" si="55"/>
        <v>0</v>
      </c>
      <c r="M458" s="293"/>
    </row>
    <row r="459" spans="1:13" ht="18.75" customHeight="1">
      <c r="A459" s="293" t="str">
        <f t="shared" ref="A459:A522" si="60">IF(B459&lt;&gt;"","TP","")</f>
        <v>TP</v>
      </c>
      <c r="B459" s="306">
        <f t="shared" ref="B459:B522" si="61">IF(C459&lt;&gt;"",B458+1,"")</f>
        <v>429</v>
      </c>
      <c r="C459" s="192" t="s">
        <v>874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4"/>
        <v>0</v>
      </c>
      <c r="L459" s="8">
        <f t="shared" si="55"/>
        <v>0</v>
      </c>
      <c r="M459" s="293"/>
    </row>
    <row r="460" spans="1:13" ht="18.75" customHeight="1">
      <c r="A460" s="293" t="str">
        <f t="shared" si="60"/>
        <v>TP</v>
      </c>
      <c r="B460" s="306">
        <f t="shared" si="61"/>
        <v>430</v>
      </c>
      <c r="C460" s="192" t="s">
        <v>603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4"/>
        <v>0</v>
      </c>
      <c r="L460" s="8">
        <f t="shared" si="55"/>
        <v>0</v>
      </c>
      <c r="M460" s="293"/>
    </row>
    <row r="461" spans="1:13" ht="18.75" customHeight="1">
      <c r="A461" s="293" t="str">
        <f t="shared" si="60"/>
        <v>TP</v>
      </c>
      <c r="B461" s="306">
        <f t="shared" si="61"/>
        <v>431</v>
      </c>
      <c r="C461" s="40" t="s">
        <v>945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4"/>
        <v>0</v>
      </c>
      <c r="L461" s="8">
        <f t="shared" si="55"/>
        <v>0</v>
      </c>
      <c r="M461" s="293"/>
    </row>
    <row r="462" spans="1:13" ht="18.75" customHeight="1">
      <c r="A462" s="293" t="str">
        <f t="shared" si="60"/>
        <v>TP</v>
      </c>
      <c r="B462" s="306">
        <f t="shared" si="61"/>
        <v>432</v>
      </c>
      <c r="C462" s="192" t="s">
        <v>686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4"/>
        <v>0</v>
      </c>
      <c r="L462" s="8">
        <f t="shared" si="55"/>
        <v>0</v>
      </c>
      <c r="M462" s="293"/>
    </row>
    <row r="463" spans="1:13" ht="18.75" customHeight="1">
      <c r="A463" s="293" t="str">
        <f t="shared" si="60"/>
        <v>TP</v>
      </c>
      <c r="B463" s="306">
        <f t="shared" si="61"/>
        <v>433</v>
      </c>
      <c r="C463" s="189" t="s">
        <v>550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4"/>
        <v>0</v>
      </c>
      <c r="L463" s="8">
        <f t="shared" si="55"/>
        <v>0</v>
      </c>
      <c r="M463" s="293"/>
    </row>
    <row r="464" spans="1:13" ht="18.75" customHeight="1">
      <c r="A464" s="293" t="str">
        <f t="shared" si="60"/>
        <v>TP</v>
      </c>
      <c r="B464" s="306">
        <f t="shared" si="61"/>
        <v>434</v>
      </c>
      <c r="C464" s="192" t="s">
        <v>927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4"/>
        <v>0</v>
      </c>
      <c r="L464" s="8">
        <f t="shared" si="55"/>
        <v>0</v>
      </c>
      <c r="M464" s="293"/>
    </row>
    <row r="465" spans="1:13" ht="18.75" customHeight="1">
      <c r="A465" s="293" t="str">
        <f t="shared" si="60"/>
        <v>TP</v>
      </c>
      <c r="B465" s="306">
        <f t="shared" si="61"/>
        <v>435</v>
      </c>
      <c r="C465" s="189" t="s">
        <v>881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4"/>
        <v>0</v>
      </c>
      <c r="L465" s="8">
        <f t="shared" si="55"/>
        <v>0</v>
      </c>
      <c r="M465" s="293"/>
    </row>
    <row r="466" spans="1:13" ht="18.75" customHeight="1">
      <c r="A466" s="293" t="str">
        <f t="shared" si="60"/>
        <v>TP</v>
      </c>
      <c r="B466" s="306">
        <f t="shared" si="61"/>
        <v>436</v>
      </c>
      <c r="C466" s="189" t="s">
        <v>469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4"/>
        <v>0</v>
      </c>
      <c r="L466" s="8">
        <f t="shared" si="55"/>
        <v>0</v>
      </c>
      <c r="M466" s="293"/>
    </row>
    <row r="467" spans="1:13" ht="18.75" customHeight="1">
      <c r="A467" s="293" t="str">
        <f t="shared" si="60"/>
        <v>TP</v>
      </c>
      <c r="B467" s="306">
        <f t="shared" si="61"/>
        <v>437</v>
      </c>
      <c r="C467" s="192" t="s">
        <v>629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4"/>
        <v>0</v>
      </c>
      <c r="L467" s="8">
        <f t="shared" si="55"/>
        <v>0</v>
      </c>
      <c r="M467" s="293"/>
    </row>
    <row r="468" spans="1:13" ht="18.75" customHeight="1">
      <c r="A468" s="293" t="str">
        <f t="shared" si="60"/>
        <v>TP</v>
      </c>
      <c r="B468" s="306">
        <f t="shared" si="61"/>
        <v>438</v>
      </c>
      <c r="C468" s="192" t="s">
        <v>627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4"/>
        <v>0</v>
      </c>
      <c r="L468" s="8">
        <f t="shared" si="55"/>
        <v>0</v>
      </c>
      <c r="M468" s="293"/>
    </row>
    <row r="469" spans="1:13" ht="18.75" customHeight="1">
      <c r="A469" s="293" t="str">
        <f t="shared" si="60"/>
        <v>TP</v>
      </c>
      <c r="B469" s="306">
        <f t="shared" si="61"/>
        <v>439</v>
      </c>
      <c r="C469" s="192" t="s">
        <v>689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4"/>
        <v>0</v>
      </c>
      <c r="L469" s="8">
        <f t="shared" si="55"/>
        <v>0</v>
      </c>
      <c r="M469" s="293"/>
    </row>
    <row r="470" spans="1:13" ht="18.75" customHeight="1">
      <c r="A470" s="293" t="str">
        <f t="shared" si="60"/>
        <v>TP</v>
      </c>
      <c r="B470" s="306">
        <f t="shared" si="61"/>
        <v>440</v>
      </c>
      <c r="C470" s="189" t="s">
        <v>438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4"/>
        <v>0</v>
      </c>
      <c r="L470" s="8">
        <f t="shared" si="55"/>
        <v>0</v>
      </c>
      <c r="M470" s="293"/>
    </row>
    <row r="471" spans="1:13" ht="18.75" customHeight="1">
      <c r="A471" s="293" t="str">
        <f t="shared" si="60"/>
        <v>TP</v>
      </c>
      <c r="B471" s="306">
        <f t="shared" si="61"/>
        <v>441</v>
      </c>
      <c r="C471" s="189" t="s">
        <v>795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4"/>
        <v>0</v>
      </c>
      <c r="L471" s="8">
        <f t="shared" si="55"/>
        <v>0</v>
      </c>
      <c r="M471" s="293"/>
    </row>
    <row r="472" spans="1:13" ht="18.75" customHeight="1">
      <c r="A472" s="293" t="str">
        <f t="shared" si="60"/>
        <v>TP</v>
      </c>
      <c r="B472" s="306">
        <f t="shared" si="61"/>
        <v>442</v>
      </c>
      <c r="C472" s="189" t="s">
        <v>542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4"/>
        <v>0</v>
      </c>
      <c r="L472" s="8">
        <f t="shared" si="55"/>
        <v>0</v>
      </c>
      <c r="M472" s="293"/>
    </row>
    <row r="473" spans="1:13" ht="18.75" customHeight="1">
      <c r="A473" s="293" t="str">
        <f t="shared" si="60"/>
        <v>TP</v>
      </c>
      <c r="B473" s="306">
        <f t="shared" si="61"/>
        <v>443</v>
      </c>
      <c r="C473" s="189" t="s">
        <v>539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4"/>
        <v>0</v>
      </c>
      <c r="L473" s="8">
        <f t="shared" si="55"/>
        <v>0</v>
      </c>
      <c r="M473" s="293"/>
    </row>
    <row r="474" spans="1:13" ht="18.75" customHeight="1">
      <c r="A474" s="293" t="str">
        <f t="shared" si="60"/>
        <v>TP</v>
      </c>
      <c r="B474" s="306">
        <f t="shared" si="61"/>
        <v>444</v>
      </c>
      <c r="C474" s="189" t="s">
        <v>540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4"/>
        <v>0</v>
      </c>
      <c r="L474" s="8">
        <f t="shared" si="55"/>
        <v>0</v>
      </c>
      <c r="M474" s="293"/>
    </row>
    <row r="475" spans="1:13" ht="18.75" customHeight="1">
      <c r="A475" s="293" t="str">
        <f t="shared" si="60"/>
        <v>TP</v>
      </c>
      <c r="B475" s="306">
        <f t="shared" si="61"/>
        <v>445</v>
      </c>
      <c r="C475" s="192" t="s">
        <v>872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4"/>
        <v>0</v>
      </c>
      <c r="L475" s="8">
        <f t="shared" si="55"/>
        <v>0</v>
      </c>
      <c r="M475" s="293"/>
    </row>
    <row r="476" spans="1:13" ht="18.75" customHeight="1">
      <c r="A476" s="293" t="str">
        <f t="shared" si="60"/>
        <v>TP</v>
      </c>
      <c r="B476" s="306">
        <f t="shared" si="61"/>
        <v>446</v>
      </c>
      <c r="C476" s="40" t="s">
        <v>956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4"/>
        <v>0</v>
      </c>
      <c r="L476" s="8">
        <f t="shared" si="55"/>
        <v>0</v>
      </c>
      <c r="M476" s="293"/>
    </row>
    <row r="477" spans="1:13" ht="18.75" customHeight="1">
      <c r="A477" s="293" t="str">
        <f t="shared" si="60"/>
        <v>TP</v>
      </c>
      <c r="B477" s="306">
        <f t="shared" si="61"/>
        <v>447</v>
      </c>
      <c r="C477" s="189" t="s">
        <v>970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4"/>
        <v>0</v>
      </c>
      <c r="L477" s="8">
        <f t="shared" si="55"/>
        <v>0</v>
      </c>
      <c r="M477" s="293"/>
    </row>
    <row r="478" spans="1:13" ht="18.75" customHeight="1">
      <c r="A478" s="293" t="str">
        <f t="shared" si="60"/>
        <v>TP</v>
      </c>
      <c r="B478" s="306">
        <f t="shared" si="61"/>
        <v>448</v>
      </c>
      <c r="C478" s="192" t="s">
        <v>1002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4"/>
        <v>0</v>
      </c>
      <c r="L478" s="8">
        <f t="shared" si="55"/>
        <v>0</v>
      </c>
      <c r="M478" s="293"/>
    </row>
    <row r="479" spans="1:13" ht="18.75" customHeight="1">
      <c r="A479" s="293" t="str">
        <f t="shared" si="60"/>
        <v>TP</v>
      </c>
      <c r="B479" s="306">
        <f t="shared" si="61"/>
        <v>449</v>
      </c>
      <c r="C479" s="192" t="s">
        <v>934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ref="K479:K542" si="62">E479+G479-I479</f>
        <v>0</v>
      </c>
      <c r="L479" s="8">
        <f t="shared" ref="L479:L542" si="63">F479+H479-J479</f>
        <v>0</v>
      </c>
      <c r="M479" s="293"/>
    </row>
    <row r="480" spans="1:13" ht="18.75" customHeight="1">
      <c r="A480" s="293" t="str">
        <f t="shared" si="60"/>
        <v>TP</v>
      </c>
      <c r="B480" s="306">
        <f t="shared" si="61"/>
        <v>450</v>
      </c>
      <c r="C480" s="297" t="s">
        <v>491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0"/>
        <v>TP</v>
      </c>
      <c r="B481" s="306">
        <f t="shared" si="61"/>
        <v>451</v>
      </c>
      <c r="C481" s="192" t="s">
        <v>1003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0"/>
        <v>TP</v>
      </c>
      <c r="B482" s="306">
        <f t="shared" si="61"/>
        <v>452</v>
      </c>
      <c r="C482" s="40" t="s">
        <v>967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0"/>
        <v>TP</v>
      </c>
      <c r="B483" s="306">
        <f t="shared" si="61"/>
        <v>453</v>
      </c>
      <c r="C483" s="40" t="s">
        <v>936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0"/>
        <v>TP</v>
      </c>
      <c r="B484" s="306">
        <f t="shared" si="61"/>
        <v>454</v>
      </c>
      <c r="C484" s="192" t="s">
        <v>1025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0"/>
        <v>TP</v>
      </c>
      <c r="B485" s="306">
        <f t="shared" si="61"/>
        <v>455</v>
      </c>
      <c r="C485" s="192" t="s">
        <v>959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0"/>
        <v>TP</v>
      </c>
      <c r="B486" s="306">
        <f t="shared" si="61"/>
        <v>456</v>
      </c>
      <c r="C486" s="40" t="s">
        <v>908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0"/>
        <v>TP</v>
      </c>
      <c r="B487" s="306">
        <f t="shared" si="61"/>
        <v>457</v>
      </c>
      <c r="C487" s="189" t="s">
        <v>452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2"/>
        <v>0</v>
      </c>
      <c r="L487" s="8">
        <f t="shared" si="63"/>
        <v>0</v>
      </c>
      <c r="M487" s="293"/>
    </row>
    <row r="488" spans="1:13" ht="18.75" customHeight="1">
      <c r="A488" s="293" t="str">
        <f t="shared" si="60"/>
        <v>TP</v>
      </c>
      <c r="B488" s="306">
        <f t="shared" si="61"/>
        <v>458</v>
      </c>
      <c r="C488" s="192" t="s">
        <v>628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2"/>
        <v>0</v>
      </c>
      <c r="L488" s="8">
        <f t="shared" si="63"/>
        <v>0</v>
      </c>
      <c r="M488" s="293"/>
    </row>
    <row r="489" spans="1:13" ht="18.75" customHeight="1">
      <c r="A489" s="293" t="str">
        <f t="shared" si="60"/>
        <v>TP</v>
      </c>
      <c r="B489" s="306">
        <f t="shared" si="61"/>
        <v>459</v>
      </c>
      <c r="C489" s="189" t="s">
        <v>459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2"/>
        <v>0</v>
      </c>
      <c r="L489" s="8">
        <f t="shared" si="63"/>
        <v>0</v>
      </c>
      <c r="M489" s="293"/>
    </row>
    <row r="490" spans="1:13" ht="18.75" customHeight="1">
      <c r="A490" s="293" t="str">
        <f t="shared" si="60"/>
        <v>TP</v>
      </c>
      <c r="B490" s="306">
        <f t="shared" si="61"/>
        <v>460</v>
      </c>
      <c r="C490" s="192" t="s">
        <v>626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2"/>
        <v>0</v>
      </c>
      <c r="L490" s="8">
        <f t="shared" si="63"/>
        <v>0</v>
      </c>
      <c r="M490" s="293"/>
    </row>
    <row r="491" spans="1:13" ht="18.75" customHeight="1">
      <c r="A491" s="293" t="str">
        <f t="shared" si="60"/>
        <v>TP</v>
      </c>
      <c r="B491" s="306">
        <f t="shared" si="61"/>
        <v>461</v>
      </c>
      <c r="C491" s="192" t="s">
        <v>631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2"/>
        <v>0</v>
      </c>
      <c r="L491" s="8">
        <f t="shared" si="63"/>
        <v>0</v>
      </c>
      <c r="M491" s="293"/>
    </row>
    <row r="492" spans="1:13" ht="18.75" customHeight="1">
      <c r="A492" s="293" t="str">
        <f t="shared" si="60"/>
        <v>TP</v>
      </c>
      <c r="B492" s="306">
        <f t="shared" si="61"/>
        <v>462</v>
      </c>
      <c r="C492" s="189" t="s">
        <v>490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2"/>
        <v>0</v>
      </c>
      <c r="L492" s="8">
        <f t="shared" si="63"/>
        <v>0</v>
      </c>
      <c r="M492" s="293"/>
    </row>
    <row r="493" spans="1:13" ht="18.75" customHeight="1">
      <c r="A493" s="293" t="str">
        <f t="shared" si="60"/>
        <v>TP</v>
      </c>
      <c r="B493" s="306">
        <f t="shared" si="61"/>
        <v>463</v>
      </c>
      <c r="C493" s="40" t="s">
        <v>943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2"/>
        <v>0</v>
      </c>
      <c r="L493" s="8">
        <f t="shared" si="63"/>
        <v>0</v>
      </c>
      <c r="M493" s="293"/>
    </row>
    <row r="494" spans="1:13" ht="18.75" customHeight="1">
      <c r="A494" s="293" t="str">
        <f t="shared" si="60"/>
        <v>TP</v>
      </c>
      <c r="B494" s="306">
        <f t="shared" si="61"/>
        <v>464</v>
      </c>
      <c r="C494" s="297" t="s">
        <v>534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2"/>
        <v>0</v>
      </c>
      <c r="L494" s="8">
        <f t="shared" si="63"/>
        <v>0</v>
      </c>
      <c r="M494" s="293"/>
    </row>
    <row r="495" spans="1:13" ht="18.75" customHeight="1">
      <c r="A495" s="293" t="str">
        <f t="shared" si="60"/>
        <v>TP</v>
      </c>
      <c r="B495" s="306">
        <f t="shared" si="61"/>
        <v>465</v>
      </c>
      <c r="C495" s="192" t="s">
        <v>942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2"/>
        <v>0</v>
      </c>
      <c r="L495" s="8">
        <f t="shared" si="63"/>
        <v>0</v>
      </c>
      <c r="M495" s="293"/>
    </row>
    <row r="496" spans="1:13" ht="18.75" customHeight="1">
      <c r="A496" s="293" t="str">
        <f t="shared" si="60"/>
        <v>TP</v>
      </c>
      <c r="B496" s="306">
        <f t="shared" si="61"/>
        <v>466</v>
      </c>
      <c r="C496" s="40" t="s">
        <v>941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2"/>
        <v>0</v>
      </c>
      <c r="L496" s="8">
        <f t="shared" si="63"/>
        <v>0</v>
      </c>
      <c r="M496" s="293"/>
    </row>
    <row r="497" spans="1:13" ht="18.75" customHeight="1">
      <c r="A497" s="293" t="str">
        <f t="shared" si="60"/>
        <v>TP</v>
      </c>
      <c r="B497" s="306">
        <f t="shared" si="61"/>
        <v>467</v>
      </c>
      <c r="C497" s="192" t="s">
        <v>691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2"/>
        <v>0</v>
      </c>
      <c r="L497" s="8">
        <f t="shared" si="63"/>
        <v>0</v>
      </c>
      <c r="M497" s="293"/>
    </row>
    <row r="498" spans="1:13" ht="18.75" customHeight="1">
      <c r="A498" s="293" t="str">
        <f t="shared" si="60"/>
        <v>TP</v>
      </c>
      <c r="B498" s="306">
        <f t="shared" si="61"/>
        <v>468</v>
      </c>
      <c r="C498" s="189" t="s">
        <v>424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2"/>
        <v>0</v>
      </c>
      <c r="L498" s="8">
        <f t="shared" si="63"/>
        <v>0</v>
      </c>
      <c r="M498" s="293"/>
    </row>
    <row r="499" spans="1:13" ht="18.75" customHeight="1">
      <c r="A499" s="293" t="str">
        <f t="shared" si="60"/>
        <v>TP</v>
      </c>
      <c r="B499" s="306">
        <f t="shared" si="61"/>
        <v>469</v>
      </c>
      <c r="C499" s="192" t="s">
        <v>963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2"/>
        <v>0</v>
      </c>
      <c r="L499" s="8">
        <f t="shared" si="63"/>
        <v>0</v>
      </c>
      <c r="M499" s="293"/>
    </row>
    <row r="500" spans="1:13" ht="18.75" customHeight="1">
      <c r="A500" s="293" t="str">
        <f t="shared" si="60"/>
        <v>TP</v>
      </c>
      <c r="B500" s="306">
        <f t="shared" si="61"/>
        <v>470</v>
      </c>
      <c r="C500" s="192" t="s">
        <v>1004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2"/>
        <v>0</v>
      </c>
      <c r="L500" s="8">
        <f t="shared" si="63"/>
        <v>0</v>
      </c>
      <c r="M500" s="293"/>
    </row>
    <row r="501" spans="1:13" ht="18.75" customHeight="1">
      <c r="A501" s="293" t="str">
        <f t="shared" si="60"/>
        <v>TP</v>
      </c>
      <c r="B501" s="306">
        <f t="shared" si="61"/>
        <v>471</v>
      </c>
      <c r="C501" s="189" t="s">
        <v>465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2"/>
        <v>0</v>
      </c>
      <c r="L501" s="8">
        <f t="shared" si="63"/>
        <v>0</v>
      </c>
      <c r="M501" s="293"/>
    </row>
    <row r="502" spans="1:13" ht="18.75" customHeight="1">
      <c r="A502" s="293" t="str">
        <f t="shared" si="60"/>
        <v>TP</v>
      </c>
      <c r="B502" s="306">
        <f t="shared" si="61"/>
        <v>472</v>
      </c>
      <c r="C502" s="189" t="s">
        <v>964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2"/>
        <v>0</v>
      </c>
      <c r="L502" s="8">
        <f t="shared" si="63"/>
        <v>0</v>
      </c>
      <c r="M502" s="293"/>
    </row>
    <row r="503" spans="1:13" ht="18.75" customHeight="1">
      <c r="A503" s="293" t="str">
        <f t="shared" si="60"/>
        <v>TP</v>
      </c>
      <c r="B503" s="306">
        <f t="shared" si="61"/>
        <v>473</v>
      </c>
      <c r="C503" s="192" t="s">
        <v>690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2"/>
        <v>0</v>
      </c>
      <c r="L503" s="8">
        <f t="shared" si="63"/>
        <v>0</v>
      </c>
      <c r="M503" s="293"/>
    </row>
    <row r="504" spans="1:13" ht="18.75" customHeight="1">
      <c r="A504" s="293" t="str">
        <f t="shared" si="60"/>
        <v>TP</v>
      </c>
      <c r="B504" s="306">
        <f t="shared" si="61"/>
        <v>474</v>
      </c>
      <c r="C504" s="189" t="s">
        <v>743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2"/>
        <v>0</v>
      </c>
      <c r="L504" s="8">
        <f t="shared" si="63"/>
        <v>0</v>
      </c>
      <c r="M504" s="293"/>
    </row>
    <row r="505" spans="1:13" ht="18.75" customHeight="1">
      <c r="A505" s="293" t="str">
        <f t="shared" si="60"/>
        <v>TP</v>
      </c>
      <c r="B505" s="306">
        <f t="shared" si="61"/>
        <v>475</v>
      </c>
      <c r="C505" s="189" t="s">
        <v>1032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2"/>
        <v>0</v>
      </c>
      <c r="L505" s="8">
        <f t="shared" si="63"/>
        <v>0</v>
      </c>
      <c r="M505" s="293"/>
    </row>
    <row r="506" spans="1:13" ht="18.75" customHeight="1">
      <c r="A506" s="293" t="str">
        <f t="shared" si="60"/>
        <v>TP</v>
      </c>
      <c r="B506" s="306">
        <f t="shared" si="61"/>
        <v>476</v>
      </c>
      <c r="C506" s="192" t="s">
        <v>688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2"/>
        <v>0</v>
      </c>
      <c r="L506" s="8">
        <f t="shared" si="63"/>
        <v>0</v>
      </c>
      <c r="M506" s="293"/>
    </row>
    <row r="507" spans="1:13" ht="18.75" customHeight="1">
      <c r="A507" s="293" t="str">
        <f t="shared" si="60"/>
        <v>TP</v>
      </c>
      <c r="B507" s="306">
        <f t="shared" si="61"/>
        <v>477</v>
      </c>
      <c r="C507" s="189" t="s">
        <v>427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2"/>
        <v>0</v>
      </c>
      <c r="L507" s="8">
        <f t="shared" si="63"/>
        <v>0</v>
      </c>
      <c r="M507" s="293"/>
    </row>
    <row r="508" spans="1:13" ht="18.75" customHeight="1">
      <c r="A508" s="293" t="str">
        <f t="shared" si="60"/>
        <v>TP</v>
      </c>
      <c r="B508" s="306">
        <f t="shared" si="61"/>
        <v>478</v>
      </c>
      <c r="C508" s="189" t="s">
        <v>994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2"/>
        <v>0</v>
      </c>
      <c r="L508" s="8">
        <f t="shared" si="63"/>
        <v>0</v>
      </c>
      <c r="M508" s="293"/>
    </row>
    <row r="509" spans="1:13" ht="18.75" customHeight="1">
      <c r="A509" s="293" t="str">
        <f t="shared" si="60"/>
        <v>TP</v>
      </c>
      <c r="B509" s="306">
        <f t="shared" si="61"/>
        <v>479</v>
      </c>
      <c r="C509" s="297" t="s">
        <v>482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2"/>
        <v>0</v>
      </c>
      <c r="L509" s="8">
        <f t="shared" si="63"/>
        <v>0</v>
      </c>
      <c r="M509" s="293"/>
    </row>
    <row r="510" spans="1:13" ht="18.75" customHeight="1">
      <c r="A510" s="293" t="str">
        <f t="shared" si="60"/>
        <v>TP</v>
      </c>
      <c r="B510" s="306">
        <f t="shared" si="61"/>
        <v>480</v>
      </c>
      <c r="C510" s="297" t="s">
        <v>917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2"/>
        <v>0</v>
      </c>
      <c r="L510" s="8">
        <f t="shared" si="63"/>
        <v>0</v>
      </c>
      <c r="M510" s="293"/>
    </row>
    <row r="511" spans="1:13" ht="18.75" customHeight="1">
      <c r="A511" s="293" t="str">
        <f t="shared" si="60"/>
        <v>TP</v>
      </c>
      <c r="B511" s="306">
        <f t="shared" si="61"/>
        <v>481</v>
      </c>
      <c r="C511" s="40" t="s">
        <v>928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2"/>
        <v>0</v>
      </c>
      <c r="L511" s="8">
        <f t="shared" si="63"/>
        <v>0</v>
      </c>
      <c r="M511" s="293"/>
    </row>
    <row r="512" spans="1:13" ht="18.75" customHeight="1">
      <c r="A512" s="293" t="str">
        <f t="shared" si="60"/>
        <v>TP</v>
      </c>
      <c r="B512" s="306">
        <f t="shared" si="61"/>
        <v>482</v>
      </c>
      <c r="C512" s="297" t="s">
        <v>777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2"/>
        <v>0</v>
      </c>
      <c r="L512" s="8">
        <f t="shared" si="63"/>
        <v>0</v>
      </c>
      <c r="M512" s="293"/>
    </row>
    <row r="513" spans="1:13" ht="18.75" customHeight="1">
      <c r="A513" s="293" t="str">
        <f t="shared" si="60"/>
        <v>TP</v>
      </c>
      <c r="B513" s="306">
        <f t="shared" si="61"/>
        <v>483</v>
      </c>
      <c r="C513" s="192" t="s">
        <v>1005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2"/>
        <v>0</v>
      </c>
      <c r="L513" s="8">
        <f t="shared" si="63"/>
        <v>0</v>
      </c>
      <c r="M513" s="293"/>
    </row>
    <row r="514" spans="1:13" ht="18.75" customHeight="1">
      <c r="A514" s="293" t="str">
        <f t="shared" si="60"/>
        <v>TP</v>
      </c>
      <c r="B514" s="306">
        <f t="shared" si="61"/>
        <v>484</v>
      </c>
      <c r="C514" s="192" t="s">
        <v>843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2"/>
        <v>0</v>
      </c>
      <c r="L514" s="8">
        <f t="shared" si="63"/>
        <v>0</v>
      </c>
      <c r="M514" s="293"/>
    </row>
    <row r="515" spans="1:13" ht="18.75" customHeight="1">
      <c r="A515" s="293" t="str">
        <f t="shared" si="60"/>
        <v>TP</v>
      </c>
      <c r="B515" s="306">
        <f t="shared" si="61"/>
        <v>485</v>
      </c>
      <c r="C515" s="189" t="s">
        <v>766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2"/>
        <v>0</v>
      </c>
      <c r="L515" s="8">
        <f t="shared" si="63"/>
        <v>0</v>
      </c>
      <c r="M515" s="293"/>
    </row>
    <row r="516" spans="1:13" ht="18.75" customHeight="1">
      <c r="A516" s="293" t="str">
        <f t="shared" si="60"/>
        <v>TP</v>
      </c>
      <c r="B516" s="306">
        <f t="shared" si="61"/>
        <v>486</v>
      </c>
      <c r="C516" s="189" t="s">
        <v>890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2"/>
        <v>0</v>
      </c>
      <c r="L516" s="8">
        <f t="shared" si="63"/>
        <v>0</v>
      </c>
      <c r="M516" s="293"/>
    </row>
    <row r="517" spans="1:13" ht="18.75" customHeight="1">
      <c r="A517" s="293" t="str">
        <f t="shared" si="60"/>
        <v>TP</v>
      </c>
      <c r="B517" s="306">
        <f t="shared" si="61"/>
        <v>487</v>
      </c>
      <c r="C517" s="192" t="s">
        <v>639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2"/>
        <v>0</v>
      </c>
      <c r="L517" s="8">
        <f t="shared" si="63"/>
        <v>0</v>
      </c>
      <c r="M517" s="293"/>
    </row>
    <row r="518" spans="1:13" ht="18.75" customHeight="1">
      <c r="A518" s="293" t="str">
        <f t="shared" si="60"/>
        <v>TP</v>
      </c>
      <c r="B518" s="306">
        <f t="shared" si="61"/>
        <v>488</v>
      </c>
      <c r="C518" s="189" t="s">
        <v>525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2"/>
        <v>0</v>
      </c>
      <c r="L518" s="8">
        <f t="shared" si="63"/>
        <v>0</v>
      </c>
      <c r="M518" s="293"/>
    </row>
    <row r="519" spans="1:13" ht="18.75" customHeight="1">
      <c r="A519" s="293" t="str">
        <f t="shared" si="60"/>
        <v>TP</v>
      </c>
      <c r="B519" s="306">
        <f t="shared" si="61"/>
        <v>489</v>
      </c>
      <c r="C519" s="189" t="s">
        <v>521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2"/>
        <v>0</v>
      </c>
      <c r="L519" s="8">
        <f t="shared" si="63"/>
        <v>0</v>
      </c>
      <c r="M519" s="293"/>
    </row>
    <row r="520" spans="1:13" ht="18.75" customHeight="1">
      <c r="A520" s="293" t="str">
        <f t="shared" si="60"/>
        <v>TP</v>
      </c>
      <c r="B520" s="306">
        <f t="shared" si="61"/>
        <v>490</v>
      </c>
      <c r="C520" s="189" t="s">
        <v>523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2"/>
        <v>0</v>
      </c>
      <c r="L520" s="8">
        <f t="shared" si="63"/>
        <v>0</v>
      </c>
      <c r="M520" s="293"/>
    </row>
    <row r="521" spans="1:13" ht="18.75" customHeight="1">
      <c r="A521" s="293" t="str">
        <f t="shared" si="60"/>
        <v>TP</v>
      </c>
      <c r="B521" s="306">
        <f t="shared" si="61"/>
        <v>491</v>
      </c>
      <c r="C521" s="189" t="s">
        <v>524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2"/>
        <v>0</v>
      </c>
      <c r="L521" s="8">
        <f t="shared" si="63"/>
        <v>0</v>
      </c>
      <c r="M521" s="293"/>
    </row>
    <row r="522" spans="1:13" ht="18.75" customHeight="1">
      <c r="A522" s="293" t="str">
        <f t="shared" si="60"/>
        <v>TP</v>
      </c>
      <c r="B522" s="306">
        <f t="shared" si="61"/>
        <v>492</v>
      </c>
      <c r="C522" s="189" t="s">
        <v>501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2"/>
        <v>0</v>
      </c>
      <c r="L522" s="8">
        <f t="shared" si="63"/>
        <v>0</v>
      </c>
      <c r="M522" s="293"/>
    </row>
    <row r="523" spans="1:13" ht="18.75" customHeight="1">
      <c r="A523" s="293" t="str">
        <f t="shared" ref="A523:A586" si="64">IF(B523&lt;&gt;"","TP","")</f>
        <v>TP</v>
      </c>
      <c r="B523" s="306">
        <f t="shared" ref="B523:B586" si="65">IF(C523&lt;&gt;"",B522+1,"")</f>
        <v>493</v>
      </c>
      <c r="C523" s="189" t="s">
        <v>803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2"/>
        <v>0</v>
      </c>
      <c r="L523" s="8">
        <f t="shared" si="63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494</v>
      </c>
      <c r="C524" s="192" t="s">
        <v>698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2"/>
        <v>0</v>
      </c>
      <c r="L524" s="8">
        <f t="shared" si="63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495</v>
      </c>
      <c r="C525" s="40" t="s">
        <v>513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2"/>
        <v>0</v>
      </c>
      <c r="L525" s="8">
        <f t="shared" si="63"/>
        <v>0</v>
      </c>
      <c r="M525" s="293"/>
    </row>
    <row r="526" spans="1:13" ht="18.75" customHeight="1">
      <c r="A526" s="293" t="str">
        <f t="shared" si="64"/>
        <v>TP</v>
      </c>
      <c r="B526" s="306">
        <f t="shared" si="65"/>
        <v>496</v>
      </c>
      <c r="C526" s="40" t="s">
        <v>938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2"/>
        <v>0</v>
      </c>
      <c r="L526" s="8">
        <f t="shared" si="63"/>
        <v>0</v>
      </c>
      <c r="M526" s="293"/>
    </row>
    <row r="527" spans="1:13" ht="18.75" customHeight="1">
      <c r="A527" s="293" t="str">
        <f t="shared" si="64"/>
        <v>TP</v>
      </c>
      <c r="B527" s="306">
        <f t="shared" si="65"/>
        <v>497</v>
      </c>
      <c r="C527" s="189" t="s">
        <v>517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2"/>
        <v>0</v>
      </c>
      <c r="L527" s="8">
        <f t="shared" si="63"/>
        <v>0</v>
      </c>
      <c r="M527" s="293"/>
    </row>
    <row r="528" spans="1:13" ht="18.75" customHeight="1">
      <c r="A528" s="293" t="str">
        <f t="shared" si="64"/>
        <v>TP</v>
      </c>
      <c r="B528" s="306">
        <f t="shared" si="65"/>
        <v>498</v>
      </c>
      <c r="C528" s="40" t="s">
        <v>1023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2"/>
        <v>0</v>
      </c>
      <c r="L528" s="8">
        <f t="shared" si="63"/>
        <v>0</v>
      </c>
      <c r="M528" s="293"/>
    </row>
    <row r="529" spans="1:13" ht="18.75" customHeight="1">
      <c r="A529" s="293" t="str">
        <f t="shared" si="64"/>
        <v>TP</v>
      </c>
      <c r="B529" s="306">
        <f t="shared" si="65"/>
        <v>499</v>
      </c>
      <c r="C529" s="189" t="s">
        <v>477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2"/>
        <v>0</v>
      </c>
      <c r="L529" s="8">
        <f t="shared" si="63"/>
        <v>0</v>
      </c>
      <c r="M529" s="293"/>
    </row>
    <row r="530" spans="1:13" ht="18.75" customHeight="1">
      <c r="A530" s="293" t="str">
        <f t="shared" si="64"/>
        <v>TP</v>
      </c>
      <c r="B530" s="306">
        <f t="shared" si="65"/>
        <v>500</v>
      </c>
      <c r="C530" s="192" t="s">
        <v>951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2"/>
        <v>0</v>
      </c>
      <c r="L530" s="8">
        <f t="shared" si="63"/>
        <v>0</v>
      </c>
      <c r="M530" s="293"/>
    </row>
    <row r="531" spans="1:13" ht="18.75" customHeight="1">
      <c r="A531" s="293" t="str">
        <f t="shared" si="64"/>
        <v>TP</v>
      </c>
      <c r="B531" s="306">
        <f t="shared" si="65"/>
        <v>501</v>
      </c>
      <c r="C531" s="192" t="s">
        <v>944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2"/>
        <v>0</v>
      </c>
      <c r="L531" s="8">
        <f t="shared" si="63"/>
        <v>0</v>
      </c>
      <c r="M531" s="293"/>
    </row>
    <row r="532" spans="1:13" ht="18.75" customHeight="1">
      <c r="A532" s="293" t="str">
        <f t="shared" si="64"/>
        <v>TP</v>
      </c>
      <c r="B532" s="306">
        <f t="shared" si="65"/>
        <v>502</v>
      </c>
      <c r="C532" s="192" t="s">
        <v>950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2"/>
        <v>0</v>
      </c>
      <c r="L532" s="8">
        <f t="shared" si="63"/>
        <v>0</v>
      </c>
      <c r="M532" s="293"/>
    </row>
    <row r="533" spans="1:13" ht="18.75" customHeight="1">
      <c r="A533" s="293" t="str">
        <f t="shared" si="64"/>
        <v>TP</v>
      </c>
      <c r="B533" s="306">
        <f t="shared" si="65"/>
        <v>503</v>
      </c>
      <c r="C533" s="192" t="s">
        <v>769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2"/>
        <v>0</v>
      </c>
      <c r="L533" s="8">
        <f t="shared" si="63"/>
        <v>0</v>
      </c>
      <c r="M533" s="293"/>
    </row>
    <row r="534" spans="1:13" ht="18.75" customHeight="1">
      <c r="A534" s="293" t="str">
        <f t="shared" si="64"/>
        <v>TP</v>
      </c>
      <c r="B534" s="306">
        <f t="shared" si="65"/>
        <v>504</v>
      </c>
      <c r="C534" s="189" t="s">
        <v>473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2"/>
        <v>0</v>
      </c>
      <c r="L534" s="8">
        <f t="shared" si="63"/>
        <v>0</v>
      </c>
      <c r="M534" s="293"/>
    </row>
    <row r="535" spans="1:13" ht="18.75" customHeight="1">
      <c r="A535" s="293" t="str">
        <f t="shared" si="64"/>
        <v>TP</v>
      </c>
      <c r="B535" s="306">
        <f t="shared" si="65"/>
        <v>505</v>
      </c>
      <c r="C535" s="40" t="s">
        <v>987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2"/>
        <v>0</v>
      </c>
      <c r="L535" s="8">
        <f t="shared" si="63"/>
        <v>0</v>
      </c>
      <c r="M535" s="293"/>
    </row>
    <row r="536" spans="1:13" ht="18.75" customHeight="1">
      <c r="A536" s="293" t="str">
        <f t="shared" si="64"/>
        <v>TP</v>
      </c>
      <c r="B536" s="306">
        <f t="shared" si="65"/>
        <v>506</v>
      </c>
      <c r="C536" s="40" t="s">
        <v>989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2"/>
        <v>0</v>
      </c>
      <c r="L536" s="8">
        <f t="shared" si="63"/>
        <v>0</v>
      </c>
      <c r="M536" s="293"/>
    </row>
    <row r="537" spans="1:13" ht="18.75" customHeight="1">
      <c r="A537" s="293" t="str">
        <f t="shared" si="64"/>
        <v>TP</v>
      </c>
      <c r="B537" s="306">
        <f t="shared" si="65"/>
        <v>507</v>
      </c>
      <c r="C537" s="192" t="s">
        <v>993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2"/>
        <v>0</v>
      </c>
      <c r="L537" s="8">
        <f t="shared" si="63"/>
        <v>0</v>
      </c>
      <c r="M537" s="293"/>
    </row>
    <row r="538" spans="1:13" ht="18.75" customHeight="1">
      <c r="A538" s="293" t="str">
        <f t="shared" si="64"/>
        <v>TP</v>
      </c>
      <c r="B538" s="306">
        <f t="shared" si="65"/>
        <v>508</v>
      </c>
      <c r="C538" s="189" t="s">
        <v>792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2"/>
        <v>0</v>
      </c>
      <c r="L538" s="8">
        <f t="shared" si="63"/>
        <v>0</v>
      </c>
      <c r="M538" s="293"/>
    </row>
    <row r="539" spans="1:13" ht="18.75" customHeight="1">
      <c r="A539" s="293" t="str">
        <f t="shared" si="64"/>
        <v>TP</v>
      </c>
      <c r="B539" s="306">
        <f t="shared" si="65"/>
        <v>509</v>
      </c>
      <c r="C539" s="192" t="s">
        <v>770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2"/>
        <v>0</v>
      </c>
      <c r="L539" s="8">
        <f t="shared" si="63"/>
        <v>0</v>
      </c>
      <c r="M539" s="293"/>
    </row>
    <row r="540" spans="1:13" ht="18.75" customHeight="1">
      <c r="A540" s="293" t="str">
        <f t="shared" si="64"/>
        <v>TP</v>
      </c>
      <c r="B540" s="306">
        <f t="shared" si="65"/>
        <v>510</v>
      </c>
      <c r="C540" s="192" t="s">
        <v>846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2"/>
        <v>0</v>
      </c>
      <c r="L540" s="8">
        <f t="shared" si="63"/>
        <v>0</v>
      </c>
      <c r="M540" s="293"/>
    </row>
    <row r="541" spans="1:13" ht="18.75" customHeight="1">
      <c r="A541" s="293" t="str">
        <f t="shared" si="64"/>
        <v>TP</v>
      </c>
      <c r="B541" s="306">
        <f t="shared" si="65"/>
        <v>511</v>
      </c>
      <c r="C541" s="189" t="s">
        <v>758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2"/>
        <v>0</v>
      </c>
      <c r="L541" s="8">
        <f t="shared" si="63"/>
        <v>0</v>
      </c>
      <c r="M541" s="293"/>
    </row>
    <row r="542" spans="1:13" ht="18.75" customHeight="1">
      <c r="A542" s="293" t="str">
        <f t="shared" si="64"/>
        <v>TP</v>
      </c>
      <c r="B542" s="306">
        <f t="shared" si="65"/>
        <v>512</v>
      </c>
      <c r="C542" s="192" t="s">
        <v>652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2"/>
        <v>0</v>
      </c>
      <c r="L542" s="8">
        <f t="shared" si="63"/>
        <v>0</v>
      </c>
      <c r="M542" s="293"/>
    </row>
    <row r="543" spans="1:13" ht="18.75" customHeight="1">
      <c r="A543" s="293" t="str">
        <f t="shared" si="64"/>
        <v>TP</v>
      </c>
      <c r="B543" s="306">
        <f t="shared" si="65"/>
        <v>513</v>
      </c>
      <c r="C543" s="189" t="s">
        <v>1017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ref="K543:K606" si="66">E543+G543-I543</f>
        <v>0</v>
      </c>
      <c r="L543" s="8">
        <f t="shared" ref="L543:L606" si="67">F543+H543-J543</f>
        <v>0</v>
      </c>
      <c r="M543" s="293"/>
    </row>
    <row r="544" spans="1:13" ht="18.75" customHeight="1">
      <c r="A544" s="293" t="str">
        <f t="shared" si="64"/>
        <v>TP</v>
      </c>
      <c r="B544" s="306">
        <f t="shared" si="65"/>
        <v>514</v>
      </c>
      <c r="C544" s="189" t="s">
        <v>980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4"/>
        <v>TP</v>
      </c>
      <c r="B545" s="306">
        <f t="shared" si="65"/>
        <v>515</v>
      </c>
      <c r="C545" s="297" t="s">
        <v>965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4"/>
        <v>TP</v>
      </c>
      <c r="B546" s="306">
        <f t="shared" si="65"/>
        <v>516</v>
      </c>
      <c r="C546" s="40" t="s">
        <v>916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66"/>
        <v>0</v>
      </c>
      <c r="L546" s="8">
        <f t="shared" si="67"/>
        <v>0</v>
      </c>
      <c r="M546" s="293"/>
    </row>
    <row r="547" spans="1:13" ht="18.75" customHeight="1">
      <c r="A547" s="293" t="str">
        <f t="shared" si="64"/>
        <v>TP</v>
      </c>
      <c r="B547" s="306">
        <f t="shared" si="65"/>
        <v>517</v>
      </c>
      <c r="C547" s="40" t="s">
        <v>820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66"/>
        <v>0</v>
      </c>
      <c r="L547" s="8">
        <f t="shared" si="67"/>
        <v>0</v>
      </c>
      <c r="M547" s="293"/>
    </row>
    <row r="548" spans="1:13" ht="18.75" customHeight="1">
      <c r="A548" s="293" t="str">
        <f t="shared" si="64"/>
        <v>TP</v>
      </c>
      <c r="B548" s="306">
        <f t="shared" si="65"/>
        <v>518</v>
      </c>
      <c r="C548" s="189" t="s">
        <v>556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293"/>
    </row>
    <row r="549" spans="1:13" ht="18.75" customHeight="1">
      <c r="A549" s="293" t="str">
        <f t="shared" si="64"/>
        <v>TP</v>
      </c>
      <c r="B549" s="306">
        <f t="shared" si="65"/>
        <v>519</v>
      </c>
      <c r="C549" s="192" t="s">
        <v>815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293"/>
    </row>
    <row r="550" spans="1:13" ht="18.75" customHeight="1">
      <c r="A550" s="293" t="str">
        <f t="shared" si="64"/>
        <v>TP</v>
      </c>
      <c r="B550" s="306">
        <f t="shared" si="65"/>
        <v>520</v>
      </c>
      <c r="C550" s="189" t="s">
        <v>935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293"/>
    </row>
    <row r="551" spans="1:13" ht="18.75" customHeight="1">
      <c r="A551" s="293" t="str">
        <f t="shared" si="64"/>
        <v>TP</v>
      </c>
      <c r="B551" s="306">
        <f t="shared" si="65"/>
        <v>521</v>
      </c>
      <c r="C551" s="192" t="s">
        <v>1029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293"/>
    </row>
    <row r="552" spans="1:13" ht="18.75" customHeight="1">
      <c r="A552" s="293" t="str">
        <f t="shared" si="64"/>
        <v>TP</v>
      </c>
      <c r="B552" s="306">
        <f t="shared" si="65"/>
        <v>522</v>
      </c>
      <c r="C552" s="192" t="s">
        <v>595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293"/>
    </row>
    <row r="553" spans="1:13" ht="18.75" customHeight="1">
      <c r="A553" s="293" t="str">
        <f t="shared" si="64"/>
        <v>TP</v>
      </c>
      <c r="B553" s="306">
        <f t="shared" si="65"/>
        <v>523</v>
      </c>
      <c r="C553" s="189" t="s">
        <v>877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293"/>
    </row>
    <row r="554" spans="1:13" ht="18.75" customHeight="1">
      <c r="A554" s="293" t="str">
        <f t="shared" si="64"/>
        <v>TP</v>
      </c>
      <c r="B554" s="306">
        <f t="shared" si="65"/>
        <v>524</v>
      </c>
      <c r="C554" s="189" t="s">
        <v>932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293"/>
    </row>
    <row r="555" spans="1:13" ht="18.75" customHeight="1">
      <c r="A555" s="293" t="str">
        <f t="shared" si="64"/>
        <v>TP</v>
      </c>
      <c r="B555" s="306">
        <f t="shared" si="65"/>
        <v>525</v>
      </c>
      <c r="C555" s="189" t="s">
        <v>875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293"/>
    </row>
    <row r="556" spans="1:13" ht="18.75" customHeight="1">
      <c r="A556" s="293" t="str">
        <f t="shared" si="64"/>
        <v>TP</v>
      </c>
      <c r="B556" s="306">
        <f t="shared" si="65"/>
        <v>526</v>
      </c>
      <c r="C556" s="192" t="s">
        <v>933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293"/>
    </row>
    <row r="557" spans="1:13" ht="18.75" customHeight="1">
      <c r="A557" s="293" t="str">
        <f t="shared" si="64"/>
        <v>TP</v>
      </c>
      <c r="B557" s="306">
        <f t="shared" si="65"/>
        <v>527</v>
      </c>
      <c r="C557" s="192" t="s">
        <v>824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293"/>
    </row>
    <row r="558" spans="1:13" ht="18.75" customHeight="1">
      <c r="A558" s="293" t="str">
        <f t="shared" si="64"/>
        <v>TP</v>
      </c>
      <c r="B558" s="306">
        <f t="shared" si="65"/>
        <v>528</v>
      </c>
      <c r="C558" s="192" t="s">
        <v>825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293"/>
    </row>
    <row r="559" spans="1:13" ht="18.75" customHeight="1">
      <c r="A559" s="293" t="str">
        <f t="shared" si="64"/>
        <v>TP</v>
      </c>
      <c r="B559" s="306">
        <f t="shared" si="65"/>
        <v>529</v>
      </c>
      <c r="C559" s="445" t="s">
        <v>456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293"/>
    </row>
    <row r="560" spans="1:13" ht="18.75" customHeight="1">
      <c r="A560" s="293" t="str">
        <f t="shared" si="64"/>
        <v>TP</v>
      </c>
      <c r="B560" s="306">
        <f t="shared" si="65"/>
        <v>530</v>
      </c>
      <c r="C560" s="192" t="s">
        <v>826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293"/>
    </row>
    <row r="561" spans="1:13" ht="18.75" customHeight="1">
      <c r="A561" s="293" t="str">
        <f t="shared" si="64"/>
        <v>TP</v>
      </c>
      <c r="B561" s="306">
        <f t="shared" si="65"/>
        <v>531</v>
      </c>
      <c r="C561" s="189" t="s">
        <v>788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293"/>
    </row>
    <row r="562" spans="1:13" ht="18.75" customHeight="1">
      <c r="A562" s="293" t="str">
        <f t="shared" si="64"/>
        <v>TP</v>
      </c>
      <c r="B562" s="306">
        <f t="shared" si="65"/>
        <v>532</v>
      </c>
      <c r="C562" s="189" t="s">
        <v>791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293"/>
    </row>
    <row r="563" spans="1:13" ht="18.75" customHeight="1">
      <c r="A563" s="293" t="str">
        <f t="shared" si="64"/>
        <v>TP</v>
      </c>
      <c r="B563" s="306">
        <f t="shared" si="65"/>
        <v>533</v>
      </c>
      <c r="C563" s="189" t="s">
        <v>782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293"/>
    </row>
    <row r="564" spans="1:13" ht="18.75" customHeight="1">
      <c r="A564" s="293" t="str">
        <f t="shared" si="64"/>
        <v>TP</v>
      </c>
      <c r="B564" s="306">
        <f t="shared" si="65"/>
        <v>534</v>
      </c>
      <c r="C564" s="297" t="s">
        <v>557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293"/>
    </row>
    <row r="565" spans="1:13" ht="18.75" customHeight="1">
      <c r="A565" s="293" t="str">
        <f t="shared" si="64"/>
        <v>TP</v>
      </c>
      <c r="B565" s="306">
        <f t="shared" si="65"/>
        <v>535</v>
      </c>
      <c r="C565" s="192" t="s">
        <v>699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293"/>
    </row>
    <row r="566" spans="1:13" ht="18.75" customHeight="1">
      <c r="A566" s="293" t="str">
        <f t="shared" si="64"/>
        <v>TP</v>
      </c>
      <c r="B566" s="306">
        <f t="shared" si="65"/>
        <v>536</v>
      </c>
      <c r="C566" s="297" t="s">
        <v>703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293"/>
    </row>
    <row r="567" spans="1:13" ht="18.75" customHeight="1">
      <c r="A567" s="293" t="str">
        <f t="shared" si="64"/>
        <v>TP</v>
      </c>
      <c r="B567" s="306">
        <f t="shared" si="65"/>
        <v>537</v>
      </c>
      <c r="C567" s="189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293"/>
    </row>
    <row r="568" spans="1:13" ht="18.75" customHeight="1">
      <c r="A568" s="293" t="str">
        <f t="shared" si="64"/>
        <v>TP</v>
      </c>
      <c r="B568" s="306">
        <f t="shared" si="65"/>
        <v>538</v>
      </c>
      <c r="C568" s="192" t="s">
        <v>939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293"/>
    </row>
    <row r="569" spans="1:13" ht="18.75" customHeight="1">
      <c r="A569" s="293" t="str">
        <f t="shared" si="64"/>
        <v>TP</v>
      </c>
      <c r="B569" s="306">
        <f t="shared" si="65"/>
        <v>539</v>
      </c>
      <c r="C569" s="192" t="s">
        <v>413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293"/>
    </row>
    <row r="570" spans="1:13" ht="18.75" customHeight="1">
      <c r="A570" s="293" t="str">
        <f t="shared" si="64"/>
        <v>TP</v>
      </c>
      <c r="B570" s="306">
        <f t="shared" si="65"/>
        <v>540</v>
      </c>
      <c r="C570" s="40" t="s">
        <v>958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293"/>
    </row>
    <row r="571" spans="1:13" ht="18.75" customHeight="1">
      <c r="A571" s="293" t="str">
        <f t="shared" si="64"/>
        <v>TP</v>
      </c>
      <c r="B571" s="306">
        <f t="shared" si="65"/>
        <v>541</v>
      </c>
      <c r="C571" s="40" t="s">
        <v>910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293"/>
    </row>
    <row r="572" spans="1:13" ht="18.75" customHeight="1">
      <c r="A572" s="293" t="str">
        <f t="shared" si="64"/>
        <v>TP</v>
      </c>
      <c r="B572" s="306">
        <f t="shared" si="65"/>
        <v>542</v>
      </c>
      <c r="C572" s="192" t="s">
        <v>775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293"/>
    </row>
    <row r="573" spans="1:13" ht="18.75" customHeight="1">
      <c r="A573" s="293" t="str">
        <f t="shared" si="64"/>
        <v>TP</v>
      </c>
      <c r="B573" s="306">
        <f t="shared" si="65"/>
        <v>543</v>
      </c>
      <c r="C573" s="192" t="s">
        <v>772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293"/>
    </row>
    <row r="574" spans="1:13" ht="18.75" customHeight="1">
      <c r="A574" s="293" t="str">
        <f t="shared" si="64"/>
        <v>TP</v>
      </c>
      <c r="B574" s="306">
        <f t="shared" si="65"/>
        <v>544</v>
      </c>
      <c r="C574" s="192" t="s">
        <v>774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293"/>
    </row>
    <row r="575" spans="1:13" ht="18.75" customHeight="1">
      <c r="A575" s="293" t="str">
        <f t="shared" si="64"/>
        <v>TP</v>
      </c>
      <c r="B575" s="306">
        <f t="shared" si="65"/>
        <v>545</v>
      </c>
      <c r="C575" s="189" t="s">
        <v>997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293"/>
    </row>
    <row r="576" spans="1:13" ht="18.75" customHeight="1">
      <c r="A576" s="293" t="str">
        <f t="shared" si="64"/>
        <v>TP</v>
      </c>
      <c r="B576" s="306">
        <f t="shared" si="65"/>
        <v>546</v>
      </c>
      <c r="C576" s="189" t="s">
        <v>468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293"/>
    </row>
    <row r="577" spans="1:13" ht="18.75" customHeight="1">
      <c r="A577" s="293" t="str">
        <f t="shared" si="64"/>
        <v>TP</v>
      </c>
      <c r="B577" s="306">
        <f t="shared" si="65"/>
        <v>547</v>
      </c>
      <c r="C577" s="801" t="s">
        <v>998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293"/>
    </row>
    <row r="578" spans="1:13" ht="18.75" customHeight="1">
      <c r="A578" s="293" t="str">
        <f t="shared" si="64"/>
        <v>TP</v>
      </c>
      <c r="B578" s="306">
        <f t="shared" si="65"/>
        <v>548</v>
      </c>
      <c r="C578" s="40" t="s">
        <v>822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293"/>
    </row>
    <row r="579" spans="1:13" ht="18.75" customHeight="1">
      <c r="A579" s="293" t="str">
        <f t="shared" si="64"/>
        <v>TP</v>
      </c>
      <c r="B579" s="306">
        <f t="shared" si="65"/>
        <v>549</v>
      </c>
      <c r="C579" s="192" t="s">
        <v>574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293"/>
    </row>
    <row r="580" spans="1:13" ht="18.75" customHeight="1">
      <c r="A580" s="293" t="str">
        <f t="shared" si="64"/>
        <v>TP</v>
      </c>
      <c r="B580" s="306">
        <f t="shared" si="65"/>
        <v>550</v>
      </c>
      <c r="C580" s="189" t="s">
        <v>544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293"/>
    </row>
    <row r="581" spans="1:13" ht="18.75" customHeight="1">
      <c r="A581" s="293" t="str">
        <f t="shared" si="64"/>
        <v>TP</v>
      </c>
      <c r="B581" s="306">
        <f t="shared" si="65"/>
        <v>551</v>
      </c>
      <c r="C581" s="189" t="s">
        <v>781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293"/>
    </row>
    <row r="582" spans="1:13" ht="18.75" customHeight="1">
      <c r="A582" s="293" t="str">
        <f t="shared" si="64"/>
        <v>TP</v>
      </c>
      <c r="B582" s="306">
        <f t="shared" si="65"/>
        <v>552</v>
      </c>
      <c r="C582" s="189" t="s">
        <v>787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293"/>
    </row>
    <row r="583" spans="1:13" ht="18.75" customHeight="1">
      <c r="A583" s="293" t="str">
        <f t="shared" si="64"/>
        <v>TP</v>
      </c>
      <c r="B583" s="306">
        <f t="shared" si="65"/>
        <v>553</v>
      </c>
      <c r="C583" s="189" t="s">
        <v>780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293"/>
    </row>
    <row r="584" spans="1:13" ht="18.75" customHeight="1">
      <c r="A584" s="293" t="str">
        <f t="shared" si="64"/>
        <v>TP</v>
      </c>
      <c r="B584" s="306">
        <f t="shared" si="65"/>
        <v>554</v>
      </c>
      <c r="C584" s="192" t="s">
        <v>1035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293"/>
    </row>
    <row r="585" spans="1:13" ht="18.75" customHeight="1">
      <c r="A585" s="293" t="str">
        <f t="shared" si="64"/>
        <v>TP</v>
      </c>
      <c r="B585" s="306">
        <f t="shared" si="65"/>
        <v>555</v>
      </c>
      <c r="C585" s="40" t="s">
        <v>449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293"/>
    </row>
    <row r="586" spans="1:13" ht="18.75" customHeight="1">
      <c r="A586" s="293" t="str">
        <f t="shared" si="64"/>
        <v>TP</v>
      </c>
      <c r="B586" s="306">
        <f t="shared" si="65"/>
        <v>556</v>
      </c>
      <c r="C586" s="192" t="s">
        <v>586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293"/>
    </row>
    <row r="587" spans="1:13" ht="18.75" customHeight="1">
      <c r="A587" s="293" t="str">
        <f t="shared" ref="A587:A650" si="68">IF(B587&lt;&gt;"","TP","")</f>
        <v>TP</v>
      </c>
      <c r="B587" s="306">
        <f t="shared" ref="B587:B650" si="69">IF(C587&lt;&gt;"",B586+1,"")</f>
        <v>557</v>
      </c>
      <c r="C587" s="189" t="s">
        <v>562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558</v>
      </c>
      <c r="C588" s="189" t="s">
        <v>816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559</v>
      </c>
      <c r="C589" s="40" t="s">
        <v>977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293"/>
    </row>
    <row r="590" spans="1:13" ht="18.75" customHeight="1">
      <c r="A590" s="293" t="str">
        <f t="shared" si="68"/>
        <v>TP</v>
      </c>
      <c r="B590" s="306">
        <f t="shared" si="69"/>
        <v>560</v>
      </c>
      <c r="C590" s="297" t="s">
        <v>559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293"/>
    </row>
    <row r="591" spans="1:13" ht="18.75" customHeight="1">
      <c r="A591" s="293" t="str">
        <f t="shared" si="68"/>
        <v>TP</v>
      </c>
      <c r="B591" s="306">
        <f t="shared" si="69"/>
        <v>561</v>
      </c>
      <c r="C591" s="192" t="s">
        <v>622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293"/>
    </row>
    <row r="592" spans="1:13" ht="18.75" customHeight="1">
      <c r="A592" s="293" t="str">
        <f t="shared" si="68"/>
        <v>TP</v>
      </c>
      <c r="B592" s="306">
        <f t="shared" si="69"/>
        <v>562</v>
      </c>
      <c r="C592" s="192" t="s">
        <v>569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293"/>
    </row>
    <row r="593" spans="1:13" ht="18.75" customHeight="1">
      <c r="A593" s="293" t="str">
        <f t="shared" si="68"/>
        <v>TP</v>
      </c>
      <c r="B593" s="306">
        <f t="shared" si="69"/>
        <v>563</v>
      </c>
      <c r="C593" s="40" t="s">
        <v>823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293"/>
    </row>
    <row r="594" spans="1:13" ht="18.75" customHeight="1">
      <c r="A594" s="293" t="str">
        <f t="shared" si="68"/>
        <v>TP</v>
      </c>
      <c r="B594" s="306">
        <f t="shared" si="69"/>
        <v>564</v>
      </c>
      <c r="C594" s="297" t="s">
        <v>515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293"/>
    </row>
    <row r="595" spans="1:13" ht="18.75" customHeight="1">
      <c r="A595" s="293" t="str">
        <f t="shared" si="68"/>
        <v>TP</v>
      </c>
      <c r="B595" s="306">
        <f t="shared" si="69"/>
        <v>565</v>
      </c>
      <c r="C595" s="40" t="s">
        <v>467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293"/>
    </row>
    <row r="596" spans="1:13" ht="18.75" customHeight="1">
      <c r="A596" s="293" t="str">
        <f t="shared" si="68"/>
        <v>TP</v>
      </c>
      <c r="B596" s="306">
        <f t="shared" si="69"/>
        <v>566</v>
      </c>
      <c r="C596" s="192" t="s">
        <v>647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293"/>
    </row>
    <row r="597" spans="1:13" ht="18.75" customHeight="1">
      <c r="A597" s="293" t="str">
        <f t="shared" si="68"/>
        <v>TP</v>
      </c>
      <c r="B597" s="306">
        <f t="shared" si="69"/>
        <v>567</v>
      </c>
      <c r="C597" s="192" t="s">
        <v>831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293"/>
    </row>
    <row r="598" spans="1:13" ht="18.75" customHeight="1">
      <c r="A598" s="293" t="str">
        <f t="shared" si="68"/>
        <v>TP</v>
      </c>
      <c r="B598" s="306">
        <f t="shared" si="69"/>
        <v>568</v>
      </c>
      <c r="C598" s="192" t="s">
        <v>646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293"/>
    </row>
    <row r="599" spans="1:13" ht="18.75" customHeight="1">
      <c r="A599" s="293" t="str">
        <f t="shared" si="68"/>
        <v>TP</v>
      </c>
      <c r="B599" s="306">
        <f t="shared" si="69"/>
        <v>569</v>
      </c>
      <c r="C599" s="189" t="s">
        <v>442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293"/>
    </row>
    <row r="600" spans="1:13" ht="18.75" customHeight="1">
      <c r="A600" s="293" t="str">
        <f t="shared" si="68"/>
        <v>TP</v>
      </c>
      <c r="B600" s="306">
        <f t="shared" si="69"/>
        <v>570</v>
      </c>
      <c r="C600" s="192" t="s">
        <v>581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293"/>
    </row>
    <row r="601" spans="1:13" ht="18.75" customHeight="1">
      <c r="A601" s="293" t="str">
        <f t="shared" si="68"/>
        <v>TP</v>
      </c>
      <c r="B601" s="306">
        <f t="shared" si="69"/>
        <v>571</v>
      </c>
      <c r="C601" s="192" t="s">
        <v>583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293"/>
    </row>
    <row r="602" spans="1:13" ht="18.75" customHeight="1">
      <c r="A602" s="293" t="str">
        <f t="shared" si="68"/>
        <v>TP</v>
      </c>
      <c r="B602" s="306">
        <f t="shared" si="69"/>
        <v>572</v>
      </c>
      <c r="C602" s="192" t="s">
        <v>582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293"/>
    </row>
    <row r="603" spans="1:13" ht="18.75" customHeight="1">
      <c r="A603" s="293" t="str">
        <f t="shared" si="68"/>
        <v>TP</v>
      </c>
      <c r="B603" s="306">
        <f t="shared" si="69"/>
        <v>573</v>
      </c>
      <c r="C603" s="40" t="s">
        <v>1056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293"/>
    </row>
    <row r="604" spans="1:13" ht="18.75" customHeight="1">
      <c r="A604" s="293" t="str">
        <f t="shared" si="68"/>
        <v>TP</v>
      </c>
      <c r="B604" s="306">
        <f t="shared" si="69"/>
        <v>574</v>
      </c>
      <c r="C604" s="40" t="s">
        <v>1053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293"/>
    </row>
    <row r="605" spans="1:13" ht="18.75" customHeight="1">
      <c r="A605" s="293" t="str">
        <f t="shared" si="68"/>
        <v>TP</v>
      </c>
      <c r="B605" s="306">
        <f t="shared" si="69"/>
        <v>575</v>
      </c>
      <c r="C605" s="189" t="s">
        <v>878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293"/>
    </row>
    <row r="606" spans="1:13" ht="18.75" customHeight="1">
      <c r="A606" s="293" t="str">
        <f t="shared" si="68"/>
        <v>TP</v>
      </c>
      <c r="B606" s="306">
        <f t="shared" si="69"/>
        <v>576</v>
      </c>
      <c r="C606" s="192" t="s">
        <v>929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293"/>
    </row>
    <row r="607" spans="1:13" ht="18.75" customHeight="1">
      <c r="A607" s="293" t="str">
        <f t="shared" si="68"/>
        <v>TP</v>
      </c>
      <c r="B607" s="306">
        <f t="shared" si="69"/>
        <v>577</v>
      </c>
      <c r="C607" s="189" t="s">
        <v>797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ref="K607:K660" si="70">E607+G607-I607</f>
        <v>0</v>
      </c>
      <c r="L607" s="8">
        <f t="shared" ref="L607:L660" si="71">F607+H607-J607</f>
        <v>0</v>
      </c>
      <c r="M607" s="293"/>
    </row>
    <row r="608" spans="1:13" ht="18.75" customHeight="1">
      <c r="A608" s="293" t="str">
        <f t="shared" si="68"/>
        <v>TP</v>
      </c>
      <c r="B608" s="306">
        <f t="shared" si="69"/>
        <v>578</v>
      </c>
      <c r="C608" s="189" t="s">
        <v>1010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68"/>
        <v>TP</v>
      </c>
      <c r="B609" s="306">
        <f t="shared" si="69"/>
        <v>579</v>
      </c>
      <c r="C609" s="40" t="s">
        <v>1058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68"/>
        <v>TP</v>
      </c>
      <c r="B610" s="306">
        <f t="shared" si="69"/>
        <v>580</v>
      </c>
      <c r="C610" s="189" t="s">
        <v>784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0"/>
        <v>0</v>
      </c>
      <c r="L610" s="8">
        <f t="shared" si="71"/>
        <v>0</v>
      </c>
      <c r="M610" s="293"/>
    </row>
    <row r="611" spans="1:13" ht="18.75" customHeight="1">
      <c r="A611" s="293" t="str">
        <f t="shared" si="68"/>
        <v>TP</v>
      </c>
      <c r="B611" s="306">
        <f t="shared" si="69"/>
        <v>581</v>
      </c>
      <c r="C611" s="189" t="s">
        <v>799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0"/>
        <v>0</v>
      </c>
      <c r="L611" s="8">
        <f t="shared" si="71"/>
        <v>0</v>
      </c>
      <c r="M611" s="293"/>
    </row>
    <row r="612" spans="1:13" ht="18.75" customHeight="1">
      <c r="A612" s="293" t="str">
        <f t="shared" si="68"/>
        <v>TP</v>
      </c>
      <c r="B612" s="306">
        <f t="shared" si="69"/>
        <v>582</v>
      </c>
      <c r="C612" s="189" t="s">
        <v>814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0"/>
        <v>0</v>
      </c>
      <c r="L612" s="8">
        <f t="shared" si="71"/>
        <v>0</v>
      </c>
      <c r="M612" s="293"/>
    </row>
    <row r="613" spans="1:13" ht="18.75" customHeight="1">
      <c r="A613" s="293" t="str">
        <f t="shared" si="68"/>
        <v>TP</v>
      </c>
      <c r="B613" s="306">
        <f t="shared" si="69"/>
        <v>583</v>
      </c>
      <c r="C613" s="189" t="s">
        <v>817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0"/>
        <v>0</v>
      </c>
      <c r="L613" s="8">
        <f t="shared" si="71"/>
        <v>0</v>
      </c>
      <c r="M613" s="293"/>
    </row>
    <row r="614" spans="1:13" ht="18.75" customHeight="1">
      <c r="A614" s="293" t="str">
        <f t="shared" si="68"/>
        <v>TP</v>
      </c>
      <c r="B614" s="306">
        <f t="shared" si="69"/>
        <v>584</v>
      </c>
      <c r="C614" s="189" t="s">
        <v>810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0"/>
        <v>0</v>
      </c>
      <c r="L614" s="8">
        <f t="shared" si="71"/>
        <v>0</v>
      </c>
      <c r="M614" s="293"/>
    </row>
    <row r="615" spans="1:13" ht="18.75" customHeight="1">
      <c r="A615" s="293" t="str">
        <f t="shared" si="68"/>
        <v>TP</v>
      </c>
      <c r="B615" s="306">
        <f t="shared" si="69"/>
        <v>585</v>
      </c>
      <c r="C615" s="192" t="s">
        <v>812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0"/>
        <v>0</v>
      </c>
      <c r="L615" s="8">
        <f t="shared" si="71"/>
        <v>0</v>
      </c>
      <c r="M615" s="293"/>
    </row>
    <row r="616" spans="1:13" ht="18.75" customHeight="1">
      <c r="A616" s="293" t="str">
        <f t="shared" si="68"/>
        <v>TP</v>
      </c>
      <c r="B616" s="306">
        <f t="shared" si="69"/>
        <v>586</v>
      </c>
      <c r="C616" s="40" t="s">
        <v>1055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0"/>
        <v>0</v>
      </c>
      <c r="L616" s="8">
        <f t="shared" si="71"/>
        <v>0</v>
      </c>
      <c r="M616" s="293"/>
    </row>
    <row r="617" spans="1:13" ht="18.75" customHeight="1">
      <c r="A617" s="293" t="str">
        <f t="shared" si="68"/>
        <v>TP</v>
      </c>
      <c r="B617" s="306">
        <f t="shared" si="69"/>
        <v>587</v>
      </c>
      <c r="C617" s="40" t="s">
        <v>833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0"/>
        <v>0</v>
      </c>
      <c r="L617" s="8">
        <f t="shared" si="71"/>
        <v>0</v>
      </c>
      <c r="M617" s="293"/>
    </row>
    <row r="618" spans="1:13" ht="18.75" customHeight="1">
      <c r="A618" s="293" t="str">
        <f t="shared" si="68"/>
        <v>TP</v>
      </c>
      <c r="B618" s="306">
        <f t="shared" si="69"/>
        <v>588</v>
      </c>
      <c r="C618" s="189" t="s">
        <v>778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0"/>
        <v>0</v>
      </c>
      <c r="L618" s="8">
        <f t="shared" si="71"/>
        <v>0</v>
      </c>
      <c r="M618" s="293"/>
    </row>
    <row r="619" spans="1:13" ht="18.75" customHeight="1">
      <c r="A619" s="293" t="str">
        <f t="shared" si="68"/>
        <v>TP</v>
      </c>
      <c r="B619" s="306">
        <f t="shared" si="69"/>
        <v>589</v>
      </c>
      <c r="C619" s="192" t="s">
        <v>651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0"/>
        <v>0</v>
      </c>
      <c r="L619" s="8">
        <f t="shared" si="71"/>
        <v>0</v>
      </c>
      <c r="M619" s="293"/>
    </row>
    <row r="620" spans="1:13" ht="18.75" customHeight="1">
      <c r="A620" s="293" t="str">
        <f t="shared" si="68"/>
        <v>TP</v>
      </c>
      <c r="B620" s="306">
        <f t="shared" si="69"/>
        <v>590</v>
      </c>
      <c r="C620" s="192" t="s">
        <v>978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0"/>
        <v>0</v>
      </c>
      <c r="L620" s="8">
        <f t="shared" si="71"/>
        <v>0</v>
      </c>
      <c r="M620" s="293"/>
    </row>
    <row r="621" spans="1:13" ht="18.75" customHeight="1">
      <c r="A621" s="293" t="str">
        <f t="shared" si="68"/>
        <v>TP</v>
      </c>
      <c r="B621" s="306">
        <f t="shared" si="69"/>
        <v>591</v>
      </c>
      <c r="C621" s="192" t="s">
        <v>1042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0"/>
        <v>0</v>
      </c>
      <c r="L621" s="8">
        <f t="shared" si="71"/>
        <v>0</v>
      </c>
      <c r="M621" s="293"/>
    </row>
    <row r="622" spans="1:13" ht="18.75" customHeight="1">
      <c r="A622" s="293" t="str">
        <f t="shared" si="68"/>
        <v>TP</v>
      </c>
      <c r="B622" s="306">
        <f t="shared" si="69"/>
        <v>592</v>
      </c>
      <c r="C622" s="192" t="s">
        <v>621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0"/>
        <v>0</v>
      </c>
      <c r="L622" s="8">
        <f t="shared" si="71"/>
        <v>0</v>
      </c>
      <c r="M622" s="293"/>
    </row>
    <row r="623" spans="1:13" ht="18.75" customHeight="1">
      <c r="A623" s="293" t="str">
        <f t="shared" si="68"/>
        <v>TP</v>
      </c>
      <c r="B623" s="306">
        <f t="shared" si="69"/>
        <v>593</v>
      </c>
      <c r="C623" s="189" t="s">
        <v>441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0"/>
        <v>0</v>
      </c>
      <c r="L623" s="8">
        <f t="shared" si="71"/>
        <v>0</v>
      </c>
      <c r="M623" s="293"/>
    </row>
    <row r="624" spans="1:13" ht="18.75" customHeight="1">
      <c r="A624" s="293" t="str">
        <f t="shared" si="68"/>
        <v>TP</v>
      </c>
      <c r="B624" s="306">
        <f t="shared" si="69"/>
        <v>594</v>
      </c>
      <c r="C624" s="192" t="s">
        <v>570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0"/>
        <v>0</v>
      </c>
      <c r="L624" s="8">
        <f t="shared" si="71"/>
        <v>0</v>
      </c>
      <c r="M624" s="293"/>
    </row>
    <row r="625" spans="1:13" ht="18.75" customHeight="1">
      <c r="A625" s="293" t="str">
        <f t="shared" si="68"/>
        <v>TP</v>
      </c>
      <c r="B625" s="306">
        <f t="shared" si="69"/>
        <v>595</v>
      </c>
      <c r="C625" s="445" t="s">
        <v>475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0"/>
        <v>0</v>
      </c>
      <c r="L625" s="8">
        <f t="shared" si="71"/>
        <v>0</v>
      </c>
      <c r="M625" s="293"/>
    </row>
    <row r="626" spans="1:13" ht="18.75" customHeight="1">
      <c r="A626" s="293" t="str">
        <f t="shared" si="68"/>
        <v>TP</v>
      </c>
      <c r="B626" s="306">
        <f t="shared" si="69"/>
        <v>596</v>
      </c>
      <c r="C626" s="189" t="s">
        <v>776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0"/>
        <v>0</v>
      </c>
      <c r="L626" s="8">
        <f t="shared" si="71"/>
        <v>0</v>
      </c>
      <c r="M626" s="293"/>
    </row>
    <row r="627" spans="1:13" ht="18.75" customHeight="1">
      <c r="A627" s="293" t="str">
        <f t="shared" si="68"/>
        <v>TP</v>
      </c>
      <c r="B627" s="306">
        <f t="shared" si="69"/>
        <v>597</v>
      </c>
      <c r="C627" s="192" t="s">
        <v>571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0"/>
        <v>0</v>
      </c>
      <c r="L627" s="8">
        <f t="shared" si="71"/>
        <v>0</v>
      </c>
      <c r="M627" s="293"/>
    </row>
    <row r="628" spans="1:13" ht="18.75" customHeight="1">
      <c r="A628" s="293" t="str">
        <f t="shared" si="68"/>
        <v>TP</v>
      </c>
      <c r="B628" s="306">
        <f t="shared" si="69"/>
        <v>598</v>
      </c>
      <c r="C628" s="189" t="s">
        <v>1013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0"/>
        <v>0</v>
      </c>
      <c r="L628" s="8">
        <f t="shared" si="71"/>
        <v>0</v>
      </c>
      <c r="M628" s="293"/>
    </row>
    <row r="629" spans="1:13" ht="18.75" customHeight="1">
      <c r="A629" s="293" t="str">
        <f t="shared" si="68"/>
        <v>TP</v>
      </c>
      <c r="B629" s="306">
        <f t="shared" si="69"/>
        <v>599</v>
      </c>
      <c r="C629" s="189" t="s">
        <v>813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0"/>
        <v>0</v>
      </c>
      <c r="L629" s="8">
        <f t="shared" si="71"/>
        <v>0</v>
      </c>
      <c r="M629" s="293"/>
    </row>
    <row r="630" spans="1:13" ht="18.75" customHeight="1">
      <c r="A630" s="293" t="str">
        <f t="shared" si="68"/>
        <v>TP</v>
      </c>
      <c r="B630" s="306">
        <f t="shared" si="69"/>
        <v>600</v>
      </c>
      <c r="C630" s="189" t="s">
        <v>1012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0"/>
        <v>0</v>
      </c>
      <c r="L630" s="8">
        <f t="shared" si="71"/>
        <v>0</v>
      </c>
      <c r="M630" s="293"/>
    </row>
    <row r="631" spans="1:13" ht="18.75" customHeight="1">
      <c r="A631" s="293" t="str">
        <f t="shared" si="68"/>
        <v>TP</v>
      </c>
      <c r="B631" s="306">
        <f t="shared" si="69"/>
        <v>601</v>
      </c>
      <c r="C631" s="297" t="s">
        <v>779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0"/>
        <v>0</v>
      </c>
      <c r="L631" s="8">
        <f t="shared" si="71"/>
        <v>0</v>
      </c>
      <c r="M631" s="293"/>
    </row>
    <row r="632" spans="1:13" ht="18.75" customHeight="1">
      <c r="A632" s="293" t="str">
        <f t="shared" si="68"/>
        <v>TP</v>
      </c>
      <c r="B632" s="306">
        <f t="shared" si="69"/>
        <v>602</v>
      </c>
      <c r="C632" s="189" t="s">
        <v>867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0"/>
        <v>0</v>
      </c>
      <c r="L632" s="8">
        <f t="shared" si="71"/>
        <v>0</v>
      </c>
      <c r="M632" s="293"/>
    </row>
    <row r="633" spans="1:13" ht="18.75" customHeight="1">
      <c r="A633" s="293" t="str">
        <f t="shared" si="68"/>
        <v>TP</v>
      </c>
      <c r="B633" s="306">
        <f t="shared" si="69"/>
        <v>603</v>
      </c>
      <c r="C633" s="192" t="s">
        <v>869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0"/>
        <v>0</v>
      </c>
      <c r="L633" s="8">
        <f t="shared" si="71"/>
        <v>0</v>
      </c>
      <c r="M633" s="293"/>
    </row>
    <row r="634" spans="1:13" ht="18.75" customHeight="1">
      <c r="A634" s="293" t="str">
        <f t="shared" si="68"/>
        <v>TP</v>
      </c>
      <c r="B634" s="306">
        <f t="shared" si="69"/>
        <v>604</v>
      </c>
      <c r="C634" s="192" t="s">
        <v>899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0"/>
        <v>0</v>
      </c>
      <c r="L634" s="8">
        <f t="shared" si="71"/>
        <v>0</v>
      </c>
      <c r="M634" s="293"/>
    </row>
    <row r="635" spans="1:13" ht="18.75" customHeight="1">
      <c r="A635" s="293" t="str">
        <f t="shared" si="68"/>
        <v>TP</v>
      </c>
      <c r="B635" s="306">
        <f t="shared" si="69"/>
        <v>605</v>
      </c>
      <c r="C635" s="189" t="s">
        <v>790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0"/>
        <v>0</v>
      </c>
      <c r="L635" s="8">
        <f t="shared" si="71"/>
        <v>0</v>
      </c>
      <c r="M635" s="293"/>
    </row>
    <row r="636" spans="1:13" ht="18.75" customHeight="1">
      <c r="A636" s="293" t="str">
        <f t="shared" si="68"/>
        <v>TP</v>
      </c>
      <c r="B636" s="306">
        <f t="shared" si="69"/>
        <v>606</v>
      </c>
      <c r="C636" s="189" t="s">
        <v>789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0"/>
        <v>0</v>
      </c>
      <c r="L636" s="8">
        <f t="shared" si="71"/>
        <v>0</v>
      </c>
      <c r="M636" s="293"/>
    </row>
    <row r="637" spans="1:13" ht="18.75" customHeight="1">
      <c r="A637" s="293" t="str">
        <f t="shared" si="68"/>
        <v>TP</v>
      </c>
      <c r="B637" s="306">
        <f t="shared" si="69"/>
        <v>607</v>
      </c>
      <c r="C637" s="40" t="s">
        <v>915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0"/>
        <v>0</v>
      </c>
      <c r="L637" s="8">
        <f t="shared" si="71"/>
        <v>0</v>
      </c>
      <c r="M637" s="293"/>
    </row>
    <row r="638" spans="1:13" ht="18.75" customHeight="1">
      <c r="A638" s="293" t="str">
        <f t="shared" si="68"/>
        <v>TP</v>
      </c>
      <c r="B638" s="306">
        <f t="shared" si="69"/>
        <v>608</v>
      </c>
      <c r="C638" s="189" t="s">
        <v>818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0"/>
        <v>0</v>
      </c>
      <c r="L638" s="8">
        <f t="shared" si="71"/>
        <v>0</v>
      </c>
      <c r="M638" s="293"/>
    </row>
    <row r="639" spans="1:13" ht="18.75" customHeight="1">
      <c r="A639" s="293" t="str">
        <f t="shared" si="68"/>
        <v>TP</v>
      </c>
      <c r="B639" s="306">
        <f t="shared" si="69"/>
        <v>609</v>
      </c>
      <c r="C639" s="40" t="s">
        <v>1057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0"/>
        <v>0</v>
      </c>
      <c r="L639" s="8">
        <f t="shared" si="71"/>
        <v>0</v>
      </c>
      <c r="M639" s="293"/>
    </row>
    <row r="640" spans="1:13" ht="18.75" customHeight="1">
      <c r="A640" s="293" t="str">
        <f t="shared" si="68"/>
        <v>TP</v>
      </c>
      <c r="B640" s="306">
        <f t="shared" si="69"/>
        <v>610</v>
      </c>
      <c r="C640" s="189" t="s">
        <v>798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0"/>
        <v>0</v>
      </c>
      <c r="L640" s="8">
        <f t="shared" si="71"/>
        <v>0</v>
      </c>
      <c r="M640" s="293"/>
    </row>
    <row r="641" spans="1:13" ht="18.75" customHeight="1">
      <c r="A641" s="293" t="str">
        <f t="shared" si="68"/>
        <v>TP</v>
      </c>
      <c r="B641" s="306">
        <f t="shared" si="69"/>
        <v>611</v>
      </c>
      <c r="C641" s="189" t="s">
        <v>801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0"/>
        <v>0</v>
      </c>
      <c r="L641" s="8">
        <f t="shared" si="71"/>
        <v>0</v>
      </c>
      <c r="M641" s="293"/>
    </row>
    <row r="642" spans="1:13" ht="18.75" customHeight="1">
      <c r="A642" s="293" t="str">
        <f t="shared" si="68"/>
        <v>TP</v>
      </c>
      <c r="B642" s="306">
        <f t="shared" si="69"/>
        <v>612</v>
      </c>
      <c r="C642" s="189" t="s">
        <v>800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0"/>
        <v>0</v>
      </c>
      <c r="L642" s="8">
        <f t="shared" si="71"/>
        <v>0</v>
      </c>
      <c r="M642" s="293"/>
    </row>
    <row r="643" spans="1:13" ht="18.75" customHeight="1">
      <c r="A643" s="293" t="str">
        <f t="shared" si="68"/>
        <v>TP</v>
      </c>
      <c r="B643" s="306">
        <f t="shared" si="69"/>
        <v>613</v>
      </c>
      <c r="C643" s="192" t="s">
        <v>572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0"/>
        <v>0</v>
      </c>
      <c r="L643" s="8">
        <f t="shared" si="71"/>
        <v>0</v>
      </c>
      <c r="M643" s="293"/>
    </row>
    <row r="644" spans="1:13" ht="18.75" customHeight="1">
      <c r="A644" s="293" t="str">
        <f t="shared" si="68"/>
        <v>TP</v>
      </c>
      <c r="B644" s="306">
        <f t="shared" si="69"/>
        <v>614</v>
      </c>
      <c r="C644" s="40" t="s">
        <v>1041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0"/>
        <v>0</v>
      </c>
      <c r="L644" s="8">
        <f t="shared" si="71"/>
        <v>0</v>
      </c>
      <c r="M644" s="293"/>
    </row>
    <row r="645" spans="1:13" ht="18.75" customHeight="1">
      <c r="A645" s="293" t="str">
        <f t="shared" si="68"/>
        <v>TP</v>
      </c>
      <c r="B645" s="306">
        <f t="shared" si="69"/>
        <v>615</v>
      </c>
      <c r="C645" s="189" t="s">
        <v>1040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0"/>
        <v>0</v>
      </c>
      <c r="L645" s="8">
        <f t="shared" si="71"/>
        <v>0</v>
      </c>
      <c r="M645" s="293"/>
    </row>
    <row r="646" spans="1:13" ht="18.75" customHeight="1">
      <c r="A646" s="293" t="str">
        <f t="shared" si="68"/>
        <v>TP</v>
      </c>
      <c r="B646" s="306">
        <f t="shared" si="69"/>
        <v>616</v>
      </c>
      <c r="C646" s="297" t="s">
        <v>999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0"/>
        <v>0</v>
      </c>
      <c r="L646" s="8">
        <f t="shared" si="71"/>
        <v>0</v>
      </c>
      <c r="M646" s="293"/>
    </row>
    <row r="647" spans="1:13" ht="18.75" customHeight="1">
      <c r="A647" s="293" t="str">
        <f t="shared" si="68"/>
        <v>TP</v>
      </c>
      <c r="B647" s="306">
        <f t="shared" si="69"/>
        <v>617</v>
      </c>
      <c r="C647" s="40" t="s">
        <v>1288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0"/>
        <v>0</v>
      </c>
      <c r="L647" s="8">
        <f t="shared" si="71"/>
        <v>0</v>
      </c>
      <c r="M647" s="293"/>
    </row>
    <row r="648" spans="1:13" ht="18.75" customHeight="1">
      <c r="A648" s="293" t="str">
        <f t="shared" si="68"/>
        <v>TP</v>
      </c>
      <c r="B648" s="306">
        <f t="shared" si="69"/>
        <v>618</v>
      </c>
      <c r="C648" s="192" t="s">
        <v>1285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0"/>
        <v>0</v>
      </c>
      <c r="L648" s="8">
        <f t="shared" si="71"/>
        <v>0</v>
      </c>
      <c r="M648" s="293"/>
    </row>
    <row r="649" spans="1:13" ht="18.75" customHeight="1">
      <c r="A649" s="293" t="str">
        <f t="shared" si="68"/>
        <v>TP</v>
      </c>
      <c r="B649" s="306">
        <f t="shared" si="69"/>
        <v>619</v>
      </c>
      <c r="C649" s="189" t="s">
        <v>946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0"/>
        <v>0</v>
      </c>
      <c r="L649" s="8">
        <f t="shared" si="71"/>
        <v>0</v>
      </c>
      <c r="M649" s="293"/>
    </row>
    <row r="650" spans="1:13" ht="18.75" customHeight="1">
      <c r="A650" s="293" t="str">
        <f t="shared" si="68"/>
        <v>TP</v>
      </c>
      <c r="B650" s="306">
        <f t="shared" si="69"/>
        <v>620</v>
      </c>
      <c r="C650" s="40" t="s">
        <v>920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0"/>
        <v>0</v>
      </c>
      <c r="L650" s="8">
        <f t="shared" si="71"/>
        <v>0</v>
      </c>
      <c r="M650" s="293"/>
    </row>
    <row r="651" spans="1:13" ht="18.75" customHeight="1">
      <c r="A651" s="293" t="str">
        <f t="shared" ref="A651:A660" si="72">IF(B651&lt;&gt;"","TP","")</f>
        <v>TP</v>
      </c>
      <c r="B651" s="306">
        <f t="shared" ref="B651:B660" si="73">IF(C651&lt;&gt;"",B650+1,"")</f>
        <v>621</v>
      </c>
      <c r="C651" s="40" t="s">
        <v>921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0"/>
        <v>0</v>
      </c>
      <c r="L651" s="8">
        <f t="shared" si="71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622</v>
      </c>
      <c r="C652" s="192" t="s">
        <v>922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0"/>
        <v>0</v>
      </c>
      <c r="L652" s="8">
        <f t="shared" si="71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623</v>
      </c>
      <c r="C653" s="192" t="s">
        <v>923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0"/>
        <v>0</v>
      </c>
      <c r="L653" s="8">
        <f t="shared" si="71"/>
        <v>0</v>
      </c>
      <c r="M653" s="293"/>
    </row>
    <row r="654" spans="1:13" ht="18.75" customHeight="1">
      <c r="A654" s="293" t="str">
        <f t="shared" si="72"/>
        <v>TP</v>
      </c>
      <c r="B654" s="306">
        <f t="shared" si="73"/>
        <v>624</v>
      </c>
      <c r="C654" s="297" t="s">
        <v>924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0"/>
        <v>0</v>
      </c>
      <c r="L654" s="8">
        <f t="shared" si="71"/>
        <v>0</v>
      </c>
      <c r="M654" s="293"/>
    </row>
    <row r="655" spans="1:13" ht="18.75" customHeight="1">
      <c r="A655" s="293" t="str">
        <f t="shared" si="72"/>
        <v>TP</v>
      </c>
      <c r="B655" s="306">
        <f t="shared" si="73"/>
        <v>625</v>
      </c>
      <c r="C655" s="192" t="s">
        <v>925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0"/>
        <v>0</v>
      </c>
      <c r="L655" s="8">
        <f t="shared" si="71"/>
        <v>0</v>
      </c>
      <c r="M655" s="293"/>
    </row>
    <row r="656" spans="1:13" ht="18.75" customHeight="1">
      <c r="A656" s="293" t="str">
        <f t="shared" si="72"/>
        <v>TP</v>
      </c>
      <c r="B656" s="306">
        <f t="shared" si="73"/>
        <v>626</v>
      </c>
      <c r="C656" s="189" t="s">
        <v>926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0"/>
        <v>0</v>
      </c>
      <c r="L656" s="8">
        <f t="shared" si="71"/>
        <v>0</v>
      </c>
      <c r="M656" s="293"/>
    </row>
    <row r="657" spans="1:13" ht="18.75" customHeight="1">
      <c r="A657" s="293" t="str">
        <f t="shared" si="72"/>
        <v>TP</v>
      </c>
      <c r="B657" s="306">
        <f t="shared" si="73"/>
        <v>627</v>
      </c>
      <c r="C657" s="40" t="s">
        <v>1038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0"/>
        <v>0</v>
      </c>
      <c r="L657" s="8">
        <f t="shared" si="71"/>
        <v>0</v>
      </c>
      <c r="M657" s="293"/>
    </row>
    <row r="658" spans="1:13" ht="18.75" customHeight="1">
      <c r="A658" s="293" t="str">
        <f t="shared" si="72"/>
        <v>TP</v>
      </c>
      <c r="B658" s="306">
        <f t="shared" si="73"/>
        <v>628</v>
      </c>
      <c r="C658" s="40" t="s">
        <v>1039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0"/>
        <v>0</v>
      </c>
      <c r="L658" s="8">
        <f t="shared" si="71"/>
        <v>0</v>
      </c>
      <c r="M658" s="293"/>
    </row>
    <row r="659" spans="1:13" ht="18.75" customHeight="1">
      <c r="A659" s="293" t="str">
        <f t="shared" si="72"/>
        <v>TP</v>
      </c>
      <c r="B659" s="306">
        <f t="shared" si="73"/>
        <v>629</v>
      </c>
      <c r="C659" s="297" t="s">
        <v>1287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0"/>
        <v>0</v>
      </c>
      <c r="L659" s="8">
        <f t="shared" si="71"/>
        <v>0</v>
      </c>
      <c r="M659" s="293"/>
    </row>
    <row r="660" spans="1:13" ht="18.75" customHeight="1">
      <c r="A660" s="293" t="str">
        <f t="shared" si="72"/>
        <v>TP</v>
      </c>
      <c r="B660" s="306">
        <f t="shared" si="73"/>
        <v>630</v>
      </c>
      <c r="C660" s="40" t="s">
        <v>1000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0"/>
        <v>0</v>
      </c>
      <c r="L660" s="8">
        <f t="shared" si="71"/>
        <v>0</v>
      </c>
      <c r="M660" s="293"/>
    </row>
    <row r="661" spans="1:13" ht="18.75" customHeight="1">
      <c r="A661" s="293" t="str">
        <f t="shared" ref="A661" si="74">IF(B661&lt;&gt;"","TP","")</f>
        <v/>
      </c>
      <c r="B661" s="306" t="str">
        <f t="shared" ref="B661" si="75">IF(C661&lt;&gt;"",B660+1,"")</f>
        <v/>
      </c>
      <c r="C661" s="40"/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ref="K661" si="76">E661+G661-I661</f>
        <v>0</v>
      </c>
      <c r="L661" s="8">
        <f t="shared" ref="L661" si="77">F661+H661-J661</f>
        <v>0</v>
      </c>
      <c r="M661" s="293"/>
    </row>
    <row r="662" spans="1:13" ht="18.75" customHeight="1">
      <c r="A662" s="293"/>
      <c r="B662" s="306"/>
      <c r="C662" s="40"/>
      <c r="D662" s="305"/>
      <c r="E662" s="8"/>
      <c r="F662" s="8"/>
      <c r="G662" s="25"/>
      <c r="H662" s="25"/>
      <c r="I662" s="25"/>
      <c r="J662" s="25"/>
      <c r="K662" s="8"/>
      <c r="L662" s="8"/>
      <c r="M662" s="293"/>
    </row>
    <row r="663" spans="1:13" ht="19.5" customHeight="1">
      <c r="A663" s="293" t="str">
        <f t="shared" ref="A663" si="78">IF(B663&lt;&gt;"","TP","")</f>
        <v/>
      </c>
      <c r="B663" s="292"/>
      <c r="C663" s="301" t="s">
        <v>200</v>
      </c>
      <c r="D663" s="292"/>
      <c r="E663" s="13">
        <f t="shared" ref="E663:L663" si="79">SUM(E31:E662)</f>
        <v>0</v>
      </c>
      <c r="F663" s="13">
        <f t="shared" si="79"/>
        <v>0</v>
      </c>
      <c r="G663" s="13">
        <f t="shared" si="79"/>
        <v>0</v>
      </c>
      <c r="H663" s="13">
        <f t="shared" si="79"/>
        <v>0</v>
      </c>
      <c r="I663" s="13">
        <f t="shared" si="79"/>
        <v>0</v>
      </c>
      <c r="J663" s="13">
        <f t="shared" si="79"/>
        <v>0</v>
      </c>
      <c r="K663" s="13">
        <f t="shared" si="79"/>
        <v>0</v>
      </c>
      <c r="L663" s="13">
        <f t="shared" si="79"/>
        <v>0</v>
      </c>
      <c r="M663" s="293"/>
    </row>
    <row r="664" spans="1:13" ht="18.75" customHeight="1">
      <c r="A664" s="293"/>
      <c r="B664" s="475"/>
      <c r="C664" s="475"/>
      <c r="D664" s="474"/>
      <c r="E664" s="476"/>
      <c r="F664" s="476">
        <f>F663-CDPS!C23</f>
        <v>0</v>
      </c>
      <c r="G664" s="476"/>
      <c r="H664" s="476">
        <f>H663-CDPS!E23</f>
        <v>0</v>
      </c>
      <c r="I664" s="476"/>
      <c r="J664" s="476">
        <f>J663-CDPS!F23</f>
        <v>0</v>
      </c>
      <c r="K664" s="476"/>
      <c r="L664" s="476">
        <f>L663-CDPS!H23</f>
        <v>0</v>
      </c>
      <c r="M664" s="307"/>
    </row>
    <row r="665" spans="1:13" ht="18.75" customHeight="1"/>
    <row r="666" spans="1:13" ht="19.5" customHeight="1"/>
    <row r="667" spans="1:13" ht="19.5" customHeight="1">
      <c r="C667" s="1033"/>
      <c r="D667" s="1033"/>
      <c r="E667" s="1033"/>
      <c r="F667" s="830"/>
      <c r="G667" s="830"/>
      <c r="H667" s="830"/>
      <c r="I667" s="830"/>
      <c r="J667" s="1033" t="s">
        <v>422</v>
      </c>
      <c r="K667" s="1033"/>
      <c r="L667" s="1033"/>
    </row>
    <row r="668" spans="1:13" ht="19.5" customHeight="1">
      <c r="C668" s="831"/>
      <c r="D668" s="831"/>
      <c r="E668" s="831"/>
      <c r="F668" s="1033"/>
      <c r="G668" s="1033"/>
      <c r="H668" s="1033"/>
      <c r="I668" s="830"/>
      <c r="J668" s="1033" t="s">
        <v>109</v>
      </c>
      <c r="K668" s="1033"/>
      <c r="L668" s="1033"/>
    </row>
    <row r="669" spans="1:13" ht="19.5" customHeight="1">
      <c r="C669" s="831"/>
      <c r="D669" s="831"/>
      <c r="E669" s="831"/>
      <c r="F669" s="1033"/>
      <c r="G669" s="1033"/>
      <c r="H669" s="1033"/>
      <c r="I669" s="288"/>
      <c r="J669" s="1033" t="s">
        <v>136</v>
      </c>
      <c r="K669" s="1033"/>
      <c r="L669" s="1033"/>
    </row>
    <row r="670" spans="1:13" ht="20.25" customHeight="1"/>
    <row r="671" spans="1:13" ht="20.25" customHeight="1"/>
    <row r="672" spans="1:13" ht="20.25" customHeight="1"/>
    <row r="673" ht="20.25" customHeight="1"/>
    <row r="674" ht="20.25" customHeight="1"/>
    <row r="675" ht="20.25" customHeight="1"/>
    <row r="676" ht="20.2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</sheetData>
  <autoFilter ref="A11:N664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67:E667"/>
    <mergeCell ref="J669:L669"/>
    <mergeCell ref="F669:H669"/>
    <mergeCell ref="J668:L668"/>
    <mergeCell ref="F668:H668"/>
    <mergeCell ref="J667:L66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3" t="s">
        <v>35</v>
      </c>
      <c r="B14" s="1083" t="s">
        <v>201</v>
      </c>
      <c r="C14" s="1083" t="s">
        <v>202</v>
      </c>
      <c r="D14" s="1083" t="s">
        <v>193</v>
      </c>
      <c r="E14" s="1085" t="s">
        <v>203</v>
      </c>
      <c r="F14" s="1085"/>
      <c r="G14" s="1083" t="s">
        <v>204</v>
      </c>
      <c r="H14" s="1083" t="s">
        <v>205</v>
      </c>
    </row>
    <row r="15" spans="1:17" ht="12.75" customHeight="1">
      <c r="A15" s="1084"/>
      <c r="B15" s="1084"/>
      <c r="C15" s="1084"/>
      <c r="D15" s="1084"/>
      <c r="E15" s="680" t="s">
        <v>206</v>
      </c>
      <c r="F15" s="680" t="str">
        <f>IF(LEFT($D$7,1)="N","Thực nhập","Thực xuất")</f>
        <v>Thực xuất</v>
      </c>
      <c r="G15" s="1084"/>
      <c r="H15" s="1084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IF(ISNA(VLOOKUP(B17,NXT!$C$12:$D$662,2,0)),"",VLOOKUP(B17,NXT!$C$12:$D$662,2,0))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IF(ISNA(VLOOKUP(B18,NXT!$C$12:$D$662,2,0)),"",VLOOKUP(B18,NXT!$C$12:$D$662,2,0))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IF(ISNA(VLOOKUP(B19,NXT!$C$12:$D$662,2,0)),"",VLOOKUP(B19,NXT!$C$12:$D$662,2,0))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IF(ISNA(VLOOKUP(B20,NXT!$C$12:$D$662,2,0)),"",VLOOKUP(B20,NXT!$C$12:$D$662,2,0))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IF(ISNA(VLOOKUP(B21,NXT!$C$12:$D$662,2,0)),"",VLOOKUP(B21,NXT!$C$12:$D$662,2,0))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IF(ISNA(VLOOKUP(B22,NXT!$C$12:$D$662,2,0)),"",VLOOKUP(B22,NXT!$C$12:$D$662,2,0))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IF(ISNA(VLOOKUP(B23,NXT!$C$12:$D$662,2,0)),"",VLOOKUP(B23,NXT!$C$12:$D$662,2,0))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IF(ISNA(VLOOKUP(B24,NXT!$C$12:$D$662,2,0)),"",VLOOKUP(B24,NXT!$C$12:$D$662,2,0))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IF(ISNA(VLOOKUP(B25,NXT!$C$12:$D$662,2,0)),"",VLOOKUP(B25,NXT!$C$12:$D$662,2,0))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5" t="s">
        <v>207</v>
      </c>
      <c r="B27" s="1085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6" t="s">
        <v>211</v>
      </c>
      <c r="K2" s="1086"/>
      <c r="L2" s="1086"/>
      <c r="M2" s="1086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7"/>
      <c r="L3" s="1087"/>
      <c r="M3" s="1087"/>
      <c r="N3" s="330"/>
    </row>
    <row r="4" spans="1:17" s="263" customFormat="1" ht="16.5" customHeight="1">
      <c r="B4" s="324"/>
      <c r="C4" s="324"/>
      <c r="D4" s="324"/>
      <c r="E4" s="329"/>
      <c r="F4" s="324"/>
      <c r="J4" s="1087"/>
      <c r="K4" s="1087"/>
      <c r="L4" s="1087"/>
      <c r="M4" s="1087"/>
      <c r="N4" s="330"/>
    </row>
    <row r="5" spans="1:17" ht="18.75" customHeight="1">
      <c r="B5" s="1088" t="s">
        <v>212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331"/>
    </row>
    <row r="6" spans="1:17" s="332" customFormat="1" ht="12.75">
      <c r="B6" s="1089" t="s">
        <v>213</v>
      </c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0" t="s">
        <v>356</v>
      </c>
      <c r="K8" s="1090"/>
      <c r="L8" s="1090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2" t="s">
        <v>35</v>
      </c>
      <c r="B10" s="1093" t="s">
        <v>1</v>
      </c>
      <c r="C10" s="1093"/>
      <c r="D10" s="1094" t="s">
        <v>0</v>
      </c>
      <c r="E10" s="1094" t="s">
        <v>216</v>
      </c>
      <c r="F10" s="1094" t="s">
        <v>204</v>
      </c>
      <c r="G10" s="1096" t="s">
        <v>217</v>
      </c>
      <c r="H10" s="1097"/>
      <c r="I10" s="1096" t="s">
        <v>218</v>
      </c>
      <c r="J10" s="1097"/>
      <c r="K10" s="1096" t="s">
        <v>219</v>
      </c>
      <c r="L10" s="1097"/>
      <c r="M10" s="1094" t="s">
        <v>127</v>
      </c>
      <c r="N10" s="341"/>
      <c r="O10" s="342" t="s">
        <v>210</v>
      </c>
    </row>
    <row r="11" spans="1:17" ht="31.5" customHeight="1">
      <c r="A11" s="1092"/>
      <c r="B11" s="343" t="s">
        <v>15</v>
      </c>
      <c r="C11" s="343" t="s">
        <v>32</v>
      </c>
      <c r="D11" s="1094"/>
      <c r="E11" s="1094"/>
      <c r="F11" s="1094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4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VLOOKUP($J$8,NXT!$C$12:$L$662,3,0)</f>
        <v>#N/A</v>
      </c>
      <c r="L13" s="352" t="e">
        <f>VLOOKUP($J$8,NXT!$C$12:$L$662,4,0)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5" t="e">
        <f ca="1">"Ngày 31 tháng  12  năm  "&amp;YEAR($A$14)</f>
        <v>#VALUE!</v>
      </c>
      <c r="K77" s="1095"/>
      <c r="L77" s="1095"/>
      <c r="M77" s="1095"/>
      <c r="N77" s="347"/>
    </row>
    <row r="78" spans="1:14">
      <c r="C78" s="334"/>
      <c r="D78" s="556" t="s">
        <v>11</v>
      </c>
      <c r="E78" s="1095" t="s">
        <v>12</v>
      </c>
      <c r="F78" s="1095"/>
      <c r="G78" s="1095"/>
      <c r="H78" s="1095"/>
      <c r="I78" s="1095"/>
      <c r="J78" s="1095" t="s">
        <v>109</v>
      </c>
      <c r="K78" s="1095"/>
      <c r="L78" s="1095"/>
      <c r="M78" s="1095"/>
      <c r="N78" s="347"/>
    </row>
    <row r="79" spans="1:14">
      <c r="C79" s="334"/>
      <c r="D79" s="556" t="s">
        <v>13</v>
      </c>
      <c r="E79" s="1095" t="s">
        <v>13</v>
      </c>
      <c r="F79" s="1095"/>
      <c r="G79" s="1095"/>
      <c r="H79" s="1095" t="s">
        <v>136</v>
      </c>
      <c r="I79" s="1095"/>
      <c r="J79" s="1095" t="s">
        <v>136</v>
      </c>
      <c r="K79" s="1095"/>
      <c r="L79" s="1095"/>
      <c r="M79" s="1095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1" t="s">
        <v>103</v>
      </c>
      <c r="K88" s="1091"/>
      <c r="L88" s="1091"/>
      <c r="M88" s="1091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9" t="s">
        <v>226</v>
      </c>
      <c r="G1" s="1109"/>
      <c r="H1" s="1109"/>
      <c r="I1" s="1109"/>
      <c r="J1" s="1109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08"/>
      <c r="H2" s="1108"/>
      <c r="I2" s="1108"/>
      <c r="J2" s="1108"/>
      <c r="K2" s="377"/>
    </row>
    <row r="3" spans="1:12" ht="15">
      <c r="A3" s="379"/>
      <c r="B3" s="379"/>
      <c r="C3" s="379"/>
      <c r="D3" s="379"/>
      <c r="E3" s="380"/>
      <c r="F3" s="1108"/>
      <c r="G3" s="1108"/>
      <c r="H3" s="1108"/>
      <c r="I3" s="1108"/>
      <c r="J3" s="1108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VLOOKUP($E$7,NXT!$C$12:$L$663,2,0)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0" t="s">
        <v>231</v>
      </c>
      <c r="B9" s="1111"/>
      <c r="C9" s="1111"/>
      <c r="D9" s="1111"/>
      <c r="E9" s="387"/>
      <c r="F9" s="381"/>
      <c r="G9" s="388"/>
      <c r="H9" s="388"/>
      <c r="I9" s="388"/>
      <c r="J9" s="389"/>
      <c r="K9" s="389"/>
    </row>
    <row r="10" spans="1:12" ht="19.5" customHeight="1">
      <c r="A10" s="1112" t="s">
        <v>232</v>
      </c>
      <c r="B10" s="1113" t="s">
        <v>233</v>
      </c>
      <c r="C10" s="1115" t="s">
        <v>15</v>
      </c>
      <c r="D10" s="1100"/>
      <c r="E10" s="1116" t="s">
        <v>0</v>
      </c>
      <c r="F10" s="1106" t="s">
        <v>234</v>
      </c>
      <c r="G10" s="1099" t="s">
        <v>203</v>
      </c>
      <c r="H10" s="1099"/>
      <c r="I10" s="1100"/>
      <c r="J10" s="1101" t="s">
        <v>235</v>
      </c>
      <c r="K10" s="390"/>
      <c r="L10" s="391" t="s">
        <v>220</v>
      </c>
    </row>
    <row r="11" spans="1:12" ht="19.5" customHeight="1">
      <c r="A11" s="1112"/>
      <c r="B11" s="1114"/>
      <c r="C11" s="392" t="s">
        <v>217</v>
      </c>
      <c r="D11" s="392" t="s">
        <v>218</v>
      </c>
      <c r="E11" s="1117"/>
      <c r="F11" s="1107"/>
      <c r="G11" s="393" t="s">
        <v>217</v>
      </c>
      <c r="H11" s="393" t="s">
        <v>218</v>
      </c>
      <c r="I11" s="393" t="s">
        <v>219</v>
      </c>
      <c r="J11" s="1102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VLOOKUP($E$7,NXT!$C$12:$L$663,3,0)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4"/>
      <c r="C35" s="1104"/>
      <c r="D35" s="1104"/>
      <c r="E35" s="1104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5" t="s">
        <v>12</v>
      </c>
      <c r="F37" s="1105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98" t="s">
        <v>13</v>
      </c>
      <c r="F38" s="1098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abSelected="1" topLeftCell="A532" workbookViewId="0">
      <selection activeCell="K534" sqref="K534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21" t="s">
        <v>35</v>
      </c>
      <c r="B4" s="1121" t="s">
        <v>239</v>
      </c>
      <c r="C4" s="1121" t="s">
        <v>1301</v>
      </c>
      <c r="D4" s="1121" t="s">
        <v>1302</v>
      </c>
      <c r="E4" s="1124" t="s">
        <v>1303</v>
      </c>
      <c r="F4" s="1125"/>
      <c r="G4" s="1125"/>
      <c r="H4" s="1126"/>
      <c r="I4" s="1121" t="s">
        <v>240</v>
      </c>
      <c r="J4" s="1122" t="s">
        <v>1313</v>
      </c>
      <c r="K4" s="1121" t="s">
        <v>1307</v>
      </c>
      <c r="L4" s="442"/>
      <c r="M4" s="442"/>
      <c r="N4" s="1121" t="s">
        <v>239</v>
      </c>
      <c r="O4" s="1121" t="s">
        <v>1308</v>
      </c>
      <c r="P4" s="1121" t="s">
        <v>198</v>
      </c>
      <c r="Q4" s="1121" t="s">
        <v>241</v>
      </c>
      <c r="R4" s="1121" t="s">
        <v>242</v>
      </c>
    </row>
    <row r="5" spans="1:20" s="443" customFormat="1" ht="21" customHeight="1">
      <c r="A5" s="1121"/>
      <c r="B5" s="1121"/>
      <c r="C5" s="1121"/>
      <c r="D5" s="1121"/>
      <c r="E5" s="792" t="s">
        <v>1304</v>
      </c>
      <c r="F5" s="792" t="s">
        <v>1305</v>
      </c>
      <c r="G5" s="792" t="s">
        <v>1306</v>
      </c>
      <c r="H5" s="441" t="s">
        <v>1311</v>
      </c>
      <c r="I5" s="1121"/>
      <c r="J5" s="1123"/>
      <c r="K5" s="1121"/>
      <c r="L5" s="442"/>
      <c r="M5" s="442"/>
      <c r="N5" s="1121"/>
      <c r="O5" s="1121"/>
      <c r="P5" s="1121"/>
      <c r="Q5" s="1121"/>
      <c r="R5" s="1121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11435.849740910324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7947915.569932675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9529.8747840919368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27064844.386821102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8077.7033884207849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4038851.6942103924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8622.2676617974666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6173543.6458469862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8803.78908625636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6444373.6111396551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7442.3784028146547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4658928.8801619736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8803.78908625636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5396722.7098751487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8168.4641006502316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4999100.0295979418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7442.3784028146547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6735352.4545472628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8259.2248128796782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5302422.3298687534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6171.7284316023979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9751330.9219317883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4810.3177481606917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1722093.7538415277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14793.996093399863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3003181.2069601719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20239.638827166684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2104922.4380253353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13160.303273269818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263206.06546539633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14793.996093399863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340261.91014819685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17153.774611365487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377383.04145004071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20421.160251625581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449265.52553576278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25140.717287556825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527955.06303869328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28226.581503358022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620984.79307387653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29587.992186799725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621347.83592279418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37030.37058961438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888728.89415074512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14249.431820023183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4559818.1824074183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7714.6605395029965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2160104.951060839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8531.50694956802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1800147.9663588521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8985.3105107152551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673898.28830364416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6353.2498560612912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444727.48992429039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9802.1569207802786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1176258.8304936334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16155.40677684157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1777094.7454525726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16064.646064612121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1542206.0222027637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14975.517517858758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7487758.7589293793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9892.9176330097253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850790.91643883637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41840.688337775078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920495.14343105175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44563.509704658485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445635.09704658482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58994.462949140565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589944.62949140568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29224.949337881942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4471417.248695937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17426.056748053827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5001278.2866914487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8803.78908625636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4437109.699473205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12161.935438745901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1605375.4779144588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8440.7462373385733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1873845.6646891632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12071.174726516454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3295430.7003389918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21601.049510608391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10800524.755304195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7170.0962661263147</v>
      </c>
      <c r="L48" s="660">
        <v>6950</v>
      </c>
      <c r="M48" s="759"/>
      <c r="N48" s="1118" t="s">
        <v>1310</v>
      </c>
      <c r="O48" s="1119"/>
      <c r="P48" s="1119"/>
      <c r="Q48" s="1120"/>
      <c r="R48" s="843">
        <f>R45/J273</f>
        <v>9076.0712229447017</v>
      </c>
      <c r="S48" s="740">
        <f t="shared" si="4"/>
        <v>6950000</v>
      </c>
      <c r="T48" s="740">
        <f t="shared" si="5"/>
        <v>7170096.2661263151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/>
      <c r="F51" s="846"/>
      <c r="G51" s="846"/>
      <c r="H51" s="842">
        <f t="shared" si="2"/>
        <v>0</v>
      </c>
      <c r="I51" s="257">
        <v>20</v>
      </c>
      <c r="J51" s="745">
        <f t="shared" si="3"/>
        <v>0</v>
      </c>
      <c r="K51" s="745">
        <f t="shared" si="0"/>
        <v>0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0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/>
      <c r="F52" s="846"/>
      <c r="G52" s="846"/>
      <c r="H52" s="842">
        <f t="shared" si="2"/>
        <v>0</v>
      </c>
      <c r="I52" s="257">
        <v>20</v>
      </c>
      <c r="J52" s="745">
        <f t="shared" si="3"/>
        <v>0</v>
      </c>
      <c r="K52" s="745">
        <f t="shared" si="0"/>
        <v>0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0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11980.414014287007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3761850.0004861201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13069.542561040371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2796882.1080626394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6988.5748416674205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4339904.9766754685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11980.414014287007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2036670.3824287911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8803.78908625636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352151.56345025438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7805.4212517324431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195135.53129331107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10165.199769698067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101651.99769698067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9620.6354963213835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5579968.5878664022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8622.2676617974666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7760040.8956177197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6534.7712805201854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78417.255366242229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8349.9855251091267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108549.81182641865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14340.192532252629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8876579.1774643771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5717.9248704551619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1143584.9740910323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5990.2070071435037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1198041.4014287007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5808.6855826846095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1161737.1165369218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13160.303273269818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460610.61456444359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11526.61045313977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633963.57492268737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12434.217575434242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621710.87877171207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11526.61045313977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5878571.3311012825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11072.806891992535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2602109.6196182459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7533.1391150441023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828645.30265485123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9711.3962085508319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233073.50900521997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8985.3105107152551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494192.07808933902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13160.303273269818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33414010.010832068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6807.0534172085263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2130607.7195862685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8622.2676617974666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2767747.919436987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8622.2676617974666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905338.10448873404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8803.78908625636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1787169.184510041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/>
      <c r="F82" s="846"/>
      <c r="G82" s="846"/>
      <c r="H82" s="842">
        <f t="shared" si="14"/>
        <v>0</v>
      </c>
      <c r="I82" s="257">
        <v>100</v>
      </c>
      <c r="J82" s="745">
        <f t="shared" si="11"/>
        <v>0</v>
      </c>
      <c r="K82" s="745">
        <f t="shared" si="13"/>
        <v>0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0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7442.3784028146547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7077701.8610767368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5173.3605970784793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1614088.5062884856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6080.9677193729503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3040483.8596864752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4174.9927625545633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1452897.4813689881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11889.653302057559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261572.3726452663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8531.50694956802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426575.34747840097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8531.50694956802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597205.48646976135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7623.8998272735489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2264298.2487002439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8713.0283740269133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7841725.5366242221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14340.192532252629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4302057.7596757887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18152.142445889403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181521.42445889403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15883.124640153228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158831.24640153229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8894.5497984858084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88945.497984858084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9802.1569207802786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98021.569207802793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/>
      <c r="F97" s="846"/>
      <c r="G97" s="846"/>
      <c r="H97" s="842">
        <f t="shared" si="14"/>
        <v>0</v>
      </c>
      <c r="I97" s="257">
        <v>100</v>
      </c>
      <c r="J97" s="745">
        <f t="shared" si="11"/>
        <v>0</v>
      </c>
      <c r="K97" s="745">
        <f t="shared" si="13"/>
        <v>0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0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/>
      <c r="F99" s="846"/>
      <c r="G99" s="846"/>
      <c r="H99" s="842">
        <f t="shared" si="14"/>
        <v>0</v>
      </c>
      <c r="I99" s="257">
        <v>1300</v>
      </c>
      <c r="J99" s="745">
        <f t="shared" si="11"/>
        <v>0</v>
      </c>
      <c r="K99" s="745">
        <f t="shared" si="13"/>
        <v>0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0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25140.717287556825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1257035.8643778414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20511.920963855024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2010168.2544577923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25231.477999786268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1387731.2899882447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2904.3427913423047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569251.18710309174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1452.1713956711524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726085.69783557614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3811.9499136367745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381194.99136367743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1542.9321079005995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77146.605395029968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816.84641006502318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326738.56402600929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4084.2320503251158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449265.52553576272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1542.9321079005995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84861.265934532974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998.36783452391717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439281.84719052358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13251.063985499264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662553.19927496323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7079.3355538968672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707933.55538968672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1452.1713956711524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1452171.3956711523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7805.4212517324431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1483030.0378291642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7170.0962661263147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1398168.7718946314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10528.242618615854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1316030.3273269818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9711.3962085508319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1213924.5260688539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16155.40677684157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6300608.6429682123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9529.8747840919368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4002547.4093186134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16972.253186906593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8486126.5934532974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4810.3177481606917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9620635.4963213839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9620.6354963213835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2886190.6488964153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9439.1140718624902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9476870.5281499401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1179.8892589828113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1184608.8160187425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7079.3355538968672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3553826.4480562275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816.84641006502318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410056.89785264165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7260.8569783557614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1524779.9654547099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8440.7462373385733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2608190.5873376192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20874.963812772814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4300242.5454311995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1996.7356690478343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998367.83452391718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2904.3427913423047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4356514.1870134575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816.84641006502318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410056.89785264165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/>
      <c r="F133" s="846"/>
      <c r="G133" s="846"/>
      <c r="H133" s="842">
        <f t="shared" si="14"/>
        <v>0</v>
      </c>
      <c r="I133" s="257">
        <v>50</v>
      </c>
      <c r="J133" s="745">
        <f t="shared" si="18"/>
        <v>0</v>
      </c>
      <c r="K133" s="745">
        <f t="shared" si="13"/>
        <v>0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0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68615.098445461947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4048290.8082822547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39480.909819809451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3948090.981980945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24414.631589721248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903341.36881968612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65801.516366349082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8619998.6439917292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7623.8998272735489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388818.89119095099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11526.61045313977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11273025.023170695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11980.414014287007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634961.94275721139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13160.303273269818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20661676.139033612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11526.61045313977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9613193.1179185677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10255.960481927512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1087131.8110843163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12161.935438745901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851335.48071221309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10891.285467533642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250499.56575327378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11435.849740910324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628971.73575006786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7714.6605395029965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1612364.0527561263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7533.1391150441023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75331.391150441021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28680.385064505259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1434019.253225263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12161.935438745901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1252679.3501908279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21601.049510608391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3045747.9809957831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9983.6783452391719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2495919.5863097929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13069.542561040371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1306954.2561040372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6988.5748416674205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3529230.2950420473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7442.3784028146547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3676534.9309904394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/>
      <c r="F157" s="846"/>
      <c r="G157" s="846"/>
      <c r="H157" s="842">
        <f t="shared" si="21"/>
        <v>0</v>
      </c>
      <c r="I157" s="257">
        <v>600</v>
      </c>
      <c r="J157" s="745">
        <f t="shared" si="18"/>
        <v>0</v>
      </c>
      <c r="K157" s="745">
        <f t="shared" si="20"/>
        <v>0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0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/>
      <c r="F158" s="846"/>
      <c r="G158" s="846"/>
      <c r="H158" s="842">
        <f t="shared" si="21"/>
        <v>0</v>
      </c>
      <c r="I158" s="257">
        <v>600</v>
      </c>
      <c r="J158" s="745">
        <f t="shared" si="18"/>
        <v>0</v>
      </c>
      <c r="K158" s="745">
        <f t="shared" si="20"/>
        <v>0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0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/>
      <c r="F159" s="846"/>
      <c r="G159" s="846"/>
      <c r="H159" s="842">
        <f t="shared" si="21"/>
        <v>0</v>
      </c>
      <c r="I159" s="257">
        <v>350</v>
      </c>
      <c r="J159" s="745">
        <f t="shared" si="18"/>
        <v>0</v>
      </c>
      <c r="K159" s="745">
        <f t="shared" si="20"/>
        <v>0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0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/>
      <c r="F160" s="846"/>
      <c r="G160" s="846"/>
      <c r="H160" s="842">
        <f t="shared" si="21"/>
        <v>0</v>
      </c>
      <c r="I160" s="257">
        <v>500</v>
      </c>
      <c r="J160" s="745">
        <f t="shared" si="18"/>
        <v>0</v>
      </c>
      <c r="K160" s="745">
        <f t="shared" si="20"/>
        <v>0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0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7442.3784028146547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3133241.3075849698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8349.9855251091267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4976591.3729650397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13432.585409958159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4150668.8916770713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6716.2927049790796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15172105.220547741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21601.049510608391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7538766.2792023281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8803.78908625636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1804776.7626825538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8531.50694956802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3472323.328474184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8440.7462373385733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886278.35492055025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12071.174726516454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6035587.3632582268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12161.935438745901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1240517.414752082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/>
      <c r="F173" s="846"/>
      <c r="G173" s="846"/>
      <c r="H173" s="842">
        <f t="shared" si="21"/>
        <v>0</v>
      </c>
      <c r="I173" s="257">
        <v>783</v>
      </c>
      <c r="J173" s="745">
        <f t="shared" si="18"/>
        <v>0</v>
      </c>
      <c r="K173" s="745">
        <f t="shared" si="20"/>
        <v>0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0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10346.721194156959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10346721.194156958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10346.721194156959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517336.05970784795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816.84641006502318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1715377.4611365488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19150.51028041332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9575255.1402066611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25776.042273162951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1572338.5786629401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65801.516366349082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9672822.9058533143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68615.098445461947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3499370.0207185592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11889.653302057559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2377930.6604115115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13886.388971105394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555455.55884421582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15610.842503464886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78054.212517324428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15066.278230088205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451988.34690264612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8894.5497984858084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4892002.3891671943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13341.824697728711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600382.111397792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7533.1391150441023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828645.30265485123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11526.61045313977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13509187.451079812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11980.414014287007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1317845.5415715708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14158.671107793734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1557453.8218573108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11980.414014287007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239608.28028574015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8259.2248128796782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330368.99251518713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8985.3105107152551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898531.05107152555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16246.167489071016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974770.04934426094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14340.192532252629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645308.6639513683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16246.167489071016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243692.51233606524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14158.671107793734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141586.71107793733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10074.43905746862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402977.5622987448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13251.063985499264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265021.27970998531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15610.842503464886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156108.42503464886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13614.106834417053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204211.60251625578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20239.638827166684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202396.38827166683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20421.160251625581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204211.60251625581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14067.910395564288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281358.20791128575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9529.8747840919368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27636636.873866618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12797.260424352029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3071342.5018444872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12524.978287663687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288074.50061626482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11526.61045313977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2328375.3115342339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8803.78908625636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4463521.0667319745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6171.7284316023979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2123074.5804712251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7714.6605395029965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1573790.7500586114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7260.8569783557614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2250865.663290286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12615.738999893134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20185182.399829015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9711.3962085508319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534126.79147029575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8622.2676617974666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474224.72139886068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9620.6354963213835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19173926.544168517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6171.7284316023979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1684881.8618274545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8168.4641006502316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637140.19985071803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11526.61045313977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979761.88851688046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16699.971050218253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1269197.7998165872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24868.435150868485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2263027.5987290321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4447.2748992429042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2103561.0273418939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6897.814129437973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3241972.6408358472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12434.217575434242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5906253.3483312652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9620.6354963213835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32546609.884055242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8622.2676617974666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4543935.0577672645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15157.038942317651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7745246.8995243199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8077.7033884207849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4038851.6942103924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6353.2498560612912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1359595.4691971163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5808.6855826846095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2265387.3772469978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3811.9499136367745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2836090.7357457601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998.36783452391717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209657.24525002259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6988.5748416674205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5891368.5915256357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13069.542561040371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2666186.6824522358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8259.2248128796782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5038127.1358566033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6716.2927049790796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2075334.4458385357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5354.8820215373735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1076331.2863290121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15520.08179123544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776004.08956177195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12434.217575434242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4973687.0301736966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65801.516366349082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6119541.0220704647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14340.192532252629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8661476.2894805875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7442.3784028146547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9340184.895532392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6353.2498560612912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1327829.2199168098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6807.0534172085263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3403526.7086042631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20330.399539396134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2195683.1502547823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15157.038942317651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7578519.4711588258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12161.935438745901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3660742.5670625162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8259.2248128796782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4493018.2982065454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7442.3784028146547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9749515.7076871973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6988.5748416674205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1397714.9683334841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7896.1819639618907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244781.64088281861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11708.131877598666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1241061.9790254585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11526.61045313977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6731540.504633626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11526.61045313977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7423137.1318220124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20239.638827166684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688147.72012366727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7170.0962661263147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10755144.399189472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5990.2070071435037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1497551.751785876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5808.6855826846095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1452171.3956711523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29224.949337881942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4383742.400682291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6171.7284316023979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11152313.275905533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17516.817460283273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3590947.5793580711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998.36783452391717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1028318.8695596347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8622.2676617974666</v>
      </c>
      <c r="L267" s="660">
        <v>10500</v>
      </c>
      <c r="M267" s="759"/>
      <c r="O267" s="740"/>
      <c r="P267" s="740"/>
      <c r="Q267" s="740"/>
      <c r="S267" s="740">
        <f t="shared" si="37"/>
        <v>5323500</v>
      </c>
      <c r="T267" s="740">
        <f t="shared" si="38"/>
        <v>4371489.7045313157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21601.049510608391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4752230.8923338456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7351.6176905852089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27568566.339694533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1542.9321079005995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1697225.3186906595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339.77</v>
      </c>
      <c r="I273" s="531">
        <f>ROUND(SUM(I6:I272),2)</f>
        <v>118940</v>
      </c>
      <c r="J273" s="531">
        <f>ROUND(SUM(J6:J272),2)</f>
        <v>97506.78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21" t="s">
        <v>35</v>
      </c>
      <c r="B279" s="1121" t="s">
        <v>239</v>
      </c>
      <c r="C279" s="1121" t="s">
        <v>1301</v>
      </c>
      <c r="D279" s="1121" t="s">
        <v>1302</v>
      </c>
      <c r="E279" s="1124" t="s">
        <v>1303</v>
      </c>
      <c r="F279" s="1125"/>
      <c r="G279" s="1125"/>
      <c r="H279" s="1126"/>
      <c r="I279" s="1121" t="s">
        <v>240</v>
      </c>
      <c r="J279" s="1122" t="s">
        <v>1313</v>
      </c>
      <c r="K279" s="1121" t="s">
        <v>1307</v>
      </c>
      <c r="L279" s="442"/>
      <c r="M279" s="755"/>
      <c r="N279" s="1121" t="s">
        <v>239</v>
      </c>
      <c r="O279" s="1121" t="s">
        <v>1308</v>
      </c>
      <c r="P279" s="1121" t="s">
        <v>198</v>
      </c>
      <c r="Q279" s="1121" t="s">
        <v>241</v>
      </c>
      <c r="R279" s="1121" t="s">
        <v>242</v>
      </c>
      <c r="S279" s="443"/>
    </row>
    <row r="280" spans="1:20" ht="18.75" customHeight="1">
      <c r="A280" s="1121"/>
      <c r="B280" s="1121"/>
      <c r="C280" s="1121"/>
      <c r="D280" s="1121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21"/>
      <c r="J280" s="1123"/>
      <c r="K280" s="1121"/>
      <c r="L280" s="442"/>
      <c r="M280" s="755"/>
      <c r="N280" s="1121"/>
      <c r="O280" s="1121"/>
      <c r="P280" s="1121"/>
      <c r="Q280" s="1121"/>
      <c r="R280" s="1121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3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8161.2313055020759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3">
        <f t="shared" ref="T282:T345" si="46">I282*K282</f>
        <v>2383079.5412066062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8161.2313055020759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3">
        <f t="shared" si="46"/>
        <v>3966358.4144740091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8161.2313055020759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3">
        <f t="shared" si="46"/>
        <v>2472853.0855671288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6786.7081382596216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3">
        <f t="shared" si="46"/>
        <v>3590168.6051393398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8418.9543993600364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3">
        <f t="shared" si="46"/>
        <v>4184220.3364819381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7817.6005136914628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3">
        <f t="shared" si="46"/>
        <v>4033881.8650647947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5841.7234607804339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3">
        <f t="shared" si="46"/>
        <v>3808803.6964288428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5841.7234607804339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3">
        <f t="shared" si="46"/>
        <v>8733376.5738667492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6872.6158362122751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3">
        <f t="shared" si="46"/>
        <v>1443249.3256045778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7989.4159095967698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3">
        <f t="shared" si="46"/>
        <v>2556613.0910709663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3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3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51"/>
      <c r="F294" s="852"/>
      <c r="G294" s="852"/>
      <c r="H294" s="842">
        <f t="shared" si="43"/>
        <v>0</v>
      </c>
      <c r="I294" s="257">
        <v>200</v>
      </c>
      <c r="J294" s="745">
        <f t="shared" si="44"/>
        <v>0</v>
      </c>
      <c r="K294" s="745">
        <f t="shared" si="41"/>
        <v>0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3">
        <f t="shared" si="46"/>
        <v>0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51"/>
      <c r="F295" s="852"/>
      <c r="G295" s="852"/>
      <c r="H295" s="842">
        <f t="shared" si="43"/>
        <v>0</v>
      </c>
      <c r="I295" s="257">
        <v>200</v>
      </c>
      <c r="J295" s="745">
        <f t="shared" si="44"/>
        <v>0</v>
      </c>
      <c r="K295" s="745">
        <f t="shared" si="41"/>
        <v>0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3">
        <f t="shared" si="46"/>
        <v>0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19758.770529110287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3">
        <f t="shared" si="46"/>
        <v>790350.82116441149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6271.2619505437006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3">
        <f t="shared" si="46"/>
        <v>3386481.4532935983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3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9363.9390768392259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3">
        <f t="shared" si="46"/>
        <v>936393.90768392256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11253.908431797601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3">
        <f t="shared" si="46"/>
        <v>1125390.84317976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10566.646848176371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3">
        <f t="shared" si="46"/>
        <v>1056664.6848176371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9793.4775666024907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3">
        <f t="shared" si="46"/>
        <v>9832651.4768689014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773.16928157388088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3">
        <f t="shared" si="46"/>
        <v>1552523.9174003529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7817.6005136914628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3">
        <f t="shared" si="46"/>
        <v>1618243.3063341328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7989.4159095967698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3">
        <f t="shared" si="46"/>
        <v>1382168.9523602412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5068.5541792065524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3">
        <f t="shared" si="46"/>
        <v>2559619.8604993089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6013.53885668574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3">
        <f t="shared" si="46"/>
        <v>5941376.3904055115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6099.4465546383935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3">
        <f t="shared" si="46"/>
        <v>4483093.2176592192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62283.081015673743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3">
        <f t="shared" si="46"/>
        <v>12082917.717040706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71475.20469660766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3">
        <f t="shared" si="46"/>
        <v>1429504.0939321532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7044.4312321175812</v>
      </c>
      <c r="L311" s="660">
        <v>5000</v>
      </c>
      <c r="M311" s="660"/>
      <c r="N311" s="1118" t="s">
        <v>1310</v>
      </c>
      <c r="O311" s="1119"/>
      <c r="P311" s="1119"/>
      <c r="Q311" s="1120"/>
      <c r="R311" s="843">
        <f>R308/J525</f>
        <v>8590.7697952653434</v>
      </c>
      <c r="S311" s="740">
        <f t="shared" si="45"/>
        <v>6110000</v>
      </c>
      <c r="T311" s="953">
        <f t="shared" si="46"/>
        <v>8608294.9656476844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13573.416276519243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3">
        <f t="shared" si="46"/>
        <v>8171196.598464584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62283.081015673743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3">
        <f t="shared" si="46"/>
        <v>18373508.899623755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69585.235341649284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3">
        <f t="shared" si="46"/>
        <v>2852994.6490076208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4381.2925955853252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3">
        <f t="shared" si="46"/>
        <v>4341860.9622250572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20961.478300447438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3">
        <f t="shared" si="46"/>
        <v>2200955.221546981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4295.3848976326717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3">
        <f t="shared" si="46"/>
        <v>897735.44360522844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5841.7234607804339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3">
        <f t="shared" si="46"/>
        <v>3306415.4788017254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11941.170015418826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3">
        <f t="shared" si="46"/>
        <v>1803116.6723282426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7216.2466280228882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3">
        <f t="shared" si="46"/>
        <v>2186522.728290935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8333.046701407382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3">
        <f t="shared" si="46"/>
        <v>2649908.8510475475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6443.0773464490076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3">
        <f t="shared" si="46"/>
        <v>3337514.065460586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8161.2313055020759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3">
        <f t="shared" si="46"/>
        <v>4407064.9049711209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8161.2313055020759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3">
        <f t="shared" si="46"/>
        <v>1632246.2611004151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23280.986145169081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3">
        <f t="shared" si="46"/>
        <v>1396859.1687101449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26287.755573511953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3">
        <f t="shared" si="46"/>
        <v>1577265.3344107172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7989.4159095967698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3">
        <f t="shared" si="46"/>
        <v>1661798.5091961282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9793.4775666024907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3">
        <f t="shared" si="46"/>
        <v>979347.75666024908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773.16928157388088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3">
        <f t="shared" si="46"/>
        <v>154633.85631477617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11597.539223608215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3">
        <f t="shared" si="46"/>
        <v>4870966.4739154503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10910.277639986987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3">
        <f t="shared" si="46"/>
        <v>4047713.0044351723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10910.277639986987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3">
        <f t="shared" si="46"/>
        <v>2236606.9161973326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11597.539223608215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3">
        <f t="shared" si="46"/>
        <v>2551458.6291938075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11855.262317466173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3">
        <f t="shared" si="46"/>
        <v>2489605.0866678962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10910.277639986987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3">
        <f t="shared" si="46"/>
        <v>7037129.077791607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11941.170015418826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3">
        <f t="shared" si="46"/>
        <v>2507645.7032379536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10308.923754318412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3">
        <f t="shared" si="46"/>
        <v>1082436.9942034332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10910.277639986987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3">
        <f t="shared" si="46"/>
        <v>1363784.7049983733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10910.277639986987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3">
        <f t="shared" si="46"/>
        <v>7026218.8001516201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7388.0620239281952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3">
        <f t="shared" si="46"/>
        <v>3797463.8802990923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62283.081015673743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3">
        <f t="shared" si="46"/>
        <v>12954880.851260139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62283.081015673743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3">
        <f t="shared" si="46"/>
        <v>6290591.182583048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3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3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3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51"/>
      <c r="F346" s="852"/>
      <c r="G346" s="852"/>
      <c r="H346" s="842">
        <f t="shared" ref="H346:H409" si="51">IF(G346&lt;&gt;"",ROUND(((E346+F346)*2+5)*(F346+G346+3)/10000,2),ROUND(E346*F346/10000,2))</f>
        <v>0</v>
      </c>
      <c r="I346" s="257">
        <v>500</v>
      </c>
      <c r="J346" s="745">
        <f t="shared" si="49"/>
        <v>0</v>
      </c>
      <c r="K346" s="745">
        <f t="shared" si="48"/>
        <v>0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3">
        <f t="shared" ref="T346:T409" si="53">I346*K346</f>
        <v>0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34620.802274919333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3">
        <f t="shared" si="53"/>
        <v>761657.6500482253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62283.081015673743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3">
        <f t="shared" si="53"/>
        <v>7473969.7218808495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10910.277639986987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3">
        <f t="shared" si="53"/>
        <v>5116920.2131538969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4810.8310853485928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3">
        <f t="shared" si="53"/>
        <v>221298.22992603527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40032.9872459365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3">
        <f t="shared" si="53"/>
        <v>2121748.3240346345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34363.079181061374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3">
        <f t="shared" si="53"/>
        <v>1821243.1965962527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34363.079181061374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3">
        <f t="shared" si="53"/>
        <v>1855606.2757773141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48451.941645296531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3">
        <f t="shared" si="53"/>
        <v>2471049.0239101229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14432.493256045776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3">
        <f t="shared" si="53"/>
        <v>1558709.2716529439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8418.9543993600364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3">
        <f t="shared" si="53"/>
        <v>311501.31277632137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26631.386365322567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3">
        <f t="shared" si="53"/>
        <v>1331569.3182661284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10308.923754318412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3">
        <f t="shared" si="53"/>
        <v>309267.71262955235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4639.0156894432857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3">
        <f t="shared" si="53"/>
        <v>278340.94136659714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10824.369942034333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3">
        <f t="shared" si="53"/>
        <v>649462.19652205997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6443.0773464490076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3">
        <f t="shared" si="53"/>
        <v>231950.78447216426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22937.355353358467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3">
        <f t="shared" si="53"/>
        <v>550496.52848060324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22078.27837383193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3">
        <f t="shared" si="53"/>
        <v>441565.56747663859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23452.801541074386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3">
        <f t="shared" si="53"/>
        <v>515961.63390363648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29895.878887523395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3">
        <f t="shared" si="53"/>
        <v>597917.57775046793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26115.940177606644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3">
        <f t="shared" si="53"/>
        <v>522318.80355213291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13917.047068329857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3">
        <f t="shared" si="53"/>
        <v>278340.94136659714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16064.739517146194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3">
        <f t="shared" si="53"/>
        <v>321294.79034292389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19243.324341394371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3">
        <f t="shared" si="53"/>
        <v>2059035.7045291977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14604.308651951083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3">
        <f t="shared" si="53"/>
        <v>379712.02495072817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20961.478300447438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3">
        <f t="shared" si="53"/>
        <v>1089996.8716232667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71389.296998655002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3">
        <f t="shared" si="53"/>
        <v>3712243.4439300601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59018.588493472911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3">
        <f t="shared" si="53"/>
        <v>3009948.0131671187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34448.986879014024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3">
        <f t="shared" si="53"/>
        <v>1929143.2652247853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42094.771996800184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3">
        <f t="shared" si="53"/>
        <v>2104738.5998400091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5841.7234607804339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3">
        <f t="shared" si="53"/>
        <v>1641524.292479302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5841.7234607804339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3">
        <f t="shared" si="53"/>
        <v>2891653.1130863149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10996.18533793964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3">
        <f t="shared" si="53"/>
        <v>714752.0469660766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9879.3852645551433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3">
        <f t="shared" si="53"/>
        <v>1037335.45277829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6528.9850444016611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3">
        <f t="shared" si="53"/>
        <v>848768.05577221594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10910.277639986987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3">
        <f t="shared" si="53"/>
        <v>3884058.8398353676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10910.277639986987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3">
        <f t="shared" si="53"/>
        <v>1112848.3192786728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10910.277639986987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3">
        <f t="shared" si="53"/>
        <v>2160234.9727174235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6528.9850444016611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3">
        <f t="shared" si="53"/>
        <v>1697536.1115444319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343.63079181061374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3">
        <f t="shared" si="53"/>
        <v>137452.31672424549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257.72309385796029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3">
        <f t="shared" si="53"/>
        <v>201024.01320920902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48967.387833012457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3">
        <f t="shared" si="53"/>
        <v>2350434.6159845982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14432.493256045776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3">
        <f t="shared" si="53"/>
        <v>7216246.6280228887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41837.048902942224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3">
        <f t="shared" si="53"/>
        <v>2091852.4451471113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66234.835121495795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3">
        <f t="shared" si="53"/>
        <v>1523401.2077944032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56956.803742609227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3">
        <f t="shared" si="53"/>
        <v>284784.01871304616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50857.357187970832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3">
        <f t="shared" si="53"/>
        <v>2542867.8593985415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80065.974491872999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3">
        <f t="shared" si="53"/>
        <v>4003298.7245936501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59190.403889378213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3">
        <f t="shared" si="53"/>
        <v>2900329.7905795323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9793.4775666024907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3">
        <f t="shared" si="53"/>
        <v>489673.87833012454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9793.4775666024907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3">
        <f t="shared" si="53"/>
        <v>9979553.6403679382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773.16928157388088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3">
        <f t="shared" si="53"/>
        <v>1653035.9240049573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7044.4312321175812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3">
        <f t="shared" si="53"/>
        <v>8706917.0028973296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7817.6005136914628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3">
        <f t="shared" si="53"/>
        <v>2345280.1541074389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16494.278006909459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3">
        <f t="shared" si="53"/>
        <v>5113226.1821419327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6872.6158362122751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3">
        <f t="shared" si="53"/>
        <v>2109893.0617171684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7989.4159095967698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3">
        <f t="shared" si="53"/>
        <v>2412803.6046982245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14346.585558093122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3">
        <f t="shared" si="53"/>
        <v>5681247.8810048765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7903.5082116441163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3">
        <f t="shared" si="53"/>
        <v>4678876.8612933168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10910.277639986987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3">
        <f t="shared" si="53"/>
        <v>3927699.9503953154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6271.2619505437006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3">
        <f t="shared" si="53"/>
        <v>6271261.9505437007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10051.20066046045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3">
        <f t="shared" si="53"/>
        <v>552816.03632532479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11339.816129750254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3">
        <f t="shared" si="53"/>
        <v>1247379.774272528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10910.277639986987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3">
        <f t="shared" si="53"/>
        <v>2585735.8006769158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9793.4775666024907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3">
        <f t="shared" ref="T410:T473" si="59">I410*K410</f>
        <v>538641.26616313704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10996.18533793964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3">
        <f t="shared" si="59"/>
        <v>483832.15486934414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12456.616203134747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3">
        <f t="shared" si="59"/>
        <v>1681643.1874231908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62283.081015673743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3">
        <f t="shared" si="59"/>
        <v>6415157.3446143959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64946.219652205989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3">
        <f t="shared" si="59"/>
        <v>3896773.1791323596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5326.2772730645129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3">
        <f t="shared" si="59"/>
        <v>2721727.6865359661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6271.2619505437006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3">
        <f t="shared" si="59"/>
        <v>3154444.7611234812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4810.8310853485928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3">
        <f t="shared" si="59"/>
        <v>4618397.8419346493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6271.2619505437006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3">
        <f t="shared" si="59"/>
        <v>3323768.8337881612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5841.7234607804339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3">
        <f t="shared" si="59"/>
        <v>3020171.0292234845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11339.816129750254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3">
        <f t="shared" si="59"/>
        <v>737088.04843376647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8504.862097312689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3">
        <f t="shared" si="59"/>
        <v>748427.86456351657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10910.277639986987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3">
        <f t="shared" si="59"/>
        <v>3709494.3975955755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9106.2159829812645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3">
        <f t="shared" si="59"/>
        <v>2003367.5162558781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10910.277639986987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3">
        <f t="shared" si="59"/>
        <v>2312978.8596772412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22851.447655405816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3">
        <f t="shared" si="59"/>
        <v>457028.95310811634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20446.032112731515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3">
        <f t="shared" si="59"/>
        <v>408920.64225463028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26803.201761227872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3">
        <f t="shared" si="59"/>
        <v>1608192.1056736724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18126.524268009875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3">
        <f t="shared" si="59"/>
        <v>362530.48536019749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19586.955133204981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3">
        <f t="shared" si="59"/>
        <v>391739.10266409966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21648.739884068666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3">
        <f t="shared" si="59"/>
        <v>476272.27744951064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13315.693182661284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3">
        <f t="shared" si="59"/>
        <v>319576.63638387079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12456.616203134747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3">
        <f t="shared" si="59"/>
        <v>298958.78887523391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15033.847141714352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3">
        <f t="shared" si="59"/>
        <v>390880.02568457316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27662.278740754409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3">
        <f t="shared" si="59"/>
        <v>4370640.0410391968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8161.2313055020759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3">
        <f t="shared" si="59"/>
        <v>4121421.8092785482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5841.7234607804339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3">
        <f t="shared" si="59"/>
        <v>5964399.653456823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62283.081015673743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3">
        <f t="shared" si="59"/>
        <v>15321637.929855742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64946.219652205989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3">
        <f t="shared" si="59"/>
        <v>3896773.1791323596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7989.4159095967698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3">
        <f t="shared" si="59"/>
        <v>846878.08641725755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11511.631525655561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3">
        <f t="shared" si="59"/>
        <v>2382907.725810701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62283.081015673743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3">
        <f t="shared" si="59"/>
        <v>9342462.1523510609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7216.2466280228882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3">
        <f t="shared" si="59"/>
        <v>2208171.4681750038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6185.354252591047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3">
        <f t="shared" si="59"/>
        <v>2492697.7637941921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11769.354619513522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3">
        <f t="shared" si="59"/>
        <v>3613191.8681906513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7044.4312321175812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3">
        <f t="shared" si="59"/>
        <v>11271089.97138813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13573.416276519243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3">
        <f t="shared" si="59"/>
        <v>10180062.207389433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62283.081015673743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3">
        <f t="shared" si="59"/>
        <v>10588123.772664536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12112.985411324133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3">
        <f t="shared" si="59"/>
        <v>2967681.4257744127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9106.2159829812645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3">
        <f t="shared" si="59"/>
        <v>318717.55940434424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10566.646848176371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3">
        <f t="shared" si="59"/>
        <v>253599.5243562329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12112.985411324133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3">
        <f t="shared" si="59"/>
        <v>157468.81034721373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10652.554546129026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3">
        <f t="shared" si="59"/>
        <v>958729.90915161232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7044.4312321175812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3">
        <f t="shared" si="59"/>
        <v>169066.34957082194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11941.170015418826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3">
        <f t="shared" si="59"/>
        <v>1074705.3013876942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10051.20066046045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3">
        <f t="shared" si="59"/>
        <v>552816.03632532479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13831.139370377205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3">
        <f t="shared" si="59"/>
        <v>2904539.2677792129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9449.8467747918785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3">
        <f t="shared" si="59"/>
        <v>1984467.8227062945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10996.18533793964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3">
        <f t="shared" si="59"/>
        <v>2243221.8089396865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6013.53885668574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3">
        <f t="shared" si="59"/>
        <v>1322978.5484708629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7817.6005136914628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3">
        <f t="shared" si="59"/>
        <v>6097728.4006793406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6786.7081382596216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3">
        <f t="shared" si="59"/>
        <v>13573416.276519243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5841.7234607804339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3">
        <f t="shared" si="59"/>
        <v>3020171.0292234845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6443.0773464490076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3">
        <f t="shared" si="59"/>
        <v>1984467.8227062942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8161.2313055020759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3">
        <f t="shared" si="59"/>
        <v>2513659.2420946392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5841.7234607804339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3">
        <f t="shared" si="59"/>
        <v>5976083.1003783839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11253.908431797601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3">
        <f t="shared" si="59"/>
        <v>11366447.516115578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11253.908431797601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3">
        <f t="shared" si="59"/>
        <v>562695.42158988002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773.16928157388088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3">
        <f t="shared" si="59"/>
        <v>1639118.8769366276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4810.8310853485928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3">
        <f t="shared" si="59"/>
        <v>2357307.2318208106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5927.6311587330865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3">
        <f t="shared" si="59"/>
        <v>3023091.8909538742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5841.7234607804339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3">
        <f t="shared" si="59"/>
        <v>2348372.8312337343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4553.1079914906322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3">
        <f t="shared" si="59"/>
        <v>1443335.2333025304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3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10910.277639986987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3">
        <f t="shared" ref="T474:T523" si="67">I474*K474</f>
        <v>2585735.8006769158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8504.862097312689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3">
        <f t="shared" si="67"/>
        <v>433747.96696294716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10051.20066046045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3">
        <f t="shared" si="67"/>
        <v>552816.03632532479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10996.18533793964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3">
        <f t="shared" si="67"/>
        <v>3925638.1656444515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10996.18533793964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3">
        <f t="shared" si="67"/>
        <v>8401085.5981858857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7989.4159095967698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3">
        <f t="shared" si="67"/>
        <v>1709735.0046537088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11597.539223608215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3">
        <f t="shared" si="67"/>
        <v>1020583.451677523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10051.20066046045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3">
        <f t="shared" si="67"/>
        <v>351792.02311611577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6271.2619505437006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3">
        <f t="shared" si="67"/>
        <v>169324.0726646799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11339.816129750254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3">
        <f t="shared" si="67"/>
        <v>578330.622617263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3779.9387099167511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3">
        <f t="shared" si="67"/>
        <v>8504862.0973126907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12112.985411324133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3">
        <f t="shared" si="67"/>
        <v>2967681.4257744127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9106.2159829812645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3">
        <f t="shared" si="67"/>
        <v>273186.47948943794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10910.277639986987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3">
        <f t="shared" si="67"/>
        <v>6993487.9672316592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5841.7234607804339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3">
        <f t="shared" si="67"/>
        <v>4871997.3662908822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5841.7234607804339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3">
        <f t="shared" si="67"/>
        <v>1881034.9543712998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11941.170015418826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3">
        <f t="shared" si="67"/>
        <v>8597642.4111015536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10051.20066046045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3">
        <f t="shared" si="67"/>
        <v>120614.4079255254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5412.1849710171664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3">
        <f t="shared" si="67"/>
        <v>1645304.2311892186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5841.7234607804339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3">
        <f t="shared" si="67"/>
        <v>3119480.3280567518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5841.7234607804339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3">
        <f t="shared" si="67"/>
        <v>578330.622617263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10394.831452271064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3">
        <f t="shared" si="67"/>
        <v>6527954.1520262286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3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5841.7234607804339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3">
        <f t="shared" si="67"/>
        <v>2973437.2415372408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5841.7234607804339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3">
        <f t="shared" si="67"/>
        <v>6449262.700701599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8161.2313055020759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3">
        <f t="shared" si="67"/>
        <v>4260162.7414720841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7044.4312321175812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3">
        <f t="shared" si="67"/>
        <v>9157760.6017528549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8333.046701407382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3">
        <f t="shared" si="67"/>
        <v>2816569.7850756953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12714.339296992708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3">
        <f t="shared" si="67"/>
        <v>4017731.2178496956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6013.53885668574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3">
        <f t="shared" si="67"/>
        <v>426961.25882468757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4810.8310853485928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3">
        <f t="shared" si="67"/>
        <v>2573794.6306614969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4037.6618037747112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3">
        <f t="shared" si="67"/>
        <v>1344541.3806569788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9793.4775666024907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3">
        <f t="shared" si="67"/>
        <v>10332118.832765628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9793.4775666024907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3">
        <f t="shared" si="67"/>
        <v>979347.75666024908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773.16928157388088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3">
        <f t="shared" si="67"/>
        <v>1546338.5631477619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15119.754839667004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3">
        <f t="shared" si="67"/>
        <v>3023950.967933401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9965.2929625077977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3">
        <f t="shared" si="67"/>
        <v>13154186.710510293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11941.170015418826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3">
        <f t="shared" si="67"/>
        <v>3821174.4049340244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12027.07771337148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3">
        <f t="shared" si="67"/>
        <v>336758.17597440141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11082.093035892294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3">
        <f t="shared" si="67"/>
        <v>2715112.7937936122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10308.923754318412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3">
        <f t="shared" si="67"/>
        <v>536064.03522455739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6443.0773464490076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3">
        <f t="shared" si="67"/>
        <v>2641661.7120440933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3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10394.831452271064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3">
        <f t="shared" si="67"/>
        <v>6527954.1520262286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72677.912467944814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3">
        <f t="shared" si="67"/>
        <v>3851929.3608010751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62283.081015673743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3">
        <f t="shared" si="67"/>
        <v>7473969.7218808495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44070.64904971121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3">
        <f t="shared" si="67"/>
        <v>572918.4376462457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49482.834020728376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3">
        <f t="shared" si="67"/>
        <v>2523624.535057147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7216.2466280228882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3">
        <f t="shared" si="67"/>
        <v>1587574.2581650354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8333.046701407382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3">
        <f t="shared" si="67"/>
        <v>4408181.7050445052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448.22</v>
      </c>
      <c r="I525" s="531">
        <f>ROUND(SUM(I281:I524),2)</f>
        <v>89772</v>
      </c>
      <c r="J525" s="531">
        <f>ROUND(SUM(J281:J524),2)</f>
        <v>84104.960000000006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21" t="s">
        <v>35</v>
      </c>
      <c r="B531" s="1121" t="s">
        <v>239</v>
      </c>
      <c r="C531" s="1121" t="s">
        <v>1301</v>
      </c>
      <c r="D531" s="1121" t="s">
        <v>1302</v>
      </c>
      <c r="E531" s="1124" t="s">
        <v>1303</v>
      </c>
      <c r="F531" s="1125"/>
      <c r="G531" s="1125"/>
      <c r="H531" s="1126"/>
      <c r="I531" s="1121" t="s">
        <v>240</v>
      </c>
      <c r="J531" s="1122" t="s">
        <v>1313</v>
      </c>
      <c r="K531" s="1121" t="s">
        <v>1307</v>
      </c>
      <c r="L531" s="442"/>
      <c r="M531" s="740"/>
      <c r="N531" s="1121" t="s">
        <v>239</v>
      </c>
      <c r="O531" s="1121" t="s">
        <v>1308</v>
      </c>
      <c r="P531" s="1121" t="s">
        <v>198</v>
      </c>
      <c r="Q531" s="1121" t="s">
        <v>241</v>
      </c>
      <c r="R531" s="1121" t="s">
        <v>242</v>
      </c>
      <c r="S531" s="443"/>
    </row>
    <row r="532" spans="1:20" ht="24" customHeight="1">
      <c r="A532" s="1121"/>
      <c r="B532" s="1121"/>
      <c r="C532" s="1121"/>
      <c r="D532" s="1121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21"/>
      <c r="J532" s="1123"/>
      <c r="K532" s="1121"/>
      <c r="L532" s="442"/>
      <c r="M532" s="740"/>
      <c r="N532" s="1121"/>
      <c r="O532" s="1121"/>
      <c r="P532" s="1121"/>
      <c r="Q532" s="1121"/>
      <c r="R532" s="1121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3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3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3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3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3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3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3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3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3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3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3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3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3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3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3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3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3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3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3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3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3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3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3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3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18" t="s">
        <v>1310</v>
      </c>
      <c r="O557" s="1119"/>
      <c r="P557" s="1119"/>
      <c r="Q557" s="1120"/>
      <c r="R557" s="843">
        <f>R554/J561</f>
        <v>10213.206777159674</v>
      </c>
      <c r="S557" s="740">
        <f t="shared" si="75"/>
        <v>3480750</v>
      </c>
      <c r="T557" s="953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3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3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21" t="s">
        <v>35</v>
      </c>
      <c r="B566" s="1121" t="s">
        <v>239</v>
      </c>
      <c r="C566" s="1121" t="s">
        <v>1301</v>
      </c>
      <c r="D566" s="1121" t="s">
        <v>1302</v>
      </c>
      <c r="E566" s="1124" t="s">
        <v>1303</v>
      </c>
      <c r="F566" s="1125"/>
      <c r="G566" s="1125"/>
      <c r="H566" s="1126"/>
      <c r="I566" s="1121" t="s">
        <v>240</v>
      </c>
      <c r="J566" s="1122" t="s">
        <v>1313</v>
      </c>
      <c r="K566" s="1121" t="s">
        <v>1307</v>
      </c>
      <c r="L566" s="442"/>
      <c r="M566" s="755"/>
      <c r="N566" s="1121" t="s">
        <v>239</v>
      </c>
      <c r="O566" s="1121" t="s">
        <v>1308</v>
      </c>
      <c r="P566" s="1121" t="s">
        <v>198</v>
      </c>
      <c r="Q566" s="1121" t="s">
        <v>241</v>
      </c>
      <c r="R566" s="1121" t="s">
        <v>242</v>
      </c>
      <c r="S566" s="443"/>
      <c r="T566" s="443"/>
    </row>
    <row r="567" spans="1:20" ht="18.75" customHeight="1">
      <c r="A567" s="1121"/>
      <c r="B567" s="1121"/>
      <c r="C567" s="1121"/>
      <c r="D567" s="1121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21"/>
      <c r="J567" s="1123"/>
      <c r="K567" s="1121"/>
      <c r="L567" s="442"/>
      <c r="M567" s="755"/>
      <c r="N567" s="1121"/>
      <c r="O567" s="1121"/>
      <c r="P567" s="1121"/>
      <c r="Q567" s="1121"/>
      <c r="R567" s="1121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3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3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3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3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3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3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3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3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3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3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3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3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3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3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3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3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3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3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3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3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3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3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3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3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3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3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3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18" t="s">
        <v>1310</v>
      </c>
      <c r="O595" s="1119"/>
      <c r="P595" s="1119"/>
      <c r="Q595" s="1120"/>
      <c r="R595" s="843" t="e">
        <f>R592/J598</f>
        <v>#DIV/0!</v>
      </c>
      <c r="S595" s="740">
        <f t="shared" si="86"/>
        <v>0</v>
      </c>
      <c r="T595" s="953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3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8" t="s">
        <v>244</v>
      </c>
      <c r="H1" s="1128"/>
      <c r="I1" s="1128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9"/>
      <c r="I2" s="1129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9"/>
      <c r="H3" s="1129"/>
      <c r="I3" s="1129"/>
      <c r="J3" s="449"/>
    </row>
    <row r="4" spans="1:11" s="573" customFormat="1" ht="17.25" customHeight="1">
      <c r="A4" s="1130" t="s">
        <v>245</v>
      </c>
      <c r="B4" s="1130"/>
      <c r="C4" s="1130"/>
      <c r="D4" s="1130"/>
      <c r="E4" s="1130"/>
      <c r="F4" s="1130"/>
      <c r="G4" s="1130"/>
      <c r="H4" s="1130"/>
      <c r="I4" s="1130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1" t="s">
        <v>246</v>
      </c>
      <c r="D6" s="1131"/>
      <c r="E6" s="1132"/>
      <c r="F6" s="1132"/>
      <c r="G6" s="1132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3" t="s">
        <v>247</v>
      </c>
      <c r="B8" s="1134" t="s">
        <v>248</v>
      </c>
      <c r="C8" s="1134" t="s">
        <v>249</v>
      </c>
      <c r="D8" s="1134"/>
      <c r="E8" s="1134"/>
      <c r="F8" s="1134"/>
      <c r="G8" s="1134"/>
      <c r="H8" s="1134"/>
      <c r="I8" s="1134"/>
      <c r="J8" s="452"/>
    </row>
    <row r="9" spans="1:11" s="456" customFormat="1" ht="35.25" customHeight="1">
      <c r="A9" s="1133"/>
      <c r="B9" s="1134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7"/>
      <c r="G16" s="1127"/>
      <c r="H16" s="1127"/>
      <c r="I16" s="1127"/>
      <c r="J16" s="575"/>
    </row>
    <row r="17" spans="2:10" s="574" customFormat="1" ht="15">
      <c r="B17" s="459" t="s">
        <v>257</v>
      </c>
      <c r="C17" s="575"/>
      <c r="D17" s="575"/>
      <c r="E17" s="1127" t="s">
        <v>12</v>
      </c>
      <c r="F17" s="1127"/>
      <c r="G17" s="1127"/>
      <c r="H17" s="1127"/>
      <c r="I17" s="1127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6" t="s">
        <v>278</v>
      </c>
      <c r="M1" s="1136"/>
      <c r="N1" s="1136"/>
      <c r="O1" s="1136"/>
    </row>
    <row r="2" spans="1:18" ht="15" customHeight="1">
      <c r="A2" s="491" t="str">
        <f>TH!A2</f>
        <v>Địa chỉ: 1A227/1 Ấp 1, Phạm Văn Hai, Bình Chánh, TPHCM</v>
      </c>
      <c r="L2" s="113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5"/>
      <c r="N2" s="1135"/>
      <c r="O2" s="1135"/>
    </row>
    <row r="3" spans="1:18" ht="15" customHeight="1">
      <c r="L3" s="1135"/>
      <c r="M3" s="1135"/>
      <c r="N3" s="1135"/>
      <c r="O3" s="1135"/>
    </row>
    <row r="5" spans="1:18" s="497" customFormat="1" ht="24" customHeight="1">
      <c r="A5" s="1137" t="s">
        <v>279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559"/>
    </row>
    <row r="6" spans="1:18" s="497" customFormat="1" ht="21" customHeight="1">
      <c r="A6" s="1138" t="s">
        <v>378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1138"/>
      <c r="O6" s="1138"/>
      <c r="P6" s="559"/>
    </row>
    <row r="7" spans="1:18" s="497" customFormat="1" ht="21" customHeight="1">
      <c r="A7" s="1139" t="s">
        <v>321</v>
      </c>
      <c r="B7" s="1139"/>
      <c r="C7" s="1139"/>
      <c r="D7" s="1139"/>
      <c r="E7" s="1139"/>
      <c r="F7" s="1139"/>
      <c r="G7" s="1139"/>
      <c r="H7" s="1139"/>
      <c r="I7" s="1139"/>
      <c r="J7" s="1139"/>
      <c r="K7" s="1139"/>
      <c r="L7" s="1139"/>
      <c r="M7" s="1139"/>
      <c r="N7" s="1139"/>
      <c r="O7" s="1139"/>
      <c r="P7" s="559"/>
    </row>
    <row r="8" spans="1:18">
      <c r="D8" s="493"/>
    </row>
    <row r="9" spans="1:18" s="498" customFormat="1" ht="24" customHeight="1">
      <c r="A9" s="1140" t="s">
        <v>232</v>
      </c>
      <c r="B9" s="1143" t="s">
        <v>280</v>
      </c>
      <c r="C9" s="1144"/>
      <c r="D9" s="1144"/>
      <c r="E9" s="1144"/>
      <c r="F9" s="1144"/>
      <c r="G9" s="1144"/>
      <c r="H9" s="1145"/>
      <c r="I9" s="1143" t="s">
        <v>281</v>
      </c>
      <c r="J9" s="1144"/>
      <c r="K9" s="1144"/>
      <c r="L9" s="1145"/>
      <c r="M9" s="1146" t="s">
        <v>282</v>
      </c>
      <c r="N9" s="1146"/>
      <c r="O9" s="1146"/>
      <c r="P9" s="560"/>
    </row>
    <row r="10" spans="1:18" s="498" customFormat="1" ht="24" customHeight="1">
      <c r="A10" s="1141"/>
      <c r="B10" s="1143" t="s">
        <v>283</v>
      </c>
      <c r="C10" s="1145"/>
      <c r="D10" s="1140" t="s">
        <v>284</v>
      </c>
      <c r="E10" s="1140" t="s">
        <v>285</v>
      </c>
      <c r="F10" s="1140" t="s">
        <v>286</v>
      </c>
      <c r="G10" s="1140" t="s">
        <v>287</v>
      </c>
      <c r="H10" s="1140" t="s">
        <v>288</v>
      </c>
      <c r="I10" s="1143" t="s">
        <v>289</v>
      </c>
      <c r="J10" s="1145"/>
      <c r="K10" s="1147" t="s">
        <v>290</v>
      </c>
      <c r="L10" s="1140" t="s">
        <v>291</v>
      </c>
      <c r="M10" s="1146" t="s">
        <v>283</v>
      </c>
      <c r="N10" s="1146"/>
      <c r="O10" s="1146" t="s">
        <v>292</v>
      </c>
      <c r="P10" s="560"/>
    </row>
    <row r="11" spans="1:18" s="498" customFormat="1" ht="55.5" customHeight="1">
      <c r="A11" s="1142"/>
      <c r="B11" s="499" t="s">
        <v>293</v>
      </c>
      <c r="C11" s="499" t="s">
        <v>233</v>
      </c>
      <c r="D11" s="1142"/>
      <c r="E11" s="1142"/>
      <c r="F11" s="1142"/>
      <c r="G11" s="1142"/>
      <c r="H11" s="1142"/>
      <c r="I11" s="499" t="s">
        <v>294</v>
      </c>
      <c r="J11" s="499" t="s">
        <v>295</v>
      </c>
      <c r="K11" s="1148"/>
      <c r="L11" s="1142"/>
      <c r="M11" s="499" t="s">
        <v>15</v>
      </c>
      <c r="N11" s="499" t="s">
        <v>233</v>
      </c>
      <c r="O11" s="1146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6" t="s">
        <v>304</v>
      </c>
      <c r="G2" s="1136"/>
      <c r="H2" s="113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5"/>
      <c r="H3" s="1135"/>
    </row>
    <row r="4" spans="1:11">
      <c r="A4" s="493"/>
      <c r="B4" s="493"/>
      <c r="C4" s="496"/>
      <c r="D4" s="496"/>
      <c r="E4" s="496"/>
      <c r="F4" s="1135"/>
      <c r="G4" s="1135"/>
      <c r="H4" s="113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6" t="s">
        <v>305</v>
      </c>
      <c r="B6" s="1166"/>
      <c r="C6" s="1166"/>
      <c r="D6" s="1166"/>
      <c r="E6" s="1166"/>
      <c r="F6" s="1166"/>
      <c r="G6" s="1166"/>
      <c r="H6" s="1166"/>
    </row>
    <row r="7" spans="1:11" ht="17.25" customHeight="1" thickBot="1">
      <c r="A7" s="1165" t="str">
        <f ca="1" xml:space="preserve"> IF(ROWS($1:1)&gt;COUNT(Dong3),"","Số: "&amp;OFFSET('SO-TS'!$G$1,SMALL(Dong3,ROWS($1:1)),))</f>
        <v>Số: SX01/11</v>
      </c>
      <c r="B7" s="1165"/>
      <c r="C7" s="1165"/>
      <c r="D7" s="1165"/>
      <c r="E7" s="1165"/>
      <c r="F7" s="1165"/>
      <c r="G7" s="1165"/>
      <c r="H7" s="1165"/>
      <c r="J7" s="552" t="s">
        <v>322</v>
      </c>
      <c r="K7" s="553" t="s">
        <v>328</v>
      </c>
    </row>
    <row r="8" spans="1:11" ht="17.25" customHeight="1">
      <c r="A8" s="11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7"/>
      <c r="C8" s="1167"/>
      <c r="D8" s="1167"/>
      <c r="E8" s="1167"/>
      <c r="F8" s="1167"/>
      <c r="G8" s="1167"/>
      <c r="H8" s="1167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1" t="s">
        <v>125</v>
      </c>
      <c r="B17" s="1152"/>
      <c r="C17" s="1155" t="s">
        <v>307</v>
      </c>
      <c r="D17" s="1156"/>
      <c r="E17" s="1157"/>
      <c r="F17" s="1158" t="s">
        <v>308</v>
      </c>
      <c r="G17" s="1159"/>
      <c r="H17" s="1160"/>
    </row>
    <row r="18" spans="1:8" s="548" customFormat="1" ht="28.5" customHeight="1">
      <c r="A18" s="1153"/>
      <c r="B18" s="1154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1" t="s">
        <v>2</v>
      </c>
      <c r="B19" s="1162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3" t="s">
        <v>315</v>
      </c>
      <c r="B25" s="1163"/>
      <c r="C25" s="1163"/>
      <c r="D25" s="1163"/>
      <c r="E25" s="1163"/>
      <c r="F25" s="1163"/>
      <c r="G25" s="1163"/>
      <c r="H25" s="1163"/>
    </row>
    <row r="26" spans="1:8" ht="27" customHeight="1">
      <c r="A26" s="506" t="s">
        <v>35</v>
      </c>
      <c r="B26" s="1143" t="s">
        <v>316</v>
      </c>
      <c r="C26" s="1145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4"/>
      <c r="C34" s="1164"/>
      <c r="D34" s="1164"/>
      <c r="E34" s="1164"/>
      <c r="F34" s="1164"/>
      <c r="G34" s="1164"/>
      <c r="H34" s="1164"/>
    </row>
    <row r="35" spans="1:8">
      <c r="A35" s="1164" t="str">
        <f ca="1" xml:space="preserve"> IF(ROWS($1:1)&gt;COUNT(Dong3),"","Lý do giảm:   "&amp;OFFSET('SO-TS'!$O$1,SMALL(Dong3,ROWS($1:1)),))</f>
        <v xml:space="preserve">Lý do giảm:   </v>
      </c>
      <c r="B35" s="1164"/>
      <c r="C35" s="1164"/>
      <c r="D35" s="1164"/>
      <c r="E35" s="1164"/>
      <c r="F35" s="1164"/>
      <c r="G35" s="1164"/>
      <c r="H35" s="1164"/>
    </row>
    <row r="36" spans="1:8">
      <c r="A36" s="516"/>
      <c r="B36" s="516"/>
      <c r="C36" s="511"/>
      <c r="D36" s="511"/>
      <c r="E36" s="1150" t="s">
        <v>370</v>
      </c>
      <c r="F36" s="1150"/>
      <c r="G36" s="1150"/>
      <c r="H36" s="1150"/>
    </row>
    <row r="37" spans="1:8">
      <c r="A37" s="1165" t="s">
        <v>319</v>
      </c>
      <c r="B37" s="1165"/>
      <c r="C37" s="1165" t="s">
        <v>12</v>
      </c>
      <c r="D37" s="1165"/>
      <c r="E37" s="1136" t="s">
        <v>109</v>
      </c>
      <c r="F37" s="1136"/>
      <c r="G37" s="1136"/>
      <c r="H37" s="113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9" t="s">
        <v>151</v>
      </c>
      <c r="B45" s="1149"/>
      <c r="C45" s="511"/>
      <c r="D45" s="511"/>
      <c r="E45" s="1150" t="s">
        <v>103</v>
      </c>
      <c r="F45" s="1150"/>
      <c r="G45" s="1150"/>
      <c r="H45" s="115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9" t="s">
        <v>383</v>
      </c>
      <c r="K2" s="1169"/>
      <c r="L2" s="1169"/>
      <c r="M2" s="1169"/>
    </row>
    <row r="3" spans="1:16" ht="15" customHeight="1">
      <c r="A3" s="725" t="str">
        <f>'IN-NX'!A3</f>
        <v>Địa chỉ: 1A227/1 Ấp 1, Phạm Văn Hai, Bình Chánh, TPHCM</v>
      </c>
      <c r="J3" s="117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2"/>
      <c r="L3" s="1172"/>
      <c r="M3" s="1172"/>
    </row>
    <row r="4" spans="1:16">
      <c r="J4" s="1172"/>
      <c r="K4" s="1172"/>
      <c r="L4" s="1172"/>
      <c r="M4" s="1172"/>
    </row>
    <row r="5" spans="1:16" ht="19.5" customHeight="1">
      <c r="A5" s="1170" t="s">
        <v>384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1" t="s">
        <v>385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  <c r="M6" s="1171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</row>
    <row r="11" spans="1:16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216</v>
      </c>
      <c r="F11" s="1174" t="s">
        <v>389</v>
      </c>
      <c r="G11" s="1174"/>
      <c r="H11" s="1174"/>
      <c r="I11" s="1174"/>
      <c r="J11" s="1174"/>
      <c r="K11" s="1174"/>
      <c r="L11" s="1174"/>
      <c r="M11" s="1174"/>
    </row>
    <row r="12" spans="1:16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390</v>
      </c>
      <c r="G12" s="1175" t="s">
        <v>391</v>
      </c>
      <c r="H12" s="1175"/>
      <c r="I12" s="1175"/>
      <c r="J12" s="1175"/>
      <c r="K12" s="1175"/>
      <c r="L12" s="1175"/>
      <c r="M12" s="1175"/>
    </row>
    <row r="13" spans="1:16" ht="31.5" customHeight="1" thickBot="1">
      <c r="A13" s="1173"/>
      <c r="B13" s="1175"/>
      <c r="C13" s="1175"/>
      <c r="D13" s="1173"/>
      <c r="E13" s="1173"/>
      <c r="F13" s="1175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7"/>
      <c r="L41" s="1127"/>
      <c r="M41" s="1127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7" t="s">
        <v>12</v>
      </c>
      <c r="K42" s="1127"/>
      <c r="L42" s="1127"/>
      <c r="M42" s="1127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9" t="s">
        <v>383</v>
      </c>
      <c r="H2" s="1169"/>
      <c r="I2" s="1169"/>
      <c r="J2" s="1169"/>
    </row>
    <row r="3" spans="1:13" ht="15" customHeight="1">
      <c r="A3" s="725" t="str">
        <f>'154'!A3</f>
        <v>Địa chỉ: 1A227/1 Ấp 1, Phạm Văn Hai, Bình Chánh, TPHCM</v>
      </c>
      <c r="G3" s="117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2"/>
      <c r="I3" s="1172"/>
      <c r="J3" s="1172"/>
    </row>
    <row r="4" spans="1:13">
      <c r="G4" s="1172"/>
      <c r="H4" s="1172"/>
      <c r="I4" s="1172"/>
      <c r="J4" s="1172"/>
    </row>
    <row r="5" spans="1:13" ht="27" customHeight="1">
      <c r="A5" s="1170" t="s">
        <v>384</v>
      </c>
      <c r="B5" s="1170"/>
      <c r="C5" s="1170"/>
      <c r="D5" s="1170"/>
      <c r="E5" s="1170"/>
      <c r="F5" s="1170"/>
      <c r="G5" s="1170"/>
      <c r="H5" s="1170"/>
      <c r="I5" s="1170"/>
      <c r="J5" s="1170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1" t="s">
        <v>385</v>
      </c>
      <c r="B6" s="1171"/>
      <c r="C6" s="1171"/>
      <c r="D6" s="1171"/>
      <c r="E6" s="1171"/>
      <c r="F6" s="1171"/>
      <c r="G6" s="1171"/>
      <c r="H6" s="1171"/>
      <c r="I6" s="1171"/>
      <c r="J6" s="1171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68"/>
      <c r="D10" s="1168"/>
      <c r="E10" s="1168"/>
      <c r="F10" s="1168"/>
      <c r="G10" s="1168"/>
      <c r="H10" s="1168"/>
      <c r="I10" s="1168"/>
      <c r="J10" s="1168"/>
    </row>
    <row r="11" spans="1:13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216</v>
      </c>
      <c r="F11" s="1174" t="s">
        <v>398</v>
      </c>
      <c r="G11" s="1174"/>
      <c r="H11" s="1174"/>
      <c r="I11" s="1174"/>
      <c r="J11" s="1174"/>
    </row>
    <row r="12" spans="1:13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390</v>
      </c>
      <c r="G12" s="1175" t="s">
        <v>391</v>
      </c>
      <c r="H12" s="1175"/>
      <c r="I12" s="1175"/>
      <c r="J12" s="1175"/>
    </row>
    <row r="13" spans="1:13" ht="30.75" customHeight="1" thickBot="1">
      <c r="A13" s="1173"/>
      <c r="B13" s="1175"/>
      <c r="C13" s="1175"/>
      <c r="D13" s="1173"/>
      <c r="E13" s="1173"/>
      <c r="F13" s="1175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7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7" t="s">
        <v>12</v>
      </c>
      <c r="J29" s="1127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9" t="s">
        <v>383</v>
      </c>
      <c r="I2" s="1169"/>
      <c r="J2" s="1169"/>
      <c r="K2" s="1169"/>
      <c r="L2" s="721"/>
    </row>
    <row r="3" spans="1:15" ht="15" customHeight="1">
      <c r="A3" s="725" t="str">
        <f>'632'!A3</f>
        <v>Địa chỉ: 1A227/1 Ấp 1, Phạm Văn Hai, Bình Chánh, TPHCM</v>
      </c>
      <c r="H3" s="117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2"/>
      <c r="J3" s="1172"/>
      <c r="K3" s="1172"/>
      <c r="L3" s="699"/>
    </row>
    <row r="4" spans="1:15">
      <c r="H4" s="1172"/>
      <c r="I4" s="1172"/>
      <c r="J4" s="1172"/>
      <c r="K4" s="1172"/>
      <c r="L4" s="699"/>
    </row>
    <row r="5" spans="1:15" ht="19.5" customHeight="1">
      <c r="A5" s="1170" t="s">
        <v>384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1" t="s">
        <v>385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</row>
    <row r="11" spans="1:15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216</v>
      </c>
      <c r="F11" s="1174" t="s">
        <v>402</v>
      </c>
      <c r="G11" s="1174"/>
      <c r="H11" s="1174"/>
      <c r="I11" s="1174"/>
      <c r="J11" s="1174"/>
      <c r="K11" s="1174"/>
      <c r="L11" s="1174"/>
    </row>
    <row r="12" spans="1:15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390</v>
      </c>
      <c r="G12" s="1175" t="s">
        <v>391</v>
      </c>
      <c r="H12" s="1175"/>
      <c r="I12" s="1175"/>
      <c r="J12" s="1175"/>
      <c r="K12" s="1175"/>
      <c r="L12" s="1175"/>
    </row>
    <row r="13" spans="1:15" ht="29.25" customHeight="1" thickBot="1">
      <c r="A13" s="1173"/>
      <c r="B13" s="1175"/>
      <c r="C13" s="1175"/>
      <c r="D13" s="1173"/>
      <c r="E13" s="1173"/>
      <c r="F13" s="1175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7"/>
      <c r="L38" s="1127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7" t="s">
        <v>12</v>
      </c>
      <c r="K39" s="1127"/>
      <c r="L39" s="1127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1" t="s">
        <v>13</v>
      </c>
      <c r="K40" s="1171"/>
      <c r="L40" s="117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69" t="s">
        <v>383</v>
      </c>
      <c r="I2" s="1169"/>
      <c r="J2" s="1169"/>
      <c r="K2" s="1169"/>
      <c r="L2" s="721"/>
    </row>
    <row r="3" spans="1:15" ht="15" customHeight="1">
      <c r="A3" s="725" t="str">
        <f>'632'!A3</f>
        <v>Địa chỉ: 1A227/1 Ấp 1, Phạm Văn Hai, Bình Chánh, TPHCM</v>
      </c>
      <c r="H3" s="117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2"/>
      <c r="J3" s="1172"/>
      <c r="K3" s="1172"/>
      <c r="L3" s="699"/>
    </row>
    <row r="4" spans="1:15">
      <c r="H4" s="1172"/>
      <c r="I4" s="1172"/>
      <c r="J4" s="1172"/>
      <c r="K4" s="1172"/>
      <c r="L4" s="699"/>
    </row>
    <row r="5" spans="1:15" ht="19.5" customHeight="1">
      <c r="A5" s="1170" t="s">
        <v>384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1" t="s">
        <v>385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</row>
    <row r="11" spans="1:15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216</v>
      </c>
      <c r="F11" s="1174" t="s">
        <v>409</v>
      </c>
      <c r="G11" s="1174"/>
      <c r="H11" s="1174"/>
      <c r="I11" s="1174"/>
      <c r="J11" s="1174"/>
      <c r="K11" s="1174"/>
      <c r="L11" s="1174"/>
    </row>
    <row r="12" spans="1:15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390</v>
      </c>
      <c r="G12" s="1175" t="s">
        <v>391</v>
      </c>
      <c r="H12" s="1175"/>
      <c r="I12" s="1175"/>
      <c r="J12" s="1175"/>
      <c r="K12" s="1175"/>
      <c r="L12" s="1175"/>
    </row>
    <row r="13" spans="1:15" ht="29.25" customHeight="1" thickBot="1">
      <c r="A13" s="1173"/>
      <c r="B13" s="1175"/>
      <c r="C13" s="1175"/>
      <c r="D13" s="1173"/>
      <c r="E13" s="1173"/>
      <c r="F13" s="1175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7"/>
      <c r="L33" s="1127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7" t="s">
        <v>12</v>
      </c>
      <c r="K34" s="1127"/>
      <c r="L34" s="1127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1" t="s">
        <v>13</v>
      </c>
      <c r="K35" s="1171"/>
      <c r="L35" s="117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2016-10-24T08:58:37Z</dcterms:modified>
</cp:coreProperties>
</file>