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F12" i="61"/>
  <c r="G12" i="61"/>
  <c r="C12" i="61"/>
  <c r="H12" i="61"/>
  <c r="D12" i="61"/>
  <c r="E12" i="61"/>
  <c r="I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<sst xmlns="http://schemas.openxmlformats.org/spreadsheetml/2006/main" count="15038" uniqueCount="1337">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</sst>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  <row r="48">
          <cell r="B48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22" activePane="bottomLeft" state="frozen"/>
      <selection activeCell="A6" sqref="A6"/>
      <selection pane="bottomLeft" activeCell="D52" sqref="D52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999024357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1640841558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999024357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1640841558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2258000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3718000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930294588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118568511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88238982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88238982</v>
      </c>
      <c r="J40" s="159">
        <f>H40-G41</f>
        <v>83787966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88238982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88238982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2391080956</v>
      </c>
      <c r="D54" s="652">
        <f t="shared" ref="D54:H54" si="20">D11+D13+D14+D16+D18+D21+D22+D23+D25+D27+D28+D33+D35+D37+D39+D42+D44+D45+D46+D47+D48+D49+D50+D51+D52+D53</f>
        <v>2391080956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2245440380</v>
      </c>
      <c r="H54" s="652">
        <f t="shared" si="20"/>
        <v>2245440380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abSelected="1" topLeftCell="A7" workbookViewId="0">
      <pane ySplit="3" topLeftCell="A73" activePane="bottomLeft" state="frozen"/>
      <selection activeCell="A7" sqref="A7"/>
      <selection pane="bottomLeft" activeCell="F29" sqref="F29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884" t="s">
        <v>93</v>
      </c>
      <c r="D4" s="884"/>
      <c r="E4" s="884"/>
      <c r="F4" s="884"/>
      <c r="G4" s="884"/>
      <c r="H4" s="884"/>
      <c r="I4" s="884"/>
      <c r="J4" s="884"/>
      <c r="K4" s="884"/>
      <c r="L4" s="884"/>
      <c r="M4" s="884"/>
    </row>
    <row r="5" spans="1:25" ht="14.25">
      <c r="B5" s="42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98" t="s">
        <v>115</v>
      </c>
      <c r="B7" s="900" t="s">
        <v>99</v>
      </c>
      <c r="C7" s="886" t="s">
        <v>20</v>
      </c>
      <c r="D7" s="887" t="s">
        <v>1</v>
      </c>
      <c r="E7" s="888"/>
      <c r="F7" s="886" t="s">
        <v>0</v>
      </c>
      <c r="G7" s="890" t="s">
        <v>114</v>
      </c>
      <c r="H7" s="902" t="s">
        <v>44</v>
      </c>
      <c r="I7" s="907" t="s">
        <v>261</v>
      </c>
      <c r="J7" s="908"/>
      <c r="K7" s="886" t="s">
        <v>154</v>
      </c>
      <c r="L7" s="889" t="s">
        <v>94</v>
      </c>
      <c r="M7" s="889"/>
      <c r="N7" s="905" t="s">
        <v>438</v>
      </c>
      <c r="O7" s="892" t="s">
        <v>47</v>
      </c>
      <c r="P7" s="893"/>
      <c r="Q7" s="894"/>
      <c r="R7" s="892" t="s">
        <v>51</v>
      </c>
      <c r="S7" s="893"/>
      <c r="T7" s="894"/>
      <c r="U7" s="903" t="str">
        <f>CTTK!$E$7</f>
        <v>642</v>
      </c>
      <c r="V7" s="883" t="s">
        <v>160</v>
      </c>
      <c r="W7" s="883"/>
      <c r="X7" s="883"/>
      <c r="Y7" s="883" t="s">
        <v>359</v>
      </c>
    </row>
    <row r="8" spans="1:25" ht="24.75" customHeight="1">
      <c r="A8" s="899"/>
      <c r="B8" s="901"/>
      <c r="C8" s="886"/>
      <c r="D8" s="199" t="s">
        <v>15</v>
      </c>
      <c r="E8" s="198" t="s">
        <v>32</v>
      </c>
      <c r="F8" s="886"/>
      <c r="G8" s="891"/>
      <c r="H8" s="902"/>
      <c r="I8" s="255" t="s">
        <v>201</v>
      </c>
      <c r="J8" s="255" t="s">
        <v>202</v>
      </c>
      <c r="K8" s="886"/>
      <c r="L8" s="200" t="s">
        <v>22</v>
      </c>
      <c r="M8" s="200" t="s">
        <v>23</v>
      </c>
      <c r="N8" s="906"/>
      <c r="O8" s="895"/>
      <c r="P8" s="896"/>
      <c r="Q8" s="897"/>
      <c r="R8" s="895"/>
      <c r="S8" s="896"/>
      <c r="T8" s="897"/>
      <c r="U8" s="904"/>
      <c r="V8" s="883"/>
      <c r="W8" s="883"/>
      <c r="X8" s="883"/>
      <c r="Y8" s="883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>331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>331</v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Z500" s="587" t="s">
        <v>1301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587" t="s">
        <v>1301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587" t="s">
        <v>1301</v>
      </c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587" t="s">
        <v>1301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Z527" s="587" t="s">
        <v>1301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 t="s">
        <v>1301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Z551" s="587" t="s">
        <v>1336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 t="s">
        <v>1336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Z557" s="587" t="s">
        <v>1336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587" t="s">
        <v>1336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587" t="s">
        <v>1301</v>
      </c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587" t="s">
        <v>1301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 t="s">
        <v>1301</v>
      </c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 t="s">
        <v>1301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 t="s">
        <v>1301</v>
      </c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 t="s">
        <v>1301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 t="s">
        <v>1301</v>
      </c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 t="s">
        <v>1301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 t="s">
        <v>1301</v>
      </c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587" t="s">
        <v>1301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 t="s">
        <v>1336</v>
      </c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 t="s">
        <v>1336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 t="s">
        <v>1301</v>
      </c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 t="s">
        <v>1301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 t="s">
        <v>1301</v>
      </c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 t="s">
        <v>1301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 t="s">
        <v>1301</v>
      </c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208" t="s">
        <v>1301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 t="s">
        <v>1301</v>
      </c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208" t="s">
        <v>1301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Z725" s="208"/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208"/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 t="s">
        <v>1336</v>
      </c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 t="s">
        <v>1336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587" t="s">
        <v>1336</v>
      </c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587" t="s">
        <v>1336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Z815" s="587" t="s">
        <v>1336</v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587" t="s">
        <v>1336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587" t="s">
        <v>1336</v>
      </c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587" t="s">
        <v>1336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587" t="s">
        <v>1336</v>
      </c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 t="s">
        <v>1336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587" t="s">
        <v>1336</v>
      </c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 t="s">
        <v>1336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587" t="s">
        <v>1336</v>
      </c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587" t="s">
        <v>1336</v>
      </c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 t="s">
        <v>1336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587" t="s">
        <v>1336</v>
      </c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 t="s">
        <v>1336</v>
      </c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587" t="s">
        <v>1336</v>
      </c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 t="s">
        <v>1336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 t="s">
        <v>1336</v>
      </c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 t="s">
        <v>1336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587" t="s">
        <v>1336</v>
      </c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 t="s">
        <v>1336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587" t="s">
        <v>1336</v>
      </c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 t="s">
        <v>1336</v>
      </c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 t="s">
        <v>1336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587" t="s">
        <v>1336</v>
      </c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 t="s">
        <v>1336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 t="s">
        <v>1336</v>
      </c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 t="s">
        <v>1336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587" t="s">
        <v>1336</v>
      </c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587" t="s">
        <v>1336</v>
      </c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 t="s">
        <v>1336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587" t="s">
        <v>1336</v>
      </c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 t="s">
        <v>1336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 t="s">
        <v>1336</v>
      </c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 t="s">
        <v>1336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587" t="s">
        <v>1336</v>
      </c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 t="s">
        <v>1336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587" t="s">
        <v>1336</v>
      </c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 t="s">
        <v>1336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 t="s">
        <v>1336</v>
      </c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 t="s">
        <v>1336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587" t="s">
        <v>1336</v>
      </c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 t="s">
        <v>1336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587" t="s">
        <v>1336</v>
      </c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 t="s">
        <v>1336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 t="s">
        <v>1336</v>
      </c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587" t="s">
        <v>1336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 t="s">
        <v>1336</v>
      </c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 t="s">
        <v>1336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587" t="s">
        <v>1336</v>
      </c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587" t="s">
        <v>1336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587" t="s">
        <v>1336</v>
      </c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 t="s">
        <v>1336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 t="s">
        <v>1336</v>
      </c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 t="s">
        <v>1336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 t="s">
        <v>1336</v>
      </c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 t="s">
        <v>1336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 t="s">
        <v>1336</v>
      </c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 t="s">
        <v>1336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 t="s">
        <v>1336</v>
      </c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402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587" t="s">
        <v>1336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 t="s">
        <v>1336</v>
      </c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587" t="s">
        <v>1336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 t="s">
        <v>1336</v>
      </c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 t="s">
        <v>1336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587" t="s">
        <v>1336</v>
      </c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 t="s">
        <v>1336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587" t="s">
        <v>1336</v>
      </c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 t="s">
        <v>1336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 t="s">
        <v>1336</v>
      </c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587" t="s">
        <v>1336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/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0" t="s">
        <v>350</v>
      </c>
      <c r="G1" s="910"/>
      <c r="H1" s="910"/>
      <c r="I1" s="910"/>
    </row>
    <row r="2" spans="1:14">
      <c r="A2" s="619" t="str">
        <f>TH!A2</f>
        <v>Địa chỉ: 1A227/1 Ấp 1, Phạm Văn Hai, Bình Chánh, TPHCM</v>
      </c>
      <c r="F2" s="90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3" t="s">
        <v>121</v>
      </c>
      <c r="I7" s="913"/>
      <c r="J7" s="625"/>
      <c r="K7" s="625"/>
      <c r="M7" s="912" t="s">
        <v>331</v>
      </c>
      <c r="N7" s="912"/>
    </row>
    <row r="8" spans="1:14" s="809" customFormat="1" ht="23.25" customHeight="1" thickBot="1">
      <c r="A8" s="914" t="s">
        <v>352</v>
      </c>
      <c r="B8" s="916" t="s">
        <v>1</v>
      </c>
      <c r="C8" s="917"/>
      <c r="D8" s="918" t="s">
        <v>0</v>
      </c>
      <c r="E8" s="914" t="s">
        <v>353</v>
      </c>
      <c r="F8" s="911" t="s">
        <v>94</v>
      </c>
      <c r="G8" s="911"/>
      <c r="H8" s="916" t="s">
        <v>21</v>
      </c>
      <c r="I8" s="917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5"/>
      <c r="B9" s="811" t="s">
        <v>15</v>
      </c>
      <c r="C9" s="811" t="s">
        <v>32</v>
      </c>
      <c r="D9" s="919"/>
      <c r="E9" s="915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4" t="s">
        <v>143</v>
      </c>
      <c r="H2" s="924"/>
      <c r="I2" s="924"/>
    </row>
    <row r="3" spans="1:9" ht="15.75" customHeight="1">
      <c r="A3" s="1" t="str">
        <f>TH!A2</f>
        <v>Địa chỉ: 1A227/1 Ấp 1, Phạm Văn Hai, Bình Chánh, TPHCM</v>
      </c>
      <c r="G3" s="92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5"/>
      <c r="I3" s="925"/>
    </row>
    <row r="4" spans="1:9">
      <c r="F4" s="17"/>
      <c r="G4" s="925"/>
      <c r="H4" s="925"/>
      <c r="I4" s="925"/>
    </row>
    <row r="5" spans="1:9" ht="17.25" customHeight="1">
      <c r="A5" s="926" t="s">
        <v>144</v>
      </c>
      <c r="B5" s="926"/>
      <c r="C5" s="926"/>
      <c r="D5" s="926"/>
      <c r="E5" s="926"/>
      <c r="F5" s="926"/>
      <c r="G5" s="926"/>
      <c r="H5" s="926"/>
      <c r="I5" s="926"/>
    </row>
    <row r="6" spans="1:9">
      <c r="A6" s="927" t="s">
        <v>145</v>
      </c>
      <c r="B6" s="928"/>
      <c r="C6" s="928"/>
      <c r="D6" s="928"/>
      <c r="E6" s="928"/>
      <c r="F6" s="928"/>
      <c r="G6" s="928"/>
      <c r="H6" s="928"/>
      <c r="I6" s="928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8" t="s">
        <v>29</v>
      </c>
      <c r="B9" s="929"/>
      <c r="C9" s="929"/>
      <c r="D9" s="929"/>
      <c r="E9" s="929"/>
      <c r="F9" s="929"/>
      <c r="G9" s="929"/>
      <c r="H9" s="929"/>
      <c r="I9" s="929"/>
    </row>
    <row r="10" spans="1:9" ht="9.75" customHeight="1">
      <c r="C10" s="930"/>
      <c r="D10" s="931"/>
      <c r="E10" s="931"/>
      <c r="F10" s="931"/>
      <c r="G10" s="931"/>
      <c r="H10" s="931"/>
      <c r="I10" s="931"/>
    </row>
    <row r="11" spans="1:9" s="18" customFormat="1" ht="19.5" customHeight="1">
      <c r="A11" s="932" t="s">
        <v>20</v>
      </c>
      <c r="B11" s="922" t="s">
        <v>1</v>
      </c>
      <c r="C11" s="933"/>
      <c r="D11" s="932" t="s">
        <v>0</v>
      </c>
      <c r="E11" s="932" t="s">
        <v>14</v>
      </c>
      <c r="F11" s="922" t="s">
        <v>21</v>
      </c>
      <c r="G11" s="933"/>
      <c r="H11" s="922" t="s">
        <v>31</v>
      </c>
      <c r="I11" s="923"/>
    </row>
    <row r="12" spans="1:9" s="18" customFormat="1" ht="32.25" customHeight="1">
      <c r="A12" s="932"/>
      <c r="B12" s="236" t="s">
        <v>15</v>
      </c>
      <c r="C12" s="236" t="s">
        <v>32</v>
      </c>
      <c r="D12" s="932"/>
      <c r="E12" s="932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21"/>
      <c r="B76" s="921"/>
      <c r="C76" s="921"/>
      <c r="D76" s="92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4" t="s">
        <v>117</v>
      </c>
      <c r="H1" s="924"/>
      <c r="I1" s="924"/>
      <c r="J1" s="924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5"/>
      <c r="I2" s="925"/>
      <c r="J2" s="925"/>
    </row>
    <row r="3" spans="1:15" s="3" customFormat="1" ht="16.5" customHeight="1">
      <c r="A3" s="4"/>
      <c r="B3" s="16"/>
      <c r="C3" s="108"/>
      <c r="D3" s="108"/>
      <c r="E3" s="16"/>
      <c r="G3" s="925"/>
      <c r="H3" s="925"/>
      <c r="I3" s="925"/>
      <c r="J3" s="92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2" t="s">
        <v>331</v>
      </c>
      <c r="O10" s="912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1303336261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1302594426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1302520244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1321096901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1335896901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1369596901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1381119181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1399619181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1382789181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1413589181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1422469371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1440394971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1451938371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1432578371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1412866371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1393506371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1373794371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1359263371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1404463371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1392675500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1391058600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1390896910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1378956910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1377762910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1372152470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1358627470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1374716620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1387795840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1436795840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1418315840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1402870385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1401325840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1382955840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1402189560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1429689560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1488089560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1469939560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1469646196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1469616860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1467935480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1467767344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1466407344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1466271344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1483265794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1498546444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1510508944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1524708944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1523681671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1523578944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1526713944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1522688944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1522286444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1539611444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1549511444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1562971044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1601971044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1600839214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1600726031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1599271631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1599126191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1585676191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1597226191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1594902991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1592782991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1592570991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1591157354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1591015991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1571310591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1637110591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1617170275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1597274245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1639274245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1637349245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1634499245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1634214245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1651596995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1631810459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1613521859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1621340659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1601473141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1615326541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1622641211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1609191211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1642091211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1640955163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1640841558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1640841558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4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40"/>
      <c r="G3" s="940"/>
      <c r="H3" s="940"/>
      <c r="I3" s="226"/>
    </row>
    <row r="4" spans="1:20" s="137" customFormat="1" ht="19.5" customHeight="1">
      <c r="A4" s="943" t="s">
        <v>135</v>
      </c>
      <c r="B4" s="943"/>
      <c r="C4" s="943"/>
      <c r="D4" s="943"/>
      <c r="E4" s="943"/>
      <c r="F4" s="943"/>
      <c r="G4" s="943"/>
      <c r="H4" s="943"/>
      <c r="I4" s="943"/>
    </row>
    <row r="5" spans="1:20" s="137" customFormat="1" ht="15">
      <c r="A5" s="944" t="str">
        <f>"Nơi mở tài khoản giao dịch:  "&amp;IF($M$9="ACB"," Ngân Hàng ACB"," Ngân Hàng Eximbank - Chi Nhánh Chợ Lớn")</f>
        <v>Nơi mở tài khoản giao dịch:   Ngân Hàng ACB</v>
      </c>
      <c r="B5" s="944"/>
      <c r="C5" s="944"/>
      <c r="D5" s="944"/>
      <c r="E5" s="944"/>
      <c r="F5" s="944"/>
      <c r="G5" s="944"/>
      <c r="H5" s="944"/>
      <c r="I5" s="944"/>
    </row>
    <row r="6" spans="1:20" s="137" customFormat="1" ht="15">
      <c r="D6" s="253" t="s">
        <v>155</v>
      </c>
      <c r="E6" s="944" t="str">
        <f>IF($M$9="ACB","100983119","1004 148 5104 6511")</f>
        <v>100983119</v>
      </c>
      <c r="F6" s="944"/>
      <c r="G6" s="944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41" t="s">
        <v>273</v>
      </c>
      <c r="R6" s="941" t="s">
        <v>332</v>
      </c>
      <c r="S6" s="94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42"/>
      <c r="R7" s="942"/>
      <c r="S7" s="942"/>
    </row>
    <row r="8" spans="1:20" s="142" customFormat="1" ht="22.5" customHeight="1" thickBot="1">
      <c r="A8" s="947" t="s">
        <v>136</v>
      </c>
      <c r="B8" s="949" t="s">
        <v>1</v>
      </c>
      <c r="C8" s="950"/>
      <c r="D8" s="945" t="s">
        <v>0</v>
      </c>
      <c r="E8" s="951" t="s">
        <v>14</v>
      </c>
      <c r="F8" s="953" t="s">
        <v>137</v>
      </c>
      <c r="G8" s="953"/>
      <c r="H8" s="950"/>
      <c r="I8" s="945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8"/>
      <c r="B9" s="143" t="s">
        <v>15</v>
      </c>
      <c r="C9" s="144" t="s">
        <v>138</v>
      </c>
      <c r="D9" s="946"/>
      <c r="E9" s="952"/>
      <c r="F9" s="247" t="s">
        <v>139</v>
      </c>
      <c r="G9" s="145" t="s">
        <v>140</v>
      </c>
      <c r="H9" s="592" t="s">
        <v>141</v>
      </c>
      <c r="I9" s="946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4" t="s">
        <v>46</v>
      </c>
      <c r="I1" s="964"/>
      <c r="J1" s="964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458" customFormat="1" ht="14.25" customHeight="1">
      <c r="A3" s="605"/>
      <c r="B3" s="603"/>
      <c r="C3" s="603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7" t="s">
        <v>757</v>
      </c>
      <c r="F7" s="967"/>
      <c r="G7" s="967"/>
      <c r="H7" s="967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4" t="s">
        <v>46</v>
      </c>
      <c r="I1" s="964"/>
      <c r="J1" s="964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3" customFormat="1" ht="14.25" customHeight="1">
      <c r="A3" s="4"/>
      <c r="B3" s="16"/>
      <c r="C3" s="16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7" t="s">
        <v>1080</v>
      </c>
      <c r="F7" s="967"/>
      <c r="G7" s="967"/>
      <c r="H7" s="96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3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7">
        <f ca="1">IF(ROWS($1:1)&gt;COUNT(Dong),"",IF(OFFSET(TH!L$1,SMALL(Dong,ROWS($1:1)),)="331",OFFSET(TH!K$1,SMALL(Dong,ROWS($1:1)),),0))</f>
        <v>40160922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3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7">
        <f ca="1">IF(ROWS($1:2)&gt;COUNT(Dong),"",IF(OFFSET(TH!L$1,SMALL(Dong,ROWS($1:2)),)="331",OFFSET(TH!K$1,SMALL(Dong,ROWS($1:2)),),0))</f>
        <v>6512000</v>
      </c>
      <c r="H15" s="57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3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7">
        <f ca="1">IF(ROWS($1:3)&gt;COUNT(Dong),"",IF(OFFSET(TH!L$1,SMALL(Dong,ROWS($1:3)),)="331",OFFSET(TH!K$1,SMALL(Dong,ROWS($1:3)),),0))</f>
        <v>6500000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3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7">
        <f ca="1">IF(ROWS($1:4)&gt;COUNT(Dong),"",IF(OFFSET(TH!L$1,SMALL(Dong,ROWS($1:4)),)="331",OFFSET(TH!K$1,SMALL(Dong,ROWS($1:4)),),0))</f>
        <v>8500000</v>
      </c>
      <c r="H17" s="57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7">
        <f ca="1">IF(ROWS($1:5)&gt;COUNT(Dong),"",IF(OFFSET(TH!L$1,SMALL(Dong,ROWS($1:5)),)="331",OFFSET(TH!K$1,SMALL(Dong,ROWS($1:5)),),0))</f>
        <v>10000000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3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7">
        <f ca="1">IF(ROWS($1:6)&gt;COUNT(Dong),"",IF(OFFSET(TH!L$1,SMALL(Dong,ROWS($1:6)),)="331",OFFSET(TH!K$1,SMALL(Dong,ROWS($1:6)),),0))</f>
        <v>15500000</v>
      </c>
      <c r="H19" s="57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3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7">
        <f ca="1">IF(ROWS($1:7)&gt;COUNT(Dong),"",IF(OFFSET(TH!L$1,SMALL(Dong,ROWS($1:7)),)="331",OFFSET(TH!K$1,SMALL(Dong,ROWS($1:7)),),0))</f>
        <v>9470386</v>
      </c>
      <c r="H20" s="57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3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3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3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3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3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3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3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3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3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3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3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3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3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3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3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3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3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3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3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3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3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3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3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3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3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3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3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3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3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3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7" t="str">
        <f ca="1">IF(ROWS($1:37)&gt;COUNT(Dong),"",IF(OFFSET(TH!L$1,SMALL(Dong,ROWS($1:37)),)="331",OFFSET(TH!K$1,SMALL(Dong,ROWS($1:37)),),0))</f>
        <v/>
      </c>
      <c r="H50" s="57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3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7" t="str">
        <f ca="1">IF(ROWS($1:38)&gt;COUNT(Dong),"",IF(OFFSET(TH!L$1,SMALL(Dong,ROWS($1:38)),)="331",OFFSET(TH!K$1,SMALL(Dong,ROWS($1:38)),),0))</f>
        <v/>
      </c>
      <c r="H51" s="57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3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7" t="str">
        <f ca="1">IF(ROWS($1:39)&gt;COUNT(Dong),"",IF(OFFSET(TH!L$1,SMALL(Dong,ROWS($1:39)),)="331",OFFSET(TH!K$1,SMALL(Dong,ROWS($1:39)),),0))</f>
        <v/>
      </c>
      <c r="H52" s="57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3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7" t="str">
        <f ca="1">IF(ROWS($1:40)&gt;COUNT(Dong),"",IF(OFFSET(TH!L$1,SMALL(Dong,ROWS($1:40)),)="331",OFFSET(TH!K$1,SMALL(Dong,ROWS($1:40)),),0))</f>
        <v/>
      </c>
      <c r="H53" s="57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3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7" t="str">
        <f ca="1">IF(ROWS($1:41)&gt;COUNT(Dong),"",IF(OFFSET(TH!L$1,SMALL(Dong,ROWS($1:41)),)="331",OFFSET(TH!K$1,SMALL(Dong,ROWS($1:41)),),0))</f>
        <v/>
      </c>
      <c r="H54" s="57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3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7" t="str">
        <f ca="1">IF(ROWS($1:42)&gt;COUNT(Dong),"",IF(OFFSET(TH!L$1,SMALL(Dong,ROWS($1:42)),)="331",OFFSET(TH!K$1,SMALL(Dong,ROWS($1:42)),),0))</f>
        <v/>
      </c>
      <c r="H55" s="57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3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7" t="str">
        <f ca="1">IF(ROWS($1:43)&gt;COUNT(Dong),"",IF(OFFSET(TH!L$1,SMALL(Dong,ROWS($1:43)),)="331",OFFSET(TH!K$1,SMALL(Dong,ROWS($1:43)),),0))</f>
        <v/>
      </c>
      <c r="H56" s="57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3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7" t="str">
        <f ca="1">IF(ROWS($1:44)&gt;COUNT(Dong),"",IF(OFFSET(TH!L$1,SMALL(Dong,ROWS($1:44)),)="331",OFFSET(TH!K$1,SMALL(Dong,ROWS($1:44)),),0))</f>
        <v/>
      </c>
      <c r="H57" s="57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3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7" t="str">
        <f ca="1">IF(ROWS($1:45)&gt;COUNT(Dong),"",IF(OFFSET(TH!L$1,SMALL(Dong,ROWS($1:45)),)="331",OFFSET(TH!K$1,SMALL(Dong,ROWS($1:45)),),0))</f>
        <v/>
      </c>
      <c r="H58" s="57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3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7" t="str">
        <f ca="1">IF(ROWS($1:46)&gt;COUNT(Dong),"",IF(OFFSET(TH!L$1,SMALL(Dong,ROWS($1:46)),)="331",OFFSET(TH!K$1,SMALL(Dong,ROWS($1:46)),),0))</f>
        <v/>
      </c>
      <c r="H59" s="57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3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7" t="str">
        <f ca="1">IF(ROWS($1:47)&gt;COUNT(Dong),"",IF(OFFSET(TH!L$1,SMALL(Dong,ROWS($1:47)),)="331",OFFSET(TH!K$1,SMALL(Dong,ROWS($1:47)),),0))</f>
        <v/>
      </c>
      <c r="H60" s="57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3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7" t="str">
        <f ca="1">IF(ROWS($1:48)&gt;COUNT(Dong),"",IF(OFFSET(TH!L$1,SMALL(Dong,ROWS($1:48)),)="331",OFFSET(TH!K$1,SMALL(Dong,ROWS($1:48)),),0))</f>
        <v/>
      </c>
      <c r="H61" s="57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3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7" t="str">
        <f ca="1">IF(ROWS($1:49)&gt;COUNT(Dong),"",IF(OFFSET(TH!L$1,SMALL(Dong,ROWS($1:49)),)="331",OFFSET(TH!K$1,SMALL(Dong,ROWS($1:49)),),0))</f>
        <v/>
      </c>
      <c r="H62" s="57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3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7" t="str">
        <f ca="1">IF(ROWS($1:50)&gt;COUNT(Dong),"",IF(OFFSET(TH!L$1,SMALL(Dong,ROWS($1:50)),)="331",OFFSET(TH!K$1,SMALL(Dong,ROWS($1:50)),),0))</f>
        <v/>
      </c>
      <c r="H63" s="57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3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7" t="str">
        <f ca="1">IF(ROWS($1:51)&gt;COUNT(Dong),"",IF(OFFSET(TH!L$1,SMALL(Dong,ROWS($1:51)),)="331",OFFSET(TH!K$1,SMALL(Dong,ROWS($1:51)),),0))</f>
        <v/>
      </c>
      <c r="H64" s="57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3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7" t="str">
        <f ca="1">IF(ROWS($1:52)&gt;COUNT(Dong),"",IF(OFFSET(TH!L$1,SMALL(Dong,ROWS($1:52)),)="331",OFFSET(TH!K$1,SMALL(Dong,ROWS($1:52)),),0))</f>
        <v/>
      </c>
      <c r="H65" s="57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3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7" t="str">
        <f ca="1">IF(ROWS($1:53)&gt;COUNT(Dong),"",IF(OFFSET(TH!L$1,SMALL(Dong,ROWS($1:53)),)="331",OFFSET(TH!K$1,SMALL(Dong,ROWS($1:53)),),0))</f>
        <v/>
      </c>
      <c r="H66" s="57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3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7" t="str">
        <f ca="1">IF(ROWS($1:54)&gt;COUNT(Dong),"",IF(OFFSET(TH!L$1,SMALL(Dong,ROWS($1:54)),)="331",OFFSET(TH!K$1,SMALL(Dong,ROWS($1:54)),),0))</f>
        <v/>
      </c>
      <c r="H67" s="57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3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7" t="str">
        <f ca="1">IF(ROWS($1:55)&gt;COUNT(Dong),"",IF(OFFSET(TH!L$1,SMALL(Dong,ROWS($1:55)),)="331",OFFSET(TH!K$1,SMALL(Dong,ROWS($1:55)),),0))</f>
        <v/>
      </c>
      <c r="H68" s="57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3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7" t="str">
        <f ca="1">IF(ROWS($1:56)&gt;COUNT(Dong),"",IF(OFFSET(TH!L$1,SMALL(Dong,ROWS($1:56)),)="331",OFFSET(TH!K$1,SMALL(Dong,ROWS($1:56)),),0))</f>
        <v/>
      </c>
      <c r="H69" s="57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3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7" t="str">
        <f ca="1">IF(ROWS($1:57)&gt;COUNT(Dong),"",IF(OFFSET(TH!L$1,SMALL(Dong,ROWS($1:57)),)="331",OFFSET(TH!K$1,SMALL(Dong,ROWS($1:57)),),0))</f>
        <v/>
      </c>
      <c r="H70" s="57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3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7" t="str">
        <f ca="1">IF(ROWS($1:58)&gt;COUNT(Dong),"",IF(OFFSET(TH!L$1,SMALL(Dong,ROWS($1:58)),)="331",OFFSET(TH!K$1,SMALL(Dong,ROWS($1:58)),),0))</f>
        <v/>
      </c>
      <c r="H71" s="57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3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7" t="str">
        <f ca="1">IF(ROWS($1:59)&gt;COUNT(Dong),"",IF(OFFSET(TH!L$1,SMALL(Dong,ROWS($1:59)),)="331",OFFSET(TH!K$1,SMALL(Dong,ROWS($1:59)),),0))</f>
        <v/>
      </c>
      <c r="H72" s="57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3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7" t="str">
        <f ca="1">IF(ROWS($1:60)&gt;COUNT(Dong),"",IF(OFFSET(TH!L$1,SMALL(Dong,ROWS($1:60)),)="331",OFFSET(TH!K$1,SMALL(Dong,ROWS($1:60)),),0))</f>
        <v/>
      </c>
      <c r="H73" s="57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3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7" t="str">
        <f ca="1">IF(ROWS($1:61)&gt;COUNT(Dong),"",IF(OFFSET(TH!L$1,SMALL(Dong,ROWS($1:61)),)="331",OFFSET(TH!K$1,SMALL(Dong,ROWS($1:61)),),0))</f>
        <v/>
      </c>
      <c r="H74" s="57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3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7" t="str">
        <f ca="1">IF(ROWS($1:62)&gt;COUNT(Dong),"",IF(OFFSET(TH!L$1,SMALL(Dong,ROWS($1:62)),)="331",OFFSET(TH!K$1,SMALL(Dong,ROWS($1:62)),),0))</f>
        <v/>
      </c>
      <c r="H75" s="57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3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7" t="str">
        <f ca="1">IF(ROWS($1:63)&gt;COUNT(Dong),"",IF(OFFSET(TH!L$1,SMALL(Dong,ROWS($1:63)),)="331",OFFSET(TH!K$1,SMALL(Dong,ROWS($1:63)),),0))</f>
        <v/>
      </c>
      <c r="H76" s="57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3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7" t="str">
        <f ca="1">IF(ROWS($1:64)&gt;COUNT(Dong),"",IF(OFFSET(TH!L$1,SMALL(Dong,ROWS($1:64)),)="331",OFFSET(TH!K$1,SMALL(Dong,ROWS($1:64)),),0))</f>
        <v/>
      </c>
      <c r="H77" s="57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3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7" t="str">
        <f ca="1">IF(ROWS($1:65)&gt;COUNT(Dong),"",IF(OFFSET(TH!L$1,SMALL(Dong,ROWS($1:65)),)="331",OFFSET(TH!K$1,SMALL(Dong,ROWS($1:65)),),0))</f>
        <v/>
      </c>
      <c r="H78" s="57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3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7" t="str">
        <f ca="1">IF(ROWS($1:66)&gt;COUNT(Dong),"",IF(OFFSET(TH!L$1,SMALL(Dong,ROWS($1:66)),)="331",OFFSET(TH!K$1,SMALL(Dong,ROWS($1:66)),),0))</f>
        <v/>
      </c>
      <c r="H79" s="57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3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7" t="str">
        <f ca="1">IF(ROWS($1:67)&gt;COUNT(Dong),"",IF(OFFSET(TH!L$1,SMALL(Dong,ROWS($1:67)),)="331",OFFSET(TH!K$1,SMALL(Dong,ROWS($1:67)),),0))</f>
        <v/>
      </c>
      <c r="H80" s="57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3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7" t="str">
        <f ca="1">IF(ROWS($1:68)&gt;COUNT(Dong),"",IF(OFFSET(TH!L$1,SMALL(Dong,ROWS($1:68)),)="331",OFFSET(TH!K$1,SMALL(Dong,ROWS($1:68)),),0))</f>
        <v/>
      </c>
      <c r="H81" s="57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3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7" t="str">
        <f ca="1">IF(ROWS($1:69)&gt;COUNT(Dong),"",IF(OFFSET(TH!L$1,SMALL(Dong,ROWS($1:69)),)="331",OFFSET(TH!K$1,SMALL(Dong,ROWS($1:69)),),0))</f>
        <v/>
      </c>
      <c r="H82" s="57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3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7" t="str">
        <f ca="1">IF(ROWS($1:70)&gt;COUNT(Dong),"",IF(OFFSET(TH!L$1,SMALL(Dong,ROWS($1:70)),)="331",OFFSET(TH!K$1,SMALL(Dong,ROWS($1:70)),),0))</f>
        <v/>
      </c>
      <c r="H83" s="57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3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7" t="str">
        <f ca="1">IF(ROWS($1:71)&gt;COUNT(Dong),"",IF(OFFSET(TH!L$1,SMALL(Dong,ROWS($1:71)),)="331",OFFSET(TH!K$1,SMALL(Dong,ROWS($1:71)),),0))</f>
        <v/>
      </c>
      <c r="H84" s="57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3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7" t="str">
        <f ca="1">IF(ROWS($1:72)&gt;COUNT(Dong),"",IF(OFFSET(TH!L$1,SMALL(Dong,ROWS($1:72)),)="331",OFFSET(TH!K$1,SMALL(Dong,ROWS($1:72)),),0))</f>
        <v/>
      </c>
      <c r="H85" s="57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3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7" t="str">
        <f ca="1">IF(ROWS($1:73)&gt;COUNT(Dong),"",IF(OFFSET(TH!L$1,SMALL(Dong,ROWS($1:73)),)="331",OFFSET(TH!K$1,SMALL(Dong,ROWS($1:73)),),0))</f>
        <v/>
      </c>
      <c r="H86" s="57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3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7" t="str">
        <f ca="1">IF(ROWS($1:74)&gt;COUNT(Dong),"",IF(OFFSET(TH!L$1,SMALL(Dong,ROWS($1:74)),)="331",OFFSET(TH!K$1,SMALL(Dong,ROWS($1:74)),),0))</f>
        <v/>
      </c>
      <c r="H87" s="57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3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7" t="str">
        <f ca="1">IF(ROWS($1:75)&gt;COUNT(Dong),"",IF(OFFSET(TH!L$1,SMALL(Dong,ROWS($1:75)),)="331",OFFSET(TH!K$1,SMALL(Dong,ROWS($1:75)),),0))</f>
        <v/>
      </c>
      <c r="H88" s="57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3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7" t="str">
        <f ca="1">IF(ROWS($1:76)&gt;COUNT(Dong),"",IF(OFFSET(TH!L$1,SMALL(Dong,ROWS($1:76)),)="331",OFFSET(TH!K$1,SMALL(Dong,ROWS($1:76)),),0))</f>
        <v/>
      </c>
      <c r="H89" s="57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3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7" t="str">
        <f ca="1">IF(ROWS($1:77)&gt;COUNT(Dong),"",IF(OFFSET(TH!L$1,SMALL(Dong,ROWS($1:77)),)="331",OFFSET(TH!K$1,SMALL(Dong,ROWS($1:77)),),0))</f>
        <v/>
      </c>
      <c r="H90" s="57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3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7" t="str">
        <f ca="1">IF(ROWS($1:78)&gt;COUNT(Dong),"",IF(OFFSET(TH!L$1,SMALL(Dong,ROWS($1:78)),)="331",OFFSET(TH!K$1,SMALL(Dong,ROWS($1:78)),),0))</f>
        <v/>
      </c>
      <c r="H91" s="57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3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7" t="str">
        <f ca="1">IF(ROWS($1:79)&gt;COUNT(Dong),"",IF(OFFSET(TH!L$1,SMALL(Dong,ROWS($1:79)),)="331",OFFSET(TH!K$1,SMALL(Dong,ROWS($1:79)),),0))</f>
        <v/>
      </c>
      <c r="H92" s="57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3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7" t="str">
        <f ca="1">IF(ROWS($1:80)&gt;COUNT(Dong),"",IF(OFFSET(TH!L$1,SMALL(Dong,ROWS($1:80)),)="331",OFFSET(TH!K$1,SMALL(Dong,ROWS($1:80)),),0))</f>
        <v/>
      </c>
      <c r="H93" s="57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3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7" t="str">
        <f ca="1">IF(ROWS($1:81)&gt;COUNT(Dong),"",IF(OFFSET(TH!L$1,SMALL(Dong,ROWS($1:81)),)="331",OFFSET(TH!K$1,SMALL(Dong,ROWS($1:81)),),0))</f>
        <v/>
      </c>
      <c r="H94" s="57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3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7" t="str">
        <f ca="1">IF(ROWS($1:82)&gt;COUNT(Dong),"",IF(OFFSET(TH!L$1,SMALL(Dong,ROWS($1:82)),)="331",OFFSET(TH!K$1,SMALL(Dong,ROWS($1:82)),),0))</f>
        <v/>
      </c>
      <c r="H95" s="57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3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7" t="str">
        <f ca="1">IF(ROWS($1:83)&gt;COUNT(Dong),"",IF(OFFSET(TH!L$1,SMALL(Dong,ROWS($1:83)),)="331",OFFSET(TH!K$1,SMALL(Dong,ROWS($1:83)),),0))</f>
        <v/>
      </c>
      <c r="H96" s="57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3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7" t="str">
        <f ca="1">IF(ROWS($1:84)&gt;COUNT(Dong),"",IF(OFFSET(TH!L$1,SMALL(Dong,ROWS($1:84)),)="331",OFFSET(TH!K$1,SMALL(Dong,ROWS($1:84)),),0))</f>
        <v/>
      </c>
      <c r="H97" s="57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3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7" t="str">
        <f ca="1">IF(ROWS($1:85)&gt;COUNT(Dong),"",IF(OFFSET(TH!L$1,SMALL(Dong,ROWS($1:85)),)="331",OFFSET(TH!K$1,SMALL(Dong,ROWS($1:85)),),0))</f>
        <v/>
      </c>
      <c r="H98" s="57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3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7" t="str">
        <f ca="1">IF(ROWS($1:86)&gt;COUNT(Dong),"",IF(OFFSET(TH!L$1,SMALL(Dong,ROWS($1:86)),)="331",OFFSET(TH!K$1,SMALL(Dong,ROWS($1:86)),),0))</f>
        <v/>
      </c>
      <c r="H99" s="57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3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7" t="str">
        <f ca="1">IF(ROWS($1:87)&gt;COUNT(Dong),"",IF(OFFSET(TH!L$1,SMALL(Dong,ROWS($1:87)),)="331",OFFSET(TH!K$1,SMALL(Dong,ROWS($1:87)),),0))</f>
        <v/>
      </c>
      <c r="H100" s="57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1" t="s">
        <v>176</v>
      </c>
      <c r="K2" s="971"/>
      <c r="L2" s="971"/>
      <c r="M2" s="971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0"/>
      <c r="L3" s="970"/>
      <c r="M3" s="970"/>
      <c r="N3" s="260"/>
    </row>
    <row r="4" spans="1:14">
      <c r="F4" s="260"/>
      <c r="G4" s="260"/>
      <c r="H4" s="260"/>
      <c r="I4" s="260"/>
      <c r="J4" s="970"/>
      <c r="K4" s="970"/>
      <c r="L4" s="970"/>
      <c r="M4" s="970"/>
      <c r="N4" s="260"/>
    </row>
    <row r="5" spans="1:14" s="261" customFormat="1" ht="23.25" customHeight="1">
      <c r="A5" s="980" t="s">
        <v>177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71" t="s">
        <v>462</v>
      </c>
      <c r="B6" s="971" t="s">
        <v>178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74" t="s">
        <v>20</v>
      </c>
      <c r="B8" s="982" t="s">
        <v>1</v>
      </c>
      <c r="C8" s="983"/>
      <c r="D8" s="974" t="s">
        <v>0</v>
      </c>
      <c r="E8" s="974" t="s">
        <v>14</v>
      </c>
      <c r="F8" s="973" t="s">
        <v>21</v>
      </c>
      <c r="G8" s="973"/>
      <c r="H8" s="973"/>
      <c r="I8" s="973"/>
      <c r="J8" s="973"/>
      <c r="K8" s="973"/>
      <c r="L8" s="973" t="s">
        <v>31</v>
      </c>
      <c r="M8" s="973"/>
      <c r="N8" s="973"/>
    </row>
    <row r="9" spans="1:14" ht="15.75" customHeight="1">
      <c r="A9" s="974"/>
      <c r="B9" s="984"/>
      <c r="C9" s="985"/>
      <c r="D9" s="974"/>
      <c r="E9" s="974"/>
      <c r="F9" s="973" t="s">
        <v>179</v>
      </c>
      <c r="G9" s="973"/>
      <c r="H9" s="973"/>
      <c r="I9" s="973" t="s">
        <v>180</v>
      </c>
      <c r="J9" s="973"/>
      <c r="K9" s="973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76" t="s">
        <v>15</v>
      </c>
      <c r="C10" s="976" t="s">
        <v>32</v>
      </c>
      <c r="D10" s="974"/>
      <c r="E10" s="974"/>
      <c r="F10" s="978" t="s">
        <v>181</v>
      </c>
      <c r="G10" s="978" t="s">
        <v>182</v>
      </c>
      <c r="H10" s="978" t="s">
        <v>183</v>
      </c>
      <c r="I10" s="978" t="s">
        <v>181</v>
      </c>
      <c r="J10" s="978" t="s">
        <v>182</v>
      </c>
      <c r="K10" s="978" t="s">
        <v>183</v>
      </c>
      <c r="L10" s="975"/>
      <c r="M10" s="975"/>
      <c r="N10" s="975"/>
    </row>
    <row r="11" spans="1:14">
      <c r="A11" s="974"/>
      <c r="B11" s="977"/>
      <c r="C11" s="977"/>
      <c r="D11" s="974"/>
      <c r="E11" s="974"/>
      <c r="F11" s="979"/>
      <c r="G11" s="979"/>
      <c r="H11" s="979"/>
      <c r="I11" s="979"/>
      <c r="J11" s="979"/>
      <c r="K11" s="979"/>
      <c r="L11" s="975"/>
      <c r="M11" s="975"/>
      <c r="N11" s="975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2" t="str">
        <f>"Ngày 31 tháng  12  năm  "&amp;YEAR($A$14)</f>
        <v>Ngày 31 tháng  12  năm  2011</v>
      </c>
      <c r="F23" s="972"/>
      <c r="G23" s="972"/>
      <c r="H23" s="972"/>
      <c r="I23" s="972"/>
      <c r="J23" s="972"/>
      <c r="K23" s="972"/>
      <c r="L23" s="972"/>
      <c r="M23" s="972"/>
      <c r="N23" s="972"/>
    </row>
    <row r="24" spans="1:14">
      <c r="A24" s="972" t="s">
        <v>11</v>
      </c>
      <c r="B24" s="972"/>
      <c r="C24" s="972"/>
      <c r="D24" s="972"/>
      <c r="E24" s="972" t="s">
        <v>12</v>
      </c>
      <c r="F24" s="972"/>
      <c r="G24" s="972"/>
      <c r="H24" s="972"/>
      <c r="I24" s="972"/>
      <c r="J24" s="972"/>
      <c r="K24" s="972"/>
      <c r="L24" s="972"/>
      <c r="M24" s="972"/>
      <c r="N24" s="972"/>
    </row>
    <row r="25" spans="1:14">
      <c r="A25" s="972" t="s">
        <v>13</v>
      </c>
      <c r="B25" s="972"/>
      <c r="C25" s="972"/>
      <c r="D25" s="972"/>
      <c r="E25" s="972" t="s">
        <v>13</v>
      </c>
      <c r="F25" s="972"/>
      <c r="G25" s="972"/>
      <c r="H25" s="972"/>
      <c r="I25" s="972"/>
      <c r="J25" s="972"/>
      <c r="K25" s="972"/>
      <c r="L25" s="972"/>
      <c r="M25" s="972"/>
      <c r="N25" s="9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4" t="s">
        <v>185</v>
      </c>
      <c r="I1" s="964"/>
      <c r="J1" s="964"/>
      <c r="K1" s="964"/>
      <c r="L1" s="964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5"/>
      <c r="J2" s="965"/>
      <c r="K2" s="965"/>
      <c r="L2" s="965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5"/>
      <c r="I3" s="965"/>
      <c r="J3" s="965"/>
      <c r="K3" s="965"/>
      <c r="L3" s="965"/>
      <c r="M3" s="714"/>
      <c r="N3" s="708"/>
    </row>
    <row r="4" spans="1:14" s="279" customFormat="1" ht="27.75" customHeight="1">
      <c r="B4" s="987" t="s">
        <v>186</v>
      </c>
      <c r="C4" s="987"/>
      <c r="D4" s="987"/>
      <c r="E4" s="987"/>
      <c r="F4" s="987"/>
      <c r="G4" s="987"/>
      <c r="H4" s="987"/>
      <c r="I4" s="987"/>
      <c r="J4" s="987"/>
      <c r="K4" s="987"/>
      <c r="L4" s="987"/>
      <c r="N4" s="709"/>
    </row>
    <row r="5" spans="1:14" s="279" customFormat="1" ht="15" customHeight="1">
      <c r="B5" s="986" t="s">
        <v>187</v>
      </c>
      <c r="C5" s="986"/>
      <c r="D5" s="986"/>
      <c r="E5" s="986"/>
      <c r="F5" s="986"/>
      <c r="G5" s="986"/>
      <c r="H5" s="986"/>
      <c r="I5" s="986"/>
      <c r="J5" s="986"/>
      <c r="K5" s="986"/>
      <c r="L5" s="986"/>
      <c r="N5" s="709"/>
    </row>
    <row r="6" spans="1:14" s="279" customFormat="1" ht="12.75" hidden="1" customHeight="1">
      <c r="B6" s="986" t="s">
        <v>188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N6" s="709"/>
    </row>
    <row r="7" spans="1:14" s="280" customFormat="1" ht="24" hidden="1" customHeight="1">
      <c r="C7" s="994" t="s">
        <v>189</v>
      </c>
      <c r="D7" s="994"/>
      <c r="E7" s="994"/>
      <c r="F7" s="994"/>
      <c r="G7" s="994"/>
      <c r="H7" s="994"/>
      <c r="I7" s="994"/>
      <c r="J7" s="994"/>
      <c r="K7" s="994"/>
      <c r="L7" s="994"/>
      <c r="N7" s="710"/>
    </row>
    <row r="8" spans="1:14" ht="20.25" customHeight="1">
      <c r="B8" s="988" t="s">
        <v>35</v>
      </c>
      <c r="C8" s="989" t="s">
        <v>190</v>
      </c>
      <c r="D8" s="990" t="s">
        <v>191</v>
      </c>
      <c r="E8" s="992" t="s">
        <v>137</v>
      </c>
      <c r="F8" s="992"/>
      <c r="G8" s="992"/>
      <c r="H8" s="992"/>
      <c r="I8" s="992"/>
      <c r="J8" s="992"/>
      <c r="K8" s="992"/>
      <c r="L8" s="992"/>
    </row>
    <row r="9" spans="1:14" ht="20.25" customHeight="1">
      <c r="B9" s="988"/>
      <c r="C9" s="989"/>
      <c r="D9" s="991"/>
      <c r="E9" s="992" t="s">
        <v>192</v>
      </c>
      <c r="F9" s="992"/>
      <c r="G9" s="993" t="s">
        <v>193</v>
      </c>
      <c r="H9" s="993"/>
      <c r="I9" s="993" t="s">
        <v>194</v>
      </c>
      <c r="J9" s="993"/>
      <c r="K9" s="993" t="s">
        <v>195</v>
      </c>
      <c r="L9" s="993"/>
    </row>
    <row r="10" spans="1:14" ht="20.25" hidden="1" customHeight="1">
      <c r="B10" s="988"/>
      <c r="C10" s="989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005" t="s">
        <v>209</v>
      </c>
      <c r="K2" s="1005"/>
      <c r="L2" s="1005"/>
      <c r="M2" s="1005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100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6"/>
      <c r="L3" s="1006"/>
      <c r="M3" s="1006"/>
      <c r="N3" s="324"/>
    </row>
    <row r="4" spans="1:17" s="256" customFormat="1" ht="16.5" customHeight="1">
      <c r="B4" s="318"/>
      <c r="C4" s="318"/>
      <c r="D4" s="318"/>
      <c r="E4" s="323"/>
      <c r="F4" s="318"/>
      <c r="J4" s="1006"/>
      <c r="K4" s="1006"/>
      <c r="L4" s="1006"/>
      <c r="M4" s="1006"/>
      <c r="N4" s="324"/>
    </row>
    <row r="5" spans="1:17" ht="18.75" customHeight="1">
      <c r="B5" s="1007" t="s">
        <v>210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325"/>
    </row>
    <row r="6" spans="1:17" s="326" customFormat="1" ht="12.75">
      <c r="B6" s="1008" t="s">
        <v>211</v>
      </c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9" t="s">
        <v>654</v>
      </c>
      <c r="K8" s="1009"/>
      <c r="L8" s="1009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999" t="s">
        <v>35</v>
      </c>
      <c r="B10" s="1000" t="s">
        <v>1</v>
      </c>
      <c r="C10" s="1000"/>
      <c r="D10" s="1001" t="s">
        <v>0</v>
      </c>
      <c r="E10" s="1001" t="s">
        <v>214</v>
      </c>
      <c r="F10" s="1001" t="s">
        <v>202</v>
      </c>
      <c r="G10" s="1003" t="s">
        <v>215</v>
      </c>
      <c r="H10" s="1004"/>
      <c r="I10" s="1003" t="s">
        <v>216</v>
      </c>
      <c r="J10" s="1004"/>
      <c r="K10" s="1003" t="s">
        <v>217</v>
      </c>
      <c r="L10" s="1004"/>
      <c r="M10" s="1001" t="s">
        <v>125</v>
      </c>
      <c r="N10" s="335"/>
      <c r="O10" s="336" t="s">
        <v>208</v>
      </c>
    </row>
    <row r="11" spans="1:17" ht="31.5" customHeight="1">
      <c r="A11" s="999"/>
      <c r="B11" s="337" t="s">
        <v>15</v>
      </c>
      <c r="C11" s="337" t="s">
        <v>32</v>
      </c>
      <c r="D11" s="1001"/>
      <c r="E11" s="1001"/>
      <c r="F11" s="1001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1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2" t="str">
        <f ca="1">"Ngày 31 tháng  12  năm  "&amp;YEAR($A$14)</f>
        <v>Ngày 31 tháng  12  năm  1900</v>
      </c>
      <c r="K77" s="1002"/>
      <c r="L77" s="1002"/>
      <c r="M77" s="1002"/>
      <c r="N77" s="341"/>
    </row>
    <row r="78" spans="1:14">
      <c r="C78" s="328"/>
      <c r="D78" s="553" t="s">
        <v>11</v>
      </c>
      <c r="E78" s="1002" t="s">
        <v>12</v>
      </c>
      <c r="F78" s="1002"/>
      <c r="G78" s="1002"/>
      <c r="H78" s="1002"/>
      <c r="I78" s="1002"/>
      <c r="J78" s="1002" t="s">
        <v>107</v>
      </c>
      <c r="K78" s="1002"/>
      <c r="L78" s="1002"/>
      <c r="M78" s="1002"/>
      <c r="N78" s="341"/>
    </row>
    <row r="79" spans="1:14">
      <c r="C79" s="328"/>
      <c r="D79" s="553" t="s">
        <v>13</v>
      </c>
      <c r="E79" s="1002" t="s">
        <v>13</v>
      </c>
      <c r="F79" s="1002"/>
      <c r="G79" s="1002"/>
      <c r="H79" s="1002" t="s">
        <v>134</v>
      </c>
      <c r="I79" s="1002"/>
      <c r="J79" s="1002" t="s">
        <v>134</v>
      </c>
      <c r="K79" s="1002"/>
      <c r="L79" s="1002"/>
      <c r="M79" s="1002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998" t="s">
        <v>101</v>
      </c>
      <c r="K88" s="998"/>
      <c r="L88" s="998"/>
      <c r="M88" s="998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11" t="s">
        <v>224</v>
      </c>
      <c r="G1" s="1011"/>
      <c r="H1" s="1011"/>
      <c r="I1" s="1011"/>
      <c r="J1" s="101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1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0"/>
      <c r="H2" s="1010"/>
      <c r="I2" s="1010"/>
      <c r="J2" s="1010"/>
      <c r="K2" s="371"/>
    </row>
    <row r="3" spans="1:12" ht="15">
      <c r="A3" s="373"/>
      <c r="B3" s="373"/>
      <c r="C3" s="373"/>
      <c r="D3" s="373"/>
      <c r="E3" s="374"/>
      <c r="F3" s="1010"/>
      <c r="G3" s="1010"/>
      <c r="H3" s="1010"/>
      <c r="I3" s="1010"/>
      <c r="J3" s="101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12" t="s">
        <v>229</v>
      </c>
      <c r="B9" s="1013"/>
      <c r="C9" s="1013"/>
      <c r="D9" s="1013"/>
      <c r="E9" s="381"/>
      <c r="F9" s="375"/>
      <c r="G9" s="382"/>
      <c r="H9" s="382"/>
      <c r="I9" s="382"/>
      <c r="J9" s="383"/>
      <c r="K9" s="383"/>
    </row>
    <row r="10" spans="1:12" ht="19.5" customHeight="1">
      <c r="A10" s="1014" t="s">
        <v>230</v>
      </c>
      <c r="B10" s="1015" t="s">
        <v>231</v>
      </c>
      <c r="C10" s="1017" t="s">
        <v>15</v>
      </c>
      <c r="D10" s="1018"/>
      <c r="E10" s="1019" t="s">
        <v>0</v>
      </c>
      <c r="F10" s="1028" t="s">
        <v>232</v>
      </c>
      <c r="G10" s="1022" t="s">
        <v>201</v>
      </c>
      <c r="H10" s="1022"/>
      <c r="I10" s="1018"/>
      <c r="J10" s="1023" t="s">
        <v>233</v>
      </c>
      <c r="K10" s="384"/>
      <c r="L10" s="385" t="s">
        <v>218</v>
      </c>
    </row>
    <row r="11" spans="1:12" ht="19.5" customHeight="1">
      <c r="A11" s="1014"/>
      <c r="B11" s="1016"/>
      <c r="C11" s="386" t="s">
        <v>215</v>
      </c>
      <c r="D11" s="386" t="s">
        <v>216</v>
      </c>
      <c r="E11" s="1020"/>
      <c r="F11" s="1029"/>
      <c r="G11" s="387" t="s">
        <v>215</v>
      </c>
      <c r="H11" s="387" t="s">
        <v>216</v>
      </c>
      <c r="I11" s="387" t="s">
        <v>217</v>
      </c>
      <c r="J11" s="102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26"/>
      <c r="C35" s="1026"/>
      <c r="D35" s="1026"/>
      <c r="E35" s="102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27" t="s">
        <v>12</v>
      </c>
      <c r="F37" s="102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21" t="s">
        <v>13</v>
      </c>
      <c r="F38" s="1021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48" t="s">
        <v>278</v>
      </c>
      <c r="M1" s="1048"/>
      <c r="N1" s="1048"/>
      <c r="O1" s="1048"/>
    </row>
    <row r="2" spans="1:18" ht="15" customHeight="1">
      <c r="A2" s="488" t="str">
        <f>TH!A2</f>
        <v>Địa chỉ: 1A227/1 Ấp 1, Phạm Văn Hai, Bình Chánh, TPHCM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4" customFormat="1" ht="24" customHeight="1">
      <c r="A5" s="1049" t="s">
        <v>279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6"/>
    </row>
    <row r="6" spans="1:18" s="494" customFormat="1" ht="21" customHeight="1">
      <c r="A6" s="1050" t="s">
        <v>433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6"/>
    </row>
    <row r="7" spans="1:18" s="494" customFormat="1" ht="21" customHeight="1">
      <c r="A7" s="1051" t="s">
        <v>321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6"/>
    </row>
    <row r="8" spans="1:18">
      <c r="D8" s="490"/>
    </row>
    <row r="9" spans="1:18" s="495" customFormat="1" ht="24" customHeight="1">
      <c r="A9" s="1038" t="s">
        <v>230</v>
      </c>
      <c r="B9" s="1041" t="s">
        <v>280</v>
      </c>
      <c r="C9" s="1042"/>
      <c r="D9" s="1042"/>
      <c r="E9" s="1042"/>
      <c r="F9" s="1042"/>
      <c r="G9" s="1042"/>
      <c r="H9" s="1043"/>
      <c r="I9" s="1041" t="s">
        <v>281</v>
      </c>
      <c r="J9" s="1042"/>
      <c r="K9" s="1042"/>
      <c r="L9" s="1043"/>
      <c r="M9" s="1044" t="s">
        <v>282</v>
      </c>
      <c r="N9" s="1044"/>
      <c r="O9" s="1044"/>
      <c r="P9" s="557"/>
    </row>
    <row r="10" spans="1:18" s="495" customFormat="1" ht="24" customHeight="1">
      <c r="A10" s="1039"/>
      <c r="B10" s="1041" t="s">
        <v>283</v>
      </c>
      <c r="C10" s="1043"/>
      <c r="D10" s="1038" t="s">
        <v>284</v>
      </c>
      <c r="E10" s="1038" t="s">
        <v>285</v>
      </c>
      <c r="F10" s="1038" t="s">
        <v>286</v>
      </c>
      <c r="G10" s="1038" t="s">
        <v>287</v>
      </c>
      <c r="H10" s="1038" t="s">
        <v>288</v>
      </c>
      <c r="I10" s="1041" t="s">
        <v>289</v>
      </c>
      <c r="J10" s="1043"/>
      <c r="K10" s="1045" t="s">
        <v>290</v>
      </c>
      <c r="L10" s="1038" t="s">
        <v>291</v>
      </c>
      <c r="M10" s="1044" t="s">
        <v>283</v>
      </c>
      <c r="N10" s="1044"/>
      <c r="O10" s="1044" t="s">
        <v>292</v>
      </c>
      <c r="P10" s="557"/>
    </row>
    <row r="11" spans="1:18" s="495" customFormat="1" ht="55.5" customHeight="1">
      <c r="A11" s="1040"/>
      <c r="B11" s="496" t="s">
        <v>293</v>
      </c>
      <c r="C11" s="496" t="s">
        <v>231</v>
      </c>
      <c r="D11" s="1040"/>
      <c r="E11" s="1040"/>
      <c r="F11" s="1040"/>
      <c r="G11" s="1040"/>
      <c r="H11" s="1040"/>
      <c r="I11" s="496" t="s">
        <v>294</v>
      </c>
      <c r="J11" s="496" t="s">
        <v>295</v>
      </c>
      <c r="K11" s="1046"/>
      <c r="L11" s="1040"/>
      <c r="M11" s="496" t="s">
        <v>15</v>
      </c>
      <c r="N11" s="496" t="s">
        <v>231</v>
      </c>
      <c r="O11" s="1044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48" t="s">
        <v>304</v>
      </c>
      <c r="G2" s="1048"/>
      <c r="H2" s="1048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4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7"/>
      <c r="H3" s="1047"/>
    </row>
    <row r="4" spans="1:11">
      <c r="A4" s="490"/>
      <c r="B4" s="490"/>
      <c r="C4" s="493"/>
      <c r="D4" s="493"/>
      <c r="E4" s="493"/>
      <c r="F4" s="1047"/>
      <c r="G4" s="1047"/>
      <c r="H4" s="1047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4" t="s">
        <v>305</v>
      </c>
      <c r="B6" s="1054"/>
      <c r="C6" s="1054"/>
      <c r="D6" s="1054"/>
      <c r="E6" s="1054"/>
      <c r="F6" s="1054"/>
      <c r="G6" s="1054"/>
      <c r="H6" s="1054"/>
    </row>
    <row r="7" spans="1:11" ht="17.25" customHeight="1" thickBot="1">
      <c r="A7" s="1053" t="str">
        <f ca="1" xml:space="preserve"> IF(ROWS($1:1)&gt;COUNT(Dong3),"","Số: "&amp;OFFSET('SO-TS'!$G$1,SMALL(Dong3,ROWS($1:1)),))</f>
        <v>Số: SX01/11</v>
      </c>
      <c r="B7" s="1053"/>
      <c r="C7" s="1053"/>
      <c r="D7" s="1053"/>
      <c r="E7" s="1053"/>
      <c r="F7" s="1053"/>
      <c r="G7" s="1053"/>
      <c r="H7" s="1053"/>
      <c r="J7" s="549" t="s">
        <v>322</v>
      </c>
      <c r="K7" s="550" t="s">
        <v>328</v>
      </c>
    </row>
    <row r="8" spans="1:11" ht="17.25" customHeight="1">
      <c r="A8" s="105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5"/>
      <c r="C8" s="1055"/>
      <c r="D8" s="1055"/>
      <c r="E8" s="1055"/>
      <c r="F8" s="1055"/>
      <c r="G8" s="1055"/>
      <c r="H8" s="1055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7" t="s">
        <v>123</v>
      </c>
      <c r="B17" s="1058"/>
      <c r="C17" s="1061" t="s">
        <v>307</v>
      </c>
      <c r="D17" s="1062"/>
      <c r="E17" s="1063"/>
      <c r="F17" s="1064" t="s">
        <v>308</v>
      </c>
      <c r="G17" s="1065"/>
      <c r="H17" s="1066"/>
    </row>
    <row r="18" spans="1:8" s="545" customFormat="1" ht="28.5" customHeight="1">
      <c r="A18" s="1059"/>
      <c r="B18" s="1060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7" t="s">
        <v>2</v>
      </c>
      <c r="B19" s="1067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8" t="s">
        <v>315</v>
      </c>
      <c r="B28" s="1068"/>
      <c r="C28" s="1068"/>
      <c r="D28" s="1068"/>
      <c r="E28" s="1068"/>
      <c r="F28" s="1068"/>
      <c r="G28" s="1068"/>
      <c r="H28" s="1068"/>
    </row>
    <row r="29" spans="1:8" ht="27" customHeight="1">
      <c r="A29" s="503" t="s">
        <v>35</v>
      </c>
      <c r="B29" s="1041" t="s">
        <v>316</v>
      </c>
      <c r="C29" s="1043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52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52"/>
      <c r="C37" s="1052"/>
      <c r="D37" s="1052"/>
      <c r="E37" s="1052"/>
      <c r="F37" s="1052"/>
      <c r="G37" s="1052"/>
      <c r="H37" s="1052"/>
    </row>
    <row r="38" spans="1:8">
      <c r="A38" s="1052" t="str">
        <f ca="1" xml:space="preserve"> IF(ROWS($1:1)&gt;COUNT(Dong3),"","Lý do giảm:   "&amp;OFFSET('SO-TS'!$O$1,SMALL(Dong3,ROWS($1:1)),))</f>
        <v xml:space="preserve">Lý do giảm:   </v>
      </c>
      <c r="B38" s="1052"/>
      <c r="C38" s="1052"/>
      <c r="D38" s="1052"/>
      <c r="E38" s="1052"/>
      <c r="F38" s="1052"/>
      <c r="G38" s="1052"/>
      <c r="H38" s="1052"/>
    </row>
    <row r="39" spans="1:8">
      <c r="A39" s="513"/>
      <c r="B39" s="513"/>
      <c r="C39" s="508"/>
      <c r="D39" s="508"/>
      <c r="E39" s="1056" t="s">
        <v>423</v>
      </c>
      <c r="F39" s="1056"/>
      <c r="G39" s="1056"/>
      <c r="H39" s="1056"/>
    </row>
    <row r="40" spans="1:8">
      <c r="A40" s="1053" t="s">
        <v>319</v>
      </c>
      <c r="B40" s="1053"/>
      <c r="C40" s="1053" t="s">
        <v>12</v>
      </c>
      <c r="D40" s="1053"/>
      <c r="E40" s="1048" t="s">
        <v>107</v>
      </c>
      <c r="F40" s="1048"/>
      <c r="G40" s="1048"/>
      <c r="H40" s="1048"/>
    </row>
  </sheetData>
  <dataConsolidate/>
  <mergeCells count="17"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2017-03-07T02:09:29Z</cp:lastPrinted>
  <dcterms:created xsi:type="dcterms:W3CDTF">1996-10-14T23:33:28Z</dcterms:created>
  <dcterms:modified xsi:type="dcterms:W3CDTF">2017-03-21T06:44:21Z</dcterms:modified>
</cp:coreProperties>
</file>