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25" windowWidth="19440" windowHeight="9855" activeTab="5"/>
  </bookViews>
  <sheets>
    <sheet name="NXT" sheetId="6" r:id="rId1"/>
    <sheet name="KH-MV" sheetId="1" r:id="rId2"/>
    <sheet name="TH - MV" sheetId="3" r:id="rId3"/>
    <sheet name="KH-BR" sheetId="4" r:id="rId4"/>
    <sheet name="TH - BR" sheetId="5" r:id="rId5"/>
    <sheet name="DC - CN" sheetId="2" r:id="rId6"/>
  </sheets>
  <externalReferences>
    <externalReference r:id="rId7"/>
    <externalReference r:id="rId8"/>
  </externalReferences>
  <definedNames>
    <definedName name="_Fill" hidden="1">#REF!</definedName>
    <definedName name="_xlnm._FilterDatabase" localSheetId="3" hidden="1">'KH-BR'!$A$3:$N$38</definedName>
    <definedName name="_xlnm._FilterDatabase" localSheetId="1" hidden="1">'KH-MV'!$A$3:$N$10</definedName>
    <definedName name="_xlnm._FilterDatabase" localSheetId="0" hidden="1">NXT!$A$5:$N$5</definedName>
    <definedName name="_xlnm._FilterDatabase" localSheetId="4" hidden="1">'TH - BR'!$A$2:$V$400</definedName>
    <definedName name="_xlnm._FilterDatabase" localSheetId="2" hidden="1">'TH - MV'!$A$2:$S$400</definedName>
    <definedName name="BRC">'TH - BR'!$T$3:$T$400</definedName>
    <definedName name="BRN">'TH - BR'!$U$3:$U$400</definedName>
    <definedName name="CBR">'TH - BR'!$F$3:$F$400</definedName>
    <definedName name="CMV">'TH - MV'!$F$3:$F$400</definedName>
    <definedName name="DBR">'TH - BR'!$D$3:$D$400</definedName>
    <definedName name="DDBR">'TH - BR'!$C$3:$C$400</definedName>
    <definedName name="DDMV">'TH - MV'!$C$3:$C$400</definedName>
    <definedName name="DMV">'TH - MV'!$D$3:$D$400</definedName>
    <definedName name="Dong">IF(!Loai="x",ROW(Loai)-1,"")</definedName>
    <definedName name="Dong1">IF(!Loai1="x",ROW(Loai1)-1,"")</definedName>
    <definedName name="DSBR">'KH-BR'!$B$4:$N$37</definedName>
    <definedName name="DSMV">'KH-MV'!$B$4:$N$9</definedName>
    <definedName name="DSN">NXT!$B$6:$B$87</definedName>
    <definedName name="DSX">NXT!$B$89:$B$144</definedName>
    <definedName name="KHBR">'KH-BR'!$B$4:$B$37</definedName>
    <definedName name="KHMV">'KH-MV'!$B$4:$B$9</definedName>
    <definedName name="LN">'TH - MV'!$M$3:$M$400</definedName>
    <definedName name="LN_1">'TH - BR'!$K$3:$K$400</definedName>
    <definedName name="Loai">OFFSET('TH - MV'!$S$3,,,COUNTA('TH - MV'!$S$3:$S$39573))</definedName>
    <definedName name="Loai1">OFFSET('TH - BR'!$V$3,,,COUNTA('TH - BR'!$V$3:$V$39573))</definedName>
    <definedName name="LX">'TH - MV'!$G$3:$G$400</definedName>
    <definedName name="LX_1">'TH - BR'!$P$3:$P$400</definedName>
    <definedName name="MVC">'TH - MV'!$Q$3:$Q$400</definedName>
    <definedName name="MVN">'TH - MV'!$R$3:$R$400</definedName>
    <definedName name="RBR">'TH - BR'!$E$3:$E$400</definedName>
    <definedName name="RMV">'TH - MV'!$E$3:$E$400</definedName>
    <definedName name="THBR">'TH - BR'!$B$3:$B$400</definedName>
    <definedName name="THMV">'TH - MV'!$B$3:$B$400</definedName>
    <definedName name="TN">'TH - MV'!$P$3:$P$400</definedName>
    <definedName name="TN_1">'TH - BR'!$L$3:$L$400</definedName>
    <definedName name="TX">'TH - MV'!$H$3:$H$400</definedName>
    <definedName name="TX_1">'TH - BR'!$S$3:$S$400</definedName>
  </definedNames>
  <calcPr calcId="144525"/>
</workbook>
</file>

<file path=xl/calcChain.xml><?xml version="1.0" encoding="utf-8"?>
<calcChain xmlns="http://schemas.openxmlformats.org/spreadsheetml/2006/main">
  <c r="A90" i="6" l="1"/>
  <c r="A91" i="6"/>
  <c r="A92" i="6"/>
  <c r="A93" i="6"/>
  <c r="A94" i="6"/>
  <c r="A95" i="6"/>
  <c r="A96" i="6"/>
  <c r="A97" i="6"/>
  <c r="A89" i="6"/>
  <c r="I89" i="6"/>
  <c r="J89" i="6"/>
  <c r="K89" i="6"/>
  <c r="L89" i="6"/>
  <c r="M89" i="6"/>
  <c r="N89" i="6"/>
  <c r="P4" i="3"/>
  <c r="Q4" i="3"/>
  <c r="P5" i="3"/>
  <c r="Q5" i="3"/>
  <c r="P6" i="3"/>
  <c r="Q6" i="3"/>
  <c r="P7" i="3"/>
  <c r="Q7" i="3"/>
  <c r="P8" i="3"/>
  <c r="Q8" i="3"/>
  <c r="P9" i="3"/>
  <c r="Q9" i="3"/>
  <c r="P10" i="3"/>
  <c r="Q10" i="3"/>
  <c r="P11" i="3"/>
  <c r="Q11" i="3"/>
  <c r="P12" i="3"/>
  <c r="Q12" i="3"/>
  <c r="P13" i="3"/>
  <c r="Q13" i="3"/>
  <c r="P14" i="3"/>
  <c r="Q14" i="3"/>
  <c r="P15" i="3"/>
  <c r="Q15" i="3"/>
  <c r="P16" i="3"/>
  <c r="Q16" i="3"/>
  <c r="P17" i="3"/>
  <c r="Q17" i="3"/>
  <c r="P18" i="3"/>
  <c r="Q18" i="3"/>
  <c r="P19" i="3"/>
  <c r="Q19" i="3"/>
  <c r="P20" i="3"/>
  <c r="Q20" i="3"/>
  <c r="P21" i="3"/>
  <c r="Q21" i="3"/>
  <c r="P22" i="3"/>
  <c r="Q22" i="3"/>
  <c r="P23" i="3"/>
  <c r="Q23" i="3"/>
  <c r="P24" i="3"/>
  <c r="Q24" i="3"/>
  <c r="P25" i="3"/>
  <c r="Q25" i="3"/>
  <c r="P26" i="3"/>
  <c r="Q26" i="3"/>
  <c r="P27" i="3"/>
  <c r="Q27" i="3"/>
  <c r="P28" i="3"/>
  <c r="Q28" i="3"/>
  <c r="P29" i="3"/>
  <c r="Q29" i="3"/>
  <c r="P30" i="3"/>
  <c r="Q30" i="3"/>
  <c r="P31" i="3"/>
  <c r="Q31" i="3"/>
  <c r="P32" i="3"/>
  <c r="Q32" i="3"/>
  <c r="P33" i="3"/>
  <c r="Q33" i="3"/>
  <c r="P34" i="3"/>
  <c r="Q34" i="3"/>
  <c r="P35" i="3"/>
  <c r="Q35" i="3"/>
  <c r="P36" i="3"/>
  <c r="Q36" i="3"/>
  <c r="P37" i="3"/>
  <c r="Q37" i="3"/>
  <c r="P38" i="3"/>
  <c r="Q38" i="3"/>
  <c r="P39" i="3"/>
  <c r="Q39" i="3"/>
  <c r="P40" i="3"/>
  <c r="Q40" i="3"/>
  <c r="P41" i="3"/>
  <c r="Q41" i="3"/>
  <c r="P42" i="3"/>
  <c r="Q42" i="3"/>
  <c r="P43" i="3"/>
  <c r="Q43" i="3"/>
  <c r="P44" i="3"/>
  <c r="Q44" i="3"/>
  <c r="P45" i="3"/>
  <c r="Q45" i="3"/>
  <c r="P46" i="3"/>
  <c r="Q46" i="3"/>
  <c r="P47" i="3"/>
  <c r="Q47" i="3"/>
  <c r="P48" i="3"/>
  <c r="Q48" i="3"/>
  <c r="P49" i="3"/>
  <c r="Q49" i="3"/>
  <c r="P50" i="3"/>
  <c r="Q50" i="3"/>
  <c r="P51" i="3"/>
  <c r="Q51" i="3"/>
  <c r="P52" i="3"/>
  <c r="Q52" i="3"/>
  <c r="P53" i="3"/>
  <c r="Q53" i="3"/>
  <c r="P54" i="3"/>
  <c r="Q54" i="3"/>
  <c r="P55" i="3"/>
  <c r="Q55" i="3"/>
  <c r="P56" i="3"/>
  <c r="Q56" i="3"/>
  <c r="P57" i="3"/>
  <c r="Q57" i="3"/>
  <c r="P58" i="3"/>
  <c r="Q58" i="3"/>
  <c r="P59" i="3"/>
  <c r="Q59" i="3"/>
  <c r="P60" i="3"/>
  <c r="Q60" i="3"/>
  <c r="P61" i="3"/>
  <c r="Q61" i="3"/>
  <c r="P62" i="3"/>
  <c r="Q62" i="3"/>
  <c r="P63" i="3"/>
  <c r="Q63" i="3"/>
  <c r="P64" i="3"/>
  <c r="Q64" i="3"/>
  <c r="P65" i="3"/>
  <c r="Q65" i="3"/>
  <c r="P66" i="3"/>
  <c r="Q66" i="3"/>
  <c r="P67" i="3"/>
  <c r="Q67" i="3"/>
  <c r="P68" i="3"/>
  <c r="Q68" i="3"/>
  <c r="P69" i="3"/>
  <c r="Q69" i="3"/>
  <c r="P70" i="3"/>
  <c r="Q70" i="3"/>
  <c r="P71" i="3"/>
  <c r="Q71" i="3"/>
  <c r="P72" i="3"/>
  <c r="Q72" i="3"/>
  <c r="P73" i="3"/>
  <c r="Q73" i="3"/>
  <c r="P74" i="3"/>
  <c r="Q74" i="3"/>
  <c r="P75" i="3"/>
  <c r="Q75" i="3"/>
  <c r="P76" i="3"/>
  <c r="Q76" i="3"/>
  <c r="P77" i="3"/>
  <c r="Q77" i="3"/>
  <c r="P78" i="3"/>
  <c r="Q78" i="3"/>
  <c r="P79" i="3"/>
  <c r="Q79" i="3"/>
  <c r="P80" i="3"/>
  <c r="Q80" i="3"/>
  <c r="P81" i="3"/>
  <c r="Q81" i="3"/>
  <c r="P82" i="3"/>
  <c r="Q82" i="3"/>
  <c r="P83" i="3"/>
  <c r="Q83" i="3"/>
  <c r="P84" i="3"/>
  <c r="Q84" i="3"/>
  <c r="P85" i="3"/>
  <c r="Q85" i="3"/>
  <c r="P86" i="3"/>
  <c r="Q86" i="3"/>
  <c r="P87" i="3"/>
  <c r="Q87" i="3"/>
  <c r="P88" i="3"/>
  <c r="Q88" i="3"/>
  <c r="P89" i="3"/>
  <c r="Q89" i="3"/>
  <c r="P90" i="3"/>
  <c r="Q90" i="3"/>
  <c r="P91" i="3"/>
  <c r="Q91" i="3"/>
  <c r="P92" i="3"/>
  <c r="Q92" i="3"/>
  <c r="P93" i="3"/>
  <c r="Q93" i="3"/>
  <c r="P94" i="3"/>
  <c r="Q94" i="3"/>
  <c r="P95" i="3"/>
  <c r="Q95" i="3"/>
  <c r="P96" i="3"/>
  <c r="Q96" i="3"/>
  <c r="P97" i="3"/>
  <c r="Q97" i="3"/>
  <c r="P98" i="3"/>
  <c r="Q98" i="3"/>
  <c r="P99" i="3"/>
  <c r="Q99" i="3"/>
  <c r="P100" i="3"/>
  <c r="Q100" i="3"/>
  <c r="P101" i="3"/>
  <c r="Q101" i="3"/>
  <c r="P102" i="3"/>
  <c r="Q102" i="3"/>
  <c r="P103" i="3"/>
  <c r="Q103" i="3"/>
  <c r="P104" i="3"/>
  <c r="Q104" i="3"/>
  <c r="P105" i="3"/>
  <c r="Q105" i="3"/>
  <c r="P106" i="3"/>
  <c r="Q106" i="3"/>
  <c r="P107" i="3"/>
  <c r="Q107" i="3"/>
  <c r="P108" i="3"/>
  <c r="Q108" i="3"/>
  <c r="P109" i="3"/>
  <c r="Q109" i="3"/>
  <c r="P110" i="3"/>
  <c r="Q110" i="3"/>
  <c r="P111" i="3"/>
  <c r="Q111" i="3"/>
  <c r="P112" i="3"/>
  <c r="Q112" i="3"/>
  <c r="P113" i="3"/>
  <c r="Q113" i="3"/>
  <c r="P114" i="3"/>
  <c r="Q114" i="3"/>
  <c r="P115" i="3"/>
  <c r="Q115" i="3"/>
  <c r="P116" i="3"/>
  <c r="Q116" i="3"/>
  <c r="P117" i="3"/>
  <c r="Q117" i="3"/>
  <c r="P118" i="3"/>
  <c r="Q118" i="3"/>
  <c r="P119" i="3"/>
  <c r="Q119" i="3"/>
  <c r="P120" i="3"/>
  <c r="Q120" i="3"/>
  <c r="P121" i="3"/>
  <c r="Q121" i="3"/>
  <c r="P122" i="3"/>
  <c r="Q122" i="3"/>
  <c r="P123" i="3"/>
  <c r="Q123" i="3"/>
  <c r="P124" i="3"/>
  <c r="Q124" i="3"/>
  <c r="P125" i="3"/>
  <c r="Q125" i="3"/>
  <c r="P126" i="3"/>
  <c r="Q126" i="3"/>
  <c r="P127" i="3"/>
  <c r="Q127" i="3"/>
  <c r="P128" i="3"/>
  <c r="Q128" i="3"/>
  <c r="P129" i="3"/>
  <c r="Q129" i="3"/>
  <c r="P130" i="3"/>
  <c r="Q130" i="3"/>
  <c r="P131" i="3"/>
  <c r="Q131" i="3"/>
  <c r="P132" i="3"/>
  <c r="Q132" i="3"/>
  <c r="P133" i="3"/>
  <c r="Q133" i="3"/>
  <c r="P134" i="3"/>
  <c r="Q134" i="3"/>
  <c r="P135" i="3"/>
  <c r="Q135" i="3"/>
  <c r="P136" i="3"/>
  <c r="Q136" i="3"/>
  <c r="P137" i="3"/>
  <c r="Q137" i="3"/>
  <c r="P138" i="3"/>
  <c r="Q138" i="3"/>
  <c r="P139" i="3"/>
  <c r="Q139" i="3"/>
  <c r="P140" i="3"/>
  <c r="Q140" i="3"/>
  <c r="P141" i="3"/>
  <c r="Q141" i="3"/>
  <c r="P142" i="3"/>
  <c r="Q142" i="3"/>
  <c r="P143" i="3"/>
  <c r="Q143" i="3"/>
  <c r="P144" i="3"/>
  <c r="Q144" i="3"/>
  <c r="P145" i="3"/>
  <c r="Q145" i="3"/>
  <c r="P146" i="3"/>
  <c r="Q146" i="3"/>
  <c r="P147" i="3"/>
  <c r="Q147" i="3"/>
  <c r="P148" i="3"/>
  <c r="Q148" i="3"/>
  <c r="P149" i="3"/>
  <c r="Q149" i="3"/>
  <c r="P150" i="3"/>
  <c r="Q150" i="3"/>
  <c r="P151" i="3"/>
  <c r="Q151" i="3"/>
  <c r="P152" i="3"/>
  <c r="Q152" i="3"/>
  <c r="P153" i="3"/>
  <c r="Q153" i="3"/>
  <c r="P154" i="3"/>
  <c r="Q154" i="3"/>
  <c r="P155" i="3"/>
  <c r="Q155" i="3"/>
  <c r="P156" i="3"/>
  <c r="Q156" i="3"/>
  <c r="P157" i="3"/>
  <c r="Q157" i="3"/>
  <c r="P158" i="3"/>
  <c r="Q158" i="3"/>
  <c r="P159" i="3"/>
  <c r="Q159" i="3"/>
  <c r="P160" i="3"/>
  <c r="Q160" i="3"/>
  <c r="P161" i="3"/>
  <c r="Q161" i="3"/>
  <c r="P162" i="3"/>
  <c r="Q162" i="3"/>
  <c r="P163" i="3"/>
  <c r="Q163" i="3"/>
  <c r="P164" i="3"/>
  <c r="Q164" i="3"/>
  <c r="P165" i="3"/>
  <c r="Q165" i="3"/>
  <c r="P166" i="3"/>
  <c r="Q166" i="3"/>
  <c r="P167" i="3"/>
  <c r="Q167" i="3"/>
  <c r="P168" i="3"/>
  <c r="Q168" i="3"/>
  <c r="P169" i="3"/>
  <c r="Q169" i="3"/>
  <c r="P170" i="3"/>
  <c r="Q170" i="3"/>
  <c r="P171" i="3"/>
  <c r="Q171" i="3"/>
  <c r="P172" i="3"/>
  <c r="Q172" i="3"/>
  <c r="P173" i="3"/>
  <c r="Q173" i="3"/>
  <c r="P174" i="3"/>
  <c r="Q174" i="3"/>
  <c r="P175" i="3"/>
  <c r="Q175" i="3"/>
  <c r="P176" i="3"/>
  <c r="Q176" i="3"/>
  <c r="P177" i="3"/>
  <c r="Q177" i="3"/>
  <c r="P178" i="3"/>
  <c r="Q178" i="3"/>
  <c r="P179" i="3"/>
  <c r="Q179" i="3"/>
  <c r="P180" i="3"/>
  <c r="Q180" i="3"/>
  <c r="P181" i="3"/>
  <c r="Q181" i="3"/>
  <c r="P182" i="3"/>
  <c r="Q182" i="3"/>
  <c r="P183" i="3"/>
  <c r="Q183" i="3"/>
  <c r="P184" i="3"/>
  <c r="Q184" i="3"/>
  <c r="P185" i="3"/>
  <c r="Q185" i="3"/>
  <c r="P186" i="3"/>
  <c r="Q186" i="3"/>
  <c r="P187" i="3"/>
  <c r="Q187" i="3"/>
  <c r="P188" i="3"/>
  <c r="Q188" i="3"/>
  <c r="P189" i="3"/>
  <c r="Q189" i="3"/>
  <c r="P190" i="3"/>
  <c r="Q190" i="3"/>
  <c r="P191" i="3"/>
  <c r="Q191" i="3"/>
  <c r="P192" i="3"/>
  <c r="Q192" i="3"/>
  <c r="P193" i="3"/>
  <c r="Q193" i="3"/>
  <c r="P194" i="3"/>
  <c r="Q194" i="3"/>
  <c r="P195" i="3"/>
  <c r="Q195" i="3"/>
  <c r="P196" i="3"/>
  <c r="Q196" i="3"/>
  <c r="P197" i="3"/>
  <c r="Q197" i="3"/>
  <c r="P198" i="3"/>
  <c r="Q198" i="3"/>
  <c r="P199" i="3"/>
  <c r="Q199" i="3"/>
  <c r="P200" i="3"/>
  <c r="Q200" i="3"/>
  <c r="P201" i="3"/>
  <c r="Q201" i="3"/>
  <c r="P202" i="3"/>
  <c r="Q202" i="3"/>
  <c r="P203" i="3"/>
  <c r="Q203" i="3"/>
  <c r="P204" i="3"/>
  <c r="Q204" i="3"/>
  <c r="P205" i="3"/>
  <c r="Q205" i="3"/>
  <c r="P206" i="3"/>
  <c r="Q206" i="3"/>
  <c r="P207" i="3"/>
  <c r="Q207" i="3"/>
  <c r="P208" i="3"/>
  <c r="Q208" i="3"/>
  <c r="P209" i="3"/>
  <c r="Q209" i="3"/>
  <c r="P210" i="3"/>
  <c r="Q210" i="3"/>
  <c r="P211" i="3"/>
  <c r="Q211" i="3"/>
  <c r="P212" i="3"/>
  <c r="Q212" i="3"/>
  <c r="P213" i="3"/>
  <c r="Q213" i="3"/>
  <c r="P214" i="3"/>
  <c r="Q214" i="3"/>
  <c r="P215" i="3"/>
  <c r="Q215" i="3"/>
  <c r="P216" i="3"/>
  <c r="Q216" i="3"/>
  <c r="P217" i="3"/>
  <c r="Q217" i="3"/>
  <c r="P218" i="3"/>
  <c r="Q218" i="3"/>
  <c r="P219" i="3"/>
  <c r="Q219" i="3"/>
  <c r="P220" i="3"/>
  <c r="Q220" i="3"/>
  <c r="P221" i="3"/>
  <c r="Q221" i="3"/>
  <c r="P222" i="3"/>
  <c r="Q222" i="3"/>
  <c r="P223" i="3"/>
  <c r="Q223" i="3"/>
  <c r="P224" i="3"/>
  <c r="Q224" i="3"/>
  <c r="P225" i="3"/>
  <c r="Q225" i="3"/>
  <c r="P226" i="3"/>
  <c r="Q226" i="3"/>
  <c r="P227" i="3"/>
  <c r="Q227" i="3"/>
  <c r="P228" i="3"/>
  <c r="Q228" i="3"/>
  <c r="P229" i="3"/>
  <c r="Q229" i="3"/>
  <c r="P230" i="3"/>
  <c r="Q230" i="3"/>
  <c r="P231" i="3"/>
  <c r="Q231" i="3"/>
  <c r="P232" i="3"/>
  <c r="Q232" i="3"/>
  <c r="P233" i="3"/>
  <c r="Q233" i="3"/>
  <c r="P234" i="3"/>
  <c r="Q234" i="3"/>
  <c r="P235" i="3"/>
  <c r="Q235" i="3"/>
  <c r="P236" i="3"/>
  <c r="Q236" i="3"/>
  <c r="P237" i="3"/>
  <c r="Q237" i="3"/>
  <c r="P238" i="3"/>
  <c r="Q238" i="3"/>
  <c r="P239" i="3"/>
  <c r="Q239" i="3"/>
  <c r="P240" i="3"/>
  <c r="Q240" i="3"/>
  <c r="P241" i="3"/>
  <c r="Q241" i="3"/>
  <c r="P242" i="3"/>
  <c r="Q242" i="3"/>
  <c r="P243" i="3"/>
  <c r="Q243" i="3"/>
  <c r="P244" i="3"/>
  <c r="Q244" i="3"/>
  <c r="P245" i="3"/>
  <c r="Q245" i="3"/>
  <c r="P246" i="3"/>
  <c r="Q246" i="3"/>
  <c r="P247" i="3"/>
  <c r="Q247" i="3"/>
  <c r="P248" i="3"/>
  <c r="Q248" i="3"/>
  <c r="P249" i="3"/>
  <c r="Q249" i="3"/>
  <c r="P250" i="3"/>
  <c r="Q250" i="3"/>
  <c r="P251" i="3"/>
  <c r="Q251" i="3"/>
  <c r="P252" i="3"/>
  <c r="Q252" i="3"/>
  <c r="P253" i="3"/>
  <c r="Q253" i="3"/>
  <c r="P254" i="3"/>
  <c r="Q254" i="3"/>
  <c r="P255" i="3"/>
  <c r="Q255" i="3"/>
  <c r="P256" i="3"/>
  <c r="Q256" i="3"/>
  <c r="P257" i="3"/>
  <c r="Q257" i="3"/>
  <c r="P258" i="3"/>
  <c r="Q258" i="3"/>
  <c r="P259" i="3"/>
  <c r="Q259" i="3"/>
  <c r="P260" i="3"/>
  <c r="Q260" i="3"/>
  <c r="P261" i="3"/>
  <c r="Q261" i="3"/>
  <c r="P262" i="3"/>
  <c r="Q262" i="3"/>
  <c r="P263" i="3"/>
  <c r="Q263" i="3"/>
  <c r="P264" i="3"/>
  <c r="Q264" i="3"/>
  <c r="P265" i="3"/>
  <c r="Q265" i="3"/>
  <c r="P266" i="3"/>
  <c r="Q266" i="3"/>
  <c r="P267" i="3"/>
  <c r="Q267" i="3"/>
  <c r="P268" i="3"/>
  <c r="Q268" i="3"/>
  <c r="P269" i="3"/>
  <c r="Q269" i="3"/>
  <c r="P270" i="3"/>
  <c r="Q270" i="3"/>
  <c r="P271" i="3"/>
  <c r="Q271" i="3"/>
  <c r="P272" i="3"/>
  <c r="Q272" i="3"/>
  <c r="P273" i="3"/>
  <c r="Q273" i="3"/>
  <c r="P274" i="3"/>
  <c r="Q274" i="3"/>
  <c r="P275" i="3"/>
  <c r="Q275" i="3"/>
  <c r="P276" i="3"/>
  <c r="Q276" i="3"/>
  <c r="P277" i="3"/>
  <c r="Q277" i="3"/>
  <c r="P278" i="3"/>
  <c r="Q278" i="3"/>
  <c r="P279" i="3"/>
  <c r="Q279" i="3"/>
  <c r="P280" i="3"/>
  <c r="Q280" i="3"/>
  <c r="P281" i="3"/>
  <c r="Q281" i="3"/>
  <c r="P282" i="3"/>
  <c r="Q282" i="3"/>
  <c r="P283" i="3"/>
  <c r="Q283" i="3"/>
  <c r="P284" i="3"/>
  <c r="Q284" i="3"/>
  <c r="P285" i="3"/>
  <c r="Q285" i="3"/>
  <c r="P286" i="3"/>
  <c r="Q286" i="3"/>
  <c r="P287" i="3"/>
  <c r="Q287" i="3"/>
  <c r="P288" i="3"/>
  <c r="Q288" i="3"/>
  <c r="P289" i="3"/>
  <c r="Q289" i="3"/>
  <c r="P290" i="3"/>
  <c r="Q290" i="3"/>
  <c r="P291" i="3"/>
  <c r="Q291" i="3"/>
  <c r="P292" i="3"/>
  <c r="Q292" i="3"/>
  <c r="P293" i="3"/>
  <c r="Q293" i="3"/>
  <c r="P294" i="3"/>
  <c r="Q294" i="3"/>
  <c r="P295" i="3"/>
  <c r="Q295" i="3"/>
  <c r="P296" i="3"/>
  <c r="Q296" i="3"/>
  <c r="P297" i="3"/>
  <c r="Q297" i="3"/>
  <c r="P298" i="3"/>
  <c r="Q298" i="3"/>
  <c r="P299" i="3"/>
  <c r="Q299" i="3"/>
  <c r="P300" i="3"/>
  <c r="Q300" i="3"/>
  <c r="P301" i="3"/>
  <c r="Q301" i="3"/>
  <c r="P302" i="3"/>
  <c r="Q302" i="3"/>
  <c r="P303" i="3"/>
  <c r="Q303" i="3"/>
  <c r="P304" i="3"/>
  <c r="Q304" i="3"/>
  <c r="P305" i="3"/>
  <c r="Q305" i="3"/>
  <c r="P306" i="3"/>
  <c r="Q306" i="3"/>
  <c r="P307" i="3"/>
  <c r="Q307" i="3"/>
  <c r="P308" i="3"/>
  <c r="Q308" i="3"/>
  <c r="P309" i="3"/>
  <c r="Q309" i="3"/>
  <c r="P310" i="3"/>
  <c r="Q310" i="3"/>
  <c r="P311" i="3"/>
  <c r="Q311" i="3"/>
  <c r="P312" i="3"/>
  <c r="Q312" i="3"/>
  <c r="P313" i="3"/>
  <c r="Q313" i="3"/>
  <c r="P314" i="3"/>
  <c r="Q314" i="3"/>
  <c r="P315" i="3"/>
  <c r="Q315" i="3"/>
  <c r="P316" i="3"/>
  <c r="Q316" i="3"/>
  <c r="P317" i="3"/>
  <c r="Q317" i="3"/>
  <c r="P318" i="3"/>
  <c r="Q318" i="3"/>
  <c r="P319" i="3"/>
  <c r="Q319" i="3"/>
  <c r="P320" i="3"/>
  <c r="Q320" i="3"/>
  <c r="P321" i="3"/>
  <c r="Q321" i="3"/>
  <c r="P322" i="3"/>
  <c r="Q322" i="3"/>
  <c r="P323" i="3"/>
  <c r="Q323" i="3"/>
  <c r="P324" i="3"/>
  <c r="Q324" i="3"/>
  <c r="P325" i="3"/>
  <c r="Q325" i="3"/>
  <c r="P326" i="3"/>
  <c r="Q326" i="3"/>
  <c r="P327" i="3"/>
  <c r="Q327" i="3"/>
  <c r="P328" i="3"/>
  <c r="Q328" i="3"/>
  <c r="P329" i="3"/>
  <c r="Q329" i="3"/>
  <c r="P330" i="3"/>
  <c r="Q330" i="3"/>
  <c r="P331" i="3"/>
  <c r="Q331" i="3"/>
  <c r="P332" i="3"/>
  <c r="Q332" i="3"/>
  <c r="P333" i="3"/>
  <c r="Q333" i="3"/>
  <c r="P334" i="3"/>
  <c r="Q334" i="3"/>
  <c r="P335" i="3"/>
  <c r="Q335" i="3"/>
  <c r="P336" i="3"/>
  <c r="Q336" i="3"/>
  <c r="P337" i="3"/>
  <c r="Q337" i="3"/>
  <c r="P338" i="3"/>
  <c r="Q338" i="3"/>
  <c r="P339" i="3"/>
  <c r="Q339" i="3"/>
  <c r="P340" i="3"/>
  <c r="Q340" i="3"/>
  <c r="P341" i="3"/>
  <c r="Q341" i="3"/>
  <c r="P342" i="3"/>
  <c r="Q342" i="3"/>
  <c r="P343" i="3"/>
  <c r="Q343" i="3"/>
  <c r="P344" i="3"/>
  <c r="Q344" i="3"/>
  <c r="P345" i="3"/>
  <c r="Q345" i="3"/>
  <c r="P346" i="3"/>
  <c r="Q346" i="3"/>
  <c r="P347" i="3"/>
  <c r="Q347" i="3"/>
  <c r="P348" i="3"/>
  <c r="Q348" i="3"/>
  <c r="P349" i="3"/>
  <c r="Q349" i="3"/>
  <c r="P350" i="3"/>
  <c r="Q350" i="3"/>
  <c r="P351" i="3"/>
  <c r="Q351" i="3"/>
  <c r="P352" i="3"/>
  <c r="Q352" i="3"/>
  <c r="P353" i="3"/>
  <c r="Q353" i="3"/>
  <c r="P354" i="3"/>
  <c r="Q354" i="3"/>
  <c r="P355" i="3"/>
  <c r="Q355" i="3"/>
  <c r="P356" i="3"/>
  <c r="Q356" i="3"/>
  <c r="P357" i="3"/>
  <c r="Q357" i="3"/>
  <c r="P358" i="3"/>
  <c r="Q358" i="3"/>
  <c r="P359" i="3"/>
  <c r="Q359" i="3"/>
  <c r="P360" i="3"/>
  <c r="Q360" i="3"/>
  <c r="P361" i="3"/>
  <c r="Q361" i="3"/>
  <c r="P362" i="3"/>
  <c r="Q362" i="3"/>
  <c r="P363" i="3"/>
  <c r="Q363" i="3"/>
  <c r="P364" i="3"/>
  <c r="Q364" i="3"/>
  <c r="P365" i="3"/>
  <c r="Q365" i="3"/>
  <c r="P366" i="3"/>
  <c r="Q366" i="3"/>
  <c r="P367" i="3"/>
  <c r="Q367" i="3"/>
  <c r="P368" i="3"/>
  <c r="Q368" i="3"/>
  <c r="P369" i="3"/>
  <c r="Q369" i="3"/>
  <c r="P370" i="3"/>
  <c r="Q370" i="3"/>
  <c r="P371" i="3"/>
  <c r="Q371" i="3"/>
  <c r="P372" i="3"/>
  <c r="Q372" i="3"/>
  <c r="P373" i="3"/>
  <c r="Q373" i="3"/>
  <c r="P374" i="3"/>
  <c r="Q374" i="3"/>
  <c r="P375" i="3"/>
  <c r="Q375" i="3"/>
  <c r="P376" i="3"/>
  <c r="Q376" i="3"/>
  <c r="P377" i="3"/>
  <c r="Q377" i="3"/>
  <c r="P378" i="3"/>
  <c r="Q378" i="3"/>
  <c r="P379" i="3"/>
  <c r="Q379" i="3"/>
  <c r="P380" i="3"/>
  <c r="Q380" i="3"/>
  <c r="P381" i="3"/>
  <c r="Q381" i="3"/>
  <c r="P382" i="3"/>
  <c r="Q382" i="3"/>
  <c r="P383" i="3"/>
  <c r="Q383" i="3"/>
  <c r="P384" i="3"/>
  <c r="Q384" i="3"/>
  <c r="P385" i="3"/>
  <c r="Q385" i="3"/>
  <c r="P386" i="3"/>
  <c r="Q386" i="3"/>
  <c r="P387" i="3"/>
  <c r="Q387" i="3"/>
  <c r="P388" i="3"/>
  <c r="Q388" i="3"/>
  <c r="P389" i="3"/>
  <c r="Q389" i="3"/>
  <c r="P390" i="3"/>
  <c r="Q390" i="3"/>
  <c r="P391" i="3"/>
  <c r="Q391" i="3"/>
  <c r="P392" i="3"/>
  <c r="Q392" i="3"/>
  <c r="P393" i="3"/>
  <c r="Q393" i="3"/>
  <c r="P394" i="3"/>
  <c r="Q394" i="3"/>
  <c r="P395" i="3"/>
  <c r="Q395" i="3"/>
  <c r="P396" i="3"/>
  <c r="Q396" i="3"/>
  <c r="P397" i="3"/>
  <c r="Q397" i="3"/>
  <c r="P398" i="3"/>
  <c r="Q398" i="3"/>
  <c r="P399" i="3"/>
  <c r="Q399" i="3"/>
  <c r="P400" i="3"/>
  <c r="Q400" i="3"/>
  <c r="P3" i="3"/>
  <c r="Q3" i="3"/>
  <c r="I90" i="6"/>
  <c r="K90" i="6"/>
  <c r="I91" i="6"/>
  <c r="K91" i="6"/>
  <c r="I92" i="6"/>
  <c r="K92" i="6"/>
  <c r="I93" i="6"/>
  <c r="K93" i="6"/>
  <c r="I94" i="6"/>
  <c r="K94" i="6"/>
  <c r="I95" i="6"/>
  <c r="K95" i="6"/>
  <c r="I96" i="6"/>
  <c r="K96" i="6"/>
  <c r="I97" i="6"/>
  <c r="K97" i="6"/>
  <c r="I98" i="6"/>
  <c r="K98" i="6"/>
  <c r="I99" i="6"/>
  <c r="K99" i="6"/>
  <c r="I100" i="6"/>
  <c r="K100" i="6"/>
  <c r="I101" i="6"/>
  <c r="K101" i="6"/>
  <c r="I102" i="6"/>
  <c r="K102" i="6"/>
  <c r="I103" i="6"/>
  <c r="K103" i="6"/>
  <c r="I104" i="6"/>
  <c r="K104" i="6"/>
  <c r="I105" i="6"/>
  <c r="K105" i="6"/>
  <c r="I106" i="6"/>
  <c r="K106" i="6"/>
  <c r="I107" i="6"/>
  <c r="K107" i="6"/>
  <c r="I108" i="6"/>
  <c r="K108" i="6"/>
  <c r="I109" i="6"/>
  <c r="K109" i="6"/>
  <c r="I110" i="6"/>
  <c r="K110" i="6"/>
  <c r="I111" i="6"/>
  <c r="K111" i="6"/>
  <c r="I112" i="6"/>
  <c r="K112" i="6"/>
  <c r="I113" i="6"/>
  <c r="K113" i="6"/>
  <c r="I114" i="6"/>
  <c r="K114" i="6"/>
  <c r="I115" i="6"/>
  <c r="K115" i="6"/>
  <c r="I116" i="6"/>
  <c r="K116" i="6"/>
  <c r="I117" i="6"/>
  <c r="K117" i="6"/>
  <c r="I118" i="6"/>
  <c r="K118" i="6"/>
  <c r="I119" i="6"/>
  <c r="K119" i="6"/>
  <c r="I120" i="6"/>
  <c r="K120" i="6"/>
  <c r="I121" i="6"/>
  <c r="K121" i="6"/>
  <c r="I122" i="6"/>
  <c r="K122" i="6"/>
  <c r="I123" i="6"/>
  <c r="K123" i="6"/>
  <c r="I124" i="6"/>
  <c r="K124" i="6"/>
  <c r="I125" i="6"/>
  <c r="J125" i="6"/>
  <c r="K125" i="6"/>
  <c r="L125" i="6"/>
  <c r="I126" i="6"/>
  <c r="J126" i="6"/>
  <c r="K126" i="6"/>
  <c r="L126" i="6"/>
  <c r="I127" i="6"/>
  <c r="J127" i="6"/>
  <c r="K127" i="6"/>
  <c r="L127" i="6"/>
  <c r="I128" i="6"/>
  <c r="J128" i="6"/>
  <c r="K128" i="6"/>
  <c r="L128" i="6"/>
  <c r="I129" i="6"/>
  <c r="J129" i="6"/>
  <c r="K129" i="6"/>
  <c r="L129" i="6"/>
  <c r="I130" i="6"/>
  <c r="J130" i="6"/>
  <c r="K130" i="6"/>
  <c r="L130" i="6"/>
  <c r="I131" i="6"/>
  <c r="J131" i="6"/>
  <c r="K131" i="6"/>
  <c r="L131" i="6"/>
  <c r="I132" i="6"/>
  <c r="J132" i="6"/>
  <c r="K132" i="6"/>
  <c r="L132" i="6"/>
  <c r="I133" i="6"/>
  <c r="J133" i="6"/>
  <c r="K133" i="6"/>
  <c r="L133" i="6"/>
  <c r="I134" i="6"/>
  <c r="J134" i="6"/>
  <c r="K134" i="6"/>
  <c r="L134" i="6"/>
  <c r="I135" i="6"/>
  <c r="J135" i="6"/>
  <c r="K135" i="6"/>
  <c r="L135" i="6"/>
  <c r="I136" i="6"/>
  <c r="J136" i="6"/>
  <c r="K136" i="6"/>
  <c r="L136" i="6"/>
  <c r="I137" i="6"/>
  <c r="J137" i="6"/>
  <c r="K137" i="6"/>
  <c r="L137" i="6"/>
  <c r="I138" i="6"/>
  <c r="J138" i="6"/>
  <c r="K138" i="6"/>
  <c r="L138" i="6"/>
  <c r="I139" i="6"/>
  <c r="J139" i="6"/>
  <c r="K139" i="6"/>
  <c r="L139" i="6"/>
  <c r="I140" i="6"/>
  <c r="J140" i="6"/>
  <c r="K140" i="6"/>
  <c r="L140" i="6"/>
  <c r="I141" i="6"/>
  <c r="J141" i="6"/>
  <c r="K141" i="6"/>
  <c r="L141" i="6"/>
  <c r="I142" i="6"/>
  <c r="J142" i="6"/>
  <c r="K142" i="6"/>
  <c r="L142" i="6"/>
  <c r="I143" i="6"/>
  <c r="J143" i="6"/>
  <c r="K143" i="6"/>
  <c r="L143" i="6"/>
  <c r="O29" i="3"/>
  <c r="O30" i="3"/>
  <c r="O31" i="3"/>
  <c r="O32" i="3"/>
  <c r="O33" i="3"/>
  <c r="O34" i="3"/>
  <c r="H35" i="3"/>
  <c r="L117" i="6" s="1"/>
  <c r="H36" i="3"/>
  <c r="L118" i="6" s="1"/>
  <c r="H37" i="3"/>
  <c r="L119" i="6" s="1"/>
  <c r="H38" i="3"/>
  <c r="L120" i="6" s="1"/>
  <c r="H39" i="3"/>
  <c r="L121" i="6" s="1"/>
  <c r="H40" i="3"/>
  <c r="L122" i="6" s="1"/>
  <c r="H41" i="3"/>
  <c r="L123" i="6" s="1"/>
  <c r="H42" i="3"/>
  <c r="L124" i="6" s="1"/>
  <c r="H4" i="3"/>
  <c r="H5" i="3"/>
  <c r="H6" i="3"/>
  <c r="H7" i="3"/>
  <c r="L90" i="6" s="1"/>
  <c r="H8" i="3"/>
  <c r="L91" i="6" s="1"/>
  <c r="H9" i="3"/>
  <c r="L92" i="6" s="1"/>
  <c r="H10" i="3"/>
  <c r="L93" i="6" s="1"/>
  <c r="H11" i="3"/>
  <c r="L94" i="6" s="1"/>
  <c r="H12" i="3"/>
  <c r="L95" i="6" s="1"/>
  <c r="H13" i="3"/>
  <c r="L96" i="6" s="1"/>
  <c r="H14" i="3"/>
  <c r="L97" i="6" s="1"/>
  <c r="H15" i="3"/>
  <c r="L98" i="6" s="1"/>
  <c r="H16" i="3"/>
  <c r="L99" i="6" s="1"/>
  <c r="H17" i="3"/>
  <c r="L100" i="6" s="1"/>
  <c r="H18" i="3"/>
  <c r="L101" i="6" s="1"/>
  <c r="H19" i="3"/>
  <c r="H20" i="3"/>
  <c r="L103" i="6" s="1"/>
  <c r="H21" i="3"/>
  <c r="L104" i="6" s="1"/>
  <c r="H22" i="3"/>
  <c r="L105" i="6" s="1"/>
  <c r="H23" i="3"/>
  <c r="L106" i="6" s="1"/>
  <c r="H24" i="3"/>
  <c r="L107" i="6" s="1"/>
  <c r="H25" i="3"/>
  <c r="L108" i="6" s="1"/>
  <c r="H26" i="3"/>
  <c r="L109" i="6" s="1"/>
  <c r="H27" i="3"/>
  <c r="L110" i="6" s="1"/>
  <c r="H28" i="3"/>
  <c r="L111" i="6" s="1"/>
  <c r="H29" i="3"/>
  <c r="L112" i="6" s="1"/>
  <c r="H30" i="3"/>
  <c r="L113" i="6" s="1"/>
  <c r="H31" i="3"/>
  <c r="L114" i="6" s="1"/>
  <c r="H32" i="3"/>
  <c r="L115" i="6" s="1"/>
  <c r="H33" i="3"/>
  <c r="L116" i="6" s="1"/>
  <c r="H34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3" i="3"/>
  <c r="A42" i="3"/>
  <c r="J124" i="6"/>
  <c r="A43" i="3"/>
  <c r="O43" i="3"/>
  <c r="A44" i="3"/>
  <c r="O44" i="3"/>
  <c r="A45" i="3"/>
  <c r="O45" i="3"/>
  <c r="A46" i="3"/>
  <c r="O46" i="3"/>
  <c r="A47" i="3"/>
  <c r="O47" i="3"/>
  <c r="A48" i="3"/>
  <c r="O48" i="3"/>
  <c r="A49" i="3"/>
  <c r="O49" i="3"/>
  <c r="A50" i="3"/>
  <c r="O50" i="3"/>
  <c r="A51" i="3"/>
  <c r="O51" i="3"/>
  <c r="A52" i="3"/>
  <c r="O52" i="3"/>
  <c r="A53" i="3"/>
  <c r="O53" i="3"/>
  <c r="A54" i="3"/>
  <c r="O54" i="3"/>
  <c r="A55" i="3"/>
  <c r="O55" i="3"/>
  <c r="A56" i="3"/>
  <c r="O56" i="3"/>
  <c r="A57" i="3"/>
  <c r="O57" i="3"/>
  <c r="A58" i="3"/>
  <c r="O58" i="3"/>
  <c r="A59" i="3"/>
  <c r="O59" i="3"/>
  <c r="A60" i="3"/>
  <c r="O60" i="3"/>
  <c r="A61" i="3"/>
  <c r="O61" i="3"/>
  <c r="A62" i="3"/>
  <c r="O62" i="3"/>
  <c r="A63" i="3"/>
  <c r="O63" i="3"/>
  <c r="A64" i="3"/>
  <c r="O64" i="3"/>
  <c r="A65" i="3"/>
  <c r="O65" i="3"/>
  <c r="A66" i="3"/>
  <c r="O66" i="3"/>
  <c r="A67" i="3"/>
  <c r="O67" i="3"/>
  <c r="A68" i="3"/>
  <c r="O68" i="3"/>
  <c r="A69" i="3"/>
  <c r="O69" i="3"/>
  <c r="A70" i="3"/>
  <c r="O70" i="3"/>
  <c r="A71" i="3"/>
  <c r="O71" i="3"/>
  <c r="A72" i="3"/>
  <c r="O72" i="3"/>
  <c r="A73" i="3"/>
  <c r="O73" i="3"/>
  <c r="A74" i="3"/>
  <c r="O74" i="3"/>
  <c r="A75" i="3"/>
  <c r="O75" i="3"/>
  <c r="A76" i="3"/>
  <c r="O76" i="3"/>
  <c r="A77" i="3"/>
  <c r="O77" i="3"/>
  <c r="A78" i="3"/>
  <c r="O78" i="3"/>
  <c r="A79" i="3"/>
  <c r="O79" i="3"/>
  <c r="A80" i="3"/>
  <c r="O80" i="3"/>
  <c r="A81" i="3"/>
  <c r="O81" i="3"/>
  <c r="A82" i="3"/>
  <c r="O82" i="3"/>
  <c r="A83" i="3"/>
  <c r="O83" i="3"/>
  <c r="A84" i="3"/>
  <c r="O84" i="3"/>
  <c r="A85" i="3"/>
  <c r="O85" i="3"/>
  <c r="A86" i="3"/>
  <c r="O86" i="3"/>
  <c r="A87" i="3"/>
  <c r="O87" i="3"/>
  <c r="A88" i="3"/>
  <c r="O88" i="3"/>
  <c r="A89" i="3"/>
  <c r="O89" i="3"/>
  <c r="A90" i="3"/>
  <c r="O90" i="3"/>
  <c r="A91" i="3"/>
  <c r="O91" i="3"/>
  <c r="A92" i="3"/>
  <c r="O92" i="3"/>
  <c r="A93" i="3"/>
  <c r="O93" i="3"/>
  <c r="A94" i="3"/>
  <c r="O94" i="3"/>
  <c r="A95" i="3"/>
  <c r="O95" i="3"/>
  <c r="A96" i="3"/>
  <c r="O96" i="3"/>
  <c r="A97" i="3"/>
  <c r="O97" i="3"/>
  <c r="A98" i="3"/>
  <c r="O98" i="3"/>
  <c r="A99" i="3"/>
  <c r="O99" i="3"/>
  <c r="A100" i="3"/>
  <c r="O100" i="3"/>
  <c r="A101" i="3"/>
  <c r="O101" i="3"/>
  <c r="A102" i="3"/>
  <c r="O102" i="3"/>
  <c r="A103" i="3"/>
  <c r="O103" i="3"/>
  <c r="A104" i="3"/>
  <c r="O104" i="3"/>
  <c r="A105" i="3"/>
  <c r="O105" i="3"/>
  <c r="A106" i="3"/>
  <c r="O106" i="3"/>
  <c r="A107" i="3"/>
  <c r="O107" i="3"/>
  <c r="A108" i="3"/>
  <c r="O108" i="3"/>
  <c r="A109" i="3"/>
  <c r="O109" i="3"/>
  <c r="A110" i="3"/>
  <c r="O110" i="3"/>
  <c r="A111" i="3"/>
  <c r="O111" i="3"/>
  <c r="A112" i="3"/>
  <c r="O112" i="3"/>
  <c r="A113" i="3"/>
  <c r="O113" i="3"/>
  <c r="A114" i="3"/>
  <c r="O114" i="3"/>
  <c r="A115" i="3"/>
  <c r="O115" i="3"/>
  <c r="A116" i="3"/>
  <c r="O116" i="3"/>
  <c r="A117" i="3"/>
  <c r="O117" i="3"/>
  <c r="A118" i="3"/>
  <c r="O118" i="3"/>
  <c r="A119" i="3"/>
  <c r="O119" i="3"/>
  <c r="A120" i="3"/>
  <c r="O120" i="3"/>
  <c r="A121" i="3"/>
  <c r="O121" i="3"/>
  <c r="A122" i="3"/>
  <c r="O122" i="3"/>
  <c r="A123" i="3"/>
  <c r="O123" i="3"/>
  <c r="A124" i="3"/>
  <c r="O124" i="3"/>
  <c r="A125" i="3"/>
  <c r="O125" i="3"/>
  <c r="A126" i="3"/>
  <c r="O126" i="3"/>
  <c r="A127" i="3"/>
  <c r="O127" i="3"/>
  <c r="A128" i="3"/>
  <c r="O128" i="3"/>
  <c r="A129" i="3"/>
  <c r="O129" i="3"/>
  <c r="A130" i="3"/>
  <c r="O130" i="3"/>
  <c r="A131" i="3"/>
  <c r="O131" i="3"/>
  <c r="A132" i="3"/>
  <c r="O132" i="3"/>
  <c r="A133" i="3"/>
  <c r="O133" i="3"/>
  <c r="A134" i="3"/>
  <c r="O134" i="3"/>
  <c r="A135" i="3"/>
  <c r="O135" i="3"/>
  <c r="A136" i="3"/>
  <c r="O136" i="3"/>
  <c r="A137" i="3"/>
  <c r="O137" i="3"/>
  <c r="A138" i="3"/>
  <c r="O138" i="3"/>
  <c r="A139" i="3"/>
  <c r="O139" i="3"/>
  <c r="A140" i="3"/>
  <c r="O140" i="3"/>
  <c r="A141" i="3"/>
  <c r="O141" i="3"/>
  <c r="A142" i="3"/>
  <c r="O142" i="3"/>
  <c r="A143" i="3"/>
  <c r="O143" i="3"/>
  <c r="A144" i="3"/>
  <c r="O144" i="3"/>
  <c r="A145" i="3"/>
  <c r="O145" i="3"/>
  <c r="A146" i="3"/>
  <c r="O146" i="3"/>
  <c r="A147" i="3"/>
  <c r="O147" i="3"/>
  <c r="A148" i="3"/>
  <c r="O148" i="3"/>
  <c r="A149" i="3"/>
  <c r="O149" i="3"/>
  <c r="A150" i="3"/>
  <c r="O150" i="3"/>
  <c r="A151" i="3"/>
  <c r="O151" i="3"/>
  <c r="A152" i="3"/>
  <c r="O152" i="3"/>
  <c r="A153" i="3"/>
  <c r="O153" i="3"/>
  <c r="A154" i="3"/>
  <c r="O154" i="3"/>
  <c r="A155" i="3"/>
  <c r="O155" i="3"/>
  <c r="A156" i="3"/>
  <c r="O156" i="3"/>
  <c r="A157" i="3"/>
  <c r="O157" i="3"/>
  <c r="A158" i="3"/>
  <c r="O158" i="3"/>
  <c r="A159" i="3"/>
  <c r="O159" i="3"/>
  <c r="A160" i="3"/>
  <c r="O160" i="3"/>
  <c r="A161" i="3"/>
  <c r="O161" i="3"/>
  <c r="A162" i="3"/>
  <c r="O162" i="3"/>
  <c r="A163" i="3"/>
  <c r="O163" i="3"/>
  <c r="A164" i="3"/>
  <c r="O164" i="3"/>
  <c r="A165" i="3"/>
  <c r="O165" i="3"/>
  <c r="A166" i="3"/>
  <c r="O166" i="3"/>
  <c r="A167" i="3"/>
  <c r="O167" i="3"/>
  <c r="A168" i="3"/>
  <c r="O168" i="3"/>
  <c r="A169" i="3"/>
  <c r="O169" i="3"/>
  <c r="A170" i="3"/>
  <c r="O170" i="3"/>
  <c r="A171" i="3"/>
  <c r="O171" i="3"/>
  <c r="A172" i="3"/>
  <c r="O172" i="3"/>
  <c r="A173" i="3"/>
  <c r="O173" i="3"/>
  <c r="A174" i="3"/>
  <c r="O174" i="3"/>
  <c r="A175" i="3"/>
  <c r="O175" i="3"/>
  <c r="A176" i="3"/>
  <c r="O176" i="3"/>
  <c r="A177" i="3"/>
  <c r="O177" i="3"/>
  <c r="A178" i="3"/>
  <c r="O178" i="3"/>
  <c r="A179" i="3"/>
  <c r="O179" i="3"/>
  <c r="A180" i="3"/>
  <c r="O180" i="3"/>
  <c r="A181" i="3"/>
  <c r="O181" i="3"/>
  <c r="A182" i="3"/>
  <c r="O182" i="3"/>
  <c r="A183" i="3"/>
  <c r="O183" i="3"/>
  <c r="A184" i="3"/>
  <c r="O184" i="3"/>
  <c r="A185" i="3"/>
  <c r="O185" i="3"/>
  <c r="A186" i="3"/>
  <c r="O186" i="3"/>
  <c r="A187" i="3"/>
  <c r="O187" i="3"/>
  <c r="A188" i="3"/>
  <c r="O188" i="3"/>
  <c r="A189" i="3"/>
  <c r="O189" i="3"/>
  <c r="A190" i="3"/>
  <c r="O190" i="3"/>
  <c r="A191" i="3"/>
  <c r="O191" i="3"/>
  <c r="A192" i="3"/>
  <c r="O192" i="3"/>
  <c r="A193" i="3"/>
  <c r="O193" i="3"/>
  <c r="A194" i="3"/>
  <c r="O194" i="3"/>
  <c r="A195" i="3"/>
  <c r="O195" i="3"/>
  <c r="A196" i="3"/>
  <c r="O196" i="3"/>
  <c r="A197" i="3"/>
  <c r="O197" i="3"/>
  <c r="A198" i="3"/>
  <c r="O198" i="3"/>
  <c r="A199" i="3"/>
  <c r="O199" i="3"/>
  <c r="A200" i="3"/>
  <c r="O200" i="3"/>
  <c r="A201" i="3"/>
  <c r="O201" i="3"/>
  <c r="A202" i="3"/>
  <c r="O202" i="3"/>
  <c r="A203" i="3"/>
  <c r="O203" i="3"/>
  <c r="A204" i="3"/>
  <c r="O204" i="3"/>
  <c r="A205" i="3"/>
  <c r="O205" i="3"/>
  <c r="A206" i="3"/>
  <c r="O206" i="3"/>
  <c r="A207" i="3"/>
  <c r="O207" i="3"/>
  <c r="A208" i="3"/>
  <c r="O208" i="3"/>
  <c r="A209" i="3"/>
  <c r="O209" i="3"/>
  <c r="A210" i="3"/>
  <c r="O210" i="3"/>
  <c r="A211" i="3"/>
  <c r="O211" i="3"/>
  <c r="A212" i="3"/>
  <c r="O212" i="3"/>
  <c r="A213" i="3"/>
  <c r="O213" i="3"/>
  <c r="A214" i="3"/>
  <c r="O214" i="3"/>
  <c r="A215" i="3"/>
  <c r="O215" i="3"/>
  <c r="A216" i="3"/>
  <c r="O216" i="3"/>
  <c r="A217" i="3"/>
  <c r="O217" i="3"/>
  <c r="A218" i="3"/>
  <c r="O218" i="3"/>
  <c r="A219" i="3"/>
  <c r="O219" i="3"/>
  <c r="A220" i="3"/>
  <c r="O220" i="3"/>
  <c r="A221" i="3"/>
  <c r="O221" i="3"/>
  <c r="A222" i="3"/>
  <c r="O222" i="3"/>
  <c r="A223" i="3"/>
  <c r="O223" i="3"/>
  <c r="A224" i="3"/>
  <c r="O224" i="3"/>
  <c r="A225" i="3"/>
  <c r="O225" i="3"/>
  <c r="A226" i="3"/>
  <c r="O226" i="3"/>
  <c r="A227" i="3"/>
  <c r="O227" i="3"/>
  <c r="A228" i="3"/>
  <c r="O228" i="3"/>
  <c r="A229" i="3"/>
  <c r="O229" i="3"/>
  <c r="A230" i="3"/>
  <c r="O230" i="3"/>
  <c r="A231" i="3"/>
  <c r="O231" i="3"/>
  <c r="A232" i="3"/>
  <c r="O232" i="3"/>
  <c r="A233" i="3"/>
  <c r="O233" i="3"/>
  <c r="A234" i="3"/>
  <c r="O234" i="3"/>
  <c r="A235" i="3"/>
  <c r="O235" i="3"/>
  <c r="A236" i="3"/>
  <c r="O236" i="3"/>
  <c r="A237" i="3"/>
  <c r="O237" i="3"/>
  <c r="A238" i="3"/>
  <c r="O238" i="3"/>
  <c r="A239" i="3"/>
  <c r="O239" i="3"/>
  <c r="A240" i="3"/>
  <c r="O240" i="3"/>
  <c r="A241" i="3"/>
  <c r="O241" i="3"/>
  <c r="A242" i="3"/>
  <c r="O242" i="3"/>
  <c r="A243" i="3"/>
  <c r="O243" i="3"/>
  <c r="A244" i="3"/>
  <c r="O244" i="3"/>
  <c r="A245" i="3"/>
  <c r="O245" i="3"/>
  <c r="A246" i="3"/>
  <c r="O246" i="3"/>
  <c r="D404" i="5"/>
  <c r="E404" i="5"/>
  <c r="F404" i="5"/>
  <c r="G404" i="5"/>
  <c r="H404" i="5"/>
  <c r="J404" i="5"/>
  <c r="K404" i="5"/>
  <c r="L404" i="5"/>
  <c r="M404" i="5"/>
  <c r="N404" i="5"/>
  <c r="O404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3" i="5"/>
  <c r="A44" i="6"/>
  <c r="I28" i="6"/>
  <c r="K28" i="6"/>
  <c r="L28" i="6"/>
  <c r="I29" i="6"/>
  <c r="K29" i="6"/>
  <c r="L29" i="6"/>
  <c r="I30" i="6"/>
  <c r="K30" i="6"/>
  <c r="L30" i="6"/>
  <c r="I31" i="6"/>
  <c r="K31" i="6"/>
  <c r="L31" i="6"/>
  <c r="I32" i="6"/>
  <c r="K32" i="6"/>
  <c r="L32" i="6"/>
  <c r="I33" i="6"/>
  <c r="K33" i="6"/>
  <c r="L33" i="6"/>
  <c r="I34" i="6"/>
  <c r="K34" i="6"/>
  <c r="L34" i="6"/>
  <c r="I35" i="6"/>
  <c r="K35" i="6"/>
  <c r="L35" i="6"/>
  <c r="I36" i="6"/>
  <c r="K36" i="6"/>
  <c r="L36" i="6"/>
  <c r="I37" i="6"/>
  <c r="K37" i="6"/>
  <c r="L37" i="6"/>
  <c r="I38" i="6"/>
  <c r="K38" i="6"/>
  <c r="L38" i="6"/>
  <c r="I39" i="6"/>
  <c r="K39" i="6"/>
  <c r="L39" i="6"/>
  <c r="I40" i="6"/>
  <c r="K40" i="6"/>
  <c r="L40" i="6"/>
  <c r="I41" i="6"/>
  <c r="K41" i="6"/>
  <c r="L41" i="6"/>
  <c r="I42" i="6"/>
  <c r="K42" i="6"/>
  <c r="L42" i="6"/>
  <c r="I43" i="6"/>
  <c r="K43" i="6"/>
  <c r="L43" i="6"/>
  <c r="I44" i="6"/>
  <c r="J44" i="6"/>
  <c r="K44" i="6"/>
  <c r="L44" i="6"/>
  <c r="A45" i="6"/>
  <c r="I45" i="6"/>
  <c r="J45" i="6"/>
  <c r="K45" i="6"/>
  <c r="L45" i="6"/>
  <c r="A46" i="6"/>
  <c r="I46" i="6"/>
  <c r="J46" i="6"/>
  <c r="K46" i="6"/>
  <c r="L46" i="6"/>
  <c r="A47" i="6"/>
  <c r="I47" i="6"/>
  <c r="J47" i="6"/>
  <c r="K47" i="6"/>
  <c r="L47" i="6"/>
  <c r="A48" i="6"/>
  <c r="I48" i="6"/>
  <c r="J48" i="6"/>
  <c r="K48" i="6"/>
  <c r="L48" i="6"/>
  <c r="A49" i="6"/>
  <c r="I49" i="6"/>
  <c r="J49" i="6"/>
  <c r="K49" i="6"/>
  <c r="L49" i="6"/>
  <c r="A50" i="6"/>
  <c r="I50" i="6"/>
  <c r="J50" i="6"/>
  <c r="K50" i="6"/>
  <c r="L50" i="6"/>
  <c r="A51" i="6"/>
  <c r="I51" i="6"/>
  <c r="J51" i="6"/>
  <c r="K51" i="6"/>
  <c r="L51" i="6"/>
  <c r="A52" i="6"/>
  <c r="I52" i="6"/>
  <c r="J52" i="6"/>
  <c r="K52" i="6"/>
  <c r="L52" i="6"/>
  <c r="A53" i="6"/>
  <c r="I53" i="6"/>
  <c r="J53" i="6"/>
  <c r="K53" i="6"/>
  <c r="L53" i="6"/>
  <c r="A54" i="6"/>
  <c r="I54" i="6"/>
  <c r="J54" i="6"/>
  <c r="K54" i="6"/>
  <c r="L54" i="6"/>
  <c r="A55" i="6"/>
  <c r="I55" i="6"/>
  <c r="J55" i="6"/>
  <c r="K55" i="6"/>
  <c r="L55" i="6"/>
  <c r="A56" i="6"/>
  <c r="I56" i="6"/>
  <c r="J56" i="6"/>
  <c r="K56" i="6"/>
  <c r="L56" i="6"/>
  <c r="A57" i="6"/>
  <c r="I57" i="6"/>
  <c r="J57" i="6"/>
  <c r="K57" i="6"/>
  <c r="L57" i="6"/>
  <c r="A58" i="6"/>
  <c r="I58" i="6"/>
  <c r="J58" i="6"/>
  <c r="K58" i="6"/>
  <c r="L58" i="6"/>
  <c r="A59" i="6"/>
  <c r="I59" i="6"/>
  <c r="J59" i="6"/>
  <c r="K59" i="6"/>
  <c r="L59" i="6"/>
  <c r="A60" i="6"/>
  <c r="I60" i="6"/>
  <c r="J60" i="6"/>
  <c r="K60" i="6"/>
  <c r="L60" i="6"/>
  <c r="A61" i="6"/>
  <c r="I61" i="6"/>
  <c r="J61" i="6"/>
  <c r="K61" i="6"/>
  <c r="L61" i="6"/>
  <c r="A62" i="6"/>
  <c r="I62" i="6"/>
  <c r="J62" i="6"/>
  <c r="K62" i="6"/>
  <c r="L62" i="6"/>
  <c r="A63" i="6"/>
  <c r="I63" i="6"/>
  <c r="J63" i="6"/>
  <c r="K63" i="6"/>
  <c r="L63" i="6"/>
  <c r="A64" i="6"/>
  <c r="I64" i="6"/>
  <c r="J64" i="6"/>
  <c r="K64" i="6"/>
  <c r="L64" i="6"/>
  <c r="A65" i="6"/>
  <c r="I65" i="6"/>
  <c r="J65" i="6"/>
  <c r="K65" i="6"/>
  <c r="L65" i="6"/>
  <c r="A66" i="6"/>
  <c r="I66" i="6"/>
  <c r="J66" i="6"/>
  <c r="K66" i="6"/>
  <c r="L66" i="6"/>
  <c r="A67" i="6"/>
  <c r="I67" i="6"/>
  <c r="J67" i="6"/>
  <c r="K67" i="6"/>
  <c r="L67" i="6"/>
  <c r="A68" i="6"/>
  <c r="I68" i="6"/>
  <c r="J68" i="6"/>
  <c r="K68" i="6"/>
  <c r="L68" i="6"/>
  <c r="A69" i="6"/>
  <c r="I69" i="6"/>
  <c r="J69" i="6"/>
  <c r="K69" i="6"/>
  <c r="L69" i="6"/>
  <c r="A70" i="6"/>
  <c r="I70" i="6"/>
  <c r="J70" i="6"/>
  <c r="K70" i="6"/>
  <c r="L70" i="6"/>
  <c r="A71" i="6"/>
  <c r="I71" i="6"/>
  <c r="J71" i="6"/>
  <c r="K71" i="6"/>
  <c r="L71" i="6"/>
  <c r="A72" i="6"/>
  <c r="I72" i="6"/>
  <c r="J72" i="6"/>
  <c r="K72" i="6"/>
  <c r="L72" i="6"/>
  <c r="A73" i="6"/>
  <c r="I73" i="6"/>
  <c r="J73" i="6"/>
  <c r="K73" i="6"/>
  <c r="L73" i="6"/>
  <c r="A74" i="6"/>
  <c r="I74" i="6"/>
  <c r="J74" i="6"/>
  <c r="K74" i="6"/>
  <c r="L74" i="6"/>
  <c r="A75" i="6"/>
  <c r="I75" i="6"/>
  <c r="J75" i="6"/>
  <c r="K75" i="6"/>
  <c r="L75" i="6"/>
  <c r="A76" i="6"/>
  <c r="I76" i="6"/>
  <c r="J76" i="6"/>
  <c r="K76" i="6"/>
  <c r="L76" i="6"/>
  <c r="A77" i="6"/>
  <c r="I77" i="6"/>
  <c r="J77" i="6"/>
  <c r="K77" i="6"/>
  <c r="L77" i="6"/>
  <c r="A78" i="6"/>
  <c r="I78" i="6"/>
  <c r="J78" i="6"/>
  <c r="K78" i="6"/>
  <c r="L78" i="6"/>
  <c r="A79" i="6"/>
  <c r="I79" i="6"/>
  <c r="J79" i="6"/>
  <c r="K79" i="6"/>
  <c r="L79" i="6"/>
  <c r="A80" i="6"/>
  <c r="I80" i="6"/>
  <c r="J80" i="6"/>
  <c r="K80" i="6"/>
  <c r="L80" i="6"/>
  <c r="A81" i="6"/>
  <c r="I81" i="6"/>
  <c r="J81" i="6"/>
  <c r="K81" i="6"/>
  <c r="L81" i="6"/>
  <c r="I7" i="6"/>
  <c r="J7" i="6"/>
  <c r="K7" i="6"/>
  <c r="L7" i="6"/>
  <c r="I8" i="6"/>
  <c r="J8" i="6"/>
  <c r="K8" i="6"/>
  <c r="L8" i="6"/>
  <c r="I9" i="6"/>
  <c r="J9" i="6"/>
  <c r="K9" i="6"/>
  <c r="L9" i="6"/>
  <c r="I10" i="6"/>
  <c r="J10" i="6"/>
  <c r="K10" i="6"/>
  <c r="L10" i="6"/>
  <c r="I11" i="6"/>
  <c r="J11" i="6"/>
  <c r="K11" i="6"/>
  <c r="L11" i="6"/>
  <c r="I12" i="6"/>
  <c r="J12" i="6"/>
  <c r="K12" i="6"/>
  <c r="L12" i="6"/>
  <c r="I13" i="6"/>
  <c r="J13" i="6"/>
  <c r="K13" i="6"/>
  <c r="L13" i="6"/>
  <c r="I14" i="6"/>
  <c r="J14" i="6"/>
  <c r="K14" i="6"/>
  <c r="L14" i="6"/>
  <c r="I15" i="6"/>
  <c r="J15" i="6"/>
  <c r="K15" i="6"/>
  <c r="L15" i="6"/>
  <c r="I16" i="6"/>
  <c r="J16" i="6"/>
  <c r="K16" i="6"/>
  <c r="L16" i="6"/>
  <c r="I17" i="6"/>
  <c r="J17" i="6"/>
  <c r="K17" i="6"/>
  <c r="L17" i="6"/>
  <c r="I18" i="6"/>
  <c r="K18" i="6"/>
  <c r="L18" i="6"/>
  <c r="I19" i="6"/>
  <c r="K19" i="6"/>
  <c r="L19" i="6"/>
  <c r="I20" i="6"/>
  <c r="K20" i="6"/>
  <c r="L20" i="6"/>
  <c r="I21" i="6"/>
  <c r="K21" i="6"/>
  <c r="L21" i="6"/>
  <c r="I22" i="6"/>
  <c r="K22" i="6"/>
  <c r="L22" i="6"/>
  <c r="I23" i="6"/>
  <c r="K23" i="6"/>
  <c r="L23" i="6"/>
  <c r="I24" i="6"/>
  <c r="K24" i="6"/>
  <c r="L24" i="6"/>
  <c r="I25" i="6"/>
  <c r="K25" i="6"/>
  <c r="L25" i="6"/>
  <c r="I26" i="6"/>
  <c r="K26" i="6"/>
  <c r="L26" i="6"/>
  <c r="I27" i="6"/>
  <c r="K27" i="6"/>
  <c r="L27" i="6"/>
  <c r="I82" i="6"/>
  <c r="J82" i="6"/>
  <c r="K82" i="6"/>
  <c r="L82" i="6"/>
  <c r="I83" i="6"/>
  <c r="J83" i="6"/>
  <c r="K83" i="6"/>
  <c r="L83" i="6"/>
  <c r="I84" i="6"/>
  <c r="J84" i="6"/>
  <c r="K84" i="6"/>
  <c r="L84" i="6"/>
  <c r="I85" i="6"/>
  <c r="J85" i="6"/>
  <c r="K85" i="6"/>
  <c r="L85" i="6"/>
  <c r="I86" i="6"/>
  <c r="J86" i="6"/>
  <c r="K86" i="6"/>
  <c r="L86" i="6"/>
  <c r="L6" i="6"/>
  <c r="K6" i="6"/>
  <c r="J6" i="6"/>
  <c r="I6" i="6"/>
  <c r="J19" i="6"/>
  <c r="J20" i="6"/>
  <c r="J21" i="6"/>
  <c r="J22" i="6"/>
  <c r="J23" i="6"/>
  <c r="J24" i="6"/>
  <c r="J25" i="6"/>
  <c r="J26" i="6"/>
  <c r="J27" i="6"/>
  <c r="J28" i="6"/>
  <c r="N28" i="6" s="1"/>
  <c r="J29" i="6"/>
  <c r="J30" i="6"/>
  <c r="J32" i="6"/>
  <c r="N32" i="6" s="1"/>
  <c r="J33" i="6"/>
  <c r="N33" i="6" s="1"/>
  <c r="J34" i="6"/>
  <c r="J35" i="6"/>
  <c r="J36" i="6"/>
  <c r="N36" i="6" s="1"/>
  <c r="J37" i="6"/>
  <c r="J38" i="6"/>
  <c r="J39" i="6"/>
  <c r="N39" i="6" s="1"/>
  <c r="J40" i="6"/>
  <c r="J41" i="6"/>
  <c r="J42" i="6"/>
  <c r="N42" i="6" s="1"/>
  <c r="J43" i="6"/>
  <c r="N43" i="6" s="1"/>
  <c r="J18" i="6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H32" i="4" a="1"/>
  <c r="H32" i="4" s="1"/>
  <c r="G33" i="4" a="1"/>
  <c r="G33" i="4" s="1"/>
  <c r="H33" i="4" a="1"/>
  <c r="H33" i="4" s="1"/>
  <c r="G34" i="4" a="1"/>
  <c r="G34" i="4" s="1"/>
  <c r="H34" i="4" a="1"/>
  <c r="H34" i="4" s="1"/>
  <c r="G35" i="4" a="1"/>
  <c r="G35" i="4" s="1"/>
  <c r="H35" i="4" a="1"/>
  <c r="H35" i="4" s="1"/>
  <c r="G36" i="4" a="1"/>
  <c r="G36" i="4" s="1"/>
  <c r="H36" i="4" a="1"/>
  <c r="H36" i="4" s="1"/>
  <c r="G37" i="4" a="1"/>
  <c r="G37" i="4" s="1"/>
  <c r="H37" i="4" a="1"/>
  <c r="H37" i="4" s="1"/>
  <c r="G4" i="4" a="1"/>
  <c r="G4" i="4" s="1"/>
  <c r="A34" i="5"/>
  <c r="J34" i="5"/>
  <c r="R34" i="5"/>
  <c r="T34" i="5" s="1"/>
  <c r="S34" i="5"/>
  <c r="A35" i="5"/>
  <c r="J35" i="5"/>
  <c r="R35" i="5"/>
  <c r="T35" i="5" s="1"/>
  <c r="S35" i="5"/>
  <c r="A36" i="5"/>
  <c r="J36" i="5"/>
  <c r="R36" i="5"/>
  <c r="T36" i="5" s="1"/>
  <c r="S36" i="5"/>
  <c r="A37" i="5"/>
  <c r="J37" i="5"/>
  <c r="R37" i="5"/>
  <c r="T37" i="5" s="1"/>
  <c r="S37" i="5"/>
  <c r="A38" i="5"/>
  <c r="J38" i="5"/>
  <c r="R38" i="5"/>
  <c r="T38" i="5" s="1"/>
  <c r="S38" i="5"/>
  <c r="A39" i="5"/>
  <c r="J39" i="5"/>
  <c r="R39" i="5"/>
  <c r="T39" i="5" s="1"/>
  <c r="S39" i="5"/>
  <c r="A40" i="5"/>
  <c r="J40" i="5"/>
  <c r="R40" i="5"/>
  <c r="T40" i="5" s="1"/>
  <c r="S40" i="5"/>
  <c r="A41" i="5"/>
  <c r="J41" i="5"/>
  <c r="R41" i="5"/>
  <c r="T41" i="5" s="1"/>
  <c r="S41" i="5"/>
  <c r="A42" i="5"/>
  <c r="J42" i="5"/>
  <c r="R42" i="5"/>
  <c r="T42" i="5" s="1"/>
  <c r="S42" i="5"/>
  <c r="A43" i="5"/>
  <c r="J43" i="5"/>
  <c r="R43" i="5"/>
  <c r="T43" i="5" s="1"/>
  <c r="S43" i="5"/>
  <c r="A44" i="5"/>
  <c r="J44" i="5"/>
  <c r="R44" i="5"/>
  <c r="T44" i="5" s="1"/>
  <c r="S44" i="5"/>
  <c r="A45" i="5"/>
  <c r="J45" i="5"/>
  <c r="R45" i="5"/>
  <c r="T45" i="5" s="1"/>
  <c r="S45" i="5"/>
  <c r="A46" i="5"/>
  <c r="J46" i="5"/>
  <c r="R46" i="5"/>
  <c r="T46" i="5" s="1"/>
  <c r="S46" i="5"/>
  <c r="A47" i="5"/>
  <c r="J47" i="5"/>
  <c r="R47" i="5"/>
  <c r="T47" i="5" s="1"/>
  <c r="S47" i="5"/>
  <c r="A48" i="5"/>
  <c r="J48" i="5"/>
  <c r="R48" i="5"/>
  <c r="T48" i="5" s="1"/>
  <c r="S48" i="5"/>
  <c r="A49" i="5"/>
  <c r="J49" i="5"/>
  <c r="R49" i="5"/>
  <c r="T49" i="5" s="1"/>
  <c r="S49" i="5"/>
  <c r="A50" i="5"/>
  <c r="J50" i="5"/>
  <c r="R50" i="5"/>
  <c r="T50" i="5" s="1"/>
  <c r="S50" i="5"/>
  <c r="A51" i="5"/>
  <c r="J51" i="5"/>
  <c r="R51" i="5"/>
  <c r="T51" i="5" s="1"/>
  <c r="S51" i="5"/>
  <c r="A52" i="5"/>
  <c r="J52" i="5"/>
  <c r="R52" i="5"/>
  <c r="T52" i="5" s="1"/>
  <c r="S52" i="5"/>
  <c r="A53" i="5"/>
  <c r="J53" i="5"/>
  <c r="R53" i="5"/>
  <c r="T53" i="5" s="1"/>
  <c r="S53" i="5"/>
  <c r="A54" i="5"/>
  <c r="J54" i="5"/>
  <c r="R54" i="5"/>
  <c r="T54" i="5" s="1"/>
  <c r="S54" i="5"/>
  <c r="A55" i="5"/>
  <c r="J55" i="5"/>
  <c r="R55" i="5"/>
  <c r="T55" i="5" s="1"/>
  <c r="S55" i="5"/>
  <c r="A56" i="5"/>
  <c r="J56" i="5"/>
  <c r="R56" i="5"/>
  <c r="T56" i="5" s="1"/>
  <c r="S56" i="5"/>
  <c r="A57" i="5"/>
  <c r="J57" i="5"/>
  <c r="R57" i="5"/>
  <c r="T57" i="5" s="1"/>
  <c r="S57" i="5"/>
  <c r="A58" i="5"/>
  <c r="J58" i="5"/>
  <c r="R58" i="5"/>
  <c r="T58" i="5" s="1"/>
  <c r="S58" i="5"/>
  <c r="A59" i="5"/>
  <c r="J59" i="5"/>
  <c r="R59" i="5"/>
  <c r="T59" i="5" s="1"/>
  <c r="S59" i="5"/>
  <c r="A60" i="5"/>
  <c r="J60" i="5"/>
  <c r="R60" i="5"/>
  <c r="T60" i="5" s="1"/>
  <c r="S60" i="5"/>
  <c r="A61" i="5"/>
  <c r="J61" i="5"/>
  <c r="R61" i="5"/>
  <c r="T61" i="5" s="1"/>
  <c r="S61" i="5"/>
  <c r="A62" i="5"/>
  <c r="J62" i="5"/>
  <c r="R62" i="5"/>
  <c r="T62" i="5" s="1"/>
  <c r="S62" i="5"/>
  <c r="A63" i="5"/>
  <c r="J63" i="5"/>
  <c r="R63" i="5"/>
  <c r="T63" i="5" s="1"/>
  <c r="S63" i="5"/>
  <c r="A64" i="5"/>
  <c r="J64" i="5"/>
  <c r="R64" i="5"/>
  <c r="T64" i="5" s="1"/>
  <c r="S64" i="5"/>
  <c r="A65" i="5"/>
  <c r="J65" i="5"/>
  <c r="R65" i="5"/>
  <c r="T65" i="5" s="1"/>
  <c r="S65" i="5"/>
  <c r="A66" i="5"/>
  <c r="J66" i="5"/>
  <c r="R66" i="5"/>
  <c r="T66" i="5" s="1"/>
  <c r="S66" i="5"/>
  <c r="A67" i="5"/>
  <c r="J67" i="5"/>
  <c r="R67" i="5"/>
  <c r="T67" i="5" s="1"/>
  <c r="S67" i="5"/>
  <c r="A68" i="5"/>
  <c r="J68" i="5"/>
  <c r="R68" i="5"/>
  <c r="T68" i="5" s="1"/>
  <c r="S68" i="5"/>
  <c r="A69" i="5"/>
  <c r="J69" i="5"/>
  <c r="R69" i="5"/>
  <c r="T69" i="5" s="1"/>
  <c r="S69" i="5"/>
  <c r="A70" i="5"/>
  <c r="J70" i="5"/>
  <c r="R70" i="5"/>
  <c r="T70" i="5" s="1"/>
  <c r="S70" i="5"/>
  <c r="A71" i="5"/>
  <c r="J71" i="5"/>
  <c r="R71" i="5"/>
  <c r="T71" i="5" s="1"/>
  <c r="S71" i="5"/>
  <c r="A72" i="5"/>
  <c r="J72" i="5"/>
  <c r="R72" i="5"/>
  <c r="T72" i="5" s="1"/>
  <c r="S72" i="5"/>
  <c r="A73" i="5"/>
  <c r="J73" i="5"/>
  <c r="R73" i="5"/>
  <c r="T73" i="5" s="1"/>
  <c r="S73" i="5"/>
  <c r="A74" i="5"/>
  <c r="J74" i="5"/>
  <c r="R74" i="5"/>
  <c r="T74" i="5" s="1"/>
  <c r="S74" i="5"/>
  <c r="A75" i="5"/>
  <c r="J75" i="5"/>
  <c r="R75" i="5"/>
  <c r="T75" i="5" s="1"/>
  <c r="S75" i="5"/>
  <c r="A76" i="5"/>
  <c r="J76" i="5"/>
  <c r="R76" i="5"/>
  <c r="T76" i="5" s="1"/>
  <c r="S76" i="5"/>
  <c r="A77" i="5"/>
  <c r="J77" i="5"/>
  <c r="R77" i="5"/>
  <c r="T77" i="5" s="1"/>
  <c r="S77" i="5"/>
  <c r="A78" i="5"/>
  <c r="J78" i="5"/>
  <c r="R78" i="5"/>
  <c r="T78" i="5" s="1"/>
  <c r="S78" i="5"/>
  <c r="A79" i="5"/>
  <c r="J79" i="5"/>
  <c r="R79" i="5"/>
  <c r="T79" i="5" s="1"/>
  <c r="S79" i="5"/>
  <c r="A80" i="5"/>
  <c r="J80" i="5"/>
  <c r="R80" i="5"/>
  <c r="T80" i="5" s="1"/>
  <c r="S80" i="5"/>
  <c r="A81" i="5"/>
  <c r="J81" i="5"/>
  <c r="R81" i="5"/>
  <c r="T81" i="5" s="1"/>
  <c r="S81" i="5"/>
  <c r="A82" i="5"/>
  <c r="J82" i="5"/>
  <c r="R82" i="5"/>
  <c r="T82" i="5" s="1"/>
  <c r="S82" i="5"/>
  <c r="A83" i="5"/>
  <c r="J83" i="5"/>
  <c r="R83" i="5"/>
  <c r="T83" i="5" s="1"/>
  <c r="S83" i="5"/>
  <c r="A84" i="5"/>
  <c r="J84" i="5"/>
  <c r="R84" i="5"/>
  <c r="T84" i="5" s="1"/>
  <c r="S84" i="5"/>
  <c r="A85" i="5"/>
  <c r="J85" i="5"/>
  <c r="R85" i="5"/>
  <c r="T85" i="5" s="1"/>
  <c r="S85" i="5"/>
  <c r="A86" i="5"/>
  <c r="J86" i="5"/>
  <c r="R86" i="5"/>
  <c r="T86" i="5" s="1"/>
  <c r="S86" i="5"/>
  <c r="A87" i="5"/>
  <c r="J87" i="5"/>
  <c r="R87" i="5"/>
  <c r="T87" i="5" s="1"/>
  <c r="S87" i="5"/>
  <c r="A88" i="5"/>
  <c r="J88" i="5"/>
  <c r="R88" i="5"/>
  <c r="T88" i="5" s="1"/>
  <c r="S88" i="5"/>
  <c r="A89" i="5"/>
  <c r="J89" i="5"/>
  <c r="R89" i="5"/>
  <c r="T89" i="5" s="1"/>
  <c r="S89" i="5"/>
  <c r="A90" i="5"/>
  <c r="J90" i="5"/>
  <c r="R90" i="5"/>
  <c r="T90" i="5" s="1"/>
  <c r="S90" i="5"/>
  <c r="A91" i="5"/>
  <c r="J91" i="5"/>
  <c r="R91" i="5"/>
  <c r="T91" i="5" s="1"/>
  <c r="S91" i="5"/>
  <c r="A92" i="5"/>
  <c r="J92" i="5"/>
  <c r="R92" i="5"/>
  <c r="T92" i="5" s="1"/>
  <c r="S92" i="5"/>
  <c r="A93" i="5"/>
  <c r="J93" i="5"/>
  <c r="R93" i="5"/>
  <c r="T93" i="5" s="1"/>
  <c r="S93" i="5"/>
  <c r="A94" i="5"/>
  <c r="J94" i="5"/>
  <c r="R94" i="5"/>
  <c r="T94" i="5" s="1"/>
  <c r="S94" i="5"/>
  <c r="A95" i="5"/>
  <c r="J95" i="5"/>
  <c r="R95" i="5"/>
  <c r="T95" i="5" s="1"/>
  <c r="S95" i="5"/>
  <c r="A96" i="5"/>
  <c r="J96" i="5"/>
  <c r="R96" i="5"/>
  <c r="T96" i="5" s="1"/>
  <c r="S96" i="5"/>
  <c r="A97" i="5"/>
  <c r="J97" i="5"/>
  <c r="R97" i="5"/>
  <c r="T97" i="5" s="1"/>
  <c r="S97" i="5"/>
  <c r="A98" i="5"/>
  <c r="J98" i="5"/>
  <c r="R98" i="5"/>
  <c r="T98" i="5" s="1"/>
  <c r="S98" i="5"/>
  <c r="A99" i="5"/>
  <c r="J99" i="5"/>
  <c r="R99" i="5"/>
  <c r="T99" i="5" s="1"/>
  <c r="S99" i="5"/>
  <c r="A100" i="5"/>
  <c r="J100" i="5"/>
  <c r="R100" i="5"/>
  <c r="T100" i="5" s="1"/>
  <c r="S100" i="5"/>
  <c r="A101" i="5"/>
  <c r="J101" i="5"/>
  <c r="R101" i="5"/>
  <c r="T101" i="5" s="1"/>
  <c r="S101" i="5"/>
  <c r="A102" i="5"/>
  <c r="J102" i="5"/>
  <c r="R102" i="5"/>
  <c r="T102" i="5" s="1"/>
  <c r="S102" i="5"/>
  <c r="A103" i="5"/>
  <c r="J103" i="5"/>
  <c r="R103" i="5"/>
  <c r="T103" i="5" s="1"/>
  <c r="S103" i="5"/>
  <c r="A104" i="5"/>
  <c r="J104" i="5"/>
  <c r="R104" i="5"/>
  <c r="T104" i="5" s="1"/>
  <c r="S104" i="5"/>
  <c r="A105" i="5"/>
  <c r="J105" i="5"/>
  <c r="R105" i="5"/>
  <c r="T105" i="5" s="1"/>
  <c r="S105" i="5"/>
  <c r="A106" i="5"/>
  <c r="J106" i="5"/>
  <c r="R106" i="5"/>
  <c r="T106" i="5" s="1"/>
  <c r="S106" i="5"/>
  <c r="A107" i="5"/>
  <c r="J107" i="5"/>
  <c r="R107" i="5"/>
  <c r="T107" i="5" s="1"/>
  <c r="S107" i="5"/>
  <c r="A108" i="5"/>
  <c r="J108" i="5"/>
  <c r="R108" i="5"/>
  <c r="T108" i="5" s="1"/>
  <c r="S108" i="5"/>
  <c r="A109" i="5"/>
  <c r="J109" i="5"/>
  <c r="R109" i="5"/>
  <c r="T109" i="5" s="1"/>
  <c r="S109" i="5"/>
  <c r="A110" i="5"/>
  <c r="J110" i="5"/>
  <c r="R110" i="5"/>
  <c r="T110" i="5" s="1"/>
  <c r="S110" i="5"/>
  <c r="A111" i="5"/>
  <c r="J111" i="5"/>
  <c r="R111" i="5"/>
  <c r="T111" i="5" s="1"/>
  <c r="S111" i="5"/>
  <c r="A112" i="5"/>
  <c r="J112" i="5"/>
  <c r="R112" i="5"/>
  <c r="T112" i="5" s="1"/>
  <c r="S112" i="5"/>
  <c r="A113" i="5"/>
  <c r="J113" i="5"/>
  <c r="R113" i="5"/>
  <c r="T113" i="5" s="1"/>
  <c r="S113" i="5"/>
  <c r="A114" i="5"/>
  <c r="J114" i="5"/>
  <c r="R114" i="5"/>
  <c r="T114" i="5" s="1"/>
  <c r="S114" i="5"/>
  <c r="A115" i="5"/>
  <c r="J115" i="5"/>
  <c r="R115" i="5"/>
  <c r="T115" i="5" s="1"/>
  <c r="S115" i="5"/>
  <c r="A116" i="5"/>
  <c r="J116" i="5"/>
  <c r="R116" i="5"/>
  <c r="T116" i="5" s="1"/>
  <c r="S116" i="5"/>
  <c r="A117" i="5"/>
  <c r="J117" i="5"/>
  <c r="R117" i="5"/>
  <c r="T117" i="5" s="1"/>
  <c r="S117" i="5"/>
  <c r="A118" i="5"/>
  <c r="J118" i="5"/>
  <c r="R118" i="5"/>
  <c r="T118" i="5" s="1"/>
  <c r="S118" i="5"/>
  <c r="A119" i="5"/>
  <c r="J119" i="5"/>
  <c r="R119" i="5"/>
  <c r="T119" i="5" s="1"/>
  <c r="S119" i="5"/>
  <c r="A120" i="5"/>
  <c r="J120" i="5"/>
  <c r="R120" i="5"/>
  <c r="T120" i="5" s="1"/>
  <c r="S120" i="5"/>
  <c r="A121" i="5"/>
  <c r="J121" i="5"/>
  <c r="R121" i="5"/>
  <c r="T121" i="5" s="1"/>
  <c r="S121" i="5"/>
  <c r="A122" i="5"/>
  <c r="J122" i="5"/>
  <c r="R122" i="5"/>
  <c r="T122" i="5" s="1"/>
  <c r="S122" i="5"/>
  <c r="A123" i="5"/>
  <c r="J123" i="5"/>
  <c r="R123" i="5"/>
  <c r="T123" i="5" s="1"/>
  <c r="S123" i="5"/>
  <c r="A124" i="5"/>
  <c r="J124" i="5"/>
  <c r="R124" i="5"/>
  <c r="T124" i="5" s="1"/>
  <c r="S124" i="5"/>
  <c r="A125" i="5"/>
  <c r="J125" i="5"/>
  <c r="R125" i="5"/>
  <c r="T125" i="5" s="1"/>
  <c r="S125" i="5"/>
  <c r="A126" i="5"/>
  <c r="J126" i="5"/>
  <c r="R126" i="5"/>
  <c r="T126" i="5" s="1"/>
  <c r="S126" i="5"/>
  <c r="A127" i="5"/>
  <c r="J127" i="5"/>
  <c r="R127" i="5"/>
  <c r="T127" i="5" s="1"/>
  <c r="S127" i="5"/>
  <c r="A128" i="5"/>
  <c r="J128" i="5"/>
  <c r="R128" i="5"/>
  <c r="T128" i="5" s="1"/>
  <c r="S128" i="5"/>
  <c r="A129" i="5"/>
  <c r="J129" i="5"/>
  <c r="R129" i="5"/>
  <c r="T129" i="5" s="1"/>
  <c r="S129" i="5"/>
  <c r="A130" i="5"/>
  <c r="J130" i="5"/>
  <c r="R130" i="5"/>
  <c r="T130" i="5" s="1"/>
  <c r="S130" i="5"/>
  <c r="A131" i="5"/>
  <c r="J131" i="5"/>
  <c r="R131" i="5"/>
  <c r="T131" i="5" s="1"/>
  <c r="S131" i="5"/>
  <c r="A132" i="5"/>
  <c r="J132" i="5"/>
  <c r="R132" i="5"/>
  <c r="T132" i="5" s="1"/>
  <c r="S132" i="5"/>
  <c r="A133" i="5"/>
  <c r="J133" i="5"/>
  <c r="R133" i="5"/>
  <c r="T133" i="5" s="1"/>
  <c r="S133" i="5"/>
  <c r="A134" i="5"/>
  <c r="J134" i="5"/>
  <c r="R134" i="5"/>
  <c r="T134" i="5" s="1"/>
  <c r="S134" i="5"/>
  <c r="A135" i="5"/>
  <c r="J135" i="5"/>
  <c r="R135" i="5"/>
  <c r="T135" i="5" s="1"/>
  <c r="S135" i="5"/>
  <c r="A136" i="5"/>
  <c r="J136" i="5"/>
  <c r="R136" i="5"/>
  <c r="T136" i="5" s="1"/>
  <c r="S136" i="5"/>
  <c r="A137" i="5"/>
  <c r="J137" i="5"/>
  <c r="R137" i="5"/>
  <c r="T137" i="5" s="1"/>
  <c r="S137" i="5"/>
  <c r="A138" i="5"/>
  <c r="J138" i="5"/>
  <c r="R138" i="5"/>
  <c r="T138" i="5" s="1"/>
  <c r="S138" i="5"/>
  <c r="A139" i="5"/>
  <c r="J139" i="5"/>
  <c r="R139" i="5"/>
  <c r="T139" i="5" s="1"/>
  <c r="S139" i="5"/>
  <c r="A140" i="5"/>
  <c r="J140" i="5"/>
  <c r="R140" i="5"/>
  <c r="T140" i="5" s="1"/>
  <c r="S140" i="5"/>
  <c r="A141" i="5"/>
  <c r="J141" i="5"/>
  <c r="R141" i="5"/>
  <c r="T141" i="5" s="1"/>
  <c r="S141" i="5"/>
  <c r="A142" i="5"/>
  <c r="J142" i="5"/>
  <c r="R142" i="5"/>
  <c r="T142" i="5" s="1"/>
  <c r="S142" i="5"/>
  <c r="A143" i="5"/>
  <c r="J143" i="5"/>
  <c r="R143" i="5"/>
  <c r="T143" i="5" s="1"/>
  <c r="S143" i="5"/>
  <c r="A144" i="5"/>
  <c r="J144" i="5"/>
  <c r="R144" i="5"/>
  <c r="T144" i="5" s="1"/>
  <c r="S144" i="5"/>
  <c r="A145" i="5"/>
  <c r="J145" i="5"/>
  <c r="R145" i="5"/>
  <c r="T145" i="5" s="1"/>
  <c r="S145" i="5"/>
  <c r="A146" i="5"/>
  <c r="J146" i="5"/>
  <c r="R146" i="5"/>
  <c r="T146" i="5" s="1"/>
  <c r="S146" i="5"/>
  <c r="A147" i="5"/>
  <c r="J147" i="5"/>
  <c r="R147" i="5"/>
  <c r="T147" i="5" s="1"/>
  <c r="S147" i="5"/>
  <c r="A148" i="5"/>
  <c r="J148" i="5"/>
  <c r="R148" i="5"/>
  <c r="T148" i="5" s="1"/>
  <c r="S148" i="5"/>
  <c r="A149" i="5"/>
  <c r="J149" i="5"/>
  <c r="R149" i="5"/>
  <c r="T149" i="5" s="1"/>
  <c r="S149" i="5"/>
  <c r="A150" i="5"/>
  <c r="J150" i="5"/>
  <c r="R150" i="5"/>
  <c r="T150" i="5" s="1"/>
  <c r="S150" i="5"/>
  <c r="A151" i="5"/>
  <c r="J151" i="5"/>
  <c r="R151" i="5"/>
  <c r="T151" i="5" s="1"/>
  <c r="S151" i="5"/>
  <c r="A152" i="5"/>
  <c r="J152" i="5"/>
  <c r="R152" i="5"/>
  <c r="T152" i="5" s="1"/>
  <c r="S152" i="5"/>
  <c r="A153" i="5"/>
  <c r="J153" i="5"/>
  <c r="R153" i="5"/>
  <c r="T153" i="5" s="1"/>
  <c r="S153" i="5"/>
  <c r="A154" i="5"/>
  <c r="J154" i="5"/>
  <c r="R154" i="5"/>
  <c r="T154" i="5" s="1"/>
  <c r="S154" i="5"/>
  <c r="A155" i="5"/>
  <c r="J155" i="5"/>
  <c r="R155" i="5"/>
  <c r="T155" i="5" s="1"/>
  <c r="S155" i="5"/>
  <c r="A156" i="5"/>
  <c r="J156" i="5"/>
  <c r="R156" i="5"/>
  <c r="T156" i="5" s="1"/>
  <c r="S156" i="5"/>
  <c r="A157" i="5"/>
  <c r="J157" i="5"/>
  <c r="R157" i="5"/>
  <c r="T157" i="5" s="1"/>
  <c r="S157" i="5"/>
  <c r="A158" i="5"/>
  <c r="J158" i="5"/>
  <c r="R158" i="5"/>
  <c r="T158" i="5" s="1"/>
  <c r="S158" i="5"/>
  <c r="A159" i="5"/>
  <c r="J159" i="5"/>
  <c r="R159" i="5"/>
  <c r="T159" i="5" s="1"/>
  <c r="S159" i="5"/>
  <c r="A160" i="5"/>
  <c r="J160" i="5"/>
  <c r="R160" i="5"/>
  <c r="T160" i="5" s="1"/>
  <c r="S160" i="5"/>
  <c r="A161" i="5"/>
  <c r="J161" i="5"/>
  <c r="R161" i="5"/>
  <c r="T161" i="5" s="1"/>
  <c r="S161" i="5"/>
  <c r="A162" i="5"/>
  <c r="J162" i="5"/>
  <c r="R162" i="5"/>
  <c r="T162" i="5" s="1"/>
  <c r="S162" i="5"/>
  <c r="A163" i="5"/>
  <c r="J163" i="5"/>
  <c r="R163" i="5"/>
  <c r="T163" i="5" s="1"/>
  <c r="S163" i="5"/>
  <c r="A164" i="5"/>
  <c r="J164" i="5"/>
  <c r="R164" i="5"/>
  <c r="T164" i="5" s="1"/>
  <c r="S164" i="5"/>
  <c r="A165" i="5"/>
  <c r="J165" i="5"/>
  <c r="R165" i="5"/>
  <c r="T165" i="5" s="1"/>
  <c r="S165" i="5"/>
  <c r="A166" i="5"/>
  <c r="J166" i="5"/>
  <c r="R166" i="5"/>
  <c r="T166" i="5" s="1"/>
  <c r="S166" i="5"/>
  <c r="A167" i="5"/>
  <c r="J167" i="5"/>
  <c r="R167" i="5"/>
  <c r="T167" i="5" s="1"/>
  <c r="S167" i="5"/>
  <c r="A168" i="5"/>
  <c r="J168" i="5"/>
  <c r="R168" i="5"/>
  <c r="T168" i="5" s="1"/>
  <c r="S168" i="5"/>
  <c r="A169" i="5"/>
  <c r="J169" i="5"/>
  <c r="R169" i="5"/>
  <c r="T169" i="5" s="1"/>
  <c r="S169" i="5"/>
  <c r="A170" i="5"/>
  <c r="J170" i="5"/>
  <c r="R170" i="5"/>
  <c r="T170" i="5" s="1"/>
  <c r="S170" i="5"/>
  <c r="A171" i="5"/>
  <c r="J171" i="5"/>
  <c r="R171" i="5"/>
  <c r="T171" i="5" s="1"/>
  <c r="S171" i="5"/>
  <c r="A172" i="5"/>
  <c r="J172" i="5"/>
  <c r="R172" i="5"/>
  <c r="T172" i="5" s="1"/>
  <c r="S172" i="5"/>
  <c r="A173" i="5"/>
  <c r="J173" i="5"/>
  <c r="R173" i="5"/>
  <c r="T173" i="5" s="1"/>
  <c r="S173" i="5"/>
  <c r="A174" i="5"/>
  <c r="J174" i="5"/>
  <c r="R174" i="5"/>
  <c r="T174" i="5" s="1"/>
  <c r="S174" i="5"/>
  <c r="A175" i="5"/>
  <c r="J175" i="5"/>
  <c r="R175" i="5"/>
  <c r="T175" i="5" s="1"/>
  <c r="S175" i="5"/>
  <c r="A176" i="5"/>
  <c r="J176" i="5"/>
  <c r="R176" i="5"/>
  <c r="T176" i="5" s="1"/>
  <c r="S176" i="5"/>
  <c r="A177" i="5"/>
  <c r="J177" i="5"/>
  <c r="R177" i="5"/>
  <c r="T177" i="5" s="1"/>
  <c r="S177" i="5"/>
  <c r="A178" i="5"/>
  <c r="J178" i="5"/>
  <c r="R178" i="5"/>
  <c r="T178" i="5" s="1"/>
  <c r="S178" i="5"/>
  <c r="A179" i="5"/>
  <c r="J179" i="5"/>
  <c r="R179" i="5"/>
  <c r="T179" i="5" s="1"/>
  <c r="S179" i="5"/>
  <c r="A180" i="5"/>
  <c r="J180" i="5"/>
  <c r="R180" i="5"/>
  <c r="T180" i="5" s="1"/>
  <c r="S180" i="5"/>
  <c r="A181" i="5"/>
  <c r="J181" i="5"/>
  <c r="R181" i="5"/>
  <c r="T181" i="5" s="1"/>
  <c r="S181" i="5"/>
  <c r="A182" i="5"/>
  <c r="J182" i="5"/>
  <c r="R182" i="5"/>
  <c r="T182" i="5" s="1"/>
  <c r="S182" i="5"/>
  <c r="A183" i="5"/>
  <c r="J183" i="5"/>
  <c r="R183" i="5"/>
  <c r="T183" i="5" s="1"/>
  <c r="S183" i="5"/>
  <c r="A184" i="5"/>
  <c r="J184" i="5"/>
  <c r="R184" i="5"/>
  <c r="T184" i="5" s="1"/>
  <c r="S184" i="5"/>
  <c r="A185" i="5"/>
  <c r="J185" i="5"/>
  <c r="R185" i="5"/>
  <c r="T185" i="5" s="1"/>
  <c r="S185" i="5"/>
  <c r="A186" i="5"/>
  <c r="J186" i="5"/>
  <c r="R186" i="5"/>
  <c r="T186" i="5" s="1"/>
  <c r="S186" i="5"/>
  <c r="A187" i="5"/>
  <c r="J187" i="5"/>
  <c r="R187" i="5"/>
  <c r="T187" i="5" s="1"/>
  <c r="S187" i="5"/>
  <c r="A188" i="5"/>
  <c r="J188" i="5"/>
  <c r="R188" i="5"/>
  <c r="T188" i="5" s="1"/>
  <c r="S188" i="5"/>
  <c r="A189" i="5"/>
  <c r="J189" i="5"/>
  <c r="R189" i="5"/>
  <c r="T189" i="5" s="1"/>
  <c r="S189" i="5"/>
  <c r="A190" i="5"/>
  <c r="J190" i="5"/>
  <c r="R190" i="5"/>
  <c r="T190" i="5" s="1"/>
  <c r="S190" i="5"/>
  <c r="A191" i="5"/>
  <c r="J191" i="5"/>
  <c r="R191" i="5"/>
  <c r="T191" i="5" s="1"/>
  <c r="S191" i="5"/>
  <c r="A192" i="5"/>
  <c r="J192" i="5"/>
  <c r="R192" i="5"/>
  <c r="T192" i="5" s="1"/>
  <c r="S192" i="5"/>
  <c r="A193" i="5"/>
  <c r="J193" i="5"/>
  <c r="R193" i="5"/>
  <c r="T193" i="5" s="1"/>
  <c r="S193" i="5"/>
  <c r="A194" i="5"/>
  <c r="J194" i="5"/>
  <c r="R194" i="5"/>
  <c r="T194" i="5" s="1"/>
  <c r="S194" i="5"/>
  <c r="A195" i="5"/>
  <c r="J195" i="5"/>
  <c r="R195" i="5"/>
  <c r="T195" i="5" s="1"/>
  <c r="S195" i="5"/>
  <c r="A196" i="5"/>
  <c r="J196" i="5"/>
  <c r="R196" i="5"/>
  <c r="T196" i="5" s="1"/>
  <c r="S196" i="5"/>
  <c r="A197" i="5"/>
  <c r="J197" i="5"/>
  <c r="R197" i="5"/>
  <c r="T197" i="5" s="1"/>
  <c r="S197" i="5"/>
  <c r="A198" i="5"/>
  <c r="J198" i="5"/>
  <c r="R198" i="5"/>
  <c r="T198" i="5" s="1"/>
  <c r="S198" i="5"/>
  <c r="A199" i="5"/>
  <c r="J199" i="5"/>
  <c r="R199" i="5"/>
  <c r="T199" i="5" s="1"/>
  <c r="S199" i="5"/>
  <c r="A200" i="5"/>
  <c r="J200" i="5"/>
  <c r="R200" i="5"/>
  <c r="T200" i="5" s="1"/>
  <c r="S200" i="5"/>
  <c r="A201" i="5"/>
  <c r="J201" i="5"/>
  <c r="R201" i="5"/>
  <c r="T201" i="5" s="1"/>
  <c r="S201" i="5"/>
  <c r="A202" i="5"/>
  <c r="J202" i="5"/>
  <c r="R202" i="5"/>
  <c r="T202" i="5" s="1"/>
  <c r="S202" i="5"/>
  <c r="A203" i="5"/>
  <c r="J203" i="5"/>
  <c r="R203" i="5"/>
  <c r="T203" i="5" s="1"/>
  <c r="S203" i="5"/>
  <c r="A204" i="5"/>
  <c r="J204" i="5"/>
  <c r="R204" i="5"/>
  <c r="T204" i="5" s="1"/>
  <c r="S204" i="5"/>
  <c r="A205" i="5"/>
  <c r="J205" i="5"/>
  <c r="R205" i="5"/>
  <c r="T205" i="5" s="1"/>
  <c r="S205" i="5"/>
  <c r="A206" i="5"/>
  <c r="J206" i="5"/>
  <c r="R206" i="5"/>
  <c r="T206" i="5" s="1"/>
  <c r="S206" i="5"/>
  <c r="A207" i="5"/>
  <c r="J207" i="5"/>
  <c r="R207" i="5"/>
  <c r="T207" i="5" s="1"/>
  <c r="S207" i="5"/>
  <c r="A208" i="5"/>
  <c r="J208" i="5"/>
  <c r="R208" i="5"/>
  <c r="T208" i="5" s="1"/>
  <c r="S208" i="5"/>
  <c r="A209" i="5"/>
  <c r="J209" i="5"/>
  <c r="R209" i="5"/>
  <c r="T209" i="5" s="1"/>
  <c r="S209" i="5"/>
  <c r="A210" i="5"/>
  <c r="J210" i="5"/>
  <c r="R210" i="5"/>
  <c r="T210" i="5" s="1"/>
  <c r="S210" i="5"/>
  <c r="A211" i="5"/>
  <c r="J211" i="5"/>
  <c r="R211" i="5"/>
  <c r="T211" i="5" s="1"/>
  <c r="S211" i="5"/>
  <c r="A212" i="5"/>
  <c r="J212" i="5"/>
  <c r="R212" i="5"/>
  <c r="T212" i="5" s="1"/>
  <c r="S212" i="5"/>
  <c r="A213" i="5"/>
  <c r="J213" i="5"/>
  <c r="R213" i="5"/>
  <c r="T213" i="5" s="1"/>
  <c r="S213" i="5"/>
  <c r="A214" i="5"/>
  <c r="J214" i="5"/>
  <c r="R214" i="5"/>
  <c r="T214" i="5" s="1"/>
  <c r="S214" i="5"/>
  <c r="A215" i="5"/>
  <c r="J215" i="5"/>
  <c r="R215" i="5"/>
  <c r="T215" i="5" s="1"/>
  <c r="S215" i="5"/>
  <c r="A216" i="5"/>
  <c r="J216" i="5"/>
  <c r="R216" i="5"/>
  <c r="T216" i="5" s="1"/>
  <c r="S216" i="5"/>
  <c r="A217" i="5"/>
  <c r="J217" i="5"/>
  <c r="R217" i="5"/>
  <c r="T217" i="5" s="1"/>
  <c r="S217" i="5"/>
  <c r="A218" i="5"/>
  <c r="J218" i="5"/>
  <c r="R218" i="5"/>
  <c r="T218" i="5" s="1"/>
  <c r="S218" i="5"/>
  <c r="A219" i="5"/>
  <c r="J219" i="5"/>
  <c r="R219" i="5"/>
  <c r="T219" i="5" s="1"/>
  <c r="S219" i="5"/>
  <c r="A220" i="5"/>
  <c r="J220" i="5"/>
  <c r="R220" i="5"/>
  <c r="T220" i="5" s="1"/>
  <c r="S220" i="5"/>
  <c r="A221" i="5"/>
  <c r="J221" i="5"/>
  <c r="R221" i="5"/>
  <c r="T221" i="5" s="1"/>
  <c r="S221" i="5"/>
  <c r="A222" i="5"/>
  <c r="J222" i="5"/>
  <c r="R222" i="5"/>
  <c r="T222" i="5" s="1"/>
  <c r="S222" i="5"/>
  <c r="A223" i="5"/>
  <c r="J223" i="5"/>
  <c r="R223" i="5"/>
  <c r="T223" i="5" s="1"/>
  <c r="S223" i="5"/>
  <c r="A224" i="5"/>
  <c r="J224" i="5"/>
  <c r="R224" i="5"/>
  <c r="T224" i="5" s="1"/>
  <c r="S224" i="5"/>
  <c r="A225" i="5"/>
  <c r="J225" i="5"/>
  <c r="R225" i="5"/>
  <c r="T225" i="5" s="1"/>
  <c r="S225" i="5"/>
  <c r="A226" i="5"/>
  <c r="J226" i="5"/>
  <c r="R226" i="5"/>
  <c r="T226" i="5" s="1"/>
  <c r="S226" i="5"/>
  <c r="A227" i="5"/>
  <c r="J227" i="5"/>
  <c r="R227" i="5"/>
  <c r="T227" i="5" s="1"/>
  <c r="S227" i="5"/>
  <c r="A228" i="5"/>
  <c r="J228" i="5"/>
  <c r="R228" i="5"/>
  <c r="T228" i="5" s="1"/>
  <c r="S228" i="5"/>
  <c r="A229" i="5"/>
  <c r="J229" i="5"/>
  <c r="R229" i="5"/>
  <c r="T229" i="5" s="1"/>
  <c r="S229" i="5"/>
  <c r="A230" i="5"/>
  <c r="J230" i="5"/>
  <c r="R230" i="5"/>
  <c r="T230" i="5" s="1"/>
  <c r="S230" i="5"/>
  <c r="A231" i="5"/>
  <c r="J231" i="5"/>
  <c r="R231" i="5"/>
  <c r="T231" i="5" s="1"/>
  <c r="S231" i="5"/>
  <c r="A232" i="5"/>
  <c r="J232" i="5"/>
  <c r="R232" i="5"/>
  <c r="T232" i="5" s="1"/>
  <c r="S232" i="5"/>
  <c r="A233" i="5"/>
  <c r="J233" i="5"/>
  <c r="R233" i="5"/>
  <c r="T233" i="5" s="1"/>
  <c r="S233" i="5"/>
  <c r="A234" i="5"/>
  <c r="J234" i="5"/>
  <c r="R234" i="5"/>
  <c r="T234" i="5" s="1"/>
  <c r="S234" i="5"/>
  <c r="A235" i="5"/>
  <c r="J235" i="5"/>
  <c r="R235" i="5"/>
  <c r="T235" i="5" s="1"/>
  <c r="S235" i="5"/>
  <c r="A236" i="5"/>
  <c r="J236" i="5"/>
  <c r="R236" i="5"/>
  <c r="T236" i="5" s="1"/>
  <c r="S236" i="5"/>
  <c r="A237" i="5"/>
  <c r="J237" i="5"/>
  <c r="R237" i="5"/>
  <c r="T237" i="5" s="1"/>
  <c r="S237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M42" i="6" l="1"/>
  <c r="M38" i="6"/>
  <c r="M50" i="6"/>
  <c r="N58" i="6"/>
  <c r="N74" i="6"/>
  <c r="N66" i="6"/>
  <c r="M59" i="6"/>
  <c r="M74" i="6"/>
  <c r="M70" i="6"/>
  <c r="N67" i="6"/>
  <c r="M66" i="6"/>
  <c r="M73" i="6"/>
  <c r="M54" i="6"/>
  <c r="N51" i="6"/>
  <c r="N50" i="6"/>
  <c r="M32" i="6"/>
  <c r="N54" i="6"/>
  <c r="M46" i="6"/>
  <c r="M75" i="6"/>
  <c r="M58" i="6"/>
  <c r="M51" i="6"/>
  <c r="M49" i="6"/>
  <c r="M29" i="6"/>
  <c r="M28" i="6"/>
  <c r="M81" i="6"/>
  <c r="N70" i="6"/>
  <c r="M67" i="6"/>
  <c r="M65" i="6"/>
  <c r="M55" i="6"/>
  <c r="N47" i="6"/>
  <c r="N46" i="6"/>
  <c r="M41" i="6"/>
  <c r="M37" i="6"/>
  <c r="M78" i="6"/>
  <c r="N77" i="6"/>
  <c r="N75" i="6"/>
  <c r="M62" i="6"/>
  <c r="N61" i="6"/>
  <c r="N59" i="6"/>
  <c r="M53" i="6"/>
  <c r="N52" i="6"/>
  <c r="M39" i="6"/>
  <c r="M31" i="6"/>
  <c r="L102" i="6"/>
  <c r="N80" i="6"/>
  <c r="N64" i="6"/>
  <c r="N69" i="6"/>
  <c r="N48" i="6"/>
  <c r="N78" i="6"/>
  <c r="N72" i="6"/>
  <c r="N62" i="6"/>
  <c r="N53" i="6"/>
  <c r="N41" i="6"/>
  <c r="N38" i="6"/>
  <c r="N37" i="6"/>
  <c r="M79" i="6"/>
  <c r="M77" i="6"/>
  <c r="N76" i="6"/>
  <c r="M71" i="6"/>
  <c r="M69" i="6"/>
  <c r="N68" i="6"/>
  <c r="M63" i="6"/>
  <c r="M61" i="6"/>
  <c r="N60" i="6"/>
  <c r="N35" i="6"/>
  <c r="N34" i="6"/>
  <c r="J31" i="6"/>
  <c r="N31" i="6" s="1"/>
  <c r="N81" i="6"/>
  <c r="N79" i="6"/>
  <c r="N73" i="6"/>
  <c r="N71" i="6"/>
  <c r="N65" i="6"/>
  <c r="N63" i="6"/>
  <c r="N57" i="6"/>
  <c r="N55" i="6"/>
  <c r="M52" i="6"/>
  <c r="N45" i="6"/>
  <c r="M36" i="6"/>
  <c r="M35" i="6"/>
  <c r="M33" i="6"/>
  <c r="M57" i="6"/>
  <c r="N56" i="6"/>
  <c r="N49" i="6"/>
  <c r="M47" i="6"/>
  <c r="M45" i="6"/>
  <c r="N44" i="6"/>
  <c r="N40" i="6"/>
  <c r="N29" i="6"/>
  <c r="M80" i="6"/>
  <c r="M76" i="6"/>
  <c r="M72" i="6"/>
  <c r="M68" i="6"/>
  <c r="M64" i="6"/>
  <c r="M60" i="6"/>
  <c r="M56" i="6"/>
  <c r="M48" i="6"/>
  <c r="M44" i="6"/>
  <c r="N30" i="6"/>
  <c r="M43" i="6"/>
  <c r="M40" i="6"/>
  <c r="M34" i="6"/>
  <c r="M30" i="6"/>
  <c r="H145" i="6" l="1"/>
  <c r="G145" i="6"/>
  <c r="N143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M104" i="6"/>
  <c r="M100" i="6"/>
  <c r="M96" i="6"/>
  <c r="M85" i="6"/>
  <c r="N84" i="6"/>
  <c r="M84" i="6"/>
  <c r="N83" i="6"/>
  <c r="M26" i="6"/>
  <c r="N25" i="6"/>
  <c r="M25" i="6"/>
  <c r="N24" i="6"/>
  <c r="M22" i="6"/>
  <c r="N21" i="6"/>
  <c r="M21" i="6"/>
  <c r="N20" i="6"/>
  <c r="M18" i="6"/>
  <c r="M17" i="6"/>
  <c r="H17" i="6"/>
  <c r="H16" i="6"/>
  <c r="H15" i="6"/>
  <c r="N15" i="6" s="1"/>
  <c r="M14" i="6"/>
  <c r="H14" i="6"/>
  <c r="N14" i="6" s="1"/>
  <c r="M13" i="6"/>
  <c r="H13" i="6"/>
  <c r="H12" i="6"/>
  <c r="H11" i="6"/>
  <c r="M10" i="6"/>
  <c r="M9" i="6"/>
  <c r="M8" i="6"/>
  <c r="M7" i="6"/>
  <c r="L88" i="6"/>
  <c r="I88" i="6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82" i="6" l="1"/>
  <c r="A83" i="6" s="1"/>
  <c r="A84" i="6" s="1"/>
  <c r="A85" i="6" s="1"/>
  <c r="A86" i="6" s="1"/>
  <c r="A28" i="6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M92" i="6"/>
  <c r="M91" i="6"/>
  <c r="M95" i="6"/>
  <c r="M99" i="6"/>
  <c r="M103" i="6"/>
  <c r="M107" i="6"/>
  <c r="M111" i="6"/>
  <c r="M115" i="6"/>
  <c r="M119" i="6"/>
  <c r="M123" i="6"/>
  <c r="N126" i="6"/>
  <c r="M127" i="6"/>
  <c r="N130" i="6"/>
  <c r="M131" i="6"/>
  <c r="N134" i="6"/>
  <c r="M135" i="6"/>
  <c r="N141" i="6"/>
  <c r="M142" i="6"/>
  <c r="N138" i="6"/>
  <c r="M139" i="6"/>
  <c r="M143" i="6"/>
  <c r="K145" i="6"/>
  <c r="N142" i="6"/>
  <c r="M108" i="6"/>
  <c r="M112" i="6"/>
  <c r="M116" i="6"/>
  <c r="M120" i="6"/>
  <c r="M124" i="6"/>
  <c r="N127" i="6"/>
  <c r="M128" i="6"/>
  <c r="N131" i="6"/>
  <c r="M132" i="6"/>
  <c r="N135" i="6"/>
  <c r="M136" i="6"/>
  <c r="N139" i="6"/>
  <c r="N11" i="6"/>
  <c r="J88" i="6"/>
  <c r="N7" i="6"/>
  <c r="N8" i="6"/>
  <c r="N9" i="6"/>
  <c r="N10" i="6"/>
  <c r="M11" i="6"/>
  <c r="N12" i="6"/>
  <c r="M15" i="6"/>
  <c r="N16" i="6"/>
  <c r="N18" i="6"/>
  <c r="M19" i="6"/>
  <c r="N22" i="6"/>
  <c r="M23" i="6"/>
  <c r="N26" i="6"/>
  <c r="M27" i="6"/>
  <c r="M82" i="6"/>
  <c r="N85" i="6"/>
  <c r="M86" i="6"/>
  <c r="L145" i="6"/>
  <c r="M93" i="6"/>
  <c r="M97" i="6"/>
  <c r="M101" i="6"/>
  <c r="M105" i="6"/>
  <c r="M109" i="6"/>
  <c r="M113" i="6"/>
  <c r="M117" i="6"/>
  <c r="M121" i="6"/>
  <c r="N124" i="6"/>
  <c r="M125" i="6"/>
  <c r="N128" i="6"/>
  <c r="M129" i="6"/>
  <c r="N132" i="6"/>
  <c r="M133" i="6"/>
  <c r="N136" i="6"/>
  <c r="M137" i="6"/>
  <c r="N140" i="6"/>
  <c r="M141" i="6"/>
  <c r="K88" i="6"/>
  <c r="M12" i="6"/>
  <c r="N13" i="6"/>
  <c r="M16" i="6"/>
  <c r="N17" i="6"/>
  <c r="N19" i="6"/>
  <c r="M20" i="6"/>
  <c r="N23" i="6"/>
  <c r="M24" i="6"/>
  <c r="N27" i="6"/>
  <c r="N82" i="6"/>
  <c r="M83" i="6"/>
  <c r="N86" i="6"/>
  <c r="M90" i="6"/>
  <c r="M94" i="6"/>
  <c r="M98" i="6"/>
  <c r="M102" i="6"/>
  <c r="M106" i="6"/>
  <c r="M110" i="6"/>
  <c r="M114" i="6"/>
  <c r="M118" i="6"/>
  <c r="M122" i="6"/>
  <c r="N125" i="6"/>
  <c r="M126" i="6"/>
  <c r="N129" i="6"/>
  <c r="M130" i="6"/>
  <c r="N133" i="6"/>
  <c r="M134" i="6"/>
  <c r="N137" i="6"/>
  <c r="M138" i="6"/>
  <c r="M140" i="6"/>
  <c r="M6" i="6"/>
  <c r="N6" i="6"/>
  <c r="I145" i="6"/>
  <c r="N88" i="6" l="1"/>
  <c r="M88" i="6"/>
  <c r="M145" i="6"/>
  <c r="K28" i="2" l="1"/>
  <c r="C19" i="2"/>
  <c r="C18" i="2"/>
  <c r="C17" i="2"/>
  <c r="U404" i="5"/>
  <c r="P404" i="5"/>
  <c r="S400" i="5"/>
  <c r="R400" i="5"/>
  <c r="T400" i="5" s="1"/>
  <c r="V400" i="5" s="1"/>
  <c r="J400" i="5"/>
  <c r="A400" i="5"/>
  <c r="S399" i="5"/>
  <c r="R399" i="5"/>
  <c r="T399" i="5" s="1"/>
  <c r="V399" i="5" s="1"/>
  <c r="J399" i="5"/>
  <c r="A399" i="5"/>
  <c r="S398" i="5"/>
  <c r="R398" i="5"/>
  <c r="T398" i="5" s="1"/>
  <c r="V398" i="5" s="1"/>
  <c r="J398" i="5"/>
  <c r="A398" i="5"/>
  <c r="S397" i="5"/>
  <c r="R397" i="5"/>
  <c r="T397" i="5" s="1"/>
  <c r="V397" i="5" s="1"/>
  <c r="J397" i="5"/>
  <c r="A397" i="5"/>
  <c r="S396" i="5"/>
  <c r="R396" i="5"/>
  <c r="T396" i="5" s="1"/>
  <c r="V396" i="5" s="1"/>
  <c r="J396" i="5"/>
  <c r="A396" i="5"/>
  <c r="S395" i="5"/>
  <c r="R395" i="5"/>
  <c r="T395" i="5" s="1"/>
  <c r="V395" i="5" s="1"/>
  <c r="J395" i="5"/>
  <c r="A395" i="5"/>
  <c r="S394" i="5"/>
  <c r="R394" i="5"/>
  <c r="T394" i="5" s="1"/>
  <c r="V394" i="5" s="1"/>
  <c r="J394" i="5"/>
  <c r="A394" i="5"/>
  <c r="S393" i="5"/>
  <c r="R393" i="5"/>
  <c r="T393" i="5" s="1"/>
  <c r="V393" i="5" s="1"/>
  <c r="J393" i="5"/>
  <c r="A393" i="5"/>
  <c r="S392" i="5"/>
  <c r="R392" i="5"/>
  <c r="T392" i="5" s="1"/>
  <c r="V392" i="5" s="1"/>
  <c r="J392" i="5"/>
  <c r="A392" i="5"/>
  <c r="S391" i="5"/>
  <c r="R391" i="5"/>
  <c r="T391" i="5" s="1"/>
  <c r="V391" i="5" s="1"/>
  <c r="J391" i="5"/>
  <c r="A391" i="5"/>
  <c r="S390" i="5"/>
  <c r="R390" i="5"/>
  <c r="T390" i="5" s="1"/>
  <c r="V390" i="5" s="1"/>
  <c r="J390" i="5"/>
  <c r="A390" i="5"/>
  <c r="S389" i="5"/>
  <c r="R389" i="5"/>
  <c r="T389" i="5" s="1"/>
  <c r="V389" i="5" s="1"/>
  <c r="J389" i="5"/>
  <c r="A389" i="5"/>
  <c r="S388" i="5"/>
  <c r="R388" i="5"/>
  <c r="T388" i="5" s="1"/>
  <c r="V388" i="5" s="1"/>
  <c r="J388" i="5"/>
  <c r="A388" i="5"/>
  <c r="S387" i="5"/>
  <c r="R387" i="5"/>
  <c r="T387" i="5" s="1"/>
  <c r="V387" i="5" s="1"/>
  <c r="J387" i="5"/>
  <c r="A387" i="5"/>
  <c r="S386" i="5"/>
  <c r="R386" i="5"/>
  <c r="T386" i="5" s="1"/>
  <c r="V386" i="5" s="1"/>
  <c r="J386" i="5"/>
  <c r="A386" i="5"/>
  <c r="S385" i="5"/>
  <c r="R385" i="5"/>
  <c r="T385" i="5" s="1"/>
  <c r="V385" i="5" s="1"/>
  <c r="J385" i="5"/>
  <c r="A385" i="5"/>
  <c r="S384" i="5"/>
  <c r="R384" i="5"/>
  <c r="T384" i="5" s="1"/>
  <c r="V384" i="5" s="1"/>
  <c r="J384" i="5"/>
  <c r="A384" i="5"/>
  <c r="S383" i="5"/>
  <c r="R383" i="5"/>
  <c r="T383" i="5" s="1"/>
  <c r="V383" i="5" s="1"/>
  <c r="J383" i="5"/>
  <c r="A383" i="5"/>
  <c r="S382" i="5"/>
  <c r="R382" i="5"/>
  <c r="T382" i="5" s="1"/>
  <c r="V382" i="5" s="1"/>
  <c r="J382" i="5"/>
  <c r="A382" i="5"/>
  <c r="S381" i="5"/>
  <c r="R381" i="5"/>
  <c r="T381" i="5" s="1"/>
  <c r="V381" i="5" s="1"/>
  <c r="J381" i="5"/>
  <c r="A381" i="5"/>
  <c r="S380" i="5"/>
  <c r="R380" i="5"/>
  <c r="T380" i="5" s="1"/>
  <c r="V380" i="5" s="1"/>
  <c r="J380" i="5"/>
  <c r="A380" i="5"/>
  <c r="S379" i="5"/>
  <c r="R379" i="5"/>
  <c r="T379" i="5" s="1"/>
  <c r="V379" i="5" s="1"/>
  <c r="J379" i="5"/>
  <c r="A379" i="5"/>
  <c r="S378" i="5"/>
  <c r="R378" i="5"/>
  <c r="T378" i="5" s="1"/>
  <c r="V378" i="5" s="1"/>
  <c r="J378" i="5"/>
  <c r="A378" i="5"/>
  <c r="S377" i="5"/>
  <c r="R377" i="5"/>
  <c r="T377" i="5" s="1"/>
  <c r="V377" i="5" s="1"/>
  <c r="J377" i="5"/>
  <c r="A377" i="5"/>
  <c r="S376" i="5"/>
  <c r="R376" i="5"/>
  <c r="T376" i="5" s="1"/>
  <c r="V376" i="5" s="1"/>
  <c r="J376" i="5"/>
  <c r="A376" i="5"/>
  <c r="S375" i="5"/>
  <c r="R375" i="5"/>
  <c r="T375" i="5" s="1"/>
  <c r="V375" i="5" s="1"/>
  <c r="J375" i="5"/>
  <c r="A375" i="5"/>
  <c r="S374" i="5"/>
  <c r="R374" i="5"/>
  <c r="T374" i="5" s="1"/>
  <c r="V374" i="5" s="1"/>
  <c r="J374" i="5"/>
  <c r="A374" i="5"/>
  <c r="S373" i="5"/>
  <c r="R373" i="5"/>
  <c r="T373" i="5" s="1"/>
  <c r="V373" i="5" s="1"/>
  <c r="J373" i="5"/>
  <c r="A373" i="5"/>
  <c r="S372" i="5"/>
  <c r="R372" i="5"/>
  <c r="T372" i="5" s="1"/>
  <c r="V372" i="5" s="1"/>
  <c r="J372" i="5"/>
  <c r="A372" i="5"/>
  <c r="S371" i="5"/>
  <c r="R371" i="5"/>
  <c r="T371" i="5" s="1"/>
  <c r="V371" i="5" s="1"/>
  <c r="J371" i="5"/>
  <c r="A371" i="5"/>
  <c r="S370" i="5"/>
  <c r="R370" i="5"/>
  <c r="T370" i="5" s="1"/>
  <c r="V370" i="5" s="1"/>
  <c r="J370" i="5"/>
  <c r="A370" i="5"/>
  <c r="S369" i="5"/>
  <c r="R369" i="5"/>
  <c r="T369" i="5" s="1"/>
  <c r="V369" i="5" s="1"/>
  <c r="J369" i="5"/>
  <c r="A369" i="5"/>
  <c r="S368" i="5"/>
  <c r="R368" i="5"/>
  <c r="T368" i="5" s="1"/>
  <c r="V368" i="5" s="1"/>
  <c r="J368" i="5"/>
  <c r="A368" i="5"/>
  <c r="S367" i="5"/>
  <c r="R367" i="5"/>
  <c r="T367" i="5" s="1"/>
  <c r="V367" i="5" s="1"/>
  <c r="J367" i="5"/>
  <c r="A367" i="5"/>
  <c r="S366" i="5"/>
  <c r="R366" i="5"/>
  <c r="T366" i="5" s="1"/>
  <c r="V366" i="5" s="1"/>
  <c r="J366" i="5"/>
  <c r="A366" i="5"/>
  <c r="S365" i="5"/>
  <c r="R365" i="5"/>
  <c r="T365" i="5" s="1"/>
  <c r="V365" i="5" s="1"/>
  <c r="J365" i="5"/>
  <c r="A365" i="5"/>
  <c r="S364" i="5"/>
  <c r="R364" i="5"/>
  <c r="T364" i="5" s="1"/>
  <c r="V364" i="5" s="1"/>
  <c r="J364" i="5"/>
  <c r="A364" i="5"/>
  <c r="S363" i="5"/>
  <c r="R363" i="5"/>
  <c r="T363" i="5" s="1"/>
  <c r="V363" i="5" s="1"/>
  <c r="J363" i="5"/>
  <c r="A363" i="5"/>
  <c r="S362" i="5"/>
  <c r="R362" i="5"/>
  <c r="T362" i="5" s="1"/>
  <c r="V362" i="5" s="1"/>
  <c r="J362" i="5"/>
  <c r="A362" i="5"/>
  <c r="S361" i="5"/>
  <c r="R361" i="5"/>
  <c r="T361" i="5" s="1"/>
  <c r="V361" i="5" s="1"/>
  <c r="J361" i="5"/>
  <c r="A361" i="5"/>
  <c r="S360" i="5"/>
  <c r="R360" i="5"/>
  <c r="T360" i="5" s="1"/>
  <c r="V360" i="5" s="1"/>
  <c r="J360" i="5"/>
  <c r="A360" i="5"/>
  <c r="S359" i="5"/>
  <c r="R359" i="5"/>
  <c r="T359" i="5" s="1"/>
  <c r="V359" i="5" s="1"/>
  <c r="J359" i="5"/>
  <c r="A359" i="5"/>
  <c r="S358" i="5"/>
  <c r="R358" i="5"/>
  <c r="T358" i="5" s="1"/>
  <c r="V358" i="5" s="1"/>
  <c r="J358" i="5"/>
  <c r="A358" i="5"/>
  <c r="S357" i="5"/>
  <c r="R357" i="5"/>
  <c r="T357" i="5" s="1"/>
  <c r="V357" i="5" s="1"/>
  <c r="J357" i="5"/>
  <c r="A357" i="5"/>
  <c r="S356" i="5"/>
  <c r="R356" i="5"/>
  <c r="T356" i="5" s="1"/>
  <c r="V356" i="5" s="1"/>
  <c r="J356" i="5"/>
  <c r="A356" i="5"/>
  <c r="S355" i="5"/>
  <c r="R355" i="5"/>
  <c r="T355" i="5" s="1"/>
  <c r="V355" i="5" s="1"/>
  <c r="J355" i="5"/>
  <c r="A355" i="5"/>
  <c r="S354" i="5"/>
  <c r="R354" i="5"/>
  <c r="T354" i="5" s="1"/>
  <c r="V354" i="5" s="1"/>
  <c r="J354" i="5"/>
  <c r="A354" i="5"/>
  <c r="S353" i="5"/>
  <c r="R353" i="5"/>
  <c r="T353" i="5" s="1"/>
  <c r="V353" i="5" s="1"/>
  <c r="J353" i="5"/>
  <c r="A353" i="5"/>
  <c r="S352" i="5"/>
  <c r="R352" i="5"/>
  <c r="T352" i="5" s="1"/>
  <c r="V352" i="5" s="1"/>
  <c r="J352" i="5"/>
  <c r="A352" i="5"/>
  <c r="S351" i="5"/>
  <c r="R351" i="5"/>
  <c r="T351" i="5" s="1"/>
  <c r="V351" i="5" s="1"/>
  <c r="J351" i="5"/>
  <c r="A351" i="5"/>
  <c r="S350" i="5"/>
  <c r="R350" i="5"/>
  <c r="T350" i="5" s="1"/>
  <c r="V350" i="5" s="1"/>
  <c r="J350" i="5"/>
  <c r="A350" i="5"/>
  <c r="S349" i="5"/>
  <c r="R349" i="5"/>
  <c r="T349" i="5" s="1"/>
  <c r="V349" i="5" s="1"/>
  <c r="J349" i="5"/>
  <c r="A349" i="5"/>
  <c r="S348" i="5"/>
  <c r="R348" i="5"/>
  <c r="T348" i="5" s="1"/>
  <c r="V348" i="5" s="1"/>
  <c r="J348" i="5"/>
  <c r="A348" i="5"/>
  <c r="S347" i="5"/>
  <c r="R347" i="5"/>
  <c r="T347" i="5" s="1"/>
  <c r="V347" i="5" s="1"/>
  <c r="J347" i="5"/>
  <c r="A347" i="5"/>
  <c r="S346" i="5"/>
  <c r="R346" i="5"/>
  <c r="T346" i="5" s="1"/>
  <c r="V346" i="5" s="1"/>
  <c r="J346" i="5"/>
  <c r="A346" i="5"/>
  <c r="S345" i="5"/>
  <c r="R345" i="5"/>
  <c r="T345" i="5" s="1"/>
  <c r="V345" i="5" s="1"/>
  <c r="J345" i="5"/>
  <c r="A345" i="5"/>
  <c r="S344" i="5"/>
  <c r="R344" i="5"/>
  <c r="T344" i="5" s="1"/>
  <c r="V344" i="5" s="1"/>
  <c r="J344" i="5"/>
  <c r="A344" i="5"/>
  <c r="S343" i="5"/>
  <c r="R343" i="5"/>
  <c r="T343" i="5" s="1"/>
  <c r="V343" i="5" s="1"/>
  <c r="J343" i="5"/>
  <c r="A343" i="5"/>
  <c r="S342" i="5"/>
  <c r="R342" i="5"/>
  <c r="T342" i="5" s="1"/>
  <c r="V342" i="5" s="1"/>
  <c r="J342" i="5"/>
  <c r="A342" i="5"/>
  <c r="S341" i="5"/>
  <c r="R341" i="5"/>
  <c r="T341" i="5" s="1"/>
  <c r="V341" i="5" s="1"/>
  <c r="J341" i="5"/>
  <c r="A341" i="5"/>
  <c r="S340" i="5"/>
  <c r="R340" i="5"/>
  <c r="T340" i="5" s="1"/>
  <c r="V340" i="5" s="1"/>
  <c r="J340" i="5"/>
  <c r="A340" i="5"/>
  <c r="S339" i="5"/>
  <c r="R339" i="5"/>
  <c r="T339" i="5" s="1"/>
  <c r="V339" i="5" s="1"/>
  <c r="J339" i="5"/>
  <c r="A339" i="5"/>
  <c r="S338" i="5"/>
  <c r="R338" i="5"/>
  <c r="T338" i="5" s="1"/>
  <c r="V338" i="5" s="1"/>
  <c r="J338" i="5"/>
  <c r="A338" i="5"/>
  <c r="S337" i="5"/>
  <c r="R337" i="5"/>
  <c r="T337" i="5" s="1"/>
  <c r="V337" i="5" s="1"/>
  <c r="J337" i="5"/>
  <c r="A337" i="5"/>
  <c r="S336" i="5"/>
  <c r="R336" i="5"/>
  <c r="T336" i="5" s="1"/>
  <c r="V336" i="5" s="1"/>
  <c r="J336" i="5"/>
  <c r="A336" i="5"/>
  <c r="S335" i="5"/>
  <c r="R335" i="5"/>
  <c r="T335" i="5" s="1"/>
  <c r="V335" i="5" s="1"/>
  <c r="J335" i="5"/>
  <c r="A335" i="5"/>
  <c r="S334" i="5"/>
  <c r="R334" i="5"/>
  <c r="T334" i="5" s="1"/>
  <c r="V334" i="5" s="1"/>
  <c r="J334" i="5"/>
  <c r="A334" i="5"/>
  <c r="S333" i="5"/>
  <c r="R333" i="5"/>
  <c r="T333" i="5" s="1"/>
  <c r="V333" i="5" s="1"/>
  <c r="J333" i="5"/>
  <c r="A333" i="5"/>
  <c r="S332" i="5"/>
  <c r="R332" i="5"/>
  <c r="T332" i="5" s="1"/>
  <c r="V332" i="5" s="1"/>
  <c r="J332" i="5"/>
  <c r="A332" i="5"/>
  <c r="S331" i="5"/>
  <c r="R331" i="5"/>
  <c r="T331" i="5" s="1"/>
  <c r="V331" i="5" s="1"/>
  <c r="J331" i="5"/>
  <c r="A331" i="5"/>
  <c r="S330" i="5"/>
  <c r="R330" i="5"/>
  <c r="T330" i="5" s="1"/>
  <c r="V330" i="5" s="1"/>
  <c r="J330" i="5"/>
  <c r="A330" i="5"/>
  <c r="S329" i="5"/>
  <c r="R329" i="5"/>
  <c r="T329" i="5" s="1"/>
  <c r="V329" i="5" s="1"/>
  <c r="J329" i="5"/>
  <c r="A329" i="5"/>
  <c r="S328" i="5"/>
  <c r="R328" i="5"/>
  <c r="T328" i="5" s="1"/>
  <c r="V328" i="5" s="1"/>
  <c r="J328" i="5"/>
  <c r="A328" i="5"/>
  <c r="S327" i="5"/>
  <c r="R327" i="5"/>
  <c r="T327" i="5" s="1"/>
  <c r="V327" i="5" s="1"/>
  <c r="J327" i="5"/>
  <c r="A327" i="5"/>
  <c r="S326" i="5"/>
  <c r="R326" i="5"/>
  <c r="T326" i="5" s="1"/>
  <c r="V326" i="5" s="1"/>
  <c r="J326" i="5"/>
  <c r="A326" i="5"/>
  <c r="S325" i="5"/>
  <c r="R325" i="5"/>
  <c r="T325" i="5" s="1"/>
  <c r="V325" i="5" s="1"/>
  <c r="J325" i="5"/>
  <c r="A325" i="5"/>
  <c r="S324" i="5"/>
  <c r="R324" i="5"/>
  <c r="T324" i="5" s="1"/>
  <c r="V324" i="5" s="1"/>
  <c r="J324" i="5"/>
  <c r="A324" i="5"/>
  <c r="S323" i="5"/>
  <c r="R323" i="5"/>
  <c r="T323" i="5" s="1"/>
  <c r="V323" i="5" s="1"/>
  <c r="J323" i="5"/>
  <c r="A323" i="5"/>
  <c r="S322" i="5"/>
  <c r="R322" i="5"/>
  <c r="T322" i="5" s="1"/>
  <c r="V322" i="5" s="1"/>
  <c r="J322" i="5"/>
  <c r="A322" i="5"/>
  <c r="S321" i="5"/>
  <c r="R321" i="5"/>
  <c r="T321" i="5" s="1"/>
  <c r="V321" i="5" s="1"/>
  <c r="J321" i="5"/>
  <c r="A321" i="5"/>
  <c r="S320" i="5"/>
  <c r="R320" i="5"/>
  <c r="T320" i="5" s="1"/>
  <c r="V320" i="5" s="1"/>
  <c r="J320" i="5"/>
  <c r="A320" i="5"/>
  <c r="S319" i="5"/>
  <c r="R319" i="5"/>
  <c r="T319" i="5" s="1"/>
  <c r="V319" i="5" s="1"/>
  <c r="J319" i="5"/>
  <c r="A319" i="5"/>
  <c r="S318" i="5"/>
  <c r="R318" i="5"/>
  <c r="T318" i="5" s="1"/>
  <c r="V318" i="5" s="1"/>
  <c r="J318" i="5"/>
  <c r="A318" i="5"/>
  <c r="S317" i="5"/>
  <c r="R317" i="5"/>
  <c r="T317" i="5" s="1"/>
  <c r="V317" i="5" s="1"/>
  <c r="J317" i="5"/>
  <c r="A317" i="5"/>
  <c r="S316" i="5"/>
  <c r="R316" i="5"/>
  <c r="T316" i="5" s="1"/>
  <c r="V316" i="5" s="1"/>
  <c r="J316" i="5"/>
  <c r="A316" i="5"/>
  <c r="S315" i="5"/>
  <c r="R315" i="5"/>
  <c r="T315" i="5" s="1"/>
  <c r="V315" i="5" s="1"/>
  <c r="J315" i="5"/>
  <c r="A315" i="5"/>
  <c r="S314" i="5"/>
  <c r="R314" i="5"/>
  <c r="T314" i="5" s="1"/>
  <c r="V314" i="5" s="1"/>
  <c r="J314" i="5"/>
  <c r="A314" i="5"/>
  <c r="S313" i="5"/>
  <c r="R313" i="5"/>
  <c r="T313" i="5" s="1"/>
  <c r="V313" i="5" s="1"/>
  <c r="J313" i="5"/>
  <c r="A313" i="5"/>
  <c r="S312" i="5"/>
  <c r="R312" i="5"/>
  <c r="T312" i="5" s="1"/>
  <c r="V312" i="5" s="1"/>
  <c r="J312" i="5"/>
  <c r="A312" i="5"/>
  <c r="S311" i="5"/>
  <c r="R311" i="5"/>
  <c r="T311" i="5" s="1"/>
  <c r="V311" i="5" s="1"/>
  <c r="J311" i="5"/>
  <c r="A311" i="5"/>
  <c r="S310" i="5"/>
  <c r="R310" i="5"/>
  <c r="T310" i="5" s="1"/>
  <c r="V310" i="5" s="1"/>
  <c r="J310" i="5"/>
  <c r="A310" i="5"/>
  <c r="S309" i="5"/>
  <c r="R309" i="5"/>
  <c r="T309" i="5" s="1"/>
  <c r="V309" i="5" s="1"/>
  <c r="J309" i="5"/>
  <c r="A309" i="5"/>
  <c r="S308" i="5"/>
  <c r="R308" i="5"/>
  <c r="T308" i="5" s="1"/>
  <c r="V308" i="5" s="1"/>
  <c r="J308" i="5"/>
  <c r="A308" i="5"/>
  <c r="S307" i="5"/>
  <c r="R307" i="5"/>
  <c r="T307" i="5" s="1"/>
  <c r="V307" i="5" s="1"/>
  <c r="J307" i="5"/>
  <c r="A307" i="5"/>
  <c r="S306" i="5"/>
  <c r="R306" i="5"/>
  <c r="T306" i="5" s="1"/>
  <c r="V306" i="5" s="1"/>
  <c r="J306" i="5"/>
  <c r="A306" i="5"/>
  <c r="S305" i="5"/>
  <c r="R305" i="5"/>
  <c r="T305" i="5" s="1"/>
  <c r="V305" i="5" s="1"/>
  <c r="J305" i="5"/>
  <c r="A305" i="5"/>
  <c r="S304" i="5"/>
  <c r="R304" i="5"/>
  <c r="T304" i="5" s="1"/>
  <c r="V304" i="5" s="1"/>
  <c r="J304" i="5"/>
  <c r="A304" i="5"/>
  <c r="S303" i="5"/>
  <c r="R303" i="5"/>
  <c r="T303" i="5" s="1"/>
  <c r="V303" i="5" s="1"/>
  <c r="J303" i="5"/>
  <c r="A303" i="5"/>
  <c r="S302" i="5"/>
  <c r="R302" i="5"/>
  <c r="T302" i="5" s="1"/>
  <c r="V302" i="5" s="1"/>
  <c r="J302" i="5"/>
  <c r="A302" i="5"/>
  <c r="S301" i="5"/>
  <c r="R301" i="5"/>
  <c r="T301" i="5" s="1"/>
  <c r="V301" i="5" s="1"/>
  <c r="J301" i="5"/>
  <c r="A301" i="5"/>
  <c r="S300" i="5"/>
  <c r="R300" i="5"/>
  <c r="T300" i="5" s="1"/>
  <c r="V300" i="5" s="1"/>
  <c r="J300" i="5"/>
  <c r="A300" i="5"/>
  <c r="S299" i="5"/>
  <c r="R299" i="5"/>
  <c r="T299" i="5" s="1"/>
  <c r="V299" i="5" s="1"/>
  <c r="J299" i="5"/>
  <c r="A299" i="5"/>
  <c r="S298" i="5"/>
  <c r="R298" i="5"/>
  <c r="T298" i="5" s="1"/>
  <c r="V298" i="5" s="1"/>
  <c r="J298" i="5"/>
  <c r="A298" i="5"/>
  <c r="S297" i="5"/>
  <c r="R297" i="5"/>
  <c r="T297" i="5" s="1"/>
  <c r="V297" i="5" s="1"/>
  <c r="J297" i="5"/>
  <c r="A297" i="5"/>
  <c r="S296" i="5"/>
  <c r="R296" i="5"/>
  <c r="T296" i="5" s="1"/>
  <c r="V296" i="5" s="1"/>
  <c r="J296" i="5"/>
  <c r="A296" i="5"/>
  <c r="S295" i="5"/>
  <c r="R295" i="5"/>
  <c r="T295" i="5" s="1"/>
  <c r="V295" i="5" s="1"/>
  <c r="J295" i="5"/>
  <c r="A295" i="5"/>
  <c r="S294" i="5"/>
  <c r="R294" i="5"/>
  <c r="T294" i="5" s="1"/>
  <c r="V294" i="5" s="1"/>
  <c r="J294" i="5"/>
  <c r="A294" i="5"/>
  <c r="S293" i="5"/>
  <c r="R293" i="5"/>
  <c r="T293" i="5" s="1"/>
  <c r="V293" i="5" s="1"/>
  <c r="J293" i="5"/>
  <c r="A293" i="5"/>
  <c r="S292" i="5"/>
  <c r="R292" i="5"/>
  <c r="T292" i="5" s="1"/>
  <c r="V292" i="5" s="1"/>
  <c r="J292" i="5"/>
  <c r="A292" i="5"/>
  <c r="S291" i="5"/>
  <c r="R291" i="5"/>
  <c r="T291" i="5" s="1"/>
  <c r="V291" i="5" s="1"/>
  <c r="J291" i="5"/>
  <c r="A291" i="5"/>
  <c r="S290" i="5"/>
  <c r="R290" i="5"/>
  <c r="T290" i="5" s="1"/>
  <c r="V290" i="5" s="1"/>
  <c r="J290" i="5"/>
  <c r="A290" i="5"/>
  <c r="S289" i="5"/>
  <c r="R289" i="5"/>
  <c r="T289" i="5" s="1"/>
  <c r="V289" i="5" s="1"/>
  <c r="J289" i="5"/>
  <c r="A289" i="5"/>
  <c r="S288" i="5"/>
  <c r="R288" i="5"/>
  <c r="T288" i="5" s="1"/>
  <c r="V288" i="5" s="1"/>
  <c r="J288" i="5"/>
  <c r="A288" i="5"/>
  <c r="S287" i="5"/>
  <c r="R287" i="5"/>
  <c r="T287" i="5" s="1"/>
  <c r="V287" i="5" s="1"/>
  <c r="J287" i="5"/>
  <c r="A287" i="5"/>
  <c r="S286" i="5"/>
  <c r="R286" i="5"/>
  <c r="T286" i="5" s="1"/>
  <c r="V286" i="5" s="1"/>
  <c r="J286" i="5"/>
  <c r="A286" i="5"/>
  <c r="S285" i="5"/>
  <c r="R285" i="5"/>
  <c r="T285" i="5" s="1"/>
  <c r="V285" i="5" s="1"/>
  <c r="J285" i="5"/>
  <c r="A285" i="5"/>
  <c r="S284" i="5"/>
  <c r="R284" i="5"/>
  <c r="T284" i="5" s="1"/>
  <c r="V284" i="5" s="1"/>
  <c r="J284" i="5"/>
  <c r="A284" i="5"/>
  <c r="S283" i="5"/>
  <c r="R283" i="5"/>
  <c r="T283" i="5" s="1"/>
  <c r="V283" i="5" s="1"/>
  <c r="J283" i="5"/>
  <c r="A283" i="5"/>
  <c r="S282" i="5"/>
  <c r="R282" i="5"/>
  <c r="T282" i="5" s="1"/>
  <c r="V282" i="5" s="1"/>
  <c r="J282" i="5"/>
  <c r="A282" i="5"/>
  <c r="S281" i="5"/>
  <c r="R281" i="5"/>
  <c r="T281" i="5" s="1"/>
  <c r="V281" i="5" s="1"/>
  <c r="J281" i="5"/>
  <c r="A281" i="5"/>
  <c r="S280" i="5"/>
  <c r="R280" i="5"/>
  <c r="T280" i="5" s="1"/>
  <c r="V280" i="5" s="1"/>
  <c r="J280" i="5"/>
  <c r="A280" i="5"/>
  <c r="S279" i="5"/>
  <c r="R279" i="5"/>
  <c r="T279" i="5" s="1"/>
  <c r="V279" i="5" s="1"/>
  <c r="J279" i="5"/>
  <c r="A279" i="5"/>
  <c r="S278" i="5"/>
  <c r="R278" i="5"/>
  <c r="T278" i="5" s="1"/>
  <c r="V278" i="5" s="1"/>
  <c r="J278" i="5"/>
  <c r="A278" i="5"/>
  <c r="S277" i="5"/>
  <c r="R277" i="5"/>
  <c r="T277" i="5" s="1"/>
  <c r="V277" i="5" s="1"/>
  <c r="J277" i="5"/>
  <c r="A277" i="5"/>
  <c r="S276" i="5"/>
  <c r="R276" i="5"/>
  <c r="T276" i="5" s="1"/>
  <c r="V276" i="5" s="1"/>
  <c r="J276" i="5"/>
  <c r="A276" i="5"/>
  <c r="S275" i="5"/>
  <c r="R275" i="5"/>
  <c r="T275" i="5" s="1"/>
  <c r="V275" i="5" s="1"/>
  <c r="J275" i="5"/>
  <c r="A275" i="5"/>
  <c r="S274" i="5"/>
  <c r="R274" i="5"/>
  <c r="T274" i="5" s="1"/>
  <c r="V274" i="5" s="1"/>
  <c r="J274" i="5"/>
  <c r="A274" i="5"/>
  <c r="S273" i="5"/>
  <c r="R273" i="5"/>
  <c r="T273" i="5" s="1"/>
  <c r="V273" i="5" s="1"/>
  <c r="J273" i="5"/>
  <c r="A273" i="5"/>
  <c r="S272" i="5"/>
  <c r="R272" i="5"/>
  <c r="T272" i="5" s="1"/>
  <c r="V272" i="5" s="1"/>
  <c r="J272" i="5"/>
  <c r="A272" i="5"/>
  <c r="S271" i="5"/>
  <c r="R271" i="5"/>
  <c r="T271" i="5" s="1"/>
  <c r="V271" i="5" s="1"/>
  <c r="J271" i="5"/>
  <c r="A271" i="5"/>
  <c r="S270" i="5"/>
  <c r="R270" i="5"/>
  <c r="T270" i="5" s="1"/>
  <c r="V270" i="5" s="1"/>
  <c r="J270" i="5"/>
  <c r="A270" i="5"/>
  <c r="S269" i="5"/>
  <c r="R269" i="5"/>
  <c r="T269" i="5" s="1"/>
  <c r="V269" i="5" s="1"/>
  <c r="J269" i="5"/>
  <c r="A269" i="5"/>
  <c r="S268" i="5"/>
  <c r="R268" i="5"/>
  <c r="T268" i="5" s="1"/>
  <c r="V268" i="5" s="1"/>
  <c r="J268" i="5"/>
  <c r="A268" i="5"/>
  <c r="S267" i="5"/>
  <c r="R267" i="5"/>
  <c r="T267" i="5" s="1"/>
  <c r="V267" i="5" s="1"/>
  <c r="J267" i="5"/>
  <c r="A267" i="5"/>
  <c r="S266" i="5"/>
  <c r="R266" i="5"/>
  <c r="T266" i="5" s="1"/>
  <c r="V266" i="5" s="1"/>
  <c r="J266" i="5"/>
  <c r="A266" i="5"/>
  <c r="S265" i="5"/>
  <c r="R265" i="5"/>
  <c r="T265" i="5" s="1"/>
  <c r="V265" i="5" s="1"/>
  <c r="J265" i="5"/>
  <c r="A265" i="5"/>
  <c r="S264" i="5"/>
  <c r="R264" i="5"/>
  <c r="T264" i="5" s="1"/>
  <c r="V264" i="5" s="1"/>
  <c r="J264" i="5"/>
  <c r="A264" i="5"/>
  <c r="S263" i="5"/>
  <c r="R263" i="5"/>
  <c r="T263" i="5" s="1"/>
  <c r="V263" i="5" s="1"/>
  <c r="J263" i="5"/>
  <c r="A263" i="5"/>
  <c r="S262" i="5"/>
  <c r="R262" i="5"/>
  <c r="T262" i="5" s="1"/>
  <c r="V262" i="5" s="1"/>
  <c r="J262" i="5"/>
  <c r="A262" i="5"/>
  <c r="S261" i="5"/>
  <c r="R261" i="5"/>
  <c r="T261" i="5" s="1"/>
  <c r="V261" i="5" s="1"/>
  <c r="J261" i="5"/>
  <c r="A261" i="5"/>
  <c r="S260" i="5"/>
  <c r="R260" i="5"/>
  <c r="T260" i="5" s="1"/>
  <c r="V260" i="5" s="1"/>
  <c r="J260" i="5"/>
  <c r="A260" i="5"/>
  <c r="S259" i="5"/>
  <c r="R259" i="5"/>
  <c r="T259" i="5" s="1"/>
  <c r="V259" i="5" s="1"/>
  <c r="J259" i="5"/>
  <c r="A259" i="5"/>
  <c r="S258" i="5"/>
  <c r="R258" i="5"/>
  <c r="T258" i="5" s="1"/>
  <c r="V258" i="5" s="1"/>
  <c r="J258" i="5"/>
  <c r="A258" i="5"/>
  <c r="S257" i="5"/>
  <c r="R257" i="5"/>
  <c r="T257" i="5" s="1"/>
  <c r="V257" i="5" s="1"/>
  <c r="J257" i="5"/>
  <c r="A257" i="5"/>
  <c r="S256" i="5"/>
  <c r="R256" i="5"/>
  <c r="T256" i="5" s="1"/>
  <c r="V256" i="5" s="1"/>
  <c r="J256" i="5"/>
  <c r="A256" i="5"/>
  <c r="S255" i="5"/>
  <c r="R255" i="5"/>
  <c r="T255" i="5" s="1"/>
  <c r="V255" i="5" s="1"/>
  <c r="J255" i="5"/>
  <c r="A255" i="5"/>
  <c r="S254" i="5"/>
  <c r="R254" i="5"/>
  <c r="T254" i="5" s="1"/>
  <c r="V254" i="5" s="1"/>
  <c r="J254" i="5"/>
  <c r="A254" i="5"/>
  <c r="S253" i="5"/>
  <c r="R253" i="5"/>
  <c r="T253" i="5" s="1"/>
  <c r="V253" i="5" s="1"/>
  <c r="J253" i="5"/>
  <c r="A253" i="5"/>
  <c r="S252" i="5"/>
  <c r="R252" i="5"/>
  <c r="T252" i="5" s="1"/>
  <c r="V252" i="5" s="1"/>
  <c r="J252" i="5"/>
  <c r="A252" i="5"/>
  <c r="S251" i="5"/>
  <c r="R251" i="5"/>
  <c r="T251" i="5" s="1"/>
  <c r="V251" i="5" s="1"/>
  <c r="J251" i="5"/>
  <c r="A251" i="5"/>
  <c r="S250" i="5"/>
  <c r="R250" i="5"/>
  <c r="T250" i="5" s="1"/>
  <c r="V250" i="5" s="1"/>
  <c r="J250" i="5"/>
  <c r="A250" i="5"/>
  <c r="S249" i="5"/>
  <c r="R249" i="5"/>
  <c r="T249" i="5" s="1"/>
  <c r="V249" i="5" s="1"/>
  <c r="J249" i="5"/>
  <c r="A249" i="5"/>
  <c r="S248" i="5"/>
  <c r="R248" i="5"/>
  <c r="T248" i="5" s="1"/>
  <c r="V248" i="5" s="1"/>
  <c r="J248" i="5"/>
  <c r="A248" i="5"/>
  <c r="S247" i="5"/>
  <c r="R247" i="5"/>
  <c r="T247" i="5" s="1"/>
  <c r="V247" i="5" s="1"/>
  <c r="J247" i="5"/>
  <c r="A247" i="5"/>
  <c r="S246" i="5"/>
  <c r="R246" i="5"/>
  <c r="T246" i="5" s="1"/>
  <c r="V246" i="5" s="1"/>
  <c r="J246" i="5"/>
  <c r="A246" i="5"/>
  <c r="S245" i="5"/>
  <c r="R245" i="5"/>
  <c r="T245" i="5" s="1"/>
  <c r="V245" i="5" s="1"/>
  <c r="J245" i="5"/>
  <c r="A245" i="5"/>
  <c r="S244" i="5"/>
  <c r="R244" i="5"/>
  <c r="T244" i="5" s="1"/>
  <c r="V244" i="5" s="1"/>
  <c r="J244" i="5"/>
  <c r="A244" i="5"/>
  <c r="S243" i="5"/>
  <c r="R243" i="5"/>
  <c r="T243" i="5" s="1"/>
  <c r="V243" i="5" s="1"/>
  <c r="J243" i="5"/>
  <c r="A243" i="5"/>
  <c r="S242" i="5"/>
  <c r="R242" i="5"/>
  <c r="T242" i="5" s="1"/>
  <c r="V242" i="5" s="1"/>
  <c r="J242" i="5"/>
  <c r="A242" i="5"/>
  <c r="S241" i="5"/>
  <c r="R241" i="5"/>
  <c r="T241" i="5" s="1"/>
  <c r="V241" i="5" s="1"/>
  <c r="J241" i="5"/>
  <c r="A241" i="5"/>
  <c r="S240" i="5"/>
  <c r="R240" i="5"/>
  <c r="T240" i="5" s="1"/>
  <c r="V240" i="5" s="1"/>
  <c r="J240" i="5"/>
  <c r="A240" i="5"/>
  <c r="S239" i="5"/>
  <c r="R239" i="5"/>
  <c r="T239" i="5" s="1"/>
  <c r="V239" i="5" s="1"/>
  <c r="J239" i="5"/>
  <c r="A239" i="5"/>
  <c r="S238" i="5"/>
  <c r="R238" i="5"/>
  <c r="T238" i="5" s="1"/>
  <c r="J238" i="5"/>
  <c r="A238" i="5"/>
  <c r="V237" i="5"/>
  <c r="V236" i="5"/>
  <c r="V235" i="5"/>
  <c r="V234" i="5"/>
  <c r="V233" i="5"/>
  <c r="V232" i="5"/>
  <c r="V231" i="5"/>
  <c r="V230" i="5"/>
  <c r="V229" i="5"/>
  <c r="V228" i="5"/>
  <c r="V227" i="5"/>
  <c r="V226" i="5"/>
  <c r="V225" i="5"/>
  <c r="V224" i="5"/>
  <c r="V223" i="5"/>
  <c r="V222" i="5"/>
  <c r="V221" i="5"/>
  <c r="V220" i="5"/>
  <c r="V219" i="5"/>
  <c r="V218" i="5"/>
  <c r="V217" i="5"/>
  <c r="V216" i="5"/>
  <c r="V215" i="5"/>
  <c r="V214" i="5"/>
  <c r="V213" i="5"/>
  <c r="V212" i="5"/>
  <c r="V211" i="5"/>
  <c r="V210" i="5"/>
  <c r="V209" i="5"/>
  <c r="V208" i="5"/>
  <c r="V207" i="5"/>
  <c r="V206" i="5"/>
  <c r="V205" i="5"/>
  <c r="V204" i="5"/>
  <c r="V203" i="5"/>
  <c r="V202" i="5"/>
  <c r="V201" i="5"/>
  <c r="V200" i="5"/>
  <c r="V199" i="5"/>
  <c r="V198" i="5"/>
  <c r="V197" i="5"/>
  <c r="V196" i="5"/>
  <c r="V195" i="5"/>
  <c r="V194" i="5"/>
  <c r="V193" i="5"/>
  <c r="V192" i="5"/>
  <c r="V191" i="5"/>
  <c r="V190" i="5"/>
  <c r="V189" i="5"/>
  <c r="V188" i="5"/>
  <c r="V187" i="5"/>
  <c r="V186" i="5"/>
  <c r="V185" i="5"/>
  <c r="V184" i="5"/>
  <c r="V183" i="5"/>
  <c r="V182" i="5"/>
  <c r="V181" i="5"/>
  <c r="V180" i="5"/>
  <c r="V179" i="5"/>
  <c r="V178" i="5"/>
  <c r="V177" i="5"/>
  <c r="V176" i="5"/>
  <c r="V175" i="5"/>
  <c r="V174" i="5"/>
  <c r="V173" i="5"/>
  <c r="V172" i="5"/>
  <c r="V171" i="5"/>
  <c r="V170" i="5"/>
  <c r="V169" i="5"/>
  <c r="V168" i="5"/>
  <c r="V167" i="5"/>
  <c r="V166" i="5"/>
  <c r="V165" i="5"/>
  <c r="V164" i="5"/>
  <c r="V163" i="5"/>
  <c r="V162" i="5"/>
  <c r="V161" i="5"/>
  <c r="V160" i="5"/>
  <c r="V159" i="5"/>
  <c r="V158" i="5"/>
  <c r="V157" i="5"/>
  <c r="V156" i="5"/>
  <c r="V155" i="5"/>
  <c r="V154" i="5"/>
  <c r="V153" i="5"/>
  <c r="V152" i="5"/>
  <c r="V151" i="5"/>
  <c r="V150" i="5"/>
  <c r="V149" i="5"/>
  <c r="V148" i="5"/>
  <c r="V147" i="5"/>
  <c r="V146" i="5"/>
  <c r="V145" i="5"/>
  <c r="V144" i="5"/>
  <c r="V143" i="5"/>
  <c r="V142" i="5"/>
  <c r="V141" i="5"/>
  <c r="V140" i="5"/>
  <c r="V139" i="5"/>
  <c r="V138" i="5"/>
  <c r="V137" i="5"/>
  <c r="V136" i="5"/>
  <c r="V135" i="5"/>
  <c r="V134" i="5"/>
  <c r="V133" i="5"/>
  <c r="V132" i="5"/>
  <c r="V131" i="5"/>
  <c r="V130" i="5"/>
  <c r="V129" i="5"/>
  <c r="V128" i="5"/>
  <c r="V127" i="5"/>
  <c r="V126" i="5"/>
  <c r="V125" i="5"/>
  <c r="V124" i="5"/>
  <c r="V123" i="5"/>
  <c r="V122" i="5"/>
  <c r="V121" i="5"/>
  <c r="V120" i="5"/>
  <c r="V119" i="5"/>
  <c r="V118" i="5"/>
  <c r="V117" i="5"/>
  <c r="V116" i="5"/>
  <c r="V115" i="5"/>
  <c r="V114" i="5"/>
  <c r="V113" i="5"/>
  <c r="V112" i="5"/>
  <c r="V111" i="5"/>
  <c r="V110" i="5"/>
  <c r="V109" i="5"/>
  <c r="V108" i="5"/>
  <c r="V107" i="5"/>
  <c r="V106" i="5"/>
  <c r="V105" i="5"/>
  <c r="V104" i="5"/>
  <c r="V103" i="5"/>
  <c r="V102" i="5"/>
  <c r="V101" i="5"/>
  <c r="V100" i="5"/>
  <c r="V99" i="5"/>
  <c r="V98" i="5"/>
  <c r="V97" i="5"/>
  <c r="V96" i="5"/>
  <c r="V95" i="5"/>
  <c r="V94" i="5"/>
  <c r="V93" i="5"/>
  <c r="V92" i="5"/>
  <c r="V91" i="5"/>
  <c r="V90" i="5"/>
  <c r="V89" i="5"/>
  <c r="V88" i="5"/>
  <c r="V87" i="5"/>
  <c r="V86" i="5"/>
  <c r="V85" i="5"/>
  <c r="V84" i="5"/>
  <c r="V83" i="5"/>
  <c r="V82" i="5"/>
  <c r="V81" i="5"/>
  <c r="V80" i="5"/>
  <c r="V79" i="5"/>
  <c r="V78" i="5"/>
  <c r="V77" i="5"/>
  <c r="V76" i="5"/>
  <c r="V75" i="5"/>
  <c r="V74" i="5"/>
  <c r="V73" i="5"/>
  <c r="V72" i="5"/>
  <c r="V71" i="5"/>
  <c r="V70" i="5"/>
  <c r="V69" i="5"/>
  <c r="V68" i="5"/>
  <c r="V67" i="5"/>
  <c r="V66" i="5"/>
  <c r="V65" i="5"/>
  <c r="V64" i="5"/>
  <c r="V63" i="5"/>
  <c r="V62" i="5"/>
  <c r="V61" i="5"/>
  <c r="V60" i="5"/>
  <c r="V59" i="5"/>
  <c r="V58" i="5"/>
  <c r="V57" i="5"/>
  <c r="V56" i="5"/>
  <c r="V55" i="5"/>
  <c r="V54" i="5"/>
  <c r="V53" i="5"/>
  <c r="V52" i="5"/>
  <c r="V51" i="5"/>
  <c r="V50" i="5"/>
  <c r="V49" i="5"/>
  <c r="V48" i="5"/>
  <c r="V47" i="5"/>
  <c r="V46" i="5"/>
  <c r="V45" i="5"/>
  <c r="V44" i="5"/>
  <c r="V43" i="5"/>
  <c r="V42" i="5"/>
  <c r="V41" i="5"/>
  <c r="V40" i="5"/>
  <c r="V39" i="5"/>
  <c r="V38" i="5"/>
  <c r="V37" i="5"/>
  <c r="V36" i="5"/>
  <c r="V35" i="5"/>
  <c r="V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E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F38" i="4"/>
  <c r="A13" i="4"/>
  <c r="A12" i="4"/>
  <c r="A11" i="4"/>
  <c r="A10" i="4"/>
  <c r="A9" i="4"/>
  <c r="A8" i="4"/>
  <c r="A7" i="4"/>
  <c r="A6" i="4"/>
  <c r="A5" i="4"/>
  <c r="A4" i="4"/>
  <c r="D66" i="2" l="1"/>
  <c r="D34" i="2"/>
  <c r="V238" i="5"/>
  <c r="D30" i="2" s="1"/>
  <c r="H6" i="4" a="1"/>
  <c r="H6" i="4" s="1"/>
  <c r="H14" i="4" a="1"/>
  <c r="H14" i="4" s="1"/>
  <c r="H22" i="4" a="1"/>
  <c r="H22" i="4" s="1"/>
  <c r="H30" i="4" a="1"/>
  <c r="H30" i="4" s="1"/>
  <c r="H11" i="4" a="1"/>
  <c r="H11" i="4" s="1"/>
  <c r="H19" i="4" a="1"/>
  <c r="H19" i="4" s="1"/>
  <c r="H8" i="4" a="1"/>
  <c r="H8" i="4" s="1"/>
  <c r="H16" i="4" a="1"/>
  <c r="H16" i="4" s="1"/>
  <c r="H24" i="4" a="1"/>
  <c r="H24" i="4" s="1"/>
  <c r="H5" i="4" a="1"/>
  <c r="H5" i="4" s="1"/>
  <c r="H13" i="4" a="1"/>
  <c r="H13" i="4" s="1"/>
  <c r="H21" i="4" a="1"/>
  <c r="H21" i="4" s="1"/>
  <c r="H29" i="4" a="1"/>
  <c r="H29" i="4" s="1"/>
  <c r="H10" i="4" a="1"/>
  <c r="H10" i="4" s="1"/>
  <c r="H18" i="4" a="1"/>
  <c r="H18" i="4" s="1"/>
  <c r="H26" i="4" a="1"/>
  <c r="H26" i="4" s="1"/>
  <c r="H7" i="4" a="1"/>
  <c r="H7" i="4" s="1"/>
  <c r="H15" i="4" a="1"/>
  <c r="H15" i="4" s="1"/>
  <c r="H23" i="4" a="1"/>
  <c r="H23" i="4" s="1"/>
  <c r="H31" i="4" a="1"/>
  <c r="H31" i="4" s="1"/>
  <c r="H27" i="4" a="1"/>
  <c r="H27" i="4" s="1"/>
  <c r="H12" i="4" a="1"/>
  <c r="H12" i="4" s="1"/>
  <c r="H20" i="4" a="1"/>
  <c r="H20" i="4" s="1"/>
  <c r="H28" i="4" a="1"/>
  <c r="H28" i="4" s="1"/>
  <c r="H9" i="4" a="1"/>
  <c r="H9" i="4" s="1"/>
  <c r="H17" i="4" a="1"/>
  <c r="H17" i="4" s="1"/>
  <c r="H25" i="4" a="1"/>
  <c r="H25" i="4" s="1"/>
  <c r="H4" i="4" a="1"/>
  <c r="H4" i="4" s="1"/>
  <c r="B30" i="2"/>
  <c r="F30" i="2"/>
  <c r="J30" i="2"/>
  <c r="C31" i="2"/>
  <c r="G31" i="2"/>
  <c r="K31" i="2"/>
  <c r="H32" i="2"/>
  <c r="L32" i="2"/>
  <c r="E33" i="2"/>
  <c r="I33" i="2"/>
  <c r="B34" i="2"/>
  <c r="F34" i="2"/>
  <c r="J34" i="2"/>
  <c r="C35" i="2"/>
  <c r="G35" i="2"/>
  <c r="K35" i="2"/>
  <c r="H36" i="2"/>
  <c r="L36" i="2"/>
  <c r="E37" i="2"/>
  <c r="I37" i="2"/>
  <c r="B38" i="2"/>
  <c r="F38" i="2"/>
  <c r="J38" i="2"/>
  <c r="C39" i="2"/>
  <c r="G39" i="2"/>
  <c r="K39" i="2"/>
  <c r="H40" i="2"/>
  <c r="L40" i="2"/>
  <c r="E41" i="2"/>
  <c r="I41" i="2"/>
  <c r="B42" i="2"/>
  <c r="F42" i="2"/>
  <c r="J42" i="2"/>
  <c r="C43" i="2"/>
  <c r="G43" i="2"/>
  <c r="K43" i="2"/>
  <c r="H44" i="2"/>
  <c r="L44" i="2"/>
  <c r="E45" i="2"/>
  <c r="I45" i="2"/>
  <c r="B46" i="2"/>
  <c r="F46" i="2"/>
  <c r="J46" i="2"/>
  <c r="C47" i="2"/>
  <c r="G47" i="2"/>
  <c r="K47" i="2"/>
  <c r="H48" i="2"/>
  <c r="L48" i="2"/>
  <c r="E49" i="2"/>
  <c r="I49" i="2"/>
  <c r="B50" i="2"/>
  <c r="F50" i="2"/>
  <c r="J50" i="2"/>
  <c r="C51" i="2"/>
  <c r="G51" i="2"/>
  <c r="K51" i="2"/>
  <c r="H52" i="2"/>
  <c r="L52" i="2"/>
  <c r="E53" i="2"/>
  <c r="I53" i="2"/>
  <c r="B54" i="2"/>
  <c r="F54" i="2"/>
  <c r="J54" i="2"/>
  <c r="C55" i="2"/>
  <c r="G55" i="2"/>
  <c r="K55" i="2"/>
  <c r="H56" i="2"/>
  <c r="L56" i="2"/>
  <c r="E57" i="2"/>
  <c r="I57" i="2"/>
  <c r="B58" i="2"/>
  <c r="F58" i="2"/>
  <c r="J58" i="2"/>
  <c r="C59" i="2"/>
  <c r="G59" i="2"/>
  <c r="K59" i="2"/>
  <c r="H60" i="2"/>
  <c r="C30" i="2"/>
  <c r="G30" i="2"/>
  <c r="K30" i="2"/>
  <c r="H31" i="2"/>
  <c r="L31" i="2"/>
  <c r="E32" i="2"/>
  <c r="I32" i="2"/>
  <c r="B33" i="2"/>
  <c r="F33" i="2"/>
  <c r="J33" i="2"/>
  <c r="C34" i="2"/>
  <c r="G34" i="2"/>
  <c r="K34" i="2"/>
  <c r="H35" i="2"/>
  <c r="L35" i="2"/>
  <c r="E36" i="2"/>
  <c r="I36" i="2"/>
  <c r="B37" i="2"/>
  <c r="F37" i="2"/>
  <c r="J37" i="2"/>
  <c r="C38" i="2"/>
  <c r="G38" i="2"/>
  <c r="K38" i="2"/>
  <c r="H39" i="2"/>
  <c r="L39" i="2"/>
  <c r="E40" i="2"/>
  <c r="I40" i="2"/>
  <c r="B41" i="2"/>
  <c r="F41" i="2"/>
  <c r="J41" i="2"/>
  <c r="C42" i="2"/>
  <c r="G42" i="2"/>
  <c r="K42" i="2"/>
  <c r="H43" i="2"/>
  <c r="L43" i="2"/>
  <c r="E44" i="2"/>
  <c r="I44" i="2"/>
  <c r="B45" i="2"/>
  <c r="F45" i="2"/>
  <c r="J45" i="2"/>
  <c r="C46" i="2"/>
  <c r="G46" i="2"/>
  <c r="K46" i="2"/>
  <c r="H47" i="2"/>
  <c r="L47" i="2"/>
  <c r="E48" i="2"/>
  <c r="I48" i="2"/>
  <c r="B49" i="2"/>
  <c r="F49" i="2"/>
  <c r="J49" i="2"/>
  <c r="C50" i="2"/>
  <c r="G50" i="2"/>
  <c r="K50" i="2"/>
  <c r="H51" i="2"/>
  <c r="L51" i="2"/>
  <c r="E52" i="2"/>
  <c r="I52" i="2"/>
  <c r="B53" i="2"/>
  <c r="F53" i="2"/>
  <c r="J53" i="2"/>
  <c r="C54" i="2"/>
  <c r="G54" i="2"/>
  <c r="K54" i="2"/>
  <c r="H55" i="2"/>
  <c r="L55" i="2"/>
  <c r="E56" i="2"/>
  <c r="I56" i="2"/>
  <c r="B57" i="2"/>
  <c r="F57" i="2"/>
  <c r="J57" i="2"/>
  <c r="C58" i="2"/>
  <c r="G58" i="2"/>
  <c r="K58" i="2"/>
  <c r="H59" i="2"/>
  <c r="L59" i="2"/>
  <c r="E60" i="2"/>
  <c r="I60" i="2"/>
  <c r="H30" i="2"/>
  <c r="L30" i="2"/>
  <c r="E31" i="2"/>
  <c r="I31" i="2"/>
  <c r="B32" i="2"/>
  <c r="F32" i="2"/>
  <c r="J32" i="2"/>
  <c r="C33" i="2"/>
  <c r="G33" i="2"/>
  <c r="K33" i="2"/>
  <c r="H34" i="2"/>
  <c r="L34" i="2"/>
  <c r="E35" i="2"/>
  <c r="I35" i="2"/>
  <c r="B36" i="2"/>
  <c r="F36" i="2"/>
  <c r="J36" i="2"/>
  <c r="C37" i="2"/>
  <c r="G37" i="2"/>
  <c r="K37" i="2"/>
  <c r="H38" i="2"/>
  <c r="L38" i="2"/>
  <c r="E39" i="2"/>
  <c r="I39" i="2"/>
  <c r="B40" i="2"/>
  <c r="F40" i="2"/>
  <c r="J40" i="2"/>
  <c r="C41" i="2"/>
  <c r="G41" i="2"/>
  <c r="K41" i="2"/>
  <c r="H42" i="2"/>
  <c r="L42" i="2"/>
  <c r="E43" i="2"/>
  <c r="I43" i="2"/>
  <c r="B44" i="2"/>
  <c r="F44" i="2"/>
  <c r="J44" i="2"/>
  <c r="C45" i="2"/>
  <c r="G45" i="2"/>
  <c r="K45" i="2"/>
  <c r="H46" i="2"/>
  <c r="L46" i="2"/>
  <c r="E47" i="2"/>
  <c r="I47" i="2"/>
  <c r="B48" i="2"/>
  <c r="F48" i="2"/>
  <c r="J48" i="2"/>
  <c r="C49" i="2"/>
  <c r="G49" i="2"/>
  <c r="K49" i="2"/>
  <c r="H50" i="2"/>
  <c r="L50" i="2"/>
  <c r="E51" i="2"/>
  <c r="I51" i="2"/>
  <c r="B52" i="2"/>
  <c r="F52" i="2"/>
  <c r="J52" i="2"/>
  <c r="C53" i="2"/>
  <c r="G53" i="2"/>
  <c r="K53" i="2"/>
  <c r="H54" i="2"/>
  <c r="L54" i="2"/>
  <c r="E55" i="2"/>
  <c r="I55" i="2"/>
  <c r="B56" i="2"/>
  <c r="F56" i="2"/>
  <c r="J56" i="2"/>
  <c r="C57" i="2"/>
  <c r="G57" i="2"/>
  <c r="K57" i="2"/>
  <c r="H58" i="2"/>
  <c r="L58" i="2"/>
  <c r="E59" i="2"/>
  <c r="I59" i="2"/>
  <c r="E30" i="2"/>
  <c r="I30" i="2"/>
  <c r="B31" i="2"/>
  <c r="F31" i="2"/>
  <c r="J31" i="2"/>
  <c r="C32" i="2"/>
  <c r="G32" i="2"/>
  <c r="K32" i="2"/>
  <c r="H33" i="2"/>
  <c r="L33" i="2"/>
  <c r="E34" i="2"/>
  <c r="I34" i="2"/>
  <c r="B35" i="2"/>
  <c r="F35" i="2"/>
  <c r="J35" i="2"/>
  <c r="C36" i="2"/>
  <c r="G36" i="2"/>
  <c r="K36" i="2"/>
  <c r="H37" i="2"/>
  <c r="L37" i="2"/>
  <c r="E38" i="2"/>
  <c r="I38" i="2"/>
  <c r="B39" i="2"/>
  <c r="F39" i="2"/>
  <c r="J39" i="2"/>
  <c r="C40" i="2"/>
  <c r="G40" i="2"/>
  <c r="K40" i="2"/>
  <c r="H41" i="2"/>
  <c r="L41" i="2"/>
  <c r="E42" i="2"/>
  <c r="I42" i="2"/>
  <c r="B43" i="2"/>
  <c r="F43" i="2"/>
  <c r="J43" i="2"/>
  <c r="C44" i="2"/>
  <c r="G44" i="2"/>
  <c r="K44" i="2"/>
  <c r="H45" i="2"/>
  <c r="L45" i="2"/>
  <c r="E46" i="2"/>
  <c r="I46" i="2"/>
  <c r="B47" i="2"/>
  <c r="F47" i="2"/>
  <c r="J47" i="2"/>
  <c r="C48" i="2"/>
  <c r="G48" i="2"/>
  <c r="K48" i="2"/>
  <c r="H49" i="2"/>
  <c r="L49" i="2"/>
  <c r="E50" i="2"/>
  <c r="I50" i="2"/>
  <c r="B51" i="2"/>
  <c r="F51" i="2"/>
  <c r="J51" i="2"/>
  <c r="C52" i="2"/>
  <c r="G52" i="2"/>
  <c r="K52" i="2"/>
  <c r="H53" i="2"/>
  <c r="L53" i="2"/>
  <c r="E54" i="2"/>
  <c r="I54" i="2"/>
  <c r="B55" i="2"/>
  <c r="F55" i="2"/>
  <c r="J55" i="2"/>
  <c r="C56" i="2"/>
  <c r="G56" i="2"/>
  <c r="K56" i="2"/>
  <c r="H57" i="2"/>
  <c r="L57" i="2"/>
  <c r="E58" i="2"/>
  <c r="I58" i="2"/>
  <c r="B59" i="2"/>
  <c r="F59" i="2"/>
  <c r="J59" i="2"/>
  <c r="C60" i="2"/>
  <c r="H29" i="2"/>
  <c r="L29" i="2"/>
  <c r="I67" i="2"/>
  <c r="E67" i="2"/>
  <c r="L66" i="2"/>
  <c r="H66" i="2"/>
  <c r="K65" i="2"/>
  <c r="G65" i="2"/>
  <c r="C65" i="2"/>
  <c r="J64" i="2"/>
  <c r="F64" i="2"/>
  <c r="B64" i="2"/>
  <c r="I63" i="2"/>
  <c r="E63" i="2"/>
  <c r="L62" i="2"/>
  <c r="H62" i="2"/>
  <c r="K61" i="2"/>
  <c r="G61" i="2"/>
  <c r="C61" i="2"/>
  <c r="J60" i="2"/>
  <c r="E29" i="2"/>
  <c r="I29" i="2"/>
  <c r="L67" i="2"/>
  <c r="H67" i="2"/>
  <c r="K66" i="2"/>
  <c r="G66" i="2"/>
  <c r="C66" i="2"/>
  <c r="J65" i="2"/>
  <c r="F65" i="2"/>
  <c r="B65" i="2"/>
  <c r="I64" i="2"/>
  <c r="E64" i="2"/>
  <c r="L63" i="2"/>
  <c r="H63" i="2"/>
  <c r="K62" i="2"/>
  <c r="G62" i="2"/>
  <c r="C62" i="2"/>
  <c r="J61" i="2"/>
  <c r="F61" i="2"/>
  <c r="B61" i="2"/>
  <c r="G60" i="2"/>
  <c r="B29" i="2"/>
  <c r="F29" i="2"/>
  <c r="J29" i="2"/>
  <c r="K67" i="2"/>
  <c r="G67" i="2"/>
  <c r="C67" i="2"/>
  <c r="J66" i="2"/>
  <c r="F66" i="2"/>
  <c r="B66" i="2"/>
  <c r="I65" i="2"/>
  <c r="E65" i="2"/>
  <c r="L64" i="2"/>
  <c r="H64" i="2"/>
  <c r="K63" i="2"/>
  <c r="G63" i="2"/>
  <c r="C63" i="2"/>
  <c r="J62" i="2"/>
  <c r="F62" i="2"/>
  <c r="B62" i="2"/>
  <c r="I61" i="2"/>
  <c r="E61" i="2"/>
  <c r="L60" i="2"/>
  <c r="F60" i="2"/>
  <c r="C29" i="2"/>
  <c r="G29" i="2"/>
  <c r="K29" i="2"/>
  <c r="J67" i="2"/>
  <c r="F67" i="2"/>
  <c r="B67" i="2"/>
  <c r="I66" i="2"/>
  <c r="E66" i="2"/>
  <c r="L65" i="2"/>
  <c r="H65" i="2"/>
  <c r="K64" i="2"/>
  <c r="G64" i="2"/>
  <c r="C64" i="2"/>
  <c r="J63" i="2"/>
  <c r="F63" i="2"/>
  <c r="B63" i="2"/>
  <c r="I62" i="2"/>
  <c r="E62" i="2"/>
  <c r="L61" i="2"/>
  <c r="H61" i="2"/>
  <c r="K60" i="2"/>
  <c r="B60" i="2"/>
  <c r="J28" i="4"/>
  <c r="J7" i="4"/>
  <c r="J16" i="4"/>
  <c r="J12" i="4"/>
  <c r="I31" i="4"/>
  <c r="I35" i="4"/>
  <c r="J11" i="4"/>
  <c r="J20" i="4"/>
  <c r="J37" i="4"/>
  <c r="I7" i="4"/>
  <c r="J10" i="4"/>
  <c r="J9" i="4"/>
  <c r="J8" i="4"/>
  <c r="J15" i="4"/>
  <c r="J30" i="4"/>
  <c r="I5" i="4"/>
  <c r="J6" i="4"/>
  <c r="J14" i="4"/>
  <c r="J18" i="4"/>
  <c r="J25" i="4"/>
  <c r="J24" i="4"/>
  <c r="J34" i="4"/>
  <c r="I11" i="4"/>
  <c r="J21" i="4"/>
  <c r="J29" i="4"/>
  <c r="J19" i="4"/>
  <c r="J22" i="4"/>
  <c r="J23" i="4"/>
  <c r="J26" i="4"/>
  <c r="J27" i="4"/>
  <c r="I32" i="4"/>
  <c r="J33" i="4"/>
  <c r="I36" i="4"/>
  <c r="I16" i="4"/>
  <c r="I20" i="4"/>
  <c r="I21" i="4"/>
  <c r="I24" i="4"/>
  <c r="I25" i="4"/>
  <c r="I28" i="4"/>
  <c r="I29" i="4"/>
  <c r="J36" i="4"/>
  <c r="J32" i="4"/>
  <c r="I12" i="4"/>
  <c r="J13" i="4"/>
  <c r="I13" i="4"/>
  <c r="J17" i="4"/>
  <c r="I17" i="4"/>
  <c r="I30" i="4"/>
  <c r="J31" i="4"/>
  <c r="I34" i="4"/>
  <c r="J35" i="4"/>
  <c r="H38" i="4"/>
  <c r="J4" i="4"/>
  <c r="G38" i="4"/>
  <c r="I4" i="4"/>
  <c r="I6" i="4"/>
  <c r="I8" i="4"/>
  <c r="I10" i="4"/>
  <c r="I14" i="4"/>
  <c r="I15" i="4"/>
  <c r="I18" i="4"/>
  <c r="I19" i="4"/>
  <c r="I22" i="4"/>
  <c r="I23" i="4"/>
  <c r="I26" i="4"/>
  <c r="I27" i="4"/>
  <c r="I33" i="4"/>
  <c r="J5" i="4"/>
  <c r="I9" i="4"/>
  <c r="R404" i="5"/>
  <c r="I37" i="4"/>
  <c r="S404" i="5"/>
  <c r="T404" i="5"/>
  <c r="D59" i="2" l="1"/>
  <c r="D45" i="2"/>
  <c r="D38" i="2"/>
  <c r="D31" i="2"/>
  <c r="D52" i="2"/>
  <c r="D63" i="2"/>
  <c r="D46" i="2"/>
  <c r="D32" i="2"/>
  <c r="D57" i="2"/>
  <c r="D29" i="2"/>
  <c r="D40" i="2"/>
  <c r="D35" i="2"/>
  <c r="D60" i="2"/>
  <c r="D56" i="2"/>
  <c r="D62" i="2"/>
  <c r="D48" i="2"/>
  <c r="D50" i="2"/>
  <c r="D61" i="2"/>
  <c r="D33" i="2"/>
  <c r="D51" i="2"/>
  <c r="D37" i="2"/>
  <c r="D49" i="2"/>
  <c r="D39" i="2"/>
  <c r="D64" i="2"/>
  <c r="D43" i="2"/>
  <c r="D54" i="2"/>
  <c r="D42" i="2"/>
  <c r="D67" i="2"/>
  <c r="D53" i="2"/>
  <c r="D65" i="2"/>
  <c r="D55" i="2"/>
  <c r="D41" i="2"/>
  <c r="D36" i="2"/>
  <c r="D47" i="2"/>
  <c r="D58" i="2"/>
  <c r="D44" i="2"/>
  <c r="J38" i="4"/>
  <c r="I38" i="4"/>
  <c r="S237" i="3"/>
  <c r="S238" i="3"/>
  <c r="S239" i="3"/>
  <c r="S240" i="3"/>
  <c r="S241" i="3"/>
  <c r="S242" i="3"/>
  <c r="S243" i="3"/>
  <c r="S244" i="3"/>
  <c r="S245" i="3"/>
  <c r="S246" i="3"/>
  <c r="A247" i="3"/>
  <c r="O247" i="3"/>
  <c r="S247" i="3" s="1"/>
  <c r="A248" i="3"/>
  <c r="O248" i="3"/>
  <c r="S248" i="3" s="1"/>
  <c r="A249" i="3"/>
  <c r="O249" i="3"/>
  <c r="S249" i="3" s="1"/>
  <c r="A250" i="3"/>
  <c r="O250" i="3"/>
  <c r="S250" i="3" s="1"/>
  <c r="A251" i="3"/>
  <c r="O251" i="3"/>
  <c r="S251" i="3" s="1"/>
  <c r="A252" i="3"/>
  <c r="O252" i="3"/>
  <c r="S252" i="3" s="1"/>
  <c r="A253" i="3"/>
  <c r="O253" i="3"/>
  <c r="S253" i="3" s="1"/>
  <c r="A254" i="3"/>
  <c r="O254" i="3"/>
  <c r="S254" i="3" s="1"/>
  <c r="A255" i="3"/>
  <c r="O255" i="3"/>
  <c r="S255" i="3" s="1"/>
  <c r="A256" i="3"/>
  <c r="O256" i="3"/>
  <c r="S256" i="3" s="1"/>
  <c r="A257" i="3"/>
  <c r="O257" i="3"/>
  <c r="S257" i="3" s="1"/>
  <c r="A258" i="3"/>
  <c r="O258" i="3"/>
  <c r="S258" i="3" s="1"/>
  <c r="A259" i="3"/>
  <c r="O259" i="3"/>
  <c r="S259" i="3" s="1"/>
  <c r="A260" i="3"/>
  <c r="O260" i="3"/>
  <c r="S260" i="3" s="1"/>
  <c r="A261" i="3"/>
  <c r="O261" i="3"/>
  <c r="S261" i="3" s="1"/>
  <c r="A262" i="3"/>
  <c r="O262" i="3"/>
  <c r="S262" i="3" s="1"/>
  <c r="A263" i="3"/>
  <c r="O263" i="3"/>
  <c r="S263" i="3" s="1"/>
  <c r="A264" i="3"/>
  <c r="O264" i="3"/>
  <c r="S264" i="3" s="1"/>
  <c r="A265" i="3"/>
  <c r="O265" i="3"/>
  <c r="S265" i="3" s="1"/>
  <c r="A266" i="3"/>
  <c r="O266" i="3"/>
  <c r="S266" i="3" s="1"/>
  <c r="A267" i="3"/>
  <c r="O267" i="3"/>
  <c r="S267" i="3" s="1"/>
  <c r="A268" i="3"/>
  <c r="O268" i="3"/>
  <c r="S268" i="3" s="1"/>
  <c r="A269" i="3"/>
  <c r="O269" i="3"/>
  <c r="S269" i="3" s="1"/>
  <c r="A270" i="3"/>
  <c r="O270" i="3"/>
  <c r="S270" i="3" s="1"/>
  <c r="A271" i="3"/>
  <c r="O271" i="3"/>
  <c r="S271" i="3" s="1"/>
  <c r="A272" i="3"/>
  <c r="O272" i="3"/>
  <c r="S272" i="3" s="1"/>
  <c r="A273" i="3"/>
  <c r="O273" i="3"/>
  <c r="S273" i="3" s="1"/>
  <c r="A274" i="3"/>
  <c r="O274" i="3"/>
  <c r="S274" i="3" s="1"/>
  <c r="A275" i="3"/>
  <c r="O275" i="3"/>
  <c r="S275" i="3" s="1"/>
  <c r="A276" i="3"/>
  <c r="O276" i="3"/>
  <c r="S276" i="3" s="1"/>
  <c r="A277" i="3"/>
  <c r="O277" i="3"/>
  <c r="S277" i="3" s="1"/>
  <c r="A278" i="3"/>
  <c r="O278" i="3"/>
  <c r="S278" i="3" s="1"/>
  <c r="A279" i="3"/>
  <c r="O279" i="3"/>
  <c r="S279" i="3" s="1"/>
  <c r="A280" i="3"/>
  <c r="O280" i="3"/>
  <c r="S280" i="3" s="1"/>
  <c r="A281" i="3"/>
  <c r="O281" i="3"/>
  <c r="S281" i="3" s="1"/>
  <c r="A282" i="3"/>
  <c r="O282" i="3"/>
  <c r="S282" i="3" s="1"/>
  <c r="A283" i="3"/>
  <c r="O283" i="3"/>
  <c r="S283" i="3" s="1"/>
  <c r="A284" i="3"/>
  <c r="O284" i="3"/>
  <c r="S284" i="3" s="1"/>
  <c r="A285" i="3"/>
  <c r="O285" i="3"/>
  <c r="S285" i="3" s="1"/>
  <c r="A286" i="3"/>
  <c r="O286" i="3"/>
  <c r="S286" i="3" s="1"/>
  <c r="A287" i="3"/>
  <c r="O287" i="3"/>
  <c r="S287" i="3" s="1"/>
  <c r="A288" i="3"/>
  <c r="O288" i="3"/>
  <c r="S288" i="3" s="1"/>
  <c r="A289" i="3"/>
  <c r="O289" i="3"/>
  <c r="S289" i="3" s="1"/>
  <c r="A290" i="3"/>
  <c r="O290" i="3"/>
  <c r="S290" i="3" s="1"/>
  <c r="A291" i="3"/>
  <c r="O291" i="3"/>
  <c r="S291" i="3" s="1"/>
  <c r="A292" i="3"/>
  <c r="O292" i="3"/>
  <c r="S292" i="3" s="1"/>
  <c r="A293" i="3"/>
  <c r="O293" i="3"/>
  <c r="S293" i="3" s="1"/>
  <c r="A294" i="3"/>
  <c r="O294" i="3"/>
  <c r="S294" i="3" s="1"/>
  <c r="A295" i="3"/>
  <c r="O295" i="3"/>
  <c r="S295" i="3" s="1"/>
  <c r="A296" i="3"/>
  <c r="O296" i="3"/>
  <c r="S296" i="3" s="1"/>
  <c r="A297" i="3"/>
  <c r="O297" i="3"/>
  <c r="S297" i="3" s="1"/>
  <c r="A298" i="3"/>
  <c r="O298" i="3"/>
  <c r="S298" i="3" s="1"/>
  <c r="A299" i="3"/>
  <c r="O299" i="3"/>
  <c r="S299" i="3" s="1"/>
  <c r="A300" i="3"/>
  <c r="O300" i="3"/>
  <c r="S300" i="3" s="1"/>
  <c r="A301" i="3"/>
  <c r="O301" i="3"/>
  <c r="S301" i="3" s="1"/>
  <c r="A302" i="3"/>
  <c r="O302" i="3"/>
  <c r="S302" i="3" s="1"/>
  <c r="A303" i="3"/>
  <c r="O303" i="3"/>
  <c r="S303" i="3" s="1"/>
  <c r="A304" i="3"/>
  <c r="O304" i="3"/>
  <c r="S304" i="3" s="1"/>
  <c r="A305" i="3"/>
  <c r="O305" i="3"/>
  <c r="S305" i="3" s="1"/>
  <c r="A306" i="3"/>
  <c r="O306" i="3"/>
  <c r="S306" i="3" s="1"/>
  <c r="A307" i="3"/>
  <c r="O307" i="3"/>
  <c r="S307" i="3" s="1"/>
  <c r="A308" i="3"/>
  <c r="O308" i="3"/>
  <c r="S308" i="3" s="1"/>
  <c r="A309" i="3"/>
  <c r="O309" i="3"/>
  <c r="S309" i="3" s="1"/>
  <c r="A310" i="3"/>
  <c r="O310" i="3"/>
  <c r="S310" i="3" s="1"/>
  <c r="A311" i="3"/>
  <c r="O311" i="3"/>
  <c r="S311" i="3" s="1"/>
  <c r="A312" i="3"/>
  <c r="O312" i="3"/>
  <c r="S312" i="3" s="1"/>
  <c r="A313" i="3"/>
  <c r="O313" i="3"/>
  <c r="S313" i="3" s="1"/>
  <c r="A314" i="3"/>
  <c r="O314" i="3"/>
  <c r="S314" i="3" s="1"/>
  <c r="A315" i="3"/>
  <c r="O315" i="3"/>
  <c r="S315" i="3" s="1"/>
  <c r="A316" i="3"/>
  <c r="O316" i="3"/>
  <c r="S316" i="3" s="1"/>
  <c r="A317" i="3"/>
  <c r="O317" i="3"/>
  <c r="S317" i="3" s="1"/>
  <c r="A318" i="3"/>
  <c r="O318" i="3"/>
  <c r="S318" i="3" s="1"/>
  <c r="A319" i="3"/>
  <c r="O319" i="3"/>
  <c r="S319" i="3" s="1"/>
  <c r="A320" i="3"/>
  <c r="O320" i="3"/>
  <c r="S320" i="3" s="1"/>
  <c r="A321" i="3"/>
  <c r="O321" i="3"/>
  <c r="S321" i="3" s="1"/>
  <c r="A322" i="3"/>
  <c r="O322" i="3"/>
  <c r="S322" i="3" s="1"/>
  <c r="A323" i="3"/>
  <c r="O323" i="3"/>
  <c r="S323" i="3" s="1"/>
  <c r="A324" i="3"/>
  <c r="O324" i="3"/>
  <c r="S324" i="3" s="1"/>
  <c r="A325" i="3"/>
  <c r="O325" i="3"/>
  <c r="S325" i="3" s="1"/>
  <c r="A326" i="3"/>
  <c r="O326" i="3"/>
  <c r="S326" i="3" s="1"/>
  <c r="A327" i="3"/>
  <c r="O327" i="3"/>
  <c r="S327" i="3" s="1"/>
  <c r="A328" i="3"/>
  <c r="O328" i="3"/>
  <c r="S328" i="3" s="1"/>
  <c r="A329" i="3"/>
  <c r="O329" i="3"/>
  <c r="S329" i="3" s="1"/>
  <c r="A330" i="3"/>
  <c r="O330" i="3"/>
  <c r="S330" i="3" s="1"/>
  <c r="A331" i="3"/>
  <c r="O331" i="3"/>
  <c r="S331" i="3" s="1"/>
  <c r="A332" i="3"/>
  <c r="O332" i="3"/>
  <c r="S332" i="3" s="1"/>
  <c r="A333" i="3"/>
  <c r="O333" i="3"/>
  <c r="S333" i="3" s="1"/>
  <c r="A334" i="3"/>
  <c r="O334" i="3"/>
  <c r="S334" i="3" s="1"/>
  <c r="A335" i="3"/>
  <c r="O335" i="3"/>
  <c r="S335" i="3" s="1"/>
  <c r="A336" i="3"/>
  <c r="O336" i="3"/>
  <c r="S336" i="3" s="1"/>
  <c r="A337" i="3"/>
  <c r="O337" i="3"/>
  <c r="S337" i="3" s="1"/>
  <c r="A338" i="3"/>
  <c r="O338" i="3"/>
  <c r="S338" i="3" s="1"/>
  <c r="A339" i="3"/>
  <c r="O339" i="3"/>
  <c r="S339" i="3" s="1"/>
  <c r="A340" i="3"/>
  <c r="O340" i="3"/>
  <c r="S340" i="3" s="1"/>
  <c r="A341" i="3"/>
  <c r="O341" i="3"/>
  <c r="S341" i="3" s="1"/>
  <c r="A342" i="3"/>
  <c r="O342" i="3"/>
  <c r="S342" i="3" s="1"/>
  <c r="A343" i="3"/>
  <c r="O343" i="3"/>
  <c r="S343" i="3" s="1"/>
  <c r="A344" i="3"/>
  <c r="O344" i="3"/>
  <c r="S344" i="3" s="1"/>
  <c r="A345" i="3"/>
  <c r="O345" i="3"/>
  <c r="S345" i="3" s="1"/>
  <c r="A346" i="3"/>
  <c r="O346" i="3"/>
  <c r="S346" i="3" s="1"/>
  <c r="A347" i="3"/>
  <c r="O347" i="3"/>
  <c r="S347" i="3" s="1"/>
  <c r="A348" i="3"/>
  <c r="O348" i="3"/>
  <c r="S348" i="3" s="1"/>
  <c r="A349" i="3"/>
  <c r="O349" i="3"/>
  <c r="S349" i="3" s="1"/>
  <c r="A350" i="3"/>
  <c r="O350" i="3"/>
  <c r="S350" i="3" s="1"/>
  <c r="A351" i="3"/>
  <c r="O351" i="3"/>
  <c r="S351" i="3" s="1"/>
  <c r="A352" i="3"/>
  <c r="O352" i="3"/>
  <c r="S352" i="3" s="1"/>
  <c r="A353" i="3"/>
  <c r="O353" i="3"/>
  <c r="S353" i="3" s="1"/>
  <c r="A354" i="3"/>
  <c r="O354" i="3"/>
  <c r="S354" i="3" s="1"/>
  <c r="A355" i="3"/>
  <c r="O355" i="3"/>
  <c r="S355" i="3" s="1"/>
  <c r="A356" i="3"/>
  <c r="O356" i="3"/>
  <c r="S356" i="3" s="1"/>
  <c r="A357" i="3"/>
  <c r="O357" i="3"/>
  <c r="S357" i="3" s="1"/>
  <c r="A358" i="3"/>
  <c r="O358" i="3"/>
  <c r="S358" i="3" s="1"/>
  <c r="A359" i="3"/>
  <c r="O359" i="3"/>
  <c r="S359" i="3" s="1"/>
  <c r="A360" i="3"/>
  <c r="O360" i="3"/>
  <c r="S360" i="3" s="1"/>
  <c r="A361" i="3"/>
  <c r="O361" i="3"/>
  <c r="S361" i="3" s="1"/>
  <c r="A362" i="3"/>
  <c r="O362" i="3"/>
  <c r="S362" i="3" s="1"/>
  <c r="A363" i="3"/>
  <c r="O363" i="3"/>
  <c r="S363" i="3" s="1"/>
  <c r="A364" i="3"/>
  <c r="O364" i="3"/>
  <c r="S364" i="3" s="1"/>
  <c r="A365" i="3"/>
  <c r="O365" i="3"/>
  <c r="S365" i="3" s="1"/>
  <c r="A366" i="3"/>
  <c r="O366" i="3"/>
  <c r="S366" i="3" s="1"/>
  <c r="A367" i="3"/>
  <c r="O367" i="3"/>
  <c r="S367" i="3" s="1"/>
  <c r="A368" i="3"/>
  <c r="O368" i="3"/>
  <c r="S368" i="3" s="1"/>
  <c r="A369" i="3"/>
  <c r="O369" i="3"/>
  <c r="S369" i="3" s="1"/>
  <c r="A370" i="3"/>
  <c r="O370" i="3"/>
  <c r="S370" i="3" s="1"/>
  <c r="A371" i="3"/>
  <c r="O371" i="3"/>
  <c r="S371" i="3" s="1"/>
  <c r="A372" i="3"/>
  <c r="O372" i="3"/>
  <c r="S372" i="3" s="1"/>
  <c r="A373" i="3"/>
  <c r="O373" i="3"/>
  <c r="S373" i="3" s="1"/>
  <c r="A374" i="3"/>
  <c r="O374" i="3"/>
  <c r="S374" i="3" s="1"/>
  <c r="A375" i="3"/>
  <c r="O375" i="3"/>
  <c r="S375" i="3" s="1"/>
  <c r="A376" i="3"/>
  <c r="O376" i="3"/>
  <c r="S376" i="3" s="1"/>
  <c r="A377" i="3"/>
  <c r="O377" i="3"/>
  <c r="S377" i="3" s="1"/>
  <c r="A378" i="3"/>
  <c r="O378" i="3"/>
  <c r="S378" i="3" s="1"/>
  <c r="A379" i="3"/>
  <c r="O379" i="3"/>
  <c r="S379" i="3" s="1"/>
  <c r="A380" i="3"/>
  <c r="O380" i="3"/>
  <c r="S380" i="3" s="1"/>
  <c r="A381" i="3"/>
  <c r="O381" i="3"/>
  <c r="S381" i="3" s="1"/>
  <c r="A382" i="3"/>
  <c r="O382" i="3"/>
  <c r="S382" i="3" s="1"/>
  <c r="A383" i="3"/>
  <c r="O383" i="3"/>
  <c r="S383" i="3" s="1"/>
  <c r="A384" i="3"/>
  <c r="O384" i="3"/>
  <c r="S384" i="3" s="1"/>
  <c r="A385" i="3"/>
  <c r="O385" i="3"/>
  <c r="S385" i="3" s="1"/>
  <c r="A386" i="3"/>
  <c r="O386" i="3"/>
  <c r="S386" i="3" s="1"/>
  <c r="A387" i="3"/>
  <c r="O387" i="3"/>
  <c r="S387" i="3" s="1"/>
  <c r="A388" i="3"/>
  <c r="O388" i="3"/>
  <c r="S388" i="3" s="1"/>
  <c r="A389" i="3"/>
  <c r="O389" i="3"/>
  <c r="S389" i="3" s="1"/>
  <c r="A390" i="3"/>
  <c r="O390" i="3"/>
  <c r="S390" i="3" s="1"/>
  <c r="A391" i="3"/>
  <c r="O391" i="3"/>
  <c r="S391" i="3" s="1"/>
  <c r="A392" i="3"/>
  <c r="O392" i="3"/>
  <c r="S392" i="3" s="1"/>
  <c r="A393" i="3"/>
  <c r="O393" i="3"/>
  <c r="S393" i="3" s="1"/>
  <c r="A394" i="3"/>
  <c r="O394" i="3"/>
  <c r="S394" i="3" s="1"/>
  <c r="A395" i="3"/>
  <c r="O395" i="3"/>
  <c r="S395" i="3" s="1"/>
  <c r="A396" i="3"/>
  <c r="O396" i="3"/>
  <c r="S396" i="3" s="1"/>
  <c r="A397" i="3"/>
  <c r="O397" i="3"/>
  <c r="S397" i="3" s="1"/>
  <c r="A398" i="3"/>
  <c r="O398" i="3"/>
  <c r="S398" i="3" s="1"/>
  <c r="A399" i="3"/>
  <c r="O399" i="3"/>
  <c r="S399" i="3" s="1"/>
  <c r="A400" i="3"/>
  <c r="O400" i="3"/>
  <c r="S400" i="3" s="1"/>
  <c r="S32" i="3"/>
  <c r="S33" i="3"/>
  <c r="S34" i="3"/>
  <c r="S35" i="3"/>
  <c r="S36" i="3"/>
  <c r="S37" i="3"/>
  <c r="S38" i="3"/>
  <c r="S40" i="3"/>
  <c r="S41" i="3"/>
  <c r="S42" i="3"/>
  <c r="S43" i="3"/>
  <c r="S44" i="3"/>
  <c r="S48" i="3"/>
  <c r="S49" i="3"/>
  <c r="S50" i="3"/>
  <c r="S51" i="3"/>
  <c r="S52" i="3"/>
  <c r="S71" i="3"/>
  <c r="S79" i="3"/>
  <c r="S80" i="3"/>
  <c r="S81" i="3"/>
  <c r="S82" i="3"/>
  <c r="S84" i="3"/>
  <c r="S85" i="3"/>
  <c r="S86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64" i="3"/>
  <c r="S105" i="3"/>
  <c r="S106" i="3"/>
  <c r="S135" i="3"/>
  <c r="S136" i="3"/>
  <c r="S137" i="3"/>
  <c r="S138" i="3"/>
  <c r="S139" i="3"/>
  <c r="S140" i="3"/>
  <c r="S145" i="3"/>
  <c r="S146" i="3"/>
  <c r="S150" i="3"/>
  <c r="S155" i="3"/>
  <c r="S156" i="3"/>
  <c r="S159" i="3"/>
  <c r="S160" i="3"/>
  <c r="S161" i="3"/>
  <c r="S162" i="3"/>
  <c r="S45" i="3"/>
  <c r="S46" i="3"/>
  <c r="S53" i="3"/>
  <c r="S54" i="3"/>
  <c r="S55" i="3"/>
  <c r="S83" i="3"/>
  <c r="S87" i="3"/>
  <c r="S88" i="3"/>
  <c r="S102" i="3"/>
  <c r="S131" i="3"/>
  <c r="S132" i="3"/>
  <c r="S133" i="3"/>
  <c r="S134" i="3"/>
  <c r="S158" i="3"/>
  <c r="S163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3" i="3"/>
  <c r="S157" i="3"/>
  <c r="S152" i="3"/>
  <c r="S153" i="3"/>
  <c r="S154" i="3"/>
  <c r="S151" i="3"/>
  <c r="S148" i="3"/>
  <c r="S149" i="3"/>
  <c r="S147" i="3"/>
  <c r="S142" i="3"/>
  <c r="S143" i="3"/>
  <c r="S144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07" i="3"/>
  <c r="S104" i="3"/>
  <c r="S74" i="3"/>
  <c r="S75" i="3"/>
  <c r="S76" i="3"/>
  <c r="S77" i="3"/>
  <c r="S78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56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4" i="3"/>
  <c r="S5" i="3"/>
  <c r="S211" i="3" l="1"/>
  <c r="S197" i="3"/>
  <c r="S39" i="3" l="1"/>
  <c r="S73" i="3"/>
  <c r="S141" i="3"/>
  <c r="S47" i="3"/>
  <c r="S103" i="3"/>
  <c r="S72" i="3"/>
  <c r="R404" i="3"/>
  <c r="M404" i="3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H9" i="1" a="1"/>
  <c r="H9" i="1" s="1"/>
  <c r="F10" i="1"/>
  <c r="E10" i="1"/>
  <c r="G10" i="1" l="1"/>
  <c r="K68" i="2" l="1"/>
  <c r="A5" i="3" l="1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3" i="3"/>
  <c r="A4" i="3"/>
  <c r="A4" i="1" l="1"/>
  <c r="A5" i="1"/>
  <c r="A9" i="1"/>
  <c r="A6" i="1"/>
  <c r="A7" i="1"/>
  <c r="A8" i="1"/>
  <c r="J90" i="6"/>
  <c r="N90" i="6" s="1"/>
  <c r="J91" i="6"/>
  <c r="N91" i="6" s="1"/>
  <c r="J92" i="6"/>
  <c r="N92" i="6" s="1"/>
  <c r="J93" i="6"/>
  <c r="N93" i="6" s="1"/>
  <c r="J94" i="6"/>
  <c r="N94" i="6" s="1"/>
  <c r="J95" i="6"/>
  <c r="N95" i="6" s="1"/>
  <c r="J96" i="6"/>
  <c r="N96" i="6" s="1"/>
  <c r="J97" i="6"/>
  <c r="N97" i="6" s="1"/>
  <c r="J98" i="6"/>
  <c r="N98" i="6" s="1"/>
  <c r="J100" i="6"/>
  <c r="N100" i="6" s="1"/>
  <c r="J101" i="6"/>
  <c r="N101" i="6" s="1"/>
  <c r="J103" i="6"/>
  <c r="N103" i="6" s="1"/>
  <c r="J104" i="6"/>
  <c r="N104" i="6" s="1"/>
  <c r="J105" i="6"/>
  <c r="N105" i="6" s="1"/>
  <c r="J106" i="6"/>
  <c r="N106" i="6" s="1"/>
  <c r="J107" i="6"/>
  <c r="N107" i="6" s="1"/>
  <c r="J108" i="6"/>
  <c r="N108" i="6" s="1"/>
  <c r="J109" i="6"/>
  <c r="N109" i="6" s="1"/>
  <c r="J110" i="6"/>
  <c r="N110" i="6" s="1"/>
  <c r="J111" i="6"/>
  <c r="N111" i="6" s="1"/>
  <c r="J112" i="6"/>
  <c r="N112" i="6" s="1"/>
  <c r="J113" i="6"/>
  <c r="N113" i="6" s="1"/>
  <c r="J114" i="6"/>
  <c r="N114" i="6" s="1"/>
  <c r="J115" i="6"/>
  <c r="N115" i="6" s="1"/>
  <c r="J116" i="6"/>
  <c r="N116" i="6" s="1"/>
  <c r="J117" i="6"/>
  <c r="N117" i="6" s="1"/>
  <c r="J118" i="6"/>
  <c r="N118" i="6" s="1"/>
  <c r="J119" i="6"/>
  <c r="N119" i="6" s="1"/>
  <c r="J120" i="6"/>
  <c r="N120" i="6" s="1"/>
  <c r="J121" i="6"/>
  <c r="N121" i="6" s="1"/>
  <c r="J122" i="6"/>
  <c r="N122" i="6" s="1"/>
  <c r="J123" i="6"/>
  <c r="N123" i="6" s="1"/>
  <c r="B69" i="2"/>
  <c r="L68" i="2"/>
  <c r="J99" i="6" l="1"/>
  <c r="N99" i="6" s="1"/>
  <c r="J102" i="6"/>
  <c r="N102" i="6" s="1"/>
  <c r="P404" i="3"/>
  <c r="K69" i="2"/>
  <c r="C70" i="2"/>
  <c r="N145" i="6" l="1"/>
  <c r="J145" i="6"/>
  <c r="Q404" i="3"/>
  <c r="O404" i="3"/>
  <c r="H4" i="1" a="1"/>
  <c r="H4" i="1" s="1"/>
  <c r="J4" i="1" s="1"/>
  <c r="H6" i="1" a="1"/>
  <c r="H6" i="1" s="1"/>
  <c r="J6" i="1" s="1"/>
  <c r="H8" i="1" a="1"/>
  <c r="H8" i="1" s="1"/>
  <c r="I8" i="1" s="1"/>
  <c r="H5" i="1" a="1"/>
  <c r="H5" i="1" s="1"/>
  <c r="J5" i="1" s="1"/>
  <c r="H7" i="1" a="1"/>
  <c r="H7" i="1" s="1"/>
  <c r="J7" i="1" s="1"/>
  <c r="I9" i="1"/>
  <c r="J9" i="1"/>
  <c r="I4" i="1" l="1"/>
  <c r="J8" i="1"/>
  <c r="I5" i="1"/>
  <c r="I6" i="1"/>
  <c r="I7" i="1"/>
  <c r="H10" i="1" l="1"/>
  <c r="J10" i="1" l="1"/>
  <c r="I10" i="1"/>
  <c r="A98" i="6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</calcChain>
</file>

<file path=xl/sharedStrings.xml><?xml version="1.0" encoding="utf-8"?>
<sst xmlns="http://schemas.openxmlformats.org/spreadsheetml/2006/main" count="555" uniqueCount="203">
  <si>
    <t>THÔNG TIN KHÁCH HÀNG</t>
  </si>
  <si>
    <t>STT</t>
  </si>
  <si>
    <t>TEN CTY</t>
  </si>
  <si>
    <t>MST</t>
  </si>
  <si>
    <t>ĐỊA CHỈ</t>
  </si>
  <si>
    <t>ĐIỆN THOẠI</t>
  </si>
  <si>
    <t>CHI CHÚ</t>
  </si>
  <si>
    <t>1A227/1, Ấp 1, Phạm Văn Hai, Bình Chánh, Tp HCM. Điện thoại: (84-8)37665512, Fax: (84-8)37660588. E-mail: nguyenthithuyquang@gmail.com</t>
  </si>
  <si>
    <t>o0o</t>
  </si>
  <si>
    <t>BIÊN BẢN ĐỐI CHIẾU CÔNG NỢ</t>
  </si>
  <si>
    <t>Hôm nay, ngày …. tháng ….. năm 2016, chúng tôi đại diện cho hai bên gồm:</t>
  </si>
  <si>
    <t>BÊN BÁN:</t>
  </si>
  <si>
    <t xml:space="preserve"> Công ty TNHH SX TM Kim Dung Phát</t>
  </si>
  <si>
    <t>Địa chỉ:</t>
  </si>
  <si>
    <t>1A227/1, Ấp 1, Xã Phạm Văn Hai, Huyện Bình Chánh, Tp HCM</t>
  </si>
  <si>
    <t>Điện thoại:</t>
  </si>
  <si>
    <t>08 37665512-083 7665513</t>
  </si>
  <si>
    <t xml:space="preserve">Fax: </t>
  </si>
  <si>
    <t>08 37660588</t>
  </si>
  <si>
    <t>Mã số thuế:</t>
  </si>
  <si>
    <t>0310686815</t>
  </si>
  <si>
    <t>Tài khoản:</t>
  </si>
  <si>
    <t>100983119</t>
  </si>
  <si>
    <t>Tại :</t>
  </si>
  <si>
    <t>Á Châu – CN Bình Tân</t>
  </si>
  <si>
    <t>6360 201 132 250</t>
  </si>
  <si>
    <t>Aribank - CN Tân Bình</t>
  </si>
  <si>
    <t>Đại diện:</t>
  </si>
  <si>
    <r>
      <rPr>
        <b/>
        <i/>
        <sz val="11"/>
        <color indexed="8"/>
        <rFont val="Times New Roman"/>
        <family val="1"/>
      </rPr>
      <t>Bà Lê Kim Ngọc Thảo</t>
    </r>
  </si>
  <si>
    <t>Chức vụ:</t>
  </si>
  <si>
    <t>P.Giám Đốc</t>
  </si>
  <si>
    <t>BÊN MUA:</t>
  </si>
  <si>
    <t>Chức vụ</t>
  </si>
  <si>
    <t>Hai bên cùng tiến hành đối chiếu công nợ đến ngày …/…./2016, nội dung như sau:</t>
  </si>
  <si>
    <t>Chứng từ</t>
  </si>
  <si>
    <t>Diễn giải</t>
  </si>
  <si>
    <t>SỐ 
LƯỢNG</t>
  </si>
  <si>
    <t>ĐƠN
 GIÁ</t>
  </si>
  <si>
    <t>Số</t>
  </si>
  <si>
    <t>Ngày</t>
  </si>
  <si>
    <t>LOẠI HÀNG</t>
  </si>
  <si>
    <t>QUY CÁCH</t>
  </si>
  <si>
    <t>D</t>
  </si>
  <si>
    <t>R</t>
  </si>
  <si>
    <t>C</t>
  </si>
  <si>
    <t>Số dư đầu kỳ:</t>
  </si>
  <si>
    <t>TM</t>
  </si>
  <si>
    <t>02</t>
  </si>
  <si>
    <t>04</t>
  </si>
  <si>
    <t>07</t>
  </si>
  <si>
    <t>VAT</t>
  </si>
  <si>
    <t>Cộng phát sinh</t>
  </si>
  <si>
    <r>
      <rPr>
        <b/>
        <i/>
        <u/>
        <sz val="11"/>
        <color indexed="8"/>
        <rFont val="Times New Roman"/>
        <family val="1"/>
      </rPr>
      <t>Bằng chữ:</t>
    </r>
    <r>
      <rPr>
        <b/>
        <sz val="11"/>
        <color indexed="8"/>
        <rFont val="Times New Roman"/>
        <family val="1"/>
      </rPr>
      <t xml:space="preserve"> </t>
    </r>
  </si>
  <si>
    <t>Ps: Quý khách hàng vui lòng kiểm tra, ký xác nhận số dư và chuyển trả lại cho Ms Quang (phòng kế toán)</t>
  </si>
  <si>
    <t>DNTN Hưng Xuân Phát</t>
  </si>
  <si>
    <t>Công ty TNHH SX TM Kim Dung Phát</t>
  </si>
  <si>
    <t>Nguyễn Thị Thùy Quang</t>
  </si>
  <si>
    <t>Lê Kim Ngọc Thảo</t>
  </si>
  <si>
    <t>TIỀN HÀNG</t>
  </si>
  <si>
    <t>THÀNH TIỀN</t>
  </si>
  <si>
    <t>THANH TOÁN</t>
  </si>
  <si>
    <t>TÊN KHÁCH HÀNG</t>
  </si>
  <si>
    <t>TÊN HÀNG HOÁ</t>
  </si>
  <si>
    <t>DÀI</t>
  </si>
  <si>
    <t>RỘNG</t>
  </si>
  <si>
    <t>CAO</t>
  </si>
  <si>
    <t>ĐƠN GIÁ</t>
  </si>
  <si>
    <t>ĐẶT HÀNG</t>
  </si>
  <si>
    <t>NGÀY ĐẶT</t>
  </si>
  <si>
    <t>TỔNG CỘNG</t>
  </si>
  <si>
    <t>Số HĐ</t>
  </si>
  <si>
    <t>DIỄN GIẢI</t>
  </si>
  <si>
    <t>VAT (10%)</t>
  </si>
  <si>
    <t>PXK</t>
  </si>
  <si>
    <t>NV</t>
  </si>
  <si>
    <t>TH</t>
  </si>
  <si>
    <t>Đ</t>
  </si>
  <si>
    <t>P</t>
  </si>
  <si>
    <t>TT</t>
  </si>
  <si>
    <t>7</t>
  </si>
  <si>
    <t>T</t>
  </si>
  <si>
    <t>L</t>
  </si>
  <si>
    <t>N</t>
  </si>
  <si>
    <t>03</t>
  </si>
  <si>
    <t>05</t>
  </si>
  <si>
    <t>06</t>
  </si>
  <si>
    <t>08</t>
  </si>
  <si>
    <t>SL</t>
  </si>
  <si>
    <t>PHÁT SINH</t>
  </si>
  <si>
    <t>CUỐI KỲ</t>
  </si>
  <si>
    <t xml:space="preserve">NỢ </t>
  </si>
  <si>
    <t>ĐẦU KỲ</t>
  </si>
  <si>
    <t>CÓ</t>
  </si>
  <si>
    <t>NGÀY THÁNG</t>
  </si>
  <si>
    <t>GIAO HÀNG - THANH TOÁN</t>
  </si>
  <si>
    <t>TT ( Chưa VAT)</t>
  </si>
  <si>
    <t>TT (Có VAT)</t>
  </si>
  <si>
    <t>Thu tiền</t>
  </si>
  <si>
    <t>KH-BR</t>
  </si>
  <si>
    <t>Công ty TNHH MTV KHỞI NGUYÊN AN</t>
  </si>
  <si>
    <t>Tên, quy cách vật liệu, dụng cụ, sản phẩm hàng hóa</t>
  </si>
  <si>
    <t>Đơn vị tính</t>
  </si>
  <si>
    <t>Số tiền</t>
  </si>
  <si>
    <t>Tồn đầu kỳ</t>
  </si>
  <si>
    <t>Nhập trong kỳ</t>
  </si>
  <si>
    <t>Xuất trong kỳ</t>
  </si>
  <si>
    <t>Tồn cuối kỳ</t>
  </si>
  <si>
    <t>Tiền</t>
  </si>
  <si>
    <t>A</t>
  </si>
  <si>
    <t>B</t>
  </si>
  <si>
    <t>Cái</t>
  </si>
  <si>
    <t>Công ty TNHH Đá Xanh</t>
  </si>
  <si>
    <t>Công ty Phan Hoàng Phát</t>
  </si>
  <si>
    <t>Công ty TNHH An Cơ Bình Dương</t>
  </si>
  <si>
    <t>Công ty Hoàng Quốc</t>
  </si>
  <si>
    <t>HQ 30G</t>
  </si>
  <si>
    <t>Công ty Thảo Nhung</t>
  </si>
  <si>
    <t>T6.2015 THÙNG DELL</t>
  </si>
  <si>
    <t>Công ty Khánh Giang</t>
  </si>
  <si>
    <t>T2.2016 SQM</t>
  </si>
  <si>
    <t>Công ty TNHH L.O.O.K.S.Y</t>
  </si>
  <si>
    <t>T2.2016 TNL</t>
  </si>
  <si>
    <t>CN tại tỉnh Bình Dương Công ty CP TM DV Kỹ thuật Cao Nam Phát</t>
  </si>
  <si>
    <t>T2.2016 TNN</t>
  </si>
  <si>
    <t>Chú Tuyển</t>
  </si>
  <si>
    <t>T4.2016 PHP 26*26</t>
  </si>
  <si>
    <t>Công ty  Cổ phần đầu tư xây dựng địa ốc FDC</t>
  </si>
  <si>
    <t>T2.2016 AP THÙNG NGŨ SẮC</t>
  </si>
  <si>
    <t>Công ty TNHH Phạm Tôn</t>
  </si>
  <si>
    <t>T4.2016 ĐỒNG HỒ</t>
  </si>
  <si>
    <t>Đồng hồ Sành Điệu</t>
  </si>
  <si>
    <t>Công ty TNHH Ngân Đại Sơn</t>
  </si>
  <si>
    <t>Công ty TNHH SX TM Thanh Thanh Liêm</t>
  </si>
  <si>
    <t>Công ty Sơn Quang Minh</t>
  </si>
  <si>
    <t>Công ty Mộc Kim</t>
  </si>
  <si>
    <t>Ms Đoan</t>
  </si>
  <si>
    <t>GuHring</t>
  </si>
  <si>
    <t>DAKMIN</t>
  </si>
  <si>
    <t>Cong ty TNHH SX TM Kim Dung Phát</t>
  </si>
  <si>
    <t>ANH VIỆT DAKMIN</t>
  </si>
  <si>
    <t>Nội thất Mai Oanh</t>
  </si>
  <si>
    <t>Bánh mì Thạnh Hương</t>
  </si>
  <si>
    <t>Anh Lĩnh</t>
  </si>
  <si>
    <t>Công ty Focal</t>
  </si>
  <si>
    <t>Công ty Thành Đạt</t>
  </si>
  <si>
    <t>Tổng cộng TP</t>
  </si>
  <si>
    <t>Ngày  31  tháng   12  năm   2015</t>
  </si>
  <si>
    <t>Người ghi sổ</t>
  </si>
  <si>
    <t>Kế toán trưởng</t>
  </si>
  <si>
    <t>Giám đốc</t>
  </si>
  <si>
    <t>(Ký, họ tên)</t>
  </si>
  <si>
    <t>(Ký, họ tên, đóng dấu)</t>
  </si>
  <si>
    <t>Nguyễn Thiện Duy</t>
  </si>
  <si>
    <t>Xuất Nhập Tồn Năm 2016</t>
  </si>
  <si>
    <t>PNK</t>
  </si>
  <si>
    <t>?</t>
  </si>
  <si>
    <t>CK</t>
  </si>
  <si>
    <t>Coông ty TNHH Asia Polytec</t>
  </si>
  <si>
    <t>Công ty Thủy Tuấn</t>
  </si>
  <si>
    <t>Số 79, đường 14, khu trung tâm hành chính. KP. Nhị Đồng 2, P. Dĩ An, TX. Dĩ An, T. Bình Dương.</t>
  </si>
  <si>
    <t>Bình Dương</t>
  </si>
  <si>
    <t>3B/2, KP. 1B, P. An Phú, TX. Thuận An, T. Bình Dương</t>
  </si>
  <si>
    <t>Số 80, Đại lộ Bình Dương, KP. Bình Hòa, P. Lái Thiêu, TX. Thuận An, T. Bình Dương</t>
  </si>
  <si>
    <t>0311731926-001</t>
  </si>
  <si>
    <t>Số 93, DT743C, KP. Đông Tân, P. Dĩ An, TX.Dĩ An, T. Bình Dương</t>
  </si>
  <si>
    <t>Số 236/6 Điện Biên Phủ, P.17, Q. Bình Thạnh, TP.Hồ Chí Minh, Việt Nam</t>
  </si>
  <si>
    <t>5/4 Nguyễn Văn Lượng, Phường 16, Q. Gò Vấp, TP. Hồ Chí Minh</t>
  </si>
  <si>
    <t>TP. Hồ Chí Minh</t>
  </si>
  <si>
    <t>Khu 5, Ấp Hòa Bình, Xã Đông Hòa, H. Trảng Bom, T. Đồng Nai</t>
  </si>
  <si>
    <t>Số 28, Đường 138, KP.2, P. Tân Phú, Quận 9, TP.Hồ Chí Minh</t>
  </si>
  <si>
    <t>THÙNG GIẤY</t>
  </si>
  <si>
    <t>Hộp đồng hồ</t>
  </si>
  <si>
    <t>X01</t>
  </si>
  <si>
    <t>Thùng carton</t>
  </si>
  <si>
    <t>THÀNH PHẨM</t>
  </si>
  <si>
    <t>Giấy 2n3x:</t>
  </si>
  <si>
    <t>Thùng 1n4xx</t>
  </si>
  <si>
    <t>Giaays 1n4x</t>
  </si>
  <si>
    <t>Giay 1n2x</t>
  </si>
  <si>
    <t>140*185</t>
  </si>
  <si>
    <t>2N3X</t>
  </si>
  <si>
    <t>7 LƠP</t>
  </si>
  <si>
    <t>XUẤT SẢN XUẤT</t>
  </si>
  <si>
    <t>NHẬP HÀNG - THANH TOÁN</t>
  </si>
  <si>
    <t>NGÀY NHẬP</t>
  </si>
  <si>
    <t>GIÁ M2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</si>
  <si>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</si>
  <si>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</si>
  <si>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</si>
  <si>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</si>
  <si>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</si>
  <si>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</si>
  <si>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</si>
  <si>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</si>
  <si>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</si>
  <si>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</si>
  <si>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</si>
  <si>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</si>
  <si>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</si>
  <si>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Long Thành Đạt</t>
  </si>
  <si>
    <t>Cát Phú</t>
  </si>
  <si>
    <t>Thanh toán</t>
  </si>
  <si>
    <t>Tổng cộng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</si>
</sst>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\$#,##0\ ;\(\$#,##0\)"/>
    <numFmt numFmtId="167" formatCode="#,###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</numFmts>
  <fonts count="45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VNI-Times"/>
    </font>
    <font>
      <sz val="12"/>
      <name val="新細明體"/>
      <family val="1"/>
      <charset val="136"/>
    </font>
    <font>
      <b/>
      <sz val="18"/>
      <name val="Times New Roman"/>
      <family val="1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sz val="11"/>
      <color indexed="8"/>
      <name val="Times New Roman"/>
      <family val="1"/>
      <charset val="163"/>
    </font>
    <font>
      <sz val="8"/>
      <color indexed="8"/>
      <name val="Times New Roman"/>
      <family val="1"/>
      <charset val="163"/>
    </font>
    <font>
      <b/>
      <sz val="18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  <charset val="163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  <charset val="163"/>
    </font>
    <font>
      <b/>
      <i/>
      <u/>
      <sz val="11"/>
      <color indexed="8"/>
      <name val="Times New Roman"/>
      <family val="1"/>
    </font>
    <font>
      <b/>
      <i/>
      <u val="singleAccounting"/>
      <sz val="11"/>
      <color indexed="8"/>
      <name val="Times New Roman"/>
      <family val="1"/>
    </font>
    <font>
      <i/>
      <u val="singleAccounting"/>
      <sz val="11"/>
      <color indexed="8"/>
      <name val="Times New Roman"/>
      <family val="1"/>
    </font>
    <font>
      <sz val="10"/>
      <name val="MS Sans Serif"/>
      <family val="2"/>
    </font>
    <font>
      <sz val="11"/>
      <name val="Times New Roman"/>
      <family val="1"/>
    </font>
    <font>
      <b/>
      <i/>
      <sz val="11"/>
      <color indexed="8"/>
      <name val="Times New Roman"/>
      <family val="1"/>
      <charset val="163"/>
    </font>
    <font>
      <i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  <charset val="163"/>
    </font>
    <font>
      <sz val="10"/>
      <color theme="0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  <font>
      <sz val="12"/>
      <name val="VNI-Times"/>
    </font>
    <font>
      <i/>
      <sz val="12"/>
      <name val="Times New Roman"/>
      <family val="1"/>
    </font>
    <font>
      <b/>
      <sz val="9"/>
      <name val="VNI-Times"/>
    </font>
    <font>
      <b/>
      <sz val="12"/>
      <name val="Arial"/>
      <family val="2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22"/>
      <name val="Times New Roman"/>
      <family val="1"/>
    </font>
    <font>
      <sz val="10"/>
      <color indexed="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250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36">
    <xf numFmtId="0" fontId="0" fillId="0" borderId="0"/>
    <xf numFmtId="43" fontId="1" fillId="0" borderId="0" applyFont="0" applyFill="0" applyBorder="0" applyAlignment="0" applyProtection="0"/>
    <xf numFmtId="3" fontId="5" fillId="0" borderId="2"/>
    <xf numFmtId="0" fontId="2" fillId="0" borderId="0"/>
    <xf numFmtId="0" fontId="6" fillId="0" borderId="0"/>
    <xf numFmtId="0" fontId="21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1" fillId="0" borderId="0"/>
    <xf numFmtId="0" fontId="33" fillId="0" borderId="0"/>
    <xf numFmtId="3" fontId="35" fillId="7" borderId="1"/>
    <xf numFmtId="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35" fillId="7" borderId="1">
      <alignment horizontal="centerContinuous" vertical="center" wrapText="1"/>
    </xf>
    <xf numFmtId="3" fontId="35" fillId="7" borderId="1">
      <alignment horizontal="center" vertical="center" wrapText="1"/>
    </xf>
    <xf numFmtId="2" fontId="2" fillId="0" borderId="0" applyFont="0" applyFill="0" applyBorder="0" applyAlignment="0" applyProtection="0"/>
    <xf numFmtId="0" fontId="36" fillId="0" borderId="23" applyNumberFormat="0" applyAlignment="0" applyProtection="0">
      <alignment horizontal="left" vertical="center"/>
    </xf>
    <xf numFmtId="0" fontId="36" fillId="0" borderId="9">
      <alignment horizontal="left" vertical="center"/>
    </xf>
    <xf numFmtId="3" fontId="35" fillId="0" borderId="24"/>
    <xf numFmtId="3" fontId="35" fillId="0" borderId="1">
      <alignment horizontal="center" vertical="center" wrapText="1"/>
    </xf>
    <xf numFmtId="3" fontId="35" fillId="0" borderId="1">
      <alignment horizontal="centerContinuous" vertical="center"/>
    </xf>
    <xf numFmtId="167" fontId="37" fillId="0" borderId="22"/>
    <xf numFmtId="0" fontId="38" fillId="0" borderId="0">
      <alignment horizontal="centerContinuous"/>
    </xf>
    <xf numFmtId="40" fontId="39" fillId="0" borderId="0" applyFont="0" applyFill="0" applyBorder="0" applyAlignment="0" applyProtection="0"/>
    <xf numFmtId="38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40" fillId="0" borderId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0" fontId="42" fillId="0" borderId="0"/>
  </cellStyleXfs>
  <cellXfs count="203">
    <xf numFmtId="0" fontId="0" fillId="0" borderId="0" xfId="0"/>
    <xf numFmtId="0" fontId="3" fillId="0" borderId="0" xfId="0" applyFont="1" applyAlignment="1">
      <alignment vertical="center"/>
    </xf>
    <xf numFmtId="3" fontId="3" fillId="0" borderId="3" xfId="2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5" xfId="4" applyFont="1" applyBorder="1" applyAlignment="1">
      <alignment horizontal="center" vertical="center"/>
    </xf>
    <xf numFmtId="0" fontId="9" fillId="0" borderId="5" xfId="4" applyFont="1" applyBorder="1" applyAlignment="1">
      <alignment horizontal="center" vertical="center"/>
    </xf>
    <xf numFmtId="164" fontId="9" fillId="0" borderId="5" xfId="4" applyNumberFormat="1" applyFont="1" applyBorder="1" applyAlignment="1">
      <alignment horizontal="center" vertical="center"/>
    </xf>
    <xf numFmtId="164" fontId="8" fillId="0" borderId="5" xfId="4" applyNumberFormat="1" applyFont="1" applyBorder="1" applyAlignment="1">
      <alignment horizontal="center" vertical="center"/>
    </xf>
    <xf numFmtId="164" fontId="8" fillId="0" borderId="5" xfId="4" applyNumberFormat="1" applyFont="1" applyBorder="1" applyAlignment="1">
      <alignment vertical="center"/>
    </xf>
    <xf numFmtId="41" fontId="8" fillId="0" borderId="5" xfId="4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41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41" fontId="13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0" fontId="15" fillId="0" borderId="0" xfId="0" applyFont="1" applyAlignment="1"/>
    <xf numFmtId="0" fontId="15" fillId="0" borderId="0" xfId="0" applyFont="1"/>
    <xf numFmtId="41" fontId="14" fillId="0" borderId="0" xfId="0" applyNumberFormat="1" applyFont="1" applyAlignment="1">
      <alignment vertical="center"/>
    </xf>
    <xf numFmtId="0" fontId="13" fillId="3" borderId="0" xfId="0" applyFont="1" applyFill="1" applyAlignment="1">
      <alignment vertical="center"/>
    </xf>
    <xf numFmtId="164" fontId="13" fillId="3" borderId="0" xfId="0" applyNumberFormat="1" applyFont="1" applyFill="1" applyAlignment="1">
      <alignment vertical="center"/>
    </xf>
    <xf numFmtId="0" fontId="16" fillId="3" borderId="0" xfId="0" applyFont="1" applyFill="1" applyAlignment="1">
      <alignment vertical="center"/>
    </xf>
    <xf numFmtId="164" fontId="14" fillId="3" borderId="0" xfId="0" applyNumberFormat="1" applyFont="1" applyFill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vertical="center"/>
    </xf>
    <xf numFmtId="41" fontId="13" fillId="0" borderId="6" xfId="0" applyNumberFormat="1" applyFont="1" applyBorder="1" applyAlignment="1">
      <alignment horizontal="center" vertical="center"/>
    </xf>
    <xf numFmtId="41" fontId="19" fillId="0" borderId="6" xfId="0" applyNumberFormat="1" applyFont="1" applyBorder="1" applyAlignment="1">
      <alignment vertical="center"/>
    </xf>
    <xf numFmtId="41" fontId="20" fillId="0" borderId="6" xfId="0" applyNumberFormat="1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4" fillId="0" borderId="0" xfId="0" applyFont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4" fillId="0" borderId="12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41" fontId="14" fillId="0" borderId="1" xfId="0" applyNumberFormat="1" applyFont="1" applyBorder="1" applyAlignment="1">
      <alignment horizontal="center" vertical="center"/>
    </xf>
    <xf numFmtId="41" fontId="14" fillId="3" borderId="1" xfId="0" applyNumberFormat="1" applyFont="1" applyFill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164" fontId="25" fillId="4" borderId="1" xfId="1" applyNumberFormat="1" applyFont="1" applyFill="1" applyBorder="1" applyAlignment="1">
      <alignment horizontal="center" vertical="center" wrapText="1"/>
    </xf>
    <xf numFmtId="165" fontId="25" fillId="5" borderId="1" xfId="1" applyNumberFormat="1" applyFont="1" applyFill="1" applyBorder="1" applyAlignment="1">
      <alignment horizontal="center" vertical="center" wrapText="1"/>
    </xf>
    <xf numFmtId="164" fontId="25" fillId="6" borderId="1" xfId="1" applyNumberFormat="1" applyFont="1" applyFill="1" applyBorder="1" applyAlignment="1">
      <alignment horizontal="center" vertical="center" wrapText="1"/>
    </xf>
    <xf numFmtId="164" fontId="27" fillId="0" borderId="3" xfId="1" applyNumberFormat="1" applyFont="1" applyBorder="1" applyAlignment="1">
      <alignment vertical="center"/>
    </xf>
    <xf numFmtId="49" fontId="3" fillId="0" borderId="3" xfId="1" applyNumberFormat="1" applyFont="1" applyBorder="1" applyAlignment="1">
      <alignment vertical="center"/>
    </xf>
    <xf numFmtId="164" fontId="3" fillId="0" borderId="3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164" fontId="3" fillId="0" borderId="4" xfId="1" applyNumberFormat="1" applyFont="1" applyBorder="1" applyAlignment="1">
      <alignment vertical="center"/>
    </xf>
    <xf numFmtId="164" fontId="26" fillId="0" borderId="3" xfId="1" applyNumberFormat="1" applyFont="1" applyBorder="1" applyAlignment="1">
      <alignment vertical="center"/>
    </xf>
    <xf numFmtId="164" fontId="26" fillId="0" borderId="4" xfId="1" applyNumberFormat="1" applyFont="1" applyBorder="1" applyAlignment="1">
      <alignment vertical="center"/>
    </xf>
    <xf numFmtId="164" fontId="26" fillId="0" borderId="0" xfId="1" applyNumberFormat="1" applyFont="1" applyAlignment="1">
      <alignment vertical="center"/>
    </xf>
    <xf numFmtId="164" fontId="4" fillId="6" borderId="1" xfId="1" applyNumberFormat="1" applyFont="1" applyFill="1" applyBorder="1" applyAlignment="1">
      <alignment horizontal="center" vertical="center" wrapText="1"/>
    </xf>
    <xf numFmtId="3" fontId="3" fillId="0" borderId="4" xfId="2" applyFont="1" applyBorder="1" applyAlignment="1">
      <alignment vertical="center"/>
    </xf>
    <xf numFmtId="49" fontId="3" fillId="0" borderId="4" xfId="6" applyNumberFormat="1" applyFont="1" applyFill="1" applyBorder="1" applyAlignment="1">
      <alignment horizontal="left" vertical="center"/>
    </xf>
    <xf numFmtId="14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164" fontId="26" fillId="0" borderId="3" xfId="1" applyNumberFormat="1" applyFont="1" applyBorder="1" applyAlignment="1">
      <alignment horizontal="center" vertical="center"/>
    </xf>
    <xf numFmtId="3" fontId="3" fillId="0" borderId="19" xfId="2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164" fontId="26" fillId="0" borderId="19" xfId="1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26" fillId="0" borderId="0" xfId="0" applyFont="1" applyAlignment="1">
      <alignment vertical="center"/>
    </xf>
    <xf numFmtId="14" fontId="27" fillId="0" borderId="3" xfId="0" applyNumberFormat="1" applyFont="1" applyBorder="1" applyAlignment="1">
      <alignment horizontal="center" vertical="center"/>
    </xf>
    <xf numFmtId="41" fontId="29" fillId="4" borderId="0" xfId="1" applyNumberFormat="1" applyFont="1" applyFill="1"/>
    <xf numFmtId="164" fontId="3" fillId="0" borderId="4" xfId="1" applyNumberFormat="1" applyFont="1" applyFill="1" applyBorder="1" applyAlignment="1">
      <alignment vertical="center"/>
    </xf>
    <xf numFmtId="0" fontId="18" fillId="0" borderId="6" xfId="0" applyFont="1" applyBorder="1" applyAlignment="1">
      <alignment horizontal="left" vertical="center"/>
    </xf>
    <xf numFmtId="14" fontId="22" fillId="3" borderId="4" xfId="5" applyNumberFormat="1" applyFont="1" applyFill="1" applyBorder="1" applyAlignment="1">
      <alignment horizontal="center" vertical="center"/>
    </xf>
    <xf numFmtId="43" fontId="22" fillId="3" borderId="4" xfId="1" applyFont="1" applyFill="1" applyBorder="1" applyAlignment="1">
      <alignment horizontal="center" vertical="center"/>
    </xf>
    <xf numFmtId="165" fontId="22" fillId="3" borderId="4" xfId="1" applyNumberFormat="1" applyFont="1" applyFill="1" applyBorder="1" applyAlignment="1">
      <alignment horizontal="center" vertical="center"/>
    </xf>
    <xf numFmtId="164" fontId="22" fillId="3" borderId="4" xfId="1" applyNumberFormat="1" applyFont="1" applyFill="1" applyBorder="1" applyAlignment="1">
      <alignment horizontal="center" vertical="center"/>
    </xf>
    <xf numFmtId="165" fontId="26" fillId="0" borderId="3" xfId="1" applyNumberFormat="1" applyFont="1" applyBorder="1" applyAlignment="1">
      <alignment horizontal="center" vertical="center"/>
    </xf>
    <xf numFmtId="14" fontId="25" fillId="4" borderId="1" xfId="1" applyNumberFormat="1" applyFont="1" applyFill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165" fontId="25" fillId="5" borderId="1" xfId="1" applyNumberFormat="1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49" fontId="13" fillId="0" borderId="0" xfId="0" applyNumberFormat="1" applyFont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49" fontId="13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4" fillId="3" borderId="0" xfId="0" applyNumberFormat="1" applyFont="1" applyFill="1" applyAlignment="1">
      <alignment vertical="center"/>
    </xf>
    <xf numFmtId="165" fontId="25" fillId="5" borderId="1" xfId="1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164" fontId="4" fillId="6" borderId="8" xfId="1" applyNumberFormat="1" applyFont="1" applyFill="1" applyBorder="1" applyAlignment="1">
      <alignment horizontal="center" vertical="center" wrapText="1"/>
    </xf>
    <xf numFmtId="164" fontId="4" fillId="6" borderId="10" xfId="1" applyNumberFormat="1" applyFont="1" applyFill="1" applyBorder="1" applyAlignment="1">
      <alignment horizontal="center" vertical="center" wrapText="1"/>
    </xf>
    <xf numFmtId="3" fontId="4" fillId="0" borderId="8" xfId="2" applyFont="1" applyBorder="1" applyAlignment="1">
      <alignment horizontal="center" vertical="center"/>
    </xf>
    <xf numFmtId="3" fontId="4" fillId="0" borderId="9" xfId="2" applyFont="1" applyBorder="1" applyAlignment="1">
      <alignment horizontal="center" vertical="center"/>
    </xf>
    <xf numFmtId="3" fontId="4" fillId="0" borderId="10" xfId="2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25" fillId="6" borderId="8" xfId="0" applyFont="1" applyFill="1" applyBorder="1" applyAlignment="1">
      <alignment horizontal="center" vertical="center" wrapText="1"/>
    </xf>
    <xf numFmtId="0" fontId="25" fillId="6" borderId="9" xfId="0" applyFont="1" applyFill="1" applyBorder="1" applyAlignment="1">
      <alignment horizontal="center" vertical="center" wrapText="1"/>
    </xf>
    <xf numFmtId="0" fontId="25" fillId="6" borderId="10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165" fontId="25" fillId="5" borderId="1" xfId="1" applyNumberFormat="1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left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41" fontId="14" fillId="0" borderId="1" xfId="0" applyNumberFormat="1" applyFont="1" applyBorder="1" applyAlignment="1">
      <alignment horizontal="center" vertical="center" wrapText="1"/>
    </xf>
    <xf numFmtId="41" fontId="14" fillId="0" borderId="6" xfId="0" applyNumberFormat="1" applyFont="1" applyBorder="1" applyAlignment="1">
      <alignment horizontal="center" vertical="center" wrapText="1"/>
    </xf>
    <xf numFmtId="41" fontId="14" fillId="0" borderId="19" xfId="0" applyNumberFormat="1" applyFont="1" applyBorder="1" applyAlignment="1">
      <alignment horizontal="center" vertical="center" wrapText="1"/>
    </xf>
    <xf numFmtId="41" fontId="14" fillId="0" borderId="7" xfId="0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41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7" fillId="0" borderId="0" xfId="4" applyFont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left" vertical="center"/>
    </xf>
    <xf numFmtId="0" fontId="4" fillId="2" borderId="21" xfId="0" applyFont="1" applyFill="1" applyBorder="1" applyAlignment="1">
      <alignment horizontal="center" vertical="center"/>
    </xf>
    <xf numFmtId="0" fontId="22" fillId="3" borderId="4" xfId="5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3" fontId="3" fillId="7" borderId="1" xfId="7" applyNumberFormat="1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 wrapText="1"/>
    </xf>
    <xf numFmtId="164" fontId="3" fillId="7" borderId="1" xfId="7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3" fontId="3" fillId="7" borderId="1" xfId="7" applyNumberFormat="1" applyFont="1" applyFill="1" applyBorder="1" applyAlignment="1">
      <alignment vertical="center"/>
    </xf>
    <xf numFmtId="3" fontId="3" fillId="7" borderId="1" xfId="7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 wrapText="1"/>
    </xf>
    <xf numFmtId="164" fontId="3" fillId="0" borderId="3" xfId="7" applyNumberFormat="1" applyFont="1" applyBorder="1" applyAlignment="1">
      <alignment vertical="center"/>
    </xf>
    <xf numFmtId="0" fontId="3" fillId="0" borderId="4" xfId="8" applyFont="1" applyBorder="1" applyAlignment="1">
      <alignment horizontal="center" vertical="center"/>
    </xf>
    <xf numFmtId="164" fontId="3" fillId="0" borderId="4" xfId="7" applyNumberFormat="1" applyFont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164" fontId="3" fillId="7" borderId="1" xfId="7" applyNumberFormat="1" applyFont="1" applyFill="1" applyBorder="1" applyAlignment="1">
      <alignment vertical="center"/>
    </xf>
    <xf numFmtId="165" fontId="3" fillId="0" borderId="3" xfId="7" applyNumberFormat="1" applyFont="1" applyBorder="1" applyAlignment="1">
      <alignment horizontal="center" vertical="center"/>
    </xf>
    <xf numFmtId="3" fontId="3" fillId="0" borderId="0" xfId="0" applyNumberFormat="1" applyFont="1" applyAlignment="1">
      <alignment vertical="center"/>
    </xf>
    <xf numFmtId="164" fontId="3" fillId="0" borderId="0" xfId="7" applyNumberFormat="1" applyFont="1" applyAlignment="1">
      <alignment vertical="center"/>
    </xf>
    <xf numFmtId="0" fontId="34" fillId="0" borderId="0" xfId="10" applyFont="1" applyAlignment="1">
      <alignment horizontal="center" vertical="center"/>
    </xf>
    <xf numFmtId="0" fontId="43" fillId="0" borderId="0" xfId="0" applyFont="1" applyAlignment="1">
      <alignment vertical="center"/>
    </xf>
    <xf numFmtId="0" fontId="43" fillId="0" borderId="17" xfId="0" applyFont="1" applyBorder="1" applyAlignment="1">
      <alignment horizontal="center" vertical="center"/>
    </xf>
    <xf numFmtId="0" fontId="3" fillId="0" borderId="3" xfId="8" applyFont="1" applyBorder="1" applyAlignment="1">
      <alignment horizontal="center" vertical="center"/>
    </xf>
    <xf numFmtId="14" fontId="3" fillId="0" borderId="3" xfId="0" quotePrefix="1" applyNumberFormat="1" applyFont="1" applyBorder="1" applyAlignment="1">
      <alignment horizontal="center" vertical="center"/>
    </xf>
    <xf numFmtId="3" fontId="3" fillId="7" borderId="8" xfId="7" applyNumberFormat="1" applyFont="1" applyFill="1" applyBorder="1" applyAlignment="1">
      <alignment horizontal="center" vertical="center"/>
    </xf>
    <xf numFmtId="3" fontId="3" fillId="7" borderId="10" xfId="7" applyNumberFormat="1" applyFont="1" applyFill="1" applyBorder="1" applyAlignment="1">
      <alignment horizontal="center" vertical="center"/>
    </xf>
    <xf numFmtId="0" fontId="32" fillId="8" borderId="3" xfId="0" applyFont="1" applyFill="1" applyBorder="1" applyAlignment="1">
      <alignment vertical="center"/>
    </xf>
    <xf numFmtId="3" fontId="32" fillId="0" borderId="3" xfId="7" applyNumberFormat="1" applyFont="1" applyFill="1" applyBorder="1" applyAlignment="1">
      <alignment vertical="center"/>
    </xf>
    <xf numFmtId="164" fontId="3" fillId="0" borderId="3" xfId="7" applyNumberFormat="1" applyFont="1" applyBorder="1" applyAlignment="1">
      <alignment horizontal="center" vertical="center"/>
    </xf>
    <xf numFmtId="0" fontId="32" fillId="8" borderId="4" xfId="0" applyFont="1" applyFill="1" applyBorder="1" applyAlignment="1">
      <alignment vertical="center"/>
    </xf>
    <xf numFmtId="3" fontId="32" fillId="0" borderId="4" xfId="7" applyNumberFormat="1" applyFont="1" applyFill="1" applyBorder="1" applyAlignment="1">
      <alignment vertical="center"/>
    </xf>
    <xf numFmtId="0" fontId="3" fillId="0" borderId="4" xfId="9" applyFont="1" applyBorder="1" applyAlignment="1">
      <alignment horizontal="center" vertical="center"/>
    </xf>
    <xf numFmtId="0" fontId="44" fillId="0" borderId="4" xfId="0" applyFont="1" applyBorder="1" applyAlignment="1">
      <alignment vertical="center" wrapText="1"/>
    </xf>
    <xf numFmtId="3" fontId="44" fillId="0" borderId="4" xfId="0" applyNumberFormat="1" applyFont="1" applyBorder="1" applyAlignment="1">
      <alignment vertical="center" wrapText="1"/>
    </xf>
    <xf numFmtId="3" fontId="32" fillId="8" borderId="4" xfId="0" applyNumberFormat="1" applyFont="1" applyFill="1" applyBorder="1" applyAlignment="1">
      <alignment vertical="center"/>
    </xf>
    <xf numFmtId="0" fontId="32" fillId="0" borderId="4" xfId="0" applyFont="1" applyBorder="1" applyAlignment="1">
      <alignment horizontal="center" vertical="center"/>
    </xf>
    <xf numFmtId="3" fontId="3" fillId="0" borderId="4" xfId="9" applyNumberFormat="1" applyFont="1" applyBorder="1" applyAlignment="1">
      <alignment vertical="center"/>
    </xf>
    <xf numFmtId="0" fontId="32" fillId="8" borderId="4" xfId="0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3" fontId="3" fillId="0" borderId="4" xfId="0" applyNumberFormat="1" applyFont="1" applyBorder="1" applyAlignment="1">
      <alignment vertical="center"/>
    </xf>
    <xf numFmtId="3" fontId="32" fillId="0" borderId="4" xfId="0" applyNumberFormat="1" applyFont="1" applyBorder="1" applyAlignment="1">
      <alignment vertical="center"/>
    </xf>
    <xf numFmtId="0" fontId="22" fillId="0" borderId="0" xfId="8" applyFont="1" applyAlignment="1" applyProtection="1">
      <alignment horizontal="center" vertical="center"/>
      <protection hidden="1"/>
    </xf>
    <xf numFmtId="0" fontId="3" fillId="0" borderId="0" xfId="8" applyFont="1" applyAlignment="1" applyProtection="1">
      <alignment vertical="center"/>
      <protection hidden="1"/>
    </xf>
    <xf numFmtId="0" fontId="22" fillId="0" borderId="0" xfId="8" applyFont="1" applyAlignment="1" applyProtection="1">
      <alignment vertical="center"/>
      <protection hidden="1"/>
    </xf>
    <xf numFmtId="0" fontId="22" fillId="0" borderId="0" xfId="8" applyFont="1" applyAlignment="1" applyProtection="1">
      <alignment horizontal="center" vertical="center"/>
      <protection hidden="1"/>
    </xf>
    <xf numFmtId="0" fontId="25" fillId="9" borderId="8" xfId="0" applyFont="1" applyFill="1" applyBorder="1" applyAlignment="1">
      <alignment horizontal="center" vertical="center" wrapText="1"/>
    </xf>
    <xf numFmtId="0" fontId="25" fillId="9" borderId="10" xfId="0" applyFont="1" applyFill="1" applyBorder="1" applyAlignment="1">
      <alignment horizontal="center" vertical="center" wrapText="1"/>
    </xf>
    <xf numFmtId="164" fontId="25" fillId="9" borderId="1" xfId="1" applyNumberFormat="1" applyFont="1" applyFill="1" applyBorder="1" applyAlignment="1">
      <alignment horizontal="center" vertical="center" wrapText="1"/>
    </xf>
    <xf numFmtId="165" fontId="3" fillId="7" borderId="1" xfId="1" applyNumberFormat="1" applyFont="1" applyFill="1" applyBorder="1" applyAlignment="1">
      <alignment horizontal="center" vertical="center" wrapText="1"/>
    </xf>
    <xf numFmtId="165" fontId="32" fillId="0" borderId="3" xfId="1" applyNumberFormat="1" applyFont="1" applyBorder="1" applyAlignment="1">
      <alignment horizontal="center" vertical="center"/>
    </xf>
    <xf numFmtId="165" fontId="32" fillId="0" borderId="4" xfId="1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5" fontId="32" fillId="8" borderId="4" xfId="1" applyNumberFormat="1" applyFont="1" applyFill="1" applyBorder="1" applyAlignment="1">
      <alignment horizontal="center" vertical="center"/>
    </xf>
    <xf numFmtId="165" fontId="32" fillId="0" borderId="4" xfId="1" applyNumberFormat="1" applyFont="1" applyFill="1" applyBorder="1" applyAlignment="1">
      <alignment horizontal="center" vertical="center"/>
    </xf>
    <xf numFmtId="165" fontId="3" fillId="0" borderId="4" xfId="1" applyNumberFormat="1" applyFont="1" applyBorder="1" applyAlignment="1">
      <alignment vertical="center"/>
    </xf>
    <xf numFmtId="165" fontId="3" fillId="0" borderId="3" xfId="1" applyNumberFormat="1" applyFont="1" applyBorder="1" applyAlignment="1">
      <alignment vertical="center"/>
    </xf>
    <xf numFmtId="165" fontId="3" fillId="7" borderId="1" xfId="1" applyNumberFormat="1" applyFont="1" applyFill="1" applyBorder="1" applyAlignment="1">
      <alignment vertical="center"/>
    </xf>
    <xf numFmtId="165" fontId="22" fillId="0" borderId="0" xfId="1" applyNumberFormat="1" applyFont="1" applyAlignment="1" applyProtection="1">
      <alignment horizontal="center" vertical="center"/>
      <protection hidden="1"/>
    </xf>
    <xf numFmtId="165" fontId="34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vertical="center"/>
    </xf>
    <xf numFmtId="165" fontId="27" fillId="0" borderId="3" xfId="1" applyNumberFormat="1" applyFont="1" applyBorder="1" applyAlignment="1">
      <alignment horizontal="center" vertical="center"/>
    </xf>
  </cellXfs>
  <cellStyles count="36">
    <cellStyle name="cg" xfId="11"/>
    <cellStyle name="Comma" xfId="1" builtinId="3"/>
    <cellStyle name="Comma 2" xfId="7"/>
    <cellStyle name="Comma0" xfId="12"/>
    <cellStyle name="Currency0" xfId="13"/>
    <cellStyle name="Date" xfId="14"/>
    <cellStyle name="f1" xfId="15"/>
    <cellStyle name="f2" xfId="16"/>
    <cellStyle name="Fixed" xfId="17"/>
    <cellStyle name="Header1" xfId="18"/>
    <cellStyle name="Header2" xfId="19"/>
    <cellStyle name="k0" xfId="20"/>
    <cellStyle name="k1" xfId="2"/>
    <cellStyle name="k2" xfId="21"/>
    <cellStyle name="k3" xfId="22"/>
    <cellStyle name="moi" xfId="23"/>
    <cellStyle name="Normal" xfId="0" builtinId="0"/>
    <cellStyle name="Normal 2" xfId="4"/>
    <cellStyle name="Normal 4" xfId="9"/>
    <cellStyle name="Normal_Ban ke 2014" xfId="10"/>
    <cellStyle name="Normal_Ke-toan-mo-phong-mauso_ke_toan_NKC_excel-1" xfId="8"/>
    <cellStyle name="Normal_ketoanthucte_NhatKySoCai 2 2" xfId="6"/>
    <cellStyle name="Normal_Sheet1" xfId="5"/>
    <cellStyle name="TD1" xfId="24"/>
    <cellStyle name="똿뗦먛귟 [0.00]_PRODUCT DETAIL Q1" xfId="25"/>
    <cellStyle name="똿뗦먛귟_PRODUCT DETAIL Q1" xfId="26"/>
    <cellStyle name="믅됞 [0.00]_PRODUCT DETAIL Q1" xfId="27"/>
    <cellStyle name="믅됞_PRODUCT DETAIL Q1" xfId="28"/>
    <cellStyle name="백분율_HOBONG" xfId="29"/>
    <cellStyle name="뷭?_BOOKSHIP" xfId="30"/>
    <cellStyle name="콤마 [0]_1202" xfId="31"/>
    <cellStyle name="콤마_1202" xfId="32"/>
    <cellStyle name="통화 [0]_1202" xfId="33"/>
    <cellStyle name="통화_1202" xfId="34"/>
    <cellStyle name="표준_(정보부문)월별인원계획" xfId="35"/>
    <cellStyle name="一般_Sheet1" xfId="3"/>
  </cellStyles>
  <dxfs count="0"/>
  <tableStyles count="0" defaultTableStyle="TableStyleMedium2" defaultPivotStyle="PivotStyleLight16"/>
  <colors>
    <mruColors>
      <color rgb="FF0000FF"/>
      <color rgb="FFE7250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%201\Downloads\XNT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TH"/>
    </sheetNames>
    <sheetDataSet>
      <sheetData sheetId="0"/>
      <sheetData sheetId="1">
        <row r="6">
          <cell r="P6" t="str">
            <v>Hộp đồng hồ 22*12*12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158"/>
  <sheetViews>
    <sheetView workbookViewId="0">
      <pane ySplit="5" topLeftCell="A137" activePane="bottomLeft" state="frozen"/>
      <selection pane="bottomLeft" activeCell="B158" sqref="B158"/>
    </sheetView>
  </sheetViews>
  <sheetFormatPr defaultRowHeight="12.75"/>
  <cols>
    <col min="1" max="1" width="5.5703125" style="1" customWidth="1"/>
    <col min="2" max="2" width="18.85546875" style="1" customWidth="1"/>
    <col min="3" max="5" width="7.140625" style="201" customWidth="1"/>
    <col min="6" max="6" width="7.7109375" style="7" customWidth="1"/>
    <col min="7" max="7" width="11.42578125" style="159" customWidth="1"/>
    <col min="8" max="8" width="14.85546875" style="159" customWidth="1"/>
    <col min="9" max="9" width="10.7109375" style="160" customWidth="1"/>
    <col min="10" max="10" width="15.85546875" style="160" customWidth="1"/>
    <col min="11" max="11" width="11" style="160" customWidth="1"/>
    <col min="12" max="12" width="15.7109375" style="160" customWidth="1"/>
    <col min="13" max="13" width="8.7109375" style="160" customWidth="1"/>
    <col min="14" max="14" width="16" style="160" customWidth="1"/>
    <col min="15" max="16384" width="9.140625" style="1"/>
  </cols>
  <sheetData>
    <row r="1" spans="1:14" s="162" customFormat="1" ht="24" customHeight="1">
      <c r="B1" s="163" t="s">
        <v>153</v>
      </c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</row>
    <row r="2" spans="1:14" ht="20.25" hidden="1" customHeight="1">
      <c r="A2" s="142" t="s">
        <v>1</v>
      </c>
      <c r="B2" s="143" t="s">
        <v>100</v>
      </c>
      <c r="C2" s="143"/>
      <c r="D2" s="143"/>
      <c r="E2" s="143"/>
      <c r="F2" s="144" t="s">
        <v>101</v>
      </c>
      <c r="G2" s="145" t="s">
        <v>102</v>
      </c>
      <c r="H2" s="145"/>
      <c r="I2" s="145"/>
      <c r="J2" s="145"/>
      <c r="K2" s="145"/>
      <c r="L2" s="145"/>
      <c r="M2" s="145"/>
      <c r="N2" s="145"/>
    </row>
    <row r="3" spans="1:14" ht="27.75" customHeight="1">
      <c r="A3" s="142"/>
      <c r="B3" s="143"/>
      <c r="C3" s="143"/>
      <c r="D3" s="143"/>
      <c r="E3" s="143"/>
      <c r="F3" s="146"/>
      <c r="G3" s="166" t="s">
        <v>103</v>
      </c>
      <c r="H3" s="167"/>
      <c r="I3" s="147" t="s">
        <v>104</v>
      </c>
      <c r="J3" s="147"/>
      <c r="K3" s="147" t="s">
        <v>105</v>
      </c>
      <c r="L3" s="147"/>
      <c r="M3" s="147" t="s">
        <v>106</v>
      </c>
      <c r="N3" s="147"/>
    </row>
    <row r="4" spans="1:14" ht="20.25" customHeight="1">
      <c r="A4" s="142"/>
      <c r="B4" s="148" t="s">
        <v>71</v>
      </c>
      <c r="C4" s="190" t="s">
        <v>63</v>
      </c>
      <c r="D4" s="190" t="s">
        <v>64</v>
      </c>
      <c r="E4" s="190" t="s">
        <v>65</v>
      </c>
      <c r="F4" s="148"/>
      <c r="G4" s="149" t="s">
        <v>87</v>
      </c>
      <c r="H4" s="149" t="s">
        <v>107</v>
      </c>
      <c r="I4" s="150" t="s">
        <v>87</v>
      </c>
      <c r="J4" s="150" t="s">
        <v>107</v>
      </c>
      <c r="K4" s="150" t="s">
        <v>87</v>
      </c>
      <c r="L4" s="150" t="s">
        <v>107</v>
      </c>
      <c r="M4" s="150" t="s">
        <v>87</v>
      </c>
      <c r="N4" s="150" t="s">
        <v>107</v>
      </c>
    </row>
    <row r="5" spans="1:14" s="7" customFormat="1">
      <c r="A5" s="151" t="s">
        <v>108</v>
      </c>
      <c r="B5" s="148" t="s">
        <v>109</v>
      </c>
      <c r="C5" s="190"/>
      <c r="D5" s="190"/>
      <c r="E5" s="190"/>
      <c r="F5" s="148">
        <v>4</v>
      </c>
      <c r="G5" s="152">
        <v>5</v>
      </c>
      <c r="H5" s="152">
        <v>6</v>
      </c>
      <c r="I5" s="148">
        <v>7</v>
      </c>
      <c r="J5" s="148">
        <v>8</v>
      </c>
      <c r="K5" s="148">
        <v>9</v>
      </c>
      <c r="L5" s="148">
        <v>10</v>
      </c>
      <c r="M5" s="148">
        <v>11</v>
      </c>
      <c r="N5" s="148">
        <v>12</v>
      </c>
    </row>
    <row r="6" spans="1:14" ht="19.5" customHeight="1">
      <c r="A6" s="164">
        <f>IF(B6&lt;&gt;"",ROW()-(ROW()-1),"")</f>
        <v>1</v>
      </c>
      <c r="B6" s="4" t="s">
        <v>170</v>
      </c>
      <c r="C6" s="191">
        <v>51.5</v>
      </c>
      <c r="D6" s="191">
        <v>22</v>
      </c>
      <c r="E6" s="191">
        <v>32</v>
      </c>
      <c r="F6" s="4" t="s">
        <v>110</v>
      </c>
      <c r="G6" s="168">
        <v>100</v>
      </c>
      <c r="H6" s="169">
        <v>695000</v>
      </c>
      <c r="I6" s="170">
        <f>SUMIFS(LN_1,DDBR,$B6,DBR,$C6,RBR,$D6,CBR,$E6)</f>
        <v>0</v>
      </c>
      <c r="J6" s="170">
        <f>SUMIFS(TN_1,DDBR,$B6,DBR,$C6,RBR,$D6,CBR,$E6)</f>
        <v>0</v>
      </c>
      <c r="K6" s="170">
        <f>SUMIFS(LX_1,DDBR,$B6,DBR,$C6,RBR,$D6,CBR,$E6)</f>
        <v>0</v>
      </c>
      <c r="L6" s="170">
        <f>SUMIFS(TX_1,DDBR,$B6,DBR,$C6,RBR,$D6,CBR,$E6)</f>
        <v>0</v>
      </c>
      <c r="M6" s="153">
        <f t="shared" ref="M6:N21" si="0">G6+I6-K6</f>
        <v>100</v>
      </c>
      <c r="N6" s="153">
        <f t="shared" si="0"/>
        <v>695000</v>
      </c>
    </row>
    <row r="7" spans="1:14" ht="19.5" customHeight="1">
      <c r="A7" s="154">
        <f t="shared" ref="A7:A86" si="1">IF(B7&lt;&gt;"",A6+1,"")</f>
        <v>2</v>
      </c>
      <c r="B7" s="4" t="s">
        <v>170</v>
      </c>
      <c r="C7" s="192">
        <v>74</v>
      </c>
      <c r="D7" s="192">
        <v>26</v>
      </c>
      <c r="E7" s="192">
        <v>7</v>
      </c>
      <c r="F7" s="6" t="s">
        <v>110</v>
      </c>
      <c r="G7" s="171">
        <v>150</v>
      </c>
      <c r="H7" s="172">
        <v>985500</v>
      </c>
      <c r="I7" s="170">
        <f>SUMIFS(LN_1,DDBR,$B7,DBR,$C7,RBR,$D7,CBR,$E7)</f>
        <v>0</v>
      </c>
      <c r="J7" s="170">
        <f>SUMIFS(TN_1,DDBR,$B7,DBR,$C7,RBR,$D7,CBR,$E7)</f>
        <v>0</v>
      </c>
      <c r="K7" s="170">
        <f>SUMIFS(LX_1,DDBR,$B7,DBR,$C7,RBR,$D7,CBR,$E7)</f>
        <v>0</v>
      </c>
      <c r="L7" s="170">
        <f>SUMIFS(TX_1,DDBR,$B7,DBR,$C7,RBR,$D7,CBR,$E7)</f>
        <v>0</v>
      </c>
      <c r="M7" s="155">
        <f t="shared" si="0"/>
        <v>150</v>
      </c>
      <c r="N7" s="155">
        <f t="shared" si="0"/>
        <v>985500</v>
      </c>
    </row>
    <row r="8" spans="1:14" ht="19.5" customHeight="1">
      <c r="A8" s="154">
        <f t="shared" si="1"/>
        <v>3</v>
      </c>
      <c r="B8" s="4" t="s">
        <v>170</v>
      </c>
      <c r="C8" s="192">
        <v>62</v>
      </c>
      <c r="D8" s="192">
        <v>30</v>
      </c>
      <c r="E8" s="192">
        <v>20</v>
      </c>
      <c r="F8" s="6" t="s">
        <v>110</v>
      </c>
      <c r="G8" s="171">
        <v>50</v>
      </c>
      <c r="H8" s="172">
        <v>810150</v>
      </c>
      <c r="I8" s="170">
        <f>SUMIFS(LN_1,DDBR,$B8,DBR,$C8,RBR,$D8,CBR,$E8)</f>
        <v>0</v>
      </c>
      <c r="J8" s="170">
        <f>SUMIFS(TN_1,DDBR,$B8,DBR,$C8,RBR,$D8,CBR,$E8)</f>
        <v>0</v>
      </c>
      <c r="K8" s="170">
        <f>SUMIFS(LX_1,DDBR,$B8,DBR,$C8,RBR,$D8,CBR,$E8)</f>
        <v>0</v>
      </c>
      <c r="L8" s="170">
        <f>SUMIFS(TX_1,DDBR,$B8,DBR,$C8,RBR,$D8,CBR,$E8)</f>
        <v>0</v>
      </c>
      <c r="M8" s="155">
        <f t="shared" si="0"/>
        <v>50</v>
      </c>
      <c r="N8" s="155">
        <f t="shared" si="0"/>
        <v>810150</v>
      </c>
    </row>
    <row r="9" spans="1:14" ht="19.5" customHeight="1">
      <c r="A9" s="154">
        <f t="shared" si="1"/>
        <v>4</v>
      </c>
      <c r="B9" s="4" t="s">
        <v>170</v>
      </c>
      <c r="C9" s="192">
        <v>244</v>
      </c>
      <c r="D9" s="192">
        <v>104</v>
      </c>
      <c r="E9" s="192">
        <v>21</v>
      </c>
      <c r="F9" s="6" t="s">
        <v>110</v>
      </c>
      <c r="G9" s="171">
        <v>10</v>
      </c>
      <c r="H9" s="172">
        <v>1403790</v>
      </c>
      <c r="I9" s="170">
        <f>SUMIFS(LN_1,DDBR,$B9,DBR,$C9,RBR,$D9,CBR,$E9)</f>
        <v>0</v>
      </c>
      <c r="J9" s="170">
        <f>SUMIFS(TN_1,DDBR,$B9,DBR,$C9,RBR,$D9,CBR,$E9)</f>
        <v>0</v>
      </c>
      <c r="K9" s="170">
        <f>SUMIFS(LX_1,DDBR,$B9,DBR,$C9,RBR,$D9,CBR,$E9)</f>
        <v>0</v>
      </c>
      <c r="L9" s="170">
        <f>SUMIFS(TX_1,DDBR,$B9,DBR,$C9,RBR,$D9,CBR,$E9)</f>
        <v>0</v>
      </c>
      <c r="M9" s="155">
        <f t="shared" si="0"/>
        <v>10</v>
      </c>
      <c r="N9" s="155">
        <f t="shared" si="0"/>
        <v>1403790</v>
      </c>
    </row>
    <row r="10" spans="1:14" ht="19.5" customHeight="1">
      <c r="A10" s="154">
        <f t="shared" si="1"/>
        <v>5</v>
      </c>
      <c r="B10" s="6" t="s">
        <v>115</v>
      </c>
      <c r="C10" s="193"/>
      <c r="D10" s="193"/>
      <c r="E10" s="193"/>
      <c r="F10" s="6" t="s">
        <v>110</v>
      </c>
      <c r="G10" s="155">
        <v>1000</v>
      </c>
      <c r="H10" s="155">
        <v>7954000</v>
      </c>
      <c r="I10" s="170">
        <f>SUMIFS(LN_1,DDBR,$B10,DBR,$C10,RBR,$D10,CBR,$E10)</f>
        <v>0</v>
      </c>
      <c r="J10" s="170">
        <f>SUMIFS(TN_1,DDBR,$B10,DBR,$C10,RBR,$D10,CBR,$E10)</f>
        <v>0</v>
      </c>
      <c r="K10" s="170">
        <f>SUMIFS(LX_1,DDBR,$B10,DBR,$C10,RBR,$D10,CBR,$E10)</f>
        <v>0</v>
      </c>
      <c r="L10" s="170">
        <f>SUMIFS(TX_1,DDBR,$B10,DBR,$C10,RBR,$D10,CBR,$E10)</f>
        <v>0</v>
      </c>
      <c r="M10" s="155">
        <f t="shared" si="0"/>
        <v>1000</v>
      </c>
      <c r="N10" s="155">
        <f t="shared" si="0"/>
        <v>7954000</v>
      </c>
    </row>
    <row r="11" spans="1:14" ht="19.5" customHeight="1">
      <c r="A11" s="154">
        <f t="shared" si="1"/>
        <v>6</v>
      </c>
      <c r="B11" s="173" t="s">
        <v>117</v>
      </c>
      <c r="C11" s="193"/>
      <c r="D11" s="193"/>
      <c r="E11" s="193"/>
      <c r="F11" s="6" t="s">
        <v>110</v>
      </c>
      <c r="G11" s="174">
        <v>430</v>
      </c>
      <c r="H11" s="175">
        <f>32000*400</f>
        <v>12800000</v>
      </c>
      <c r="I11" s="170">
        <f>SUMIFS(LN_1,DDBR,$B11,DBR,$C11,RBR,$D11,CBR,$E11)</f>
        <v>0</v>
      </c>
      <c r="J11" s="170">
        <f>SUMIFS(TN_1,DDBR,$B11,DBR,$C11,RBR,$D11,CBR,$E11)</f>
        <v>0</v>
      </c>
      <c r="K11" s="170">
        <f>SUMIFS(LX_1,DDBR,$B11,DBR,$C11,RBR,$D11,CBR,$E11)</f>
        <v>0</v>
      </c>
      <c r="L11" s="170">
        <f>SUMIFS(TX_1,DDBR,$B11,DBR,$C11,RBR,$D11,CBR,$E11)</f>
        <v>0</v>
      </c>
      <c r="M11" s="155">
        <f t="shared" si="0"/>
        <v>430</v>
      </c>
      <c r="N11" s="155">
        <f t="shared" si="0"/>
        <v>12800000</v>
      </c>
    </row>
    <row r="12" spans="1:14" ht="19.5" customHeight="1">
      <c r="A12" s="154">
        <f t="shared" si="1"/>
        <v>7</v>
      </c>
      <c r="B12" s="173" t="s">
        <v>119</v>
      </c>
      <c r="C12" s="193"/>
      <c r="D12" s="193"/>
      <c r="E12" s="193"/>
      <c r="F12" s="6" t="s">
        <v>110</v>
      </c>
      <c r="G12" s="178">
        <v>3700</v>
      </c>
      <c r="H12" s="178">
        <f>70*3700</f>
        <v>259000</v>
      </c>
      <c r="I12" s="170">
        <f>SUMIFS(LN_1,DDBR,$B12,DBR,$C12,RBR,$D12,CBR,$E12)</f>
        <v>0</v>
      </c>
      <c r="J12" s="170">
        <f>SUMIFS(TN_1,DDBR,$B12,DBR,$C12,RBR,$D12,CBR,$E12)</f>
        <v>0</v>
      </c>
      <c r="K12" s="170">
        <f>SUMIFS(LX_1,DDBR,$B12,DBR,$C12,RBR,$D12,CBR,$E12)</f>
        <v>0</v>
      </c>
      <c r="L12" s="170">
        <f>SUMIFS(TX_1,DDBR,$B12,DBR,$C12,RBR,$D12,CBR,$E12)</f>
        <v>0</v>
      </c>
      <c r="M12" s="155">
        <f t="shared" si="0"/>
        <v>3700</v>
      </c>
      <c r="N12" s="155">
        <f t="shared" si="0"/>
        <v>259000</v>
      </c>
    </row>
    <row r="13" spans="1:14" ht="19.5" customHeight="1">
      <c r="A13" s="154">
        <f t="shared" si="1"/>
        <v>8</v>
      </c>
      <c r="B13" s="179" t="s">
        <v>121</v>
      </c>
      <c r="C13" s="194"/>
      <c r="D13" s="194"/>
      <c r="E13" s="194"/>
      <c r="F13" s="6" t="s">
        <v>110</v>
      </c>
      <c r="G13" s="171">
        <v>900</v>
      </c>
      <c r="H13" s="172">
        <f>5300*G13</f>
        <v>4770000</v>
      </c>
      <c r="I13" s="170">
        <f>SUMIFS(LN_1,DDBR,$B13,DBR,$C13,RBR,$D13,CBR,$E13)</f>
        <v>0</v>
      </c>
      <c r="J13" s="170">
        <f>SUMIFS(TN_1,DDBR,$B13,DBR,$C13,RBR,$D13,CBR,$E13)</f>
        <v>0</v>
      </c>
      <c r="K13" s="170">
        <f>SUMIFS(LX_1,DDBR,$B13,DBR,$C13,RBR,$D13,CBR,$E13)</f>
        <v>0</v>
      </c>
      <c r="L13" s="170">
        <f>SUMIFS(TX_1,DDBR,$B13,DBR,$C13,RBR,$D13,CBR,$E13)</f>
        <v>0</v>
      </c>
      <c r="M13" s="155">
        <f t="shared" si="0"/>
        <v>900</v>
      </c>
      <c r="N13" s="155">
        <f t="shared" si="0"/>
        <v>4770000</v>
      </c>
    </row>
    <row r="14" spans="1:14" ht="19.5" customHeight="1">
      <c r="A14" s="154">
        <f t="shared" si="1"/>
        <v>9</v>
      </c>
      <c r="B14" s="179" t="s">
        <v>123</v>
      </c>
      <c r="C14" s="194"/>
      <c r="D14" s="194"/>
      <c r="E14" s="194"/>
      <c r="F14" s="6" t="s">
        <v>110</v>
      </c>
      <c r="G14" s="171">
        <v>1000</v>
      </c>
      <c r="H14" s="172">
        <f>7800*G14</f>
        <v>7800000</v>
      </c>
      <c r="I14" s="170">
        <f>SUMIFS(LN_1,DDBR,$B14,DBR,$C14,RBR,$D14,CBR,$E14)</f>
        <v>0</v>
      </c>
      <c r="J14" s="170">
        <f>SUMIFS(TN_1,DDBR,$B14,DBR,$C14,RBR,$D14,CBR,$E14)</f>
        <v>0</v>
      </c>
      <c r="K14" s="170">
        <f>SUMIFS(LX_1,DDBR,$B14,DBR,$C14,RBR,$D14,CBR,$E14)</f>
        <v>0</v>
      </c>
      <c r="L14" s="170">
        <f>SUMIFS(TX_1,DDBR,$B14,DBR,$C14,RBR,$D14,CBR,$E14)</f>
        <v>0</v>
      </c>
      <c r="M14" s="155">
        <f t="shared" si="0"/>
        <v>1000</v>
      </c>
      <c r="N14" s="155">
        <f t="shared" si="0"/>
        <v>7800000</v>
      </c>
    </row>
    <row r="15" spans="1:14" ht="19.5" customHeight="1">
      <c r="A15" s="154">
        <f t="shared" si="1"/>
        <v>10</v>
      </c>
      <c r="B15" s="180" t="s">
        <v>125</v>
      </c>
      <c r="C15" s="195"/>
      <c r="D15" s="195"/>
      <c r="E15" s="195"/>
      <c r="F15" s="6" t="s">
        <v>110</v>
      </c>
      <c r="G15" s="181">
        <v>660</v>
      </c>
      <c r="H15" s="181">
        <f>G15*6800</f>
        <v>4488000</v>
      </c>
      <c r="I15" s="170">
        <f>SUMIFS(LN_1,DDBR,$B15,DBR,$C15,RBR,$D15,CBR,$E15)</f>
        <v>0</v>
      </c>
      <c r="J15" s="170">
        <f>SUMIFS(TN_1,DDBR,$B15,DBR,$C15,RBR,$D15,CBR,$E15)</f>
        <v>0</v>
      </c>
      <c r="K15" s="170">
        <f>SUMIFS(LX_1,DDBR,$B15,DBR,$C15,RBR,$D15,CBR,$E15)</f>
        <v>0</v>
      </c>
      <c r="L15" s="170">
        <f>SUMIFS(TX_1,DDBR,$B15,DBR,$C15,RBR,$D15,CBR,$E15)</f>
        <v>0</v>
      </c>
      <c r="M15" s="155">
        <f t="shared" si="0"/>
        <v>660</v>
      </c>
      <c r="N15" s="155">
        <f t="shared" si="0"/>
        <v>4488000</v>
      </c>
    </row>
    <row r="16" spans="1:14" ht="19.5" customHeight="1">
      <c r="A16" s="154">
        <f t="shared" si="1"/>
        <v>11</v>
      </c>
      <c r="B16" s="179" t="s">
        <v>127</v>
      </c>
      <c r="C16" s="194"/>
      <c r="D16" s="194"/>
      <c r="E16" s="194"/>
      <c r="F16" s="6" t="s">
        <v>110</v>
      </c>
      <c r="G16" s="171">
        <v>450</v>
      </c>
      <c r="H16" s="176">
        <f>G16*10810</f>
        <v>4864500</v>
      </c>
      <c r="I16" s="170">
        <f>SUMIFS(LN_1,DDBR,$B16,DBR,$C16,RBR,$D16,CBR,$E16)</f>
        <v>0</v>
      </c>
      <c r="J16" s="170">
        <f>SUMIFS(TN_1,DDBR,$B16,DBR,$C16,RBR,$D16,CBR,$E16)</f>
        <v>0</v>
      </c>
      <c r="K16" s="170">
        <f>SUMIFS(LX_1,DDBR,$B16,DBR,$C16,RBR,$D16,CBR,$E16)</f>
        <v>0</v>
      </c>
      <c r="L16" s="170">
        <f>SUMIFS(TX_1,DDBR,$B16,DBR,$C16,RBR,$D16,CBR,$E16)</f>
        <v>0</v>
      </c>
      <c r="M16" s="155">
        <f t="shared" si="0"/>
        <v>450</v>
      </c>
      <c r="N16" s="155">
        <f t="shared" si="0"/>
        <v>4864500</v>
      </c>
    </row>
    <row r="17" spans="1:14" ht="19.5" customHeight="1">
      <c r="A17" s="154">
        <f t="shared" si="1"/>
        <v>12</v>
      </c>
      <c r="B17" s="177" t="s">
        <v>129</v>
      </c>
      <c r="C17" s="192"/>
      <c r="D17" s="192"/>
      <c r="E17" s="192"/>
      <c r="F17" s="6" t="s">
        <v>110</v>
      </c>
      <c r="G17" s="182">
        <v>2500</v>
      </c>
      <c r="H17" s="178">
        <f>G17*1650</f>
        <v>4125000</v>
      </c>
      <c r="I17" s="170">
        <f>SUMIFS(LN_1,DDBR,$B17,DBR,$C17,RBR,$D17,CBR,$E17)</f>
        <v>0</v>
      </c>
      <c r="J17" s="170">
        <f>SUMIFS(TN_1,DDBR,$B17,DBR,$C17,RBR,$D17,CBR,$E17)</f>
        <v>0</v>
      </c>
      <c r="K17" s="170">
        <f>SUMIFS(LX_1,DDBR,$B17,DBR,$C17,RBR,$D17,CBR,$E17)</f>
        <v>0</v>
      </c>
      <c r="L17" s="170">
        <f>SUMIFS(TX_1,DDBR,$B17,DBR,$C17,RBR,$D17,CBR,$E17)</f>
        <v>0</v>
      </c>
      <c r="M17" s="155">
        <f t="shared" si="0"/>
        <v>2500</v>
      </c>
      <c r="N17" s="155">
        <f t="shared" si="0"/>
        <v>4125000</v>
      </c>
    </row>
    <row r="18" spans="1:14" ht="19.5" customHeight="1">
      <c r="A18" s="154">
        <f t="shared" si="1"/>
        <v>13</v>
      </c>
      <c r="B18" s="5" t="s">
        <v>171</v>
      </c>
      <c r="C18" s="196">
        <v>22</v>
      </c>
      <c r="D18" s="196">
        <v>12</v>
      </c>
      <c r="E18" s="196">
        <v>12</v>
      </c>
      <c r="F18" s="6"/>
      <c r="G18" s="155">
        <v>0</v>
      </c>
      <c r="H18" s="155">
        <v>0</v>
      </c>
      <c r="I18" s="170">
        <f>SUMIFS(LN_1,DDBR,$B18,DBR,$C18,RBR,$D18,CBR,$E18)</f>
        <v>2859</v>
      </c>
      <c r="J18" s="170">
        <f>SUMIFS(TN_1,DDBR,$B18,DBR,$C18,RBR,$D18,CBR,$E18)</f>
        <v>1429500</v>
      </c>
      <c r="K18" s="170">
        <f>SUMIFS(LX_1,DDBR,$B18,DBR,$C18,RBR,$D18,CBR,$E18)</f>
        <v>2859</v>
      </c>
      <c r="L18" s="170">
        <f>SUMIFS(TX_1,DDBR,$B18,DBR,$C18,RBR,$D18,CBR,$E18)</f>
        <v>1429500</v>
      </c>
      <c r="M18" s="155">
        <f t="shared" si="0"/>
        <v>0</v>
      </c>
      <c r="N18" s="155">
        <f t="shared" si="0"/>
        <v>0</v>
      </c>
    </row>
    <row r="19" spans="1:14" ht="19.5" customHeight="1">
      <c r="A19" s="154">
        <f t="shared" si="1"/>
        <v>14</v>
      </c>
      <c r="B19" s="5" t="s">
        <v>173</v>
      </c>
      <c r="C19" s="196">
        <v>32</v>
      </c>
      <c r="D19" s="196">
        <v>23</v>
      </c>
      <c r="E19" s="196">
        <v>49</v>
      </c>
      <c r="F19" s="6"/>
      <c r="G19" s="155">
        <v>0</v>
      </c>
      <c r="H19" s="155">
        <v>0</v>
      </c>
      <c r="I19" s="170">
        <f>SUMIFS(LN_1,DDBR,$B19,DBR,$C19,RBR,$D19,CBR,$E19)</f>
        <v>200</v>
      </c>
      <c r="J19" s="170">
        <f>SUMIFS(TN_1,DDBR,$B19,DBR,$C19,RBR,$D19,CBR,$E19)</f>
        <v>2565000</v>
      </c>
      <c r="K19" s="170">
        <f>SUMIFS(LX_1,DDBR,$B19,DBR,$C19,RBR,$D19,CBR,$E19)</f>
        <v>200</v>
      </c>
      <c r="L19" s="170">
        <f>SUMIFS(TX_1,DDBR,$B19,DBR,$C19,RBR,$D19,CBR,$E19)</f>
        <v>2565000</v>
      </c>
      <c r="M19" s="155">
        <f t="shared" si="0"/>
        <v>0</v>
      </c>
      <c r="N19" s="155">
        <f t="shared" si="0"/>
        <v>0</v>
      </c>
    </row>
    <row r="20" spans="1:14" ht="19.5" customHeight="1">
      <c r="A20" s="154">
        <f t="shared" si="1"/>
        <v>15</v>
      </c>
      <c r="B20" s="5" t="s">
        <v>173</v>
      </c>
      <c r="C20" s="196">
        <v>61</v>
      </c>
      <c r="D20" s="196">
        <v>30</v>
      </c>
      <c r="E20" s="196">
        <v>20</v>
      </c>
      <c r="F20" s="6"/>
      <c r="G20" s="155">
        <v>0</v>
      </c>
      <c r="H20" s="155">
        <v>0</v>
      </c>
      <c r="I20" s="170">
        <f>SUMIFS(LN_1,DDBR,$B20,DBR,$C20,RBR,$D20,CBR,$E20)</f>
        <v>150</v>
      </c>
      <c r="J20" s="170">
        <f>SUMIFS(TN_1,DDBR,$B20,DBR,$C20,RBR,$D20,CBR,$E20)</f>
        <v>1835400</v>
      </c>
      <c r="K20" s="170">
        <f>SUMIFS(LX_1,DDBR,$B20,DBR,$C20,RBR,$D20,CBR,$E20)</f>
        <v>150</v>
      </c>
      <c r="L20" s="170">
        <f>SUMIFS(TX_1,DDBR,$B20,DBR,$C20,RBR,$D20,CBR,$E20)</f>
        <v>1835400</v>
      </c>
      <c r="M20" s="155">
        <f t="shared" si="0"/>
        <v>0</v>
      </c>
      <c r="N20" s="155">
        <f t="shared" si="0"/>
        <v>0</v>
      </c>
    </row>
    <row r="21" spans="1:14" ht="19.5" customHeight="1">
      <c r="A21" s="154">
        <f t="shared" si="1"/>
        <v>16</v>
      </c>
      <c r="B21" s="5" t="s">
        <v>173</v>
      </c>
      <c r="C21" s="197">
        <v>61</v>
      </c>
      <c r="D21" s="197">
        <v>21</v>
      </c>
      <c r="E21" s="197">
        <v>32</v>
      </c>
      <c r="F21" s="4"/>
      <c r="G21" s="155">
        <v>0</v>
      </c>
      <c r="H21" s="155">
        <v>0</v>
      </c>
      <c r="I21" s="170">
        <f>SUMIFS(LN_1,DDBR,$B21,DBR,$C21,RBR,$D21,CBR,$E21)</f>
        <v>75</v>
      </c>
      <c r="J21" s="170">
        <f>SUMIFS(TN_1,DDBR,$B21,DBR,$C21,RBR,$D21,CBR,$E21)</f>
        <v>806475</v>
      </c>
      <c r="K21" s="170">
        <f>SUMIFS(LX_1,DDBR,$B21,DBR,$C21,RBR,$D21,CBR,$E21)</f>
        <v>75</v>
      </c>
      <c r="L21" s="170">
        <f>SUMIFS(TX_1,DDBR,$B21,DBR,$C21,RBR,$D21,CBR,$E21)</f>
        <v>806475</v>
      </c>
      <c r="M21" s="155">
        <f t="shared" si="0"/>
        <v>0</v>
      </c>
      <c r="N21" s="155">
        <f t="shared" si="0"/>
        <v>0</v>
      </c>
    </row>
    <row r="22" spans="1:14" ht="19.5" customHeight="1">
      <c r="A22" s="154">
        <f t="shared" si="1"/>
        <v>17</v>
      </c>
      <c r="B22" s="5" t="s">
        <v>173</v>
      </c>
      <c r="C22" s="197">
        <v>56</v>
      </c>
      <c r="D22" s="197">
        <v>31.5</v>
      </c>
      <c r="E22" s="197">
        <v>18</v>
      </c>
      <c r="F22" s="4"/>
      <c r="G22" s="155">
        <v>0</v>
      </c>
      <c r="H22" s="155">
        <v>0</v>
      </c>
      <c r="I22" s="170">
        <f>SUMIFS(LN_1,DDBR,$B22,DBR,$C22,RBR,$D22,CBR,$E22)</f>
        <v>300</v>
      </c>
      <c r="J22" s="170">
        <f>SUMIFS(TN_1,DDBR,$B22,DBR,$C22,RBR,$D22,CBR,$E22)</f>
        <v>4170000</v>
      </c>
      <c r="K22" s="170">
        <f>SUMIFS(LX_1,DDBR,$B22,DBR,$C22,RBR,$D22,CBR,$E22)</f>
        <v>300</v>
      </c>
      <c r="L22" s="170">
        <f>SUMIFS(TX_1,DDBR,$B22,DBR,$C22,RBR,$D22,CBR,$E22)</f>
        <v>4170000</v>
      </c>
      <c r="M22" s="155">
        <f t="shared" ref="M22:N86" si="2">G22+I22-K22</f>
        <v>0</v>
      </c>
      <c r="N22" s="155">
        <f t="shared" si="2"/>
        <v>0</v>
      </c>
    </row>
    <row r="23" spans="1:14" ht="19.5" customHeight="1">
      <c r="A23" s="154">
        <f t="shared" si="1"/>
        <v>18</v>
      </c>
      <c r="B23" s="5" t="s">
        <v>173</v>
      </c>
      <c r="C23" s="197">
        <v>59</v>
      </c>
      <c r="D23" s="197">
        <v>31.5</v>
      </c>
      <c r="E23" s="197">
        <v>24.5</v>
      </c>
      <c r="F23" s="4"/>
      <c r="G23" s="155">
        <v>0</v>
      </c>
      <c r="H23" s="155">
        <v>0</v>
      </c>
      <c r="I23" s="170">
        <f>SUMIFS(LN_1,DDBR,$B23,DBR,$C23,RBR,$D23,CBR,$E23)</f>
        <v>400</v>
      </c>
      <c r="J23" s="170">
        <f>SUMIFS(TN_1,DDBR,$B23,DBR,$C23,RBR,$D23,CBR,$E23)</f>
        <v>5706400</v>
      </c>
      <c r="K23" s="170">
        <f>SUMIFS(LX_1,DDBR,$B23,DBR,$C23,RBR,$D23,CBR,$E23)</f>
        <v>400</v>
      </c>
      <c r="L23" s="170">
        <f>SUMIFS(TX_1,DDBR,$B23,DBR,$C23,RBR,$D23,CBR,$E23)</f>
        <v>5706400</v>
      </c>
      <c r="M23" s="155">
        <f t="shared" si="2"/>
        <v>0</v>
      </c>
      <c r="N23" s="155">
        <f t="shared" si="2"/>
        <v>0</v>
      </c>
    </row>
    <row r="24" spans="1:14" ht="19.5" customHeight="1">
      <c r="A24" s="154">
        <f t="shared" si="1"/>
        <v>19</v>
      </c>
      <c r="B24" s="5" t="s">
        <v>173</v>
      </c>
      <c r="C24" s="197">
        <v>187</v>
      </c>
      <c r="D24" s="197">
        <v>78</v>
      </c>
      <c r="E24" s="197">
        <v>19</v>
      </c>
      <c r="F24" s="4"/>
      <c r="G24" s="155">
        <v>0</v>
      </c>
      <c r="H24" s="155">
        <v>0</v>
      </c>
      <c r="I24" s="170">
        <f>SUMIFS(LN_1,DDBR,$B24,DBR,$C24,RBR,$D24,CBR,$E24)</f>
        <v>9</v>
      </c>
      <c r="J24" s="170">
        <f>SUMIFS(TN_1,DDBR,$B24,DBR,$C24,RBR,$D24,CBR,$E24)</f>
        <v>692496</v>
      </c>
      <c r="K24" s="170">
        <f>SUMIFS(LX_1,DDBR,$B24,DBR,$C24,RBR,$D24,CBR,$E24)</f>
        <v>9</v>
      </c>
      <c r="L24" s="170">
        <f>SUMIFS(TX_1,DDBR,$B24,DBR,$C24,RBR,$D24,CBR,$E24)</f>
        <v>692496</v>
      </c>
      <c r="M24" s="155">
        <f t="shared" si="2"/>
        <v>0</v>
      </c>
      <c r="N24" s="155">
        <f t="shared" si="2"/>
        <v>0</v>
      </c>
    </row>
    <row r="25" spans="1:14" ht="19.5" customHeight="1">
      <c r="A25" s="154">
        <f t="shared" si="1"/>
        <v>20</v>
      </c>
      <c r="B25" s="5" t="s">
        <v>173</v>
      </c>
      <c r="C25" s="197">
        <v>86</v>
      </c>
      <c r="D25" s="197">
        <v>86</v>
      </c>
      <c r="E25" s="197">
        <v>77</v>
      </c>
      <c r="F25" s="4"/>
      <c r="G25" s="155">
        <v>0</v>
      </c>
      <c r="H25" s="155">
        <v>0</v>
      </c>
      <c r="I25" s="170">
        <f>SUMIFS(LN_1,DDBR,$B25,DBR,$C25,RBR,$D25,CBR,$E25)</f>
        <v>8</v>
      </c>
      <c r="J25" s="170">
        <f>SUMIFS(TN_1,DDBR,$B25,DBR,$C25,RBR,$D25,CBR,$E25)</f>
        <v>662120</v>
      </c>
      <c r="K25" s="170">
        <f>SUMIFS(LX_1,DDBR,$B25,DBR,$C25,RBR,$D25,CBR,$E25)</f>
        <v>8</v>
      </c>
      <c r="L25" s="170">
        <f>SUMIFS(TX_1,DDBR,$B25,DBR,$C25,RBR,$D25,CBR,$E25)</f>
        <v>662120</v>
      </c>
      <c r="M25" s="155">
        <f t="shared" si="2"/>
        <v>0</v>
      </c>
      <c r="N25" s="155">
        <f t="shared" si="2"/>
        <v>0</v>
      </c>
    </row>
    <row r="26" spans="1:14" ht="19.5" customHeight="1">
      <c r="A26" s="154">
        <f t="shared" si="1"/>
        <v>21</v>
      </c>
      <c r="B26" s="5" t="s">
        <v>173</v>
      </c>
      <c r="C26" s="197">
        <v>131</v>
      </c>
      <c r="D26" s="197">
        <v>48</v>
      </c>
      <c r="E26" s="197">
        <v>87</v>
      </c>
      <c r="F26" s="4"/>
      <c r="G26" s="155">
        <v>0</v>
      </c>
      <c r="H26" s="155">
        <v>0</v>
      </c>
      <c r="I26" s="170">
        <f>SUMIFS(LN_1,DDBR,$B26,DBR,$C26,RBR,$D26,CBR,$E26)</f>
        <v>20</v>
      </c>
      <c r="J26" s="170">
        <f>SUMIFS(TN_1,DDBR,$B26,DBR,$C26,RBR,$D26,CBR,$E26)</f>
        <v>1432240</v>
      </c>
      <c r="K26" s="170">
        <f>SUMIFS(LX_1,DDBR,$B26,DBR,$C26,RBR,$D26,CBR,$E26)</f>
        <v>20</v>
      </c>
      <c r="L26" s="170">
        <f>SUMIFS(TX_1,DDBR,$B26,DBR,$C26,RBR,$D26,CBR,$E26)</f>
        <v>1432240</v>
      </c>
      <c r="M26" s="155">
        <f t="shared" si="2"/>
        <v>0</v>
      </c>
      <c r="N26" s="155">
        <f t="shared" si="2"/>
        <v>0</v>
      </c>
    </row>
    <row r="27" spans="1:14" ht="19.5" customHeight="1">
      <c r="A27" s="154">
        <f t="shared" si="1"/>
        <v>22</v>
      </c>
      <c r="B27" s="5" t="s">
        <v>173</v>
      </c>
      <c r="C27" s="197">
        <v>63</v>
      </c>
      <c r="D27" s="197">
        <v>23</v>
      </c>
      <c r="E27" s="197">
        <v>32</v>
      </c>
      <c r="F27" s="4"/>
      <c r="G27" s="155">
        <v>0</v>
      </c>
      <c r="H27" s="155">
        <v>0</v>
      </c>
      <c r="I27" s="170">
        <f>SUMIFS(LN_1,DDBR,$B27,DBR,$C27,RBR,$D27,CBR,$E27)</f>
        <v>75</v>
      </c>
      <c r="J27" s="170">
        <f>SUMIFS(TN_1,DDBR,$B27,DBR,$C27,RBR,$D27,CBR,$E27)</f>
        <v>996150</v>
      </c>
      <c r="K27" s="170">
        <f>SUMIFS(LX_1,DDBR,$B27,DBR,$C27,RBR,$D27,CBR,$E27)</f>
        <v>75</v>
      </c>
      <c r="L27" s="170">
        <f>SUMIFS(TX_1,DDBR,$B27,DBR,$C27,RBR,$D27,CBR,$E27)</f>
        <v>996150</v>
      </c>
      <c r="M27" s="155">
        <f t="shared" si="2"/>
        <v>0</v>
      </c>
      <c r="N27" s="155">
        <f t="shared" si="2"/>
        <v>0</v>
      </c>
    </row>
    <row r="28" spans="1:14" ht="19.5" customHeight="1">
      <c r="A28" s="154">
        <f t="shared" ref="A28:A81" si="3">IF(B28&lt;&gt;"",A27+1,"")</f>
        <v>23</v>
      </c>
      <c r="B28" s="5" t="s">
        <v>173</v>
      </c>
      <c r="C28" s="197">
        <v>63</v>
      </c>
      <c r="D28" s="197">
        <v>33</v>
      </c>
      <c r="E28" s="197">
        <v>22</v>
      </c>
      <c r="F28" s="4"/>
      <c r="G28" s="155">
        <v>0</v>
      </c>
      <c r="H28" s="155">
        <v>0</v>
      </c>
      <c r="I28" s="170">
        <f>SUMIFS(LN_1,DDBR,$B28,DBR,$C28,RBR,$D28,CBR,$E28)</f>
        <v>180</v>
      </c>
      <c r="J28" s="170">
        <f>SUMIFS(TN_1,DDBR,$B28,DBR,$C28,RBR,$D28,CBR,$E28)</f>
        <v>2639160</v>
      </c>
      <c r="K28" s="170">
        <f>SUMIFS(LX_1,DDBR,$B28,DBR,$C28,RBR,$D28,CBR,$E28)</f>
        <v>180</v>
      </c>
      <c r="L28" s="170">
        <f>SUMIFS(TX_1,DDBR,$B28,DBR,$C28,RBR,$D28,CBR,$E28)</f>
        <v>2639160</v>
      </c>
      <c r="M28" s="155">
        <f t="shared" ref="M28:M81" si="4">G28+I28-K28</f>
        <v>0</v>
      </c>
      <c r="N28" s="155">
        <f t="shared" ref="N28:N81" si="5">H28+J28-L28</f>
        <v>0</v>
      </c>
    </row>
    <row r="29" spans="1:14" ht="19.5" customHeight="1">
      <c r="A29" s="154">
        <f t="shared" si="3"/>
        <v>24</v>
      </c>
      <c r="B29" s="5" t="s">
        <v>173</v>
      </c>
      <c r="C29" s="197">
        <v>51.5</v>
      </c>
      <c r="D29" s="197">
        <v>27</v>
      </c>
      <c r="E29" s="197">
        <v>27</v>
      </c>
      <c r="F29" s="4"/>
      <c r="G29" s="155">
        <v>0</v>
      </c>
      <c r="H29" s="155">
        <v>0</v>
      </c>
      <c r="I29" s="170">
        <f>SUMIFS(LN_1,DDBR,$B29,DBR,$C29,RBR,$D29,CBR,$E29)</f>
        <v>100</v>
      </c>
      <c r="J29" s="170">
        <f>SUMIFS(TN_1,DDBR,$B29,DBR,$C29,RBR,$D29,CBR,$E29)</f>
        <v>730000</v>
      </c>
      <c r="K29" s="170">
        <f>SUMIFS(LX_1,DDBR,$B29,DBR,$C29,RBR,$D29,CBR,$E29)</f>
        <v>100</v>
      </c>
      <c r="L29" s="170">
        <f>SUMIFS(TX_1,DDBR,$B29,DBR,$C29,RBR,$D29,CBR,$E29)</f>
        <v>730000</v>
      </c>
      <c r="M29" s="155">
        <f t="shared" si="4"/>
        <v>0</v>
      </c>
      <c r="N29" s="155">
        <f t="shared" si="5"/>
        <v>0</v>
      </c>
    </row>
    <row r="30" spans="1:14" ht="19.5" customHeight="1">
      <c r="A30" s="154">
        <f t="shared" si="3"/>
        <v>25</v>
      </c>
      <c r="B30" s="5" t="s">
        <v>173</v>
      </c>
      <c r="C30" s="197">
        <v>62</v>
      </c>
      <c r="D30" s="197">
        <v>37</v>
      </c>
      <c r="E30" s="197">
        <v>86</v>
      </c>
      <c r="F30" s="4"/>
      <c r="G30" s="155">
        <v>0</v>
      </c>
      <c r="H30" s="155">
        <v>0</v>
      </c>
      <c r="I30" s="170">
        <f>SUMIFS(LN_1,DDBR,$B30,DBR,$C30,RBR,$D30,CBR,$E30)</f>
        <v>40</v>
      </c>
      <c r="J30" s="170">
        <f>SUMIFS(TN_1,DDBR,$B30,DBR,$C30,RBR,$D30,CBR,$E30)</f>
        <v>2007600</v>
      </c>
      <c r="K30" s="170">
        <f>SUMIFS(LX_1,DDBR,$B30,DBR,$C30,RBR,$D30,CBR,$E30)</f>
        <v>40</v>
      </c>
      <c r="L30" s="170">
        <f>SUMIFS(TX_1,DDBR,$B30,DBR,$C30,RBR,$D30,CBR,$E30)</f>
        <v>2007600</v>
      </c>
      <c r="M30" s="155">
        <f t="shared" si="4"/>
        <v>0</v>
      </c>
      <c r="N30" s="155">
        <f t="shared" si="5"/>
        <v>0</v>
      </c>
    </row>
    <row r="31" spans="1:14" ht="19.5" customHeight="1">
      <c r="A31" s="154">
        <f t="shared" si="3"/>
        <v>26</v>
      </c>
      <c r="B31" s="5" t="s">
        <v>173</v>
      </c>
      <c r="C31" s="197">
        <v>62</v>
      </c>
      <c r="D31" s="197">
        <v>37</v>
      </c>
      <c r="E31" s="197">
        <v>86</v>
      </c>
      <c r="F31" s="4"/>
      <c r="G31" s="155">
        <v>0</v>
      </c>
      <c r="H31" s="155">
        <v>0</v>
      </c>
      <c r="I31" s="170">
        <f>SUMIFS(LN_1,DDBR,$B31,DBR,$C31,RBR,$D31,CBR,$E31)</f>
        <v>40</v>
      </c>
      <c r="J31" s="170">
        <f>SUMIFS(TN_1,DDBR,$B31,DBR,$C31,RBR,$D31,CBR,$E31)</f>
        <v>2007600</v>
      </c>
      <c r="K31" s="170">
        <f>SUMIFS(LX_1,DDBR,$B31,DBR,$C31,RBR,$D31,CBR,$E31)</f>
        <v>40</v>
      </c>
      <c r="L31" s="170">
        <f>SUMIFS(TX_1,DDBR,$B31,DBR,$C31,RBR,$D31,CBR,$E31)</f>
        <v>2007600</v>
      </c>
      <c r="M31" s="155">
        <f t="shared" si="4"/>
        <v>0</v>
      </c>
      <c r="N31" s="155">
        <f t="shared" si="5"/>
        <v>0</v>
      </c>
    </row>
    <row r="32" spans="1:14" ht="19.5" customHeight="1">
      <c r="A32" s="154">
        <f t="shared" si="3"/>
        <v>27</v>
      </c>
      <c r="B32" s="5" t="s">
        <v>173</v>
      </c>
      <c r="C32" s="197">
        <v>145</v>
      </c>
      <c r="D32" s="197">
        <v>45</v>
      </c>
      <c r="E32" s="197">
        <v>45</v>
      </c>
      <c r="F32" s="4"/>
      <c r="G32" s="155">
        <v>0</v>
      </c>
      <c r="H32" s="155">
        <v>0</v>
      </c>
      <c r="I32" s="170">
        <f>SUMIFS(LN_1,DDBR,$B32,DBR,$C32,RBR,$D32,CBR,$E32)</f>
        <v>75</v>
      </c>
      <c r="J32" s="170">
        <f>SUMIFS(TN_1,DDBR,$B32,DBR,$C32,RBR,$D32,CBR,$E32)</f>
        <v>5224050</v>
      </c>
      <c r="K32" s="170">
        <f>SUMIFS(LX_1,DDBR,$B32,DBR,$C32,RBR,$D32,CBR,$E32)</f>
        <v>75</v>
      </c>
      <c r="L32" s="170">
        <f>SUMIFS(TX_1,DDBR,$B32,DBR,$C32,RBR,$D32,CBR,$E32)</f>
        <v>5224050</v>
      </c>
      <c r="M32" s="155">
        <f t="shared" si="4"/>
        <v>0</v>
      </c>
      <c r="N32" s="155">
        <f t="shared" si="5"/>
        <v>0</v>
      </c>
    </row>
    <row r="33" spans="1:14" ht="19.5" customHeight="1">
      <c r="A33" s="154">
        <f t="shared" si="3"/>
        <v>28</v>
      </c>
      <c r="B33" s="5" t="s">
        <v>173</v>
      </c>
      <c r="C33" s="197">
        <v>55</v>
      </c>
      <c r="D33" s="197">
        <v>55</v>
      </c>
      <c r="E33" s="197">
        <v>78</v>
      </c>
      <c r="F33" s="4"/>
      <c r="G33" s="155">
        <v>0</v>
      </c>
      <c r="H33" s="155">
        <v>0</v>
      </c>
      <c r="I33" s="170">
        <f>SUMIFS(LN_1,DDBR,$B33,DBR,$C33,RBR,$D33,CBR,$E33)</f>
        <v>56</v>
      </c>
      <c r="J33" s="170">
        <f>SUMIFS(TN_1,DDBR,$B33,DBR,$C33,RBR,$D33,CBR,$E33)</f>
        <v>2241008</v>
      </c>
      <c r="K33" s="170">
        <f>SUMIFS(LX_1,DDBR,$B33,DBR,$C33,RBR,$D33,CBR,$E33)</f>
        <v>56</v>
      </c>
      <c r="L33" s="170">
        <f>SUMIFS(TX_1,DDBR,$B33,DBR,$C33,RBR,$D33,CBR,$E33)</f>
        <v>2241008</v>
      </c>
      <c r="M33" s="155">
        <f t="shared" si="4"/>
        <v>0</v>
      </c>
      <c r="N33" s="155">
        <f t="shared" si="5"/>
        <v>0</v>
      </c>
    </row>
    <row r="34" spans="1:14" ht="19.5" customHeight="1">
      <c r="A34" s="154">
        <f t="shared" si="3"/>
        <v>29</v>
      </c>
      <c r="B34" s="5" t="s">
        <v>173</v>
      </c>
      <c r="C34" s="197">
        <v>206</v>
      </c>
      <c r="D34" s="197">
        <v>106</v>
      </c>
      <c r="E34" s="197">
        <v>13</v>
      </c>
      <c r="F34" s="4"/>
      <c r="G34" s="155">
        <v>0</v>
      </c>
      <c r="H34" s="155">
        <v>0</v>
      </c>
      <c r="I34" s="170">
        <f>SUMIFS(LN_1,DDBR,$B34,DBR,$C34,RBR,$D34,CBR,$E34)</f>
        <v>12</v>
      </c>
      <c r="J34" s="170">
        <f>SUMIFS(TN_1,DDBR,$B34,DBR,$C34,RBR,$D34,CBR,$E34)</f>
        <v>1188444</v>
      </c>
      <c r="K34" s="170">
        <f>SUMIFS(LX_1,DDBR,$B34,DBR,$C34,RBR,$D34,CBR,$E34)</f>
        <v>12</v>
      </c>
      <c r="L34" s="170">
        <f>SUMIFS(TX_1,DDBR,$B34,DBR,$C34,RBR,$D34,CBR,$E34)</f>
        <v>1188444</v>
      </c>
      <c r="M34" s="155">
        <f t="shared" si="4"/>
        <v>0</v>
      </c>
      <c r="N34" s="155">
        <f t="shared" si="5"/>
        <v>0</v>
      </c>
    </row>
    <row r="35" spans="1:14" ht="19.5" customHeight="1">
      <c r="A35" s="154">
        <f t="shared" si="3"/>
        <v>30</v>
      </c>
      <c r="B35" s="5" t="s">
        <v>173</v>
      </c>
      <c r="C35" s="197">
        <v>115</v>
      </c>
      <c r="D35" s="197">
        <v>115</v>
      </c>
      <c r="E35" s="197">
        <v>30</v>
      </c>
      <c r="F35" s="4"/>
      <c r="G35" s="155">
        <v>0</v>
      </c>
      <c r="H35" s="155">
        <v>0</v>
      </c>
      <c r="I35" s="170">
        <f>SUMIFS(LN_1,DDBR,$B35,DBR,$C35,RBR,$D35,CBR,$E35)</f>
        <v>24</v>
      </c>
      <c r="J35" s="170">
        <f>SUMIFS(TN_1,DDBR,$B35,DBR,$C35,RBR,$D35,CBR,$E35)</f>
        <v>3360600</v>
      </c>
      <c r="K35" s="170">
        <f>SUMIFS(LX_1,DDBR,$B35,DBR,$C35,RBR,$D35,CBR,$E35)</f>
        <v>24</v>
      </c>
      <c r="L35" s="170">
        <f>SUMIFS(TX_1,DDBR,$B35,DBR,$C35,RBR,$D35,CBR,$E35)</f>
        <v>3360600</v>
      </c>
      <c r="M35" s="155">
        <f t="shared" si="4"/>
        <v>0</v>
      </c>
      <c r="N35" s="155">
        <f t="shared" si="5"/>
        <v>0</v>
      </c>
    </row>
    <row r="36" spans="1:14" ht="19.5" customHeight="1">
      <c r="A36" s="154">
        <f t="shared" si="3"/>
        <v>31</v>
      </c>
      <c r="B36" s="5" t="s">
        <v>173</v>
      </c>
      <c r="C36" s="197">
        <v>155</v>
      </c>
      <c r="D36" s="197">
        <v>155</v>
      </c>
      <c r="E36" s="197">
        <v>18</v>
      </c>
      <c r="F36" s="4"/>
      <c r="G36" s="155">
        <v>0</v>
      </c>
      <c r="H36" s="155">
        <v>0</v>
      </c>
      <c r="I36" s="170">
        <f>SUMIFS(LN_1,DDBR,$B36,DBR,$C36,RBR,$D36,CBR,$E36)</f>
        <v>0</v>
      </c>
      <c r="J36" s="170">
        <f>SUMIFS(TN_1,DDBR,$B36,DBR,$C36,RBR,$D36,CBR,$E36)</f>
        <v>0</v>
      </c>
      <c r="K36" s="170">
        <f>SUMIFS(LX_1,DDBR,$B36,DBR,$C36,RBR,$D36,CBR,$E36)</f>
        <v>0</v>
      </c>
      <c r="L36" s="170">
        <f>SUMIFS(TX_1,DDBR,$B36,DBR,$C36,RBR,$D36,CBR,$E36)</f>
        <v>0</v>
      </c>
      <c r="M36" s="155">
        <f t="shared" si="4"/>
        <v>0</v>
      </c>
      <c r="N36" s="155">
        <f t="shared" si="5"/>
        <v>0</v>
      </c>
    </row>
    <row r="37" spans="1:14" ht="19.5" customHeight="1">
      <c r="A37" s="154">
        <f t="shared" si="3"/>
        <v>32</v>
      </c>
      <c r="B37" s="5" t="s">
        <v>173</v>
      </c>
      <c r="C37" s="197">
        <v>224</v>
      </c>
      <c r="D37" s="197">
        <v>104</v>
      </c>
      <c r="E37" s="197">
        <v>9</v>
      </c>
      <c r="F37" s="4"/>
      <c r="G37" s="155">
        <v>0</v>
      </c>
      <c r="H37" s="155">
        <v>0</v>
      </c>
      <c r="I37" s="170">
        <f>SUMIFS(LN_1,DDBR,$B37,DBR,$C37,RBR,$D37,CBR,$E37)</f>
        <v>0</v>
      </c>
      <c r="J37" s="170">
        <f>SUMIFS(TN_1,DDBR,$B37,DBR,$C37,RBR,$D37,CBR,$E37)</f>
        <v>0</v>
      </c>
      <c r="K37" s="170">
        <f>SUMIFS(LX_1,DDBR,$B37,DBR,$C37,RBR,$D37,CBR,$E37)</f>
        <v>0</v>
      </c>
      <c r="L37" s="170">
        <f>SUMIFS(TX_1,DDBR,$B37,DBR,$C37,RBR,$D37,CBR,$E37)</f>
        <v>0</v>
      </c>
      <c r="M37" s="155">
        <f t="shared" si="4"/>
        <v>0</v>
      </c>
      <c r="N37" s="155">
        <f t="shared" si="5"/>
        <v>0</v>
      </c>
    </row>
    <row r="38" spans="1:14" ht="19.5" customHeight="1">
      <c r="A38" s="154">
        <f t="shared" si="3"/>
        <v>33</v>
      </c>
      <c r="B38" s="5" t="s">
        <v>173</v>
      </c>
      <c r="C38" s="197">
        <v>142</v>
      </c>
      <c r="D38" s="197">
        <v>42</v>
      </c>
      <c r="E38" s="197">
        <v>72</v>
      </c>
      <c r="F38" s="4"/>
      <c r="G38" s="155">
        <v>0</v>
      </c>
      <c r="H38" s="155">
        <v>0</v>
      </c>
      <c r="I38" s="170">
        <f>SUMIFS(LN_1,DDBR,$B38,DBR,$C38,RBR,$D38,CBR,$E38)</f>
        <v>0</v>
      </c>
      <c r="J38" s="170">
        <f>SUMIFS(TN_1,DDBR,$B38,DBR,$C38,RBR,$D38,CBR,$E38)</f>
        <v>0</v>
      </c>
      <c r="K38" s="170">
        <f>SUMIFS(LX_1,DDBR,$B38,DBR,$C38,RBR,$D38,CBR,$E38)</f>
        <v>0</v>
      </c>
      <c r="L38" s="170">
        <f>SUMIFS(TX_1,DDBR,$B38,DBR,$C38,RBR,$D38,CBR,$E38)</f>
        <v>0</v>
      </c>
      <c r="M38" s="155">
        <f t="shared" si="4"/>
        <v>0</v>
      </c>
      <c r="N38" s="155">
        <f t="shared" si="5"/>
        <v>0</v>
      </c>
    </row>
    <row r="39" spans="1:14" ht="19.5" customHeight="1">
      <c r="A39" s="154">
        <f t="shared" si="3"/>
        <v>34</v>
      </c>
      <c r="B39" s="5" t="s">
        <v>173</v>
      </c>
      <c r="C39" s="197">
        <v>224</v>
      </c>
      <c r="D39" s="197">
        <v>104</v>
      </c>
      <c r="E39" s="197">
        <v>21</v>
      </c>
      <c r="F39" s="4"/>
      <c r="G39" s="155">
        <v>0</v>
      </c>
      <c r="H39" s="155">
        <v>0</v>
      </c>
      <c r="I39" s="170">
        <f>SUMIFS(LN_1,DDBR,$B39,DBR,$C39,RBR,$D39,CBR,$E39)</f>
        <v>0</v>
      </c>
      <c r="J39" s="170">
        <f>SUMIFS(TN_1,DDBR,$B39,DBR,$C39,RBR,$D39,CBR,$E39)</f>
        <v>0</v>
      </c>
      <c r="K39" s="170">
        <f>SUMIFS(LX_1,DDBR,$B39,DBR,$C39,RBR,$D39,CBR,$E39)</f>
        <v>0</v>
      </c>
      <c r="L39" s="170">
        <f>SUMIFS(TX_1,DDBR,$B39,DBR,$C39,RBR,$D39,CBR,$E39)</f>
        <v>0</v>
      </c>
      <c r="M39" s="155">
        <f t="shared" si="4"/>
        <v>0</v>
      </c>
      <c r="N39" s="155">
        <f t="shared" si="5"/>
        <v>0</v>
      </c>
    </row>
    <row r="40" spans="1:14" ht="19.5" customHeight="1">
      <c r="A40" s="154">
        <f t="shared" si="3"/>
        <v>35</v>
      </c>
      <c r="B40" s="5" t="s">
        <v>173</v>
      </c>
      <c r="C40" s="197">
        <v>214</v>
      </c>
      <c r="D40" s="197">
        <v>44</v>
      </c>
      <c r="E40" s="197">
        <v>10</v>
      </c>
      <c r="F40" s="4"/>
      <c r="G40" s="155">
        <v>0</v>
      </c>
      <c r="H40" s="155">
        <v>0</v>
      </c>
      <c r="I40" s="170">
        <f>SUMIFS(LN_1,DDBR,$B40,DBR,$C40,RBR,$D40,CBR,$E40)</f>
        <v>0</v>
      </c>
      <c r="J40" s="170">
        <f>SUMIFS(TN_1,DDBR,$B40,DBR,$C40,RBR,$D40,CBR,$E40)</f>
        <v>0</v>
      </c>
      <c r="K40" s="170">
        <f>SUMIFS(LX_1,DDBR,$B40,DBR,$C40,RBR,$D40,CBR,$E40)</f>
        <v>0</v>
      </c>
      <c r="L40" s="170">
        <f>SUMIFS(TX_1,DDBR,$B40,DBR,$C40,RBR,$D40,CBR,$E40)</f>
        <v>0</v>
      </c>
      <c r="M40" s="155">
        <f t="shared" si="4"/>
        <v>0</v>
      </c>
      <c r="N40" s="155">
        <f t="shared" si="5"/>
        <v>0</v>
      </c>
    </row>
    <row r="41" spans="1:14" ht="19.5" customHeight="1">
      <c r="A41" s="154">
        <f t="shared" si="3"/>
        <v>36</v>
      </c>
      <c r="B41" s="5" t="s">
        <v>173</v>
      </c>
      <c r="C41" s="197">
        <v>64</v>
      </c>
      <c r="D41" s="197">
        <v>33</v>
      </c>
      <c r="E41" s="197">
        <v>42</v>
      </c>
      <c r="F41" s="4"/>
      <c r="G41" s="155">
        <v>0</v>
      </c>
      <c r="H41" s="155">
        <v>0</v>
      </c>
      <c r="I41" s="170">
        <f>SUMIFS(LN_1,DDBR,$B41,DBR,$C41,RBR,$D41,CBR,$E41)</f>
        <v>0</v>
      </c>
      <c r="J41" s="170">
        <f>SUMIFS(TN_1,DDBR,$B41,DBR,$C41,RBR,$D41,CBR,$E41)</f>
        <v>0</v>
      </c>
      <c r="K41" s="170">
        <f>SUMIFS(LX_1,DDBR,$B41,DBR,$C41,RBR,$D41,CBR,$E41)</f>
        <v>0</v>
      </c>
      <c r="L41" s="170">
        <f>SUMIFS(TX_1,DDBR,$B41,DBR,$C41,RBR,$D41,CBR,$E41)</f>
        <v>0</v>
      </c>
      <c r="M41" s="155">
        <f t="shared" si="4"/>
        <v>0</v>
      </c>
      <c r="N41" s="155">
        <f t="shared" si="5"/>
        <v>0</v>
      </c>
    </row>
    <row r="42" spans="1:14" ht="19.5" customHeight="1">
      <c r="A42" s="154">
        <f t="shared" si="3"/>
        <v>37</v>
      </c>
      <c r="B42" s="5" t="s">
        <v>173</v>
      </c>
      <c r="C42" s="197">
        <v>113</v>
      </c>
      <c r="D42" s="197">
        <v>113</v>
      </c>
      <c r="E42" s="197">
        <v>15</v>
      </c>
      <c r="F42" s="4"/>
      <c r="G42" s="155">
        <v>0</v>
      </c>
      <c r="H42" s="155">
        <v>0</v>
      </c>
      <c r="I42" s="170">
        <f>SUMIFS(LN_1,DDBR,$B42,DBR,$C42,RBR,$D42,CBR,$E42)</f>
        <v>0</v>
      </c>
      <c r="J42" s="170">
        <f>SUMIFS(TN_1,DDBR,$B42,DBR,$C42,RBR,$D42,CBR,$E42)</f>
        <v>0</v>
      </c>
      <c r="K42" s="170">
        <f>SUMIFS(LX_1,DDBR,$B42,DBR,$C42,RBR,$D42,CBR,$E42)</f>
        <v>0</v>
      </c>
      <c r="L42" s="170">
        <f>SUMIFS(TX_1,DDBR,$B42,DBR,$C42,RBR,$D42,CBR,$E42)</f>
        <v>0</v>
      </c>
      <c r="M42" s="155">
        <f t="shared" si="4"/>
        <v>0</v>
      </c>
      <c r="N42" s="155">
        <f t="shared" si="5"/>
        <v>0</v>
      </c>
    </row>
    <row r="43" spans="1:14" ht="19.5" customHeight="1">
      <c r="A43" s="154">
        <f t="shared" si="3"/>
        <v>38</v>
      </c>
      <c r="B43" s="5" t="s">
        <v>173</v>
      </c>
      <c r="C43" s="197">
        <v>70</v>
      </c>
      <c r="D43" s="197">
        <v>67</v>
      </c>
      <c r="E43" s="197">
        <v>49</v>
      </c>
      <c r="F43" s="4"/>
      <c r="G43" s="155">
        <v>0</v>
      </c>
      <c r="H43" s="155">
        <v>0</v>
      </c>
      <c r="I43" s="170">
        <f>SUMIFS(LN_1,DDBR,$B43,DBR,$C43,RBR,$D43,CBR,$E43)</f>
        <v>0</v>
      </c>
      <c r="J43" s="170">
        <f>SUMIFS(TN_1,DDBR,$B43,DBR,$C43,RBR,$D43,CBR,$E43)</f>
        <v>0</v>
      </c>
      <c r="K43" s="170">
        <f>SUMIFS(LX_1,DDBR,$B43,DBR,$C43,RBR,$D43,CBR,$E43)</f>
        <v>0</v>
      </c>
      <c r="L43" s="170">
        <f>SUMIFS(TX_1,DDBR,$B43,DBR,$C43,RBR,$D43,CBR,$E43)</f>
        <v>0</v>
      </c>
      <c r="M43" s="155">
        <f t="shared" si="4"/>
        <v>0</v>
      </c>
      <c r="N43" s="155">
        <f t="shared" si="5"/>
        <v>0</v>
      </c>
    </row>
    <row r="44" spans="1:14" ht="19.5" customHeight="1">
      <c r="A44" s="154" t="str">
        <f t="shared" si="3"/>
        <v/>
      </c>
      <c r="B44" s="5"/>
      <c r="C44" s="197"/>
      <c r="D44" s="197"/>
      <c r="E44" s="197"/>
      <c r="F44" s="4"/>
      <c r="G44" s="155">
        <v>0</v>
      </c>
      <c r="H44" s="155">
        <v>0</v>
      </c>
      <c r="I44" s="170">
        <f>SUMIFS(LN_1,DDBR,$B44,DBR,$C44,RBR,$D44,CBR,$E44)</f>
        <v>0</v>
      </c>
      <c r="J44" s="170">
        <f>SUMIFS(TN_1,DDBR,$B44,DBR,$C44,RBR,$D44,CBR,$E44)</f>
        <v>0</v>
      </c>
      <c r="K44" s="170">
        <f>SUMIFS(LX_1,DDBR,$B44,DBR,$C44,RBR,$D44,CBR,$E44)</f>
        <v>0</v>
      </c>
      <c r="L44" s="170">
        <f>SUMIFS(TX_1,DDBR,$B44,DBR,$C44,RBR,$D44,CBR,$E44)</f>
        <v>0</v>
      </c>
      <c r="M44" s="155">
        <f t="shared" si="4"/>
        <v>0</v>
      </c>
      <c r="N44" s="155">
        <f t="shared" si="5"/>
        <v>0</v>
      </c>
    </row>
    <row r="45" spans="1:14" ht="19.5" customHeight="1">
      <c r="A45" s="154" t="str">
        <f t="shared" si="3"/>
        <v/>
      </c>
      <c r="B45" s="5"/>
      <c r="C45" s="197"/>
      <c r="D45" s="197"/>
      <c r="E45" s="197"/>
      <c r="F45" s="4"/>
      <c r="G45" s="155">
        <v>0</v>
      </c>
      <c r="H45" s="155">
        <v>0</v>
      </c>
      <c r="I45" s="170">
        <f>SUMIFS(LN_1,DDBR,$B45,DBR,$C45,RBR,$D45,CBR,$E45)</f>
        <v>0</v>
      </c>
      <c r="J45" s="170">
        <f>SUMIFS(TN_1,DDBR,$B45,DBR,$C45,RBR,$D45,CBR,$E45)</f>
        <v>0</v>
      </c>
      <c r="K45" s="170">
        <f>SUMIFS(LX_1,DDBR,$B45,DBR,$C45,RBR,$D45,CBR,$E45)</f>
        <v>0</v>
      </c>
      <c r="L45" s="170">
        <f>SUMIFS(TX_1,DDBR,$B45,DBR,$C45,RBR,$D45,CBR,$E45)</f>
        <v>0</v>
      </c>
      <c r="M45" s="155">
        <f t="shared" si="4"/>
        <v>0</v>
      </c>
      <c r="N45" s="155">
        <f t="shared" si="5"/>
        <v>0</v>
      </c>
    </row>
    <row r="46" spans="1:14" ht="19.5" customHeight="1">
      <c r="A46" s="154" t="str">
        <f t="shared" si="3"/>
        <v/>
      </c>
      <c r="B46" s="5"/>
      <c r="C46" s="197"/>
      <c r="D46" s="197"/>
      <c r="E46" s="197"/>
      <c r="F46" s="4"/>
      <c r="G46" s="155">
        <v>0</v>
      </c>
      <c r="H46" s="155">
        <v>0</v>
      </c>
      <c r="I46" s="170">
        <f>SUMIFS(LN_1,DDBR,$B46,DBR,$C46,RBR,$D46,CBR,$E46)</f>
        <v>0</v>
      </c>
      <c r="J46" s="170">
        <f>SUMIFS(TN_1,DDBR,$B46,DBR,$C46,RBR,$D46,CBR,$E46)</f>
        <v>0</v>
      </c>
      <c r="K46" s="170">
        <f>SUMIFS(LX_1,DDBR,$B46,DBR,$C46,RBR,$D46,CBR,$E46)</f>
        <v>0</v>
      </c>
      <c r="L46" s="170">
        <f>SUMIFS(TX_1,DDBR,$B46,DBR,$C46,RBR,$D46,CBR,$E46)</f>
        <v>0</v>
      </c>
      <c r="M46" s="155">
        <f t="shared" si="4"/>
        <v>0</v>
      </c>
      <c r="N46" s="155">
        <f t="shared" si="5"/>
        <v>0</v>
      </c>
    </row>
    <row r="47" spans="1:14" ht="19.5" customHeight="1">
      <c r="A47" s="154" t="str">
        <f t="shared" si="3"/>
        <v/>
      </c>
      <c r="B47" s="5"/>
      <c r="C47" s="197"/>
      <c r="D47" s="197"/>
      <c r="E47" s="197"/>
      <c r="F47" s="4"/>
      <c r="G47" s="155">
        <v>0</v>
      </c>
      <c r="H47" s="155">
        <v>0</v>
      </c>
      <c r="I47" s="170">
        <f>SUMIFS(LN_1,DDBR,$B47,DBR,$C47,RBR,$D47,CBR,$E47)</f>
        <v>0</v>
      </c>
      <c r="J47" s="170">
        <f>SUMIFS(TN_1,DDBR,$B47,DBR,$C47,RBR,$D47,CBR,$E47)</f>
        <v>0</v>
      </c>
      <c r="K47" s="170">
        <f>SUMIFS(LX_1,DDBR,$B47,DBR,$C47,RBR,$D47,CBR,$E47)</f>
        <v>0</v>
      </c>
      <c r="L47" s="170">
        <f>SUMIFS(TX_1,DDBR,$B47,DBR,$C47,RBR,$D47,CBR,$E47)</f>
        <v>0</v>
      </c>
      <c r="M47" s="155">
        <f t="shared" si="4"/>
        <v>0</v>
      </c>
      <c r="N47" s="155">
        <f t="shared" si="5"/>
        <v>0</v>
      </c>
    </row>
    <row r="48" spans="1:14" ht="19.5" customHeight="1">
      <c r="A48" s="154" t="str">
        <f t="shared" si="3"/>
        <v/>
      </c>
      <c r="B48" s="5"/>
      <c r="C48" s="197"/>
      <c r="D48" s="197"/>
      <c r="E48" s="197"/>
      <c r="F48" s="4"/>
      <c r="G48" s="155">
        <v>0</v>
      </c>
      <c r="H48" s="155">
        <v>0</v>
      </c>
      <c r="I48" s="170">
        <f>SUMIFS(LN_1,DDBR,$B48,DBR,$C48,RBR,$D48,CBR,$E48)</f>
        <v>0</v>
      </c>
      <c r="J48" s="170">
        <f>SUMIFS(TN_1,DDBR,$B48,DBR,$C48,RBR,$D48,CBR,$E48)</f>
        <v>0</v>
      </c>
      <c r="K48" s="170">
        <f>SUMIFS(LX_1,DDBR,$B48,DBR,$C48,RBR,$D48,CBR,$E48)</f>
        <v>0</v>
      </c>
      <c r="L48" s="170">
        <f>SUMIFS(TX_1,DDBR,$B48,DBR,$C48,RBR,$D48,CBR,$E48)</f>
        <v>0</v>
      </c>
      <c r="M48" s="155">
        <f t="shared" si="4"/>
        <v>0</v>
      </c>
      <c r="N48" s="155">
        <f t="shared" si="5"/>
        <v>0</v>
      </c>
    </row>
    <row r="49" spans="1:14" ht="19.5" customHeight="1">
      <c r="A49" s="154" t="str">
        <f t="shared" si="3"/>
        <v/>
      </c>
      <c r="B49" s="5"/>
      <c r="C49" s="197"/>
      <c r="D49" s="197"/>
      <c r="E49" s="197"/>
      <c r="F49" s="4"/>
      <c r="G49" s="155">
        <v>0</v>
      </c>
      <c r="H49" s="155">
        <v>0</v>
      </c>
      <c r="I49" s="170">
        <f>SUMIFS(LN_1,DDBR,$B49,DBR,$C49,RBR,$D49,CBR,$E49)</f>
        <v>0</v>
      </c>
      <c r="J49" s="170">
        <f>SUMIFS(TN_1,DDBR,$B49,DBR,$C49,RBR,$D49,CBR,$E49)</f>
        <v>0</v>
      </c>
      <c r="K49" s="170">
        <f>SUMIFS(LX_1,DDBR,$B49,DBR,$C49,RBR,$D49,CBR,$E49)</f>
        <v>0</v>
      </c>
      <c r="L49" s="170">
        <f>SUMIFS(TX_1,DDBR,$B49,DBR,$C49,RBR,$D49,CBR,$E49)</f>
        <v>0</v>
      </c>
      <c r="M49" s="155">
        <f t="shared" si="4"/>
        <v>0</v>
      </c>
      <c r="N49" s="155">
        <f t="shared" si="5"/>
        <v>0</v>
      </c>
    </row>
    <row r="50" spans="1:14" ht="19.5" customHeight="1">
      <c r="A50" s="154" t="str">
        <f t="shared" si="3"/>
        <v/>
      </c>
      <c r="B50" s="5"/>
      <c r="C50" s="197"/>
      <c r="D50" s="197"/>
      <c r="E50" s="197"/>
      <c r="F50" s="4"/>
      <c r="G50" s="155">
        <v>0</v>
      </c>
      <c r="H50" s="155">
        <v>0</v>
      </c>
      <c r="I50" s="170">
        <f>SUMIFS(LN_1,DDBR,$B50,DBR,$C50,RBR,$D50,CBR,$E50)</f>
        <v>0</v>
      </c>
      <c r="J50" s="170">
        <f>SUMIFS(TN_1,DDBR,$B50,DBR,$C50,RBR,$D50,CBR,$E50)</f>
        <v>0</v>
      </c>
      <c r="K50" s="170">
        <f>SUMIFS(LX_1,DDBR,$B50,DBR,$C50,RBR,$D50,CBR,$E50)</f>
        <v>0</v>
      </c>
      <c r="L50" s="170">
        <f>SUMIFS(TX_1,DDBR,$B50,DBR,$C50,RBR,$D50,CBR,$E50)</f>
        <v>0</v>
      </c>
      <c r="M50" s="155">
        <f t="shared" si="4"/>
        <v>0</v>
      </c>
      <c r="N50" s="155">
        <f t="shared" si="5"/>
        <v>0</v>
      </c>
    </row>
    <row r="51" spans="1:14" ht="19.5" customHeight="1">
      <c r="A51" s="154" t="str">
        <f t="shared" si="3"/>
        <v/>
      </c>
      <c r="B51" s="5"/>
      <c r="C51" s="197"/>
      <c r="D51" s="197"/>
      <c r="E51" s="197"/>
      <c r="F51" s="4"/>
      <c r="G51" s="155">
        <v>0</v>
      </c>
      <c r="H51" s="155">
        <v>0</v>
      </c>
      <c r="I51" s="170">
        <f>SUMIFS(LN_1,DDBR,$B51,DBR,$C51,RBR,$D51,CBR,$E51)</f>
        <v>0</v>
      </c>
      <c r="J51" s="170">
        <f>SUMIFS(TN_1,DDBR,$B51,DBR,$C51,RBR,$D51,CBR,$E51)</f>
        <v>0</v>
      </c>
      <c r="K51" s="170">
        <f>SUMIFS(LX_1,DDBR,$B51,DBR,$C51,RBR,$D51,CBR,$E51)</f>
        <v>0</v>
      </c>
      <c r="L51" s="170">
        <f>SUMIFS(TX_1,DDBR,$B51,DBR,$C51,RBR,$D51,CBR,$E51)</f>
        <v>0</v>
      </c>
      <c r="M51" s="155">
        <f t="shared" si="4"/>
        <v>0</v>
      </c>
      <c r="N51" s="155">
        <f t="shared" si="5"/>
        <v>0</v>
      </c>
    </row>
    <row r="52" spans="1:14" ht="19.5" customHeight="1">
      <c r="A52" s="154" t="str">
        <f t="shared" si="3"/>
        <v/>
      </c>
      <c r="B52" s="5"/>
      <c r="C52" s="197"/>
      <c r="D52" s="197"/>
      <c r="E52" s="197"/>
      <c r="F52" s="4"/>
      <c r="G52" s="155">
        <v>0</v>
      </c>
      <c r="H52" s="155">
        <v>0</v>
      </c>
      <c r="I52" s="170">
        <f>SUMIFS(LN_1,DDBR,$B52,DBR,$C52,RBR,$D52,CBR,$E52)</f>
        <v>0</v>
      </c>
      <c r="J52" s="170">
        <f>SUMIFS(TN_1,DDBR,$B52,DBR,$C52,RBR,$D52,CBR,$E52)</f>
        <v>0</v>
      </c>
      <c r="K52" s="170">
        <f>SUMIFS(LX_1,DDBR,$B52,DBR,$C52,RBR,$D52,CBR,$E52)</f>
        <v>0</v>
      </c>
      <c r="L52" s="170">
        <f>SUMIFS(TX_1,DDBR,$B52,DBR,$C52,RBR,$D52,CBR,$E52)</f>
        <v>0</v>
      </c>
      <c r="M52" s="155">
        <f t="shared" si="4"/>
        <v>0</v>
      </c>
      <c r="N52" s="155">
        <f t="shared" si="5"/>
        <v>0</v>
      </c>
    </row>
    <row r="53" spans="1:14" ht="19.5" customHeight="1">
      <c r="A53" s="154" t="str">
        <f t="shared" si="3"/>
        <v/>
      </c>
      <c r="B53" s="5"/>
      <c r="C53" s="197"/>
      <c r="D53" s="197"/>
      <c r="E53" s="197"/>
      <c r="F53" s="4"/>
      <c r="G53" s="155">
        <v>0</v>
      </c>
      <c r="H53" s="155">
        <v>0</v>
      </c>
      <c r="I53" s="170">
        <f>SUMIFS(LN_1,DDBR,$B53,DBR,$C53,RBR,$D53,CBR,$E53)</f>
        <v>0</v>
      </c>
      <c r="J53" s="170">
        <f>SUMIFS(TN_1,DDBR,$B53,DBR,$C53,RBR,$D53,CBR,$E53)</f>
        <v>0</v>
      </c>
      <c r="K53" s="170">
        <f>SUMIFS(LX_1,DDBR,$B53,DBR,$C53,RBR,$D53,CBR,$E53)</f>
        <v>0</v>
      </c>
      <c r="L53" s="170">
        <f>SUMIFS(TX_1,DDBR,$B53,DBR,$C53,RBR,$D53,CBR,$E53)</f>
        <v>0</v>
      </c>
      <c r="M53" s="155">
        <f t="shared" si="4"/>
        <v>0</v>
      </c>
      <c r="N53" s="155">
        <f t="shared" si="5"/>
        <v>0</v>
      </c>
    </row>
    <row r="54" spans="1:14" ht="19.5" customHeight="1">
      <c r="A54" s="154" t="str">
        <f t="shared" si="3"/>
        <v/>
      </c>
      <c r="B54" s="5"/>
      <c r="C54" s="197"/>
      <c r="D54" s="197"/>
      <c r="E54" s="197"/>
      <c r="F54" s="4"/>
      <c r="G54" s="155">
        <v>0</v>
      </c>
      <c r="H54" s="155">
        <v>0</v>
      </c>
      <c r="I54" s="170">
        <f>SUMIFS(LN_1,DDBR,$B54,DBR,$C54,RBR,$D54,CBR,$E54)</f>
        <v>0</v>
      </c>
      <c r="J54" s="170">
        <f>SUMIFS(TN_1,DDBR,$B54,DBR,$C54,RBR,$D54,CBR,$E54)</f>
        <v>0</v>
      </c>
      <c r="K54" s="170">
        <f>SUMIFS(LX_1,DDBR,$B54,DBR,$C54,RBR,$D54,CBR,$E54)</f>
        <v>0</v>
      </c>
      <c r="L54" s="170">
        <f>SUMIFS(TX_1,DDBR,$B54,DBR,$C54,RBR,$D54,CBR,$E54)</f>
        <v>0</v>
      </c>
      <c r="M54" s="155">
        <f t="shared" si="4"/>
        <v>0</v>
      </c>
      <c r="N54" s="155">
        <f t="shared" si="5"/>
        <v>0</v>
      </c>
    </row>
    <row r="55" spans="1:14" ht="19.5" customHeight="1">
      <c r="A55" s="154" t="str">
        <f t="shared" si="3"/>
        <v/>
      </c>
      <c r="B55" s="5"/>
      <c r="C55" s="197"/>
      <c r="D55" s="197"/>
      <c r="E55" s="197"/>
      <c r="F55" s="4"/>
      <c r="G55" s="155">
        <v>0</v>
      </c>
      <c r="H55" s="155">
        <v>0</v>
      </c>
      <c r="I55" s="170">
        <f>SUMIFS(LN_1,DDBR,$B55,DBR,$C55,RBR,$D55,CBR,$E55)</f>
        <v>0</v>
      </c>
      <c r="J55" s="170">
        <f>SUMIFS(TN_1,DDBR,$B55,DBR,$C55,RBR,$D55,CBR,$E55)</f>
        <v>0</v>
      </c>
      <c r="K55" s="170">
        <f>SUMIFS(LX_1,DDBR,$B55,DBR,$C55,RBR,$D55,CBR,$E55)</f>
        <v>0</v>
      </c>
      <c r="L55" s="170">
        <f>SUMIFS(TX_1,DDBR,$B55,DBR,$C55,RBR,$D55,CBR,$E55)</f>
        <v>0</v>
      </c>
      <c r="M55" s="155">
        <f t="shared" si="4"/>
        <v>0</v>
      </c>
      <c r="N55" s="155">
        <f t="shared" si="5"/>
        <v>0</v>
      </c>
    </row>
    <row r="56" spans="1:14" ht="19.5" customHeight="1">
      <c r="A56" s="154" t="str">
        <f t="shared" si="3"/>
        <v/>
      </c>
      <c r="B56" s="5"/>
      <c r="C56" s="197"/>
      <c r="D56" s="197"/>
      <c r="E56" s="197"/>
      <c r="F56" s="4"/>
      <c r="G56" s="155">
        <v>0</v>
      </c>
      <c r="H56" s="155">
        <v>0</v>
      </c>
      <c r="I56" s="170">
        <f>SUMIFS(LN_1,DDBR,$B56,DBR,$C56,RBR,$D56,CBR,$E56)</f>
        <v>0</v>
      </c>
      <c r="J56" s="170">
        <f>SUMIFS(TN_1,DDBR,$B56,DBR,$C56,RBR,$D56,CBR,$E56)</f>
        <v>0</v>
      </c>
      <c r="K56" s="170">
        <f>SUMIFS(LX_1,DDBR,$B56,DBR,$C56,RBR,$D56,CBR,$E56)</f>
        <v>0</v>
      </c>
      <c r="L56" s="170">
        <f>SUMIFS(TX_1,DDBR,$B56,DBR,$C56,RBR,$D56,CBR,$E56)</f>
        <v>0</v>
      </c>
      <c r="M56" s="155">
        <f t="shared" si="4"/>
        <v>0</v>
      </c>
      <c r="N56" s="155">
        <f t="shared" si="5"/>
        <v>0</v>
      </c>
    </row>
    <row r="57" spans="1:14" ht="19.5" customHeight="1">
      <c r="A57" s="154" t="str">
        <f t="shared" si="3"/>
        <v/>
      </c>
      <c r="B57" s="5"/>
      <c r="C57" s="197"/>
      <c r="D57" s="197"/>
      <c r="E57" s="197"/>
      <c r="F57" s="4"/>
      <c r="G57" s="155">
        <v>0</v>
      </c>
      <c r="H57" s="155">
        <v>0</v>
      </c>
      <c r="I57" s="170">
        <f>SUMIFS(LN_1,DDBR,$B57,DBR,$C57,RBR,$D57,CBR,$E57)</f>
        <v>0</v>
      </c>
      <c r="J57" s="170">
        <f>SUMIFS(TN_1,DDBR,$B57,DBR,$C57,RBR,$D57,CBR,$E57)</f>
        <v>0</v>
      </c>
      <c r="K57" s="170">
        <f>SUMIFS(LX_1,DDBR,$B57,DBR,$C57,RBR,$D57,CBR,$E57)</f>
        <v>0</v>
      </c>
      <c r="L57" s="170">
        <f>SUMIFS(TX_1,DDBR,$B57,DBR,$C57,RBR,$D57,CBR,$E57)</f>
        <v>0</v>
      </c>
      <c r="M57" s="155">
        <f t="shared" si="4"/>
        <v>0</v>
      </c>
      <c r="N57" s="155">
        <f t="shared" si="5"/>
        <v>0</v>
      </c>
    </row>
    <row r="58" spans="1:14" ht="19.5" customHeight="1">
      <c r="A58" s="154" t="str">
        <f t="shared" si="3"/>
        <v/>
      </c>
      <c r="B58" s="5"/>
      <c r="C58" s="197"/>
      <c r="D58" s="197"/>
      <c r="E58" s="197"/>
      <c r="F58" s="4"/>
      <c r="G58" s="155">
        <v>0</v>
      </c>
      <c r="H58" s="155">
        <v>0</v>
      </c>
      <c r="I58" s="170">
        <f>SUMIFS(LN_1,DDBR,$B58,DBR,$C58,RBR,$D58,CBR,$E58)</f>
        <v>0</v>
      </c>
      <c r="J58" s="170">
        <f>SUMIFS(TN_1,DDBR,$B58,DBR,$C58,RBR,$D58,CBR,$E58)</f>
        <v>0</v>
      </c>
      <c r="K58" s="170">
        <f>SUMIFS(LX_1,DDBR,$B58,DBR,$C58,RBR,$D58,CBR,$E58)</f>
        <v>0</v>
      </c>
      <c r="L58" s="170">
        <f>SUMIFS(TX_1,DDBR,$B58,DBR,$C58,RBR,$D58,CBR,$E58)</f>
        <v>0</v>
      </c>
      <c r="M58" s="155">
        <f t="shared" si="4"/>
        <v>0</v>
      </c>
      <c r="N58" s="155">
        <f t="shared" si="5"/>
        <v>0</v>
      </c>
    </row>
    <row r="59" spans="1:14" ht="19.5" customHeight="1">
      <c r="A59" s="154" t="str">
        <f t="shared" si="3"/>
        <v/>
      </c>
      <c r="B59" s="5"/>
      <c r="C59" s="197"/>
      <c r="D59" s="197"/>
      <c r="E59" s="197"/>
      <c r="F59" s="4"/>
      <c r="G59" s="155">
        <v>0</v>
      </c>
      <c r="H59" s="155">
        <v>0</v>
      </c>
      <c r="I59" s="170">
        <f>SUMIFS(LN_1,DDBR,$B59,DBR,$C59,RBR,$D59,CBR,$E59)</f>
        <v>0</v>
      </c>
      <c r="J59" s="170">
        <f>SUMIFS(TN_1,DDBR,$B59,DBR,$C59,RBR,$D59,CBR,$E59)</f>
        <v>0</v>
      </c>
      <c r="K59" s="170">
        <f>SUMIFS(LX_1,DDBR,$B59,DBR,$C59,RBR,$D59,CBR,$E59)</f>
        <v>0</v>
      </c>
      <c r="L59" s="170">
        <f>SUMIFS(TX_1,DDBR,$B59,DBR,$C59,RBR,$D59,CBR,$E59)</f>
        <v>0</v>
      </c>
      <c r="M59" s="155">
        <f t="shared" si="4"/>
        <v>0</v>
      </c>
      <c r="N59" s="155">
        <f t="shared" si="5"/>
        <v>0</v>
      </c>
    </row>
    <row r="60" spans="1:14" ht="19.5" customHeight="1">
      <c r="A60" s="154" t="str">
        <f t="shared" si="3"/>
        <v/>
      </c>
      <c r="B60" s="5"/>
      <c r="C60" s="197"/>
      <c r="D60" s="197"/>
      <c r="E60" s="197"/>
      <c r="F60" s="4"/>
      <c r="G60" s="155">
        <v>0</v>
      </c>
      <c r="H60" s="155">
        <v>0</v>
      </c>
      <c r="I60" s="170">
        <f>SUMIFS(LN_1,DDBR,$B60,DBR,$C60,RBR,$D60,CBR,$E60)</f>
        <v>0</v>
      </c>
      <c r="J60" s="170">
        <f>SUMIFS(TN_1,DDBR,$B60,DBR,$C60,RBR,$D60,CBR,$E60)</f>
        <v>0</v>
      </c>
      <c r="K60" s="170">
        <f>SUMIFS(LX_1,DDBR,$B60,DBR,$C60,RBR,$D60,CBR,$E60)</f>
        <v>0</v>
      </c>
      <c r="L60" s="170">
        <f>SUMIFS(TX_1,DDBR,$B60,DBR,$C60,RBR,$D60,CBR,$E60)</f>
        <v>0</v>
      </c>
      <c r="M60" s="155">
        <f t="shared" si="4"/>
        <v>0</v>
      </c>
      <c r="N60" s="155">
        <f t="shared" si="5"/>
        <v>0</v>
      </c>
    </row>
    <row r="61" spans="1:14" ht="19.5" customHeight="1">
      <c r="A61" s="154" t="str">
        <f t="shared" si="3"/>
        <v/>
      </c>
      <c r="B61" s="5"/>
      <c r="C61" s="197"/>
      <c r="D61" s="197"/>
      <c r="E61" s="197"/>
      <c r="F61" s="4"/>
      <c r="G61" s="155">
        <v>0</v>
      </c>
      <c r="H61" s="155">
        <v>0</v>
      </c>
      <c r="I61" s="170">
        <f>SUMIFS(LN_1,DDBR,$B61,DBR,$C61,RBR,$D61,CBR,$E61)</f>
        <v>0</v>
      </c>
      <c r="J61" s="170">
        <f>SUMIFS(TN_1,DDBR,$B61,DBR,$C61,RBR,$D61,CBR,$E61)</f>
        <v>0</v>
      </c>
      <c r="K61" s="170">
        <f>SUMIFS(LX_1,DDBR,$B61,DBR,$C61,RBR,$D61,CBR,$E61)</f>
        <v>0</v>
      </c>
      <c r="L61" s="170">
        <f>SUMIFS(TX_1,DDBR,$B61,DBR,$C61,RBR,$D61,CBR,$E61)</f>
        <v>0</v>
      </c>
      <c r="M61" s="155">
        <f t="shared" si="4"/>
        <v>0</v>
      </c>
      <c r="N61" s="155">
        <f t="shared" si="5"/>
        <v>0</v>
      </c>
    </row>
    <row r="62" spans="1:14" ht="19.5" customHeight="1">
      <c r="A62" s="154" t="str">
        <f t="shared" si="3"/>
        <v/>
      </c>
      <c r="B62" s="5"/>
      <c r="C62" s="197"/>
      <c r="D62" s="197"/>
      <c r="E62" s="197"/>
      <c r="F62" s="4"/>
      <c r="G62" s="155">
        <v>0</v>
      </c>
      <c r="H62" s="155">
        <v>0</v>
      </c>
      <c r="I62" s="170">
        <f>SUMIFS(LN_1,DDBR,$B62,DBR,$C62,RBR,$D62,CBR,$E62)</f>
        <v>0</v>
      </c>
      <c r="J62" s="170">
        <f>SUMIFS(TN_1,DDBR,$B62,DBR,$C62,RBR,$D62,CBR,$E62)</f>
        <v>0</v>
      </c>
      <c r="K62" s="170">
        <f>SUMIFS(LX_1,DDBR,$B62,DBR,$C62,RBR,$D62,CBR,$E62)</f>
        <v>0</v>
      </c>
      <c r="L62" s="170">
        <f>SUMIFS(TX_1,DDBR,$B62,DBR,$C62,RBR,$D62,CBR,$E62)</f>
        <v>0</v>
      </c>
      <c r="M62" s="155">
        <f t="shared" si="4"/>
        <v>0</v>
      </c>
      <c r="N62" s="155">
        <f t="shared" si="5"/>
        <v>0</v>
      </c>
    </row>
    <row r="63" spans="1:14" ht="19.5" customHeight="1">
      <c r="A63" s="154" t="str">
        <f t="shared" si="3"/>
        <v/>
      </c>
      <c r="B63" s="5"/>
      <c r="C63" s="197"/>
      <c r="D63" s="197"/>
      <c r="E63" s="197"/>
      <c r="F63" s="4"/>
      <c r="G63" s="155">
        <v>0</v>
      </c>
      <c r="H63" s="155">
        <v>0</v>
      </c>
      <c r="I63" s="170">
        <f>SUMIFS(LN_1,DDBR,$B63,DBR,$C63,RBR,$D63,CBR,$E63)</f>
        <v>0</v>
      </c>
      <c r="J63" s="170">
        <f>SUMIFS(TN_1,DDBR,$B63,DBR,$C63,RBR,$D63,CBR,$E63)</f>
        <v>0</v>
      </c>
      <c r="K63" s="170">
        <f>SUMIFS(LX_1,DDBR,$B63,DBR,$C63,RBR,$D63,CBR,$E63)</f>
        <v>0</v>
      </c>
      <c r="L63" s="170">
        <f>SUMIFS(TX_1,DDBR,$B63,DBR,$C63,RBR,$D63,CBR,$E63)</f>
        <v>0</v>
      </c>
      <c r="M63" s="155">
        <f t="shared" si="4"/>
        <v>0</v>
      </c>
      <c r="N63" s="155">
        <f t="shared" si="5"/>
        <v>0</v>
      </c>
    </row>
    <row r="64" spans="1:14" ht="19.5" customHeight="1">
      <c r="A64" s="154" t="str">
        <f t="shared" si="3"/>
        <v/>
      </c>
      <c r="B64" s="5"/>
      <c r="C64" s="197"/>
      <c r="D64" s="197"/>
      <c r="E64" s="197"/>
      <c r="F64" s="4"/>
      <c r="G64" s="155">
        <v>0</v>
      </c>
      <c r="H64" s="155">
        <v>0</v>
      </c>
      <c r="I64" s="170">
        <f>SUMIFS(LN_1,DDBR,$B64,DBR,$C64,RBR,$D64,CBR,$E64)</f>
        <v>0</v>
      </c>
      <c r="J64" s="170">
        <f>SUMIFS(TN_1,DDBR,$B64,DBR,$C64,RBR,$D64,CBR,$E64)</f>
        <v>0</v>
      </c>
      <c r="K64" s="170">
        <f>SUMIFS(LX_1,DDBR,$B64,DBR,$C64,RBR,$D64,CBR,$E64)</f>
        <v>0</v>
      </c>
      <c r="L64" s="170">
        <f>SUMIFS(TX_1,DDBR,$B64,DBR,$C64,RBR,$D64,CBR,$E64)</f>
        <v>0</v>
      </c>
      <c r="M64" s="155">
        <f t="shared" si="4"/>
        <v>0</v>
      </c>
      <c r="N64" s="155">
        <f t="shared" si="5"/>
        <v>0</v>
      </c>
    </row>
    <row r="65" spans="1:14" ht="19.5" customHeight="1">
      <c r="A65" s="154" t="str">
        <f t="shared" si="3"/>
        <v/>
      </c>
      <c r="B65" s="5"/>
      <c r="C65" s="197"/>
      <c r="D65" s="197"/>
      <c r="E65" s="197"/>
      <c r="F65" s="4"/>
      <c r="G65" s="155">
        <v>0</v>
      </c>
      <c r="H65" s="155">
        <v>0</v>
      </c>
      <c r="I65" s="170">
        <f>SUMIFS(LN_1,DDBR,$B65,DBR,$C65,RBR,$D65,CBR,$E65)</f>
        <v>0</v>
      </c>
      <c r="J65" s="170">
        <f>SUMIFS(TN_1,DDBR,$B65,DBR,$C65,RBR,$D65,CBR,$E65)</f>
        <v>0</v>
      </c>
      <c r="K65" s="170">
        <f>SUMIFS(LX_1,DDBR,$B65,DBR,$C65,RBR,$D65,CBR,$E65)</f>
        <v>0</v>
      </c>
      <c r="L65" s="170">
        <f>SUMIFS(TX_1,DDBR,$B65,DBR,$C65,RBR,$D65,CBR,$E65)</f>
        <v>0</v>
      </c>
      <c r="M65" s="155">
        <f t="shared" si="4"/>
        <v>0</v>
      </c>
      <c r="N65" s="155">
        <f t="shared" si="5"/>
        <v>0</v>
      </c>
    </row>
    <row r="66" spans="1:14" ht="19.5" customHeight="1">
      <c r="A66" s="154" t="str">
        <f t="shared" si="3"/>
        <v/>
      </c>
      <c r="B66" s="5"/>
      <c r="C66" s="197"/>
      <c r="D66" s="197"/>
      <c r="E66" s="197"/>
      <c r="F66" s="4"/>
      <c r="G66" s="155">
        <v>0</v>
      </c>
      <c r="H66" s="155">
        <v>0</v>
      </c>
      <c r="I66" s="170">
        <f>SUMIFS(LN_1,DDBR,$B66,DBR,$C66,RBR,$D66,CBR,$E66)</f>
        <v>0</v>
      </c>
      <c r="J66" s="170">
        <f>SUMIFS(TN_1,DDBR,$B66,DBR,$C66,RBR,$D66,CBR,$E66)</f>
        <v>0</v>
      </c>
      <c r="K66" s="170">
        <f>SUMIFS(LX_1,DDBR,$B66,DBR,$C66,RBR,$D66,CBR,$E66)</f>
        <v>0</v>
      </c>
      <c r="L66" s="170">
        <f>SUMIFS(TX_1,DDBR,$B66,DBR,$C66,RBR,$D66,CBR,$E66)</f>
        <v>0</v>
      </c>
      <c r="M66" s="155">
        <f t="shared" si="4"/>
        <v>0</v>
      </c>
      <c r="N66" s="155">
        <f t="shared" si="5"/>
        <v>0</v>
      </c>
    </row>
    <row r="67" spans="1:14" ht="19.5" customHeight="1">
      <c r="A67" s="154" t="str">
        <f t="shared" si="3"/>
        <v/>
      </c>
      <c r="B67" s="5"/>
      <c r="C67" s="197"/>
      <c r="D67" s="197"/>
      <c r="E67" s="197"/>
      <c r="F67" s="4"/>
      <c r="G67" s="155">
        <v>0</v>
      </c>
      <c r="H67" s="155">
        <v>0</v>
      </c>
      <c r="I67" s="170">
        <f>SUMIFS(LN_1,DDBR,$B67,DBR,$C67,RBR,$D67,CBR,$E67)</f>
        <v>0</v>
      </c>
      <c r="J67" s="170">
        <f>SUMIFS(TN_1,DDBR,$B67,DBR,$C67,RBR,$D67,CBR,$E67)</f>
        <v>0</v>
      </c>
      <c r="K67" s="170">
        <f>SUMIFS(LX_1,DDBR,$B67,DBR,$C67,RBR,$D67,CBR,$E67)</f>
        <v>0</v>
      </c>
      <c r="L67" s="170">
        <f>SUMIFS(TX_1,DDBR,$B67,DBR,$C67,RBR,$D67,CBR,$E67)</f>
        <v>0</v>
      </c>
      <c r="M67" s="155">
        <f t="shared" si="4"/>
        <v>0</v>
      </c>
      <c r="N67" s="155">
        <f t="shared" si="5"/>
        <v>0</v>
      </c>
    </row>
    <row r="68" spans="1:14" ht="19.5" customHeight="1">
      <c r="A68" s="154" t="str">
        <f t="shared" si="3"/>
        <v/>
      </c>
      <c r="B68" s="5"/>
      <c r="C68" s="197"/>
      <c r="D68" s="197"/>
      <c r="E68" s="197"/>
      <c r="F68" s="4"/>
      <c r="G68" s="155">
        <v>0</v>
      </c>
      <c r="H68" s="155">
        <v>0</v>
      </c>
      <c r="I68" s="170">
        <f>SUMIFS(LN_1,DDBR,$B68,DBR,$C68,RBR,$D68,CBR,$E68)</f>
        <v>0</v>
      </c>
      <c r="J68" s="170">
        <f>SUMIFS(TN_1,DDBR,$B68,DBR,$C68,RBR,$D68,CBR,$E68)</f>
        <v>0</v>
      </c>
      <c r="K68" s="170">
        <f>SUMIFS(LX_1,DDBR,$B68,DBR,$C68,RBR,$D68,CBR,$E68)</f>
        <v>0</v>
      </c>
      <c r="L68" s="170">
        <f>SUMIFS(TX_1,DDBR,$B68,DBR,$C68,RBR,$D68,CBR,$E68)</f>
        <v>0</v>
      </c>
      <c r="M68" s="155">
        <f t="shared" si="4"/>
        <v>0</v>
      </c>
      <c r="N68" s="155">
        <f t="shared" si="5"/>
        <v>0</v>
      </c>
    </row>
    <row r="69" spans="1:14" ht="19.5" customHeight="1">
      <c r="A69" s="154" t="str">
        <f t="shared" si="3"/>
        <v/>
      </c>
      <c r="B69" s="5"/>
      <c r="C69" s="197"/>
      <c r="D69" s="197"/>
      <c r="E69" s="197"/>
      <c r="F69" s="4"/>
      <c r="G69" s="155">
        <v>0</v>
      </c>
      <c r="H69" s="155">
        <v>0</v>
      </c>
      <c r="I69" s="170">
        <f>SUMIFS(LN_1,DDBR,$B69,DBR,$C69,RBR,$D69,CBR,$E69)</f>
        <v>0</v>
      </c>
      <c r="J69" s="170">
        <f>SUMIFS(TN_1,DDBR,$B69,DBR,$C69,RBR,$D69,CBR,$E69)</f>
        <v>0</v>
      </c>
      <c r="K69" s="170">
        <f>SUMIFS(LX_1,DDBR,$B69,DBR,$C69,RBR,$D69,CBR,$E69)</f>
        <v>0</v>
      </c>
      <c r="L69" s="170">
        <f>SUMIFS(TX_1,DDBR,$B69,DBR,$C69,RBR,$D69,CBR,$E69)</f>
        <v>0</v>
      </c>
      <c r="M69" s="155">
        <f t="shared" si="4"/>
        <v>0</v>
      </c>
      <c r="N69" s="155">
        <f t="shared" si="5"/>
        <v>0</v>
      </c>
    </row>
    <row r="70" spans="1:14" ht="19.5" customHeight="1">
      <c r="A70" s="154" t="str">
        <f t="shared" si="3"/>
        <v/>
      </c>
      <c r="B70" s="5"/>
      <c r="C70" s="197"/>
      <c r="D70" s="197"/>
      <c r="E70" s="197"/>
      <c r="F70" s="4"/>
      <c r="G70" s="155">
        <v>0</v>
      </c>
      <c r="H70" s="155">
        <v>0</v>
      </c>
      <c r="I70" s="170">
        <f>SUMIFS(LN_1,DDBR,$B70,DBR,$C70,RBR,$D70,CBR,$E70)</f>
        <v>0</v>
      </c>
      <c r="J70" s="170">
        <f>SUMIFS(TN_1,DDBR,$B70,DBR,$C70,RBR,$D70,CBR,$E70)</f>
        <v>0</v>
      </c>
      <c r="K70" s="170">
        <f>SUMIFS(LX_1,DDBR,$B70,DBR,$C70,RBR,$D70,CBR,$E70)</f>
        <v>0</v>
      </c>
      <c r="L70" s="170">
        <f>SUMIFS(TX_1,DDBR,$B70,DBR,$C70,RBR,$D70,CBR,$E70)</f>
        <v>0</v>
      </c>
      <c r="M70" s="155">
        <f t="shared" si="4"/>
        <v>0</v>
      </c>
      <c r="N70" s="155">
        <f t="shared" si="5"/>
        <v>0</v>
      </c>
    </row>
    <row r="71" spans="1:14" ht="19.5" customHeight="1">
      <c r="A71" s="154" t="str">
        <f t="shared" si="3"/>
        <v/>
      </c>
      <c r="B71" s="5"/>
      <c r="C71" s="197"/>
      <c r="D71" s="197"/>
      <c r="E71" s="197"/>
      <c r="F71" s="4"/>
      <c r="G71" s="155">
        <v>0</v>
      </c>
      <c r="H71" s="155">
        <v>0</v>
      </c>
      <c r="I71" s="170">
        <f>SUMIFS(LN_1,DDBR,$B71,DBR,$C71,RBR,$D71,CBR,$E71)</f>
        <v>0</v>
      </c>
      <c r="J71" s="170">
        <f>SUMIFS(TN_1,DDBR,$B71,DBR,$C71,RBR,$D71,CBR,$E71)</f>
        <v>0</v>
      </c>
      <c r="K71" s="170">
        <f>SUMIFS(LX_1,DDBR,$B71,DBR,$C71,RBR,$D71,CBR,$E71)</f>
        <v>0</v>
      </c>
      <c r="L71" s="170">
        <f>SUMIFS(TX_1,DDBR,$B71,DBR,$C71,RBR,$D71,CBR,$E71)</f>
        <v>0</v>
      </c>
      <c r="M71" s="155">
        <f t="shared" si="4"/>
        <v>0</v>
      </c>
      <c r="N71" s="155">
        <f t="shared" si="5"/>
        <v>0</v>
      </c>
    </row>
    <row r="72" spans="1:14" ht="19.5" customHeight="1">
      <c r="A72" s="154" t="str">
        <f t="shared" si="3"/>
        <v/>
      </c>
      <c r="B72" s="5"/>
      <c r="C72" s="197"/>
      <c r="D72" s="197"/>
      <c r="E72" s="197"/>
      <c r="F72" s="4"/>
      <c r="G72" s="155">
        <v>0</v>
      </c>
      <c r="H72" s="155">
        <v>0</v>
      </c>
      <c r="I72" s="170">
        <f>SUMIFS(LN_1,DDBR,$B72,DBR,$C72,RBR,$D72,CBR,$E72)</f>
        <v>0</v>
      </c>
      <c r="J72" s="170">
        <f>SUMIFS(TN_1,DDBR,$B72,DBR,$C72,RBR,$D72,CBR,$E72)</f>
        <v>0</v>
      </c>
      <c r="K72" s="170">
        <f>SUMIFS(LX_1,DDBR,$B72,DBR,$C72,RBR,$D72,CBR,$E72)</f>
        <v>0</v>
      </c>
      <c r="L72" s="170">
        <f>SUMIFS(TX_1,DDBR,$B72,DBR,$C72,RBR,$D72,CBR,$E72)</f>
        <v>0</v>
      </c>
      <c r="M72" s="155">
        <f t="shared" si="4"/>
        <v>0</v>
      </c>
      <c r="N72" s="155">
        <f t="shared" si="5"/>
        <v>0</v>
      </c>
    </row>
    <row r="73" spans="1:14" ht="19.5" customHeight="1">
      <c r="A73" s="154" t="str">
        <f t="shared" si="3"/>
        <v/>
      </c>
      <c r="B73" s="5"/>
      <c r="C73" s="197"/>
      <c r="D73" s="197"/>
      <c r="E73" s="197"/>
      <c r="F73" s="4"/>
      <c r="G73" s="155">
        <v>0</v>
      </c>
      <c r="H73" s="155">
        <v>0</v>
      </c>
      <c r="I73" s="170">
        <f>SUMIFS(LN_1,DDBR,$B73,DBR,$C73,RBR,$D73,CBR,$E73)</f>
        <v>0</v>
      </c>
      <c r="J73" s="170">
        <f>SUMIFS(TN_1,DDBR,$B73,DBR,$C73,RBR,$D73,CBR,$E73)</f>
        <v>0</v>
      </c>
      <c r="K73" s="170">
        <f>SUMIFS(LX_1,DDBR,$B73,DBR,$C73,RBR,$D73,CBR,$E73)</f>
        <v>0</v>
      </c>
      <c r="L73" s="170">
        <f>SUMIFS(TX_1,DDBR,$B73,DBR,$C73,RBR,$D73,CBR,$E73)</f>
        <v>0</v>
      </c>
      <c r="M73" s="155">
        <f t="shared" si="4"/>
        <v>0</v>
      </c>
      <c r="N73" s="155">
        <f t="shared" si="5"/>
        <v>0</v>
      </c>
    </row>
    <row r="74" spans="1:14" ht="19.5" customHeight="1">
      <c r="A74" s="154" t="str">
        <f t="shared" si="3"/>
        <v/>
      </c>
      <c r="B74" s="5"/>
      <c r="C74" s="197"/>
      <c r="D74" s="197"/>
      <c r="E74" s="197"/>
      <c r="F74" s="4"/>
      <c r="G74" s="155">
        <v>0</v>
      </c>
      <c r="H74" s="155">
        <v>0</v>
      </c>
      <c r="I74" s="170">
        <f>SUMIFS(LN_1,DDBR,$B74,DBR,$C74,RBR,$D74,CBR,$E74)</f>
        <v>0</v>
      </c>
      <c r="J74" s="170">
        <f>SUMIFS(TN_1,DDBR,$B74,DBR,$C74,RBR,$D74,CBR,$E74)</f>
        <v>0</v>
      </c>
      <c r="K74" s="170">
        <f>SUMIFS(LX_1,DDBR,$B74,DBR,$C74,RBR,$D74,CBR,$E74)</f>
        <v>0</v>
      </c>
      <c r="L74" s="170">
        <f>SUMIFS(TX_1,DDBR,$B74,DBR,$C74,RBR,$D74,CBR,$E74)</f>
        <v>0</v>
      </c>
      <c r="M74" s="155">
        <f t="shared" si="4"/>
        <v>0</v>
      </c>
      <c r="N74" s="155">
        <f t="shared" si="5"/>
        <v>0</v>
      </c>
    </row>
    <row r="75" spans="1:14" ht="19.5" customHeight="1">
      <c r="A75" s="154" t="str">
        <f t="shared" si="3"/>
        <v/>
      </c>
      <c r="B75" s="5"/>
      <c r="C75" s="197"/>
      <c r="D75" s="197"/>
      <c r="E75" s="197"/>
      <c r="F75" s="4"/>
      <c r="G75" s="155">
        <v>0</v>
      </c>
      <c r="H75" s="155">
        <v>0</v>
      </c>
      <c r="I75" s="170">
        <f>SUMIFS(LN_1,DDBR,$B75,DBR,$C75,RBR,$D75,CBR,$E75)</f>
        <v>0</v>
      </c>
      <c r="J75" s="170">
        <f>SUMIFS(TN_1,DDBR,$B75,DBR,$C75,RBR,$D75,CBR,$E75)</f>
        <v>0</v>
      </c>
      <c r="K75" s="170">
        <f>SUMIFS(LX_1,DDBR,$B75,DBR,$C75,RBR,$D75,CBR,$E75)</f>
        <v>0</v>
      </c>
      <c r="L75" s="170">
        <f>SUMIFS(TX_1,DDBR,$B75,DBR,$C75,RBR,$D75,CBR,$E75)</f>
        <v>0</v>
      </c>
      <c r="M75" s="155">
        <f t="shared" si="4"/>
        <v>0</v>
      </c>
      <c r="N75" s="155">
        <f t="shared" si="5"/>
        <v>0</v>
      </c>
    </row>
    <row r="76" spans="1:14" ht="19.5" customHeight="1">
      <c r="A76" s="154" t="str">
        <f t="shared" si="3"/>
        <v/>
      </c>
      <c r="B76" s="5"/>
      <c r="C76" s="197"/>
      <c r="D76" s="197"/>
      <c r="E76" s="197"/>
      <c r="F76" s="4"/>
      <c r="G76" s="155">
        <v>0</v>
      </c>
      <c r="H76" s="155">
        <v>0</v>
      </c>
      <c r="I76" s="170">
        <f>SUMIFS(LN_1,DDBR,$B76,DBR,$C76,RBR,$D76,CBR,$E76)</f>
        <v>0</v>
      </c>
      <c r="J76" s="170">
        <f>SUMIFS(TN_1,DDBR,$B76,DBR,$C76,RBR,$D76,CBR,$E76)</f>
        <v>0</v>
      </c>
      <c r="K76" s="170">
        <f>SUMIFS(LX_1,DDBR,$B76,DBR,$C76,RBR,$D76,CBR,$E76)</f>
        <v>0</v>
      </c>
      <c r="L76" s="170">
        <f>SUMIFS(TX_1,DDBR,$B76,DBR,$C76,RBR,$D76,CBR,$E76)</f>
        <v>0</v>
      </c>
      <c r="M76" s="155">
        <f t="shared" si="4"/>
        <v>0</v>
      </c>
      <c r="N76" s="155">
        <f t="shared" si="5"/>
        <v>0</v>
      </c>
    </row>
    <row r="77" spans="1:14" ht="19.5" customHeight="1">
      <c r="A77" s="154" t="str">
        <f t="shared" si="3"/>
        <v/>
      </c>
      <c r="B77" s="5"/>
      <c r="C77" s="197"/>
      <c r="D77" s="197"/>
      <c r="E77" s="197"/>
      <c r="F77" s="4"/>
      <c r="G77" s="155">
        <v>0</v>
      </c>
      <c r="H77" s="155">
        <v>0</v>
      </c>
      <c r="I77" s="170">
        <f>SUMIFS(LN_1,DDBR,$B77,DBR,$C77,RBR,$D77,CBR,$E77)</f>
        <v>0</v>
      </c>
      <c r="J77" s="170">
        <f>SUMIFS(TN_1,DDBR,$B77,DBR,$C77,RBR,$D77,CBR,$E77)</f>
        <v>0</v>
      </c>
      <c r="K77" s="170">
        <f>SUMIFS(LX_1,DDBR,$B77,DBR,$C77,RBR,$D77,CBR,$E77)</f>
        <v>0</v>
      </c>
      <c r="L77" s="170">
        <f>SUMIFS(TX_1,DDBR,$B77,DBR,$C77,RBR,$D77,CBR,$E77)</f>
        <v>0</v>
      </c>
      <c r="M77" s="155">
        <f t="shared" si="4"/>
        <v>0</v>
      </c>
      <c r="N77" s="155">
        <f t="shared" si="5"/>
        <v>0</v>
      </c>
    </row>
    <row r="78" spans="1:14" ht="19.5" customHeight="1">
      <c r="A78" s="154" t="str">
        <f t="shared" si="3"/>
        <v/>
      </c>
      <c r="B78" s="5"/>
      <c r="C78" s="197"/>
      <c r="D78" s="197"/>
      <c r="E78" s="197"/>
      <c r="F78" s="4"/>
      <c r="G78" s="155">
        <v>0</v>
      </c>
      <c r="H78" s="155">
        <v>0</v>
      </c>
      <c r="I78" s="170">
        <f>SUMIFS(LN_1,DDBR,$B78,DBR,$C78,RBR,$D78,CBR,$E78)</f>
        <v>0</v>
      </c>
      <c r="J78" s="170">
        <f>SUMIFS(TN_1,DDBR,$B78,DBR,$C78,RBR,$D78,CBR,$E78)</f>
        <v>0</v>
      </c>
      <c r="K78" s="170">
        <f>SUMIFS(LX_1,DDBR,$B78,DBR,$C78,RBR,$D78,CBR,$E78)</f>
        <v>0</v>
      </c>
      <c r="L78" s="170">
        <f>SUMIFS(TX_1,DDBR,$B78,DBR,$C78,RBR,$D78,CBR,$E78)</f>
        <v>0</v>
      </c>
      <c r="M78" s="155">
        <f t="shared" si="4"/>
        <v>0</v>
      </c>
      <c r="N78" s="155">
        <f t="shared" si="5"/>
        <v>0</v>
      </c>
    </row>
    <row r="79" spans="1:14" ht="19.5" customHeight="1">
      <c r="A79" s="154" t="str">
        <f t="shared" si="3"/>
        <v/>
      </c>
      <c r="B79" s="5"/>
      <c r="C79" s="197"/>
      <c r="D79" s="197"/>
      <c r="E79" s="197"/>
      <c r="F79" s="4"/>
      <c r="G79" s="155">
        <v>0</v>
      </c>
      <c r="H79" s="155">
        <v>0</v>
      </c>
      <c r="I79" s="170">
        <f>SUMIFS(LN_1,DDBR,$B79,DBR,$C79,RBR,$D79,CBR,$E79)</f>
        <v>0</v>
      </c>
      <c r="J79" s="170">
        <f>SUMIFS(TN_1,DDBR,$B79,DBR,$C79,RBR,$D79,CBR,$E79)</f>
        <v>0</v>
      </c>
      <c r="K79" s="170">
        <f>SUMIFS(LX_1,DDBR,$B79,DBR,$C79,RBR,$D79,CBR,$E79)</f>
        <v>0</v>
      </c>
      <c r="L79" s="170">
        <f>SUMIFS(TX_1,DDBR,$B79,DBR,$C79,RBR,$D79,CBR,$E79)</f>
        <v>0</v>
      </c>
      <c r="M79" s="155">
        <f t="shared" si="4"/>
        <v>0</v>
      </c>
      <c r="N79" s="155">
        <f t="shared" si="5"/>
        <v>0</v>
      </c>
    </row>
    <row r="80" spans="1:14" ht="19.5" customHeight="1">
      <c r="A80" s="154" t="str">
        <f t="shared" si="3"/>
        <v/>
      </c>
      <c r="B80" s="5"/>
      <c r="C80" s="197"/>
      <c r="D80" s="197"/>
      <c r="E80" s="197"/>
      <c r="F80" s="4"/>
      <c r="G80" s="155">
        <v>0</v>
      </c>
      <c r="H80" s="155">
        <v>0</v>
      </c>
      <c r="I80" s="170">
        <f>SUMIFS(LN_1,DDBR,$B80,DBR,$C80,RBR,$D80,CBR,$E80)</f>
        <v>0</v>
      </c>
      <c r="J80" s="170">
        <f>SUMIFS(TN_1,DDBR,$B80,DBR,$C80,RBR,$D80,CBR,$E80)</f>
        <v>0</v>
      </c>
      <c r="K80" s="170">
        <f>SUMIFS(LX_1,DDBR,$B80,DBR,$C80,RBR,$D80,CBR,$E80)</f>
        <v>0</v>
      </c>
      <c r="L80" s="170">
        <f>SUMIFS(TX_1,DDBR,$B80,DBR,$C80,RBR,$D80,CBR,$E80)</f>
        <v>0</v>
      </c>
      <c r="M80" s="155">
        <f t="shared" si="4"/>
        <v>0</v>
      </c>
      <c r="N80" s="155">
        <f t="shared" si="5"/>
        <v>0</v>
      </c>
    </row>
    <row r="81" spans="1:14" ht="19.5" customHeight="1">
      <c r="A81" s="154" t="str">
        <f t="shared" si="3"/>
        <v/>
      </c>
      <c r="B81" s="5"/>
      <c r="C81" s="197"/>
      <c r="D81" s="197"/>
      <c r="E81" s="197"/>
      <c r="F81" s="4"/>
      <c r="G81" s="155">
        <v>0</v>
      </c>
      <c r="H81" s="155">
        <v>0</v>
      </c>
      <c r="I81" s="170">
        <f>SUMIFS(LN_1,DDBR,$B81,DBR,$C81,RBR,$D81,CBR,$E81)</f>
        <v>0</v>
      </c>
      <c r="J81" s="170">
        <f>SUMIFS(TN_1,DDBR,$B81,DBR,$C81,RBR,$D81,CBR,$E81)</f>
        <v>0</v>
      </c>
      <c r="K81" s="170">
        <f>SUMIFS(LX_1,DDBR,$B81,DBR,$C81,RBR,$D81,CBR,$E81)</f>
        <v>0</v>
      </c>
      <c r="L81" s="170">
        <f>SUMIFS(TX_1,DDBR,$B81,DBR,$C81,RBR,$D81,CBR,$E81)</f>
        <v>0</v>
      </c>
      <c r="M81" s="155">
        <f t="shared" si="4"/>
        <v>0</v>
      </c>
      <c r="N81" s="155">
        <f t="shared" si="5"/>
        <v>0</v>
      </c>
    </row>
    <row r="82" spans="1:14" ht="19.5" customHeight="1">
      <c r="A82" s="154" t="str">
        <f>IF(B82&lt;&gt;"",A81+1,"")</f>
        <v/>
      </c>
      <c r="B82" s="5"/>
      <c r="C82" s="197"/>
      <c r="D82" s="197"/>
      <c r="E82" s="197"/>
      <c r="F82" s="4"/>
      <c r="G82" s="155">
        <v>0</v>
      </c>
      <c r="H82" s="155">
        <v>0</v>
      </c>
      <c r="I82" s="170">
        <f>SUMIFS(LN_1,DDBR,$B82,DBR,$C82,RBR,$D82,CBR,$E82)</f>
        <v>0</v>
      </c>
      <c r="J82" s="170">
        <f>SUMIFS(TN_1,DDBR,$B82,DBR,$C82,RBR,$D82,CBR,$E82)</f>
        <v>0</v>
      </c>
      <c r="K82" s="170">
        <f>SUMIFS(LX_1,DDBR,$B82,DBR,$C82,RBR,$D82,CBR,$E82)</f>
        <v>0</v>
      </c>
      <c r="L82" s="170">
        <f>SUMIFS(TX_1,DDBR,$B82,DBR,$C82,RBR,$D82,CBR,$E82)</f>
        <v>0</v>
      </c>
      <c r="M82" s="155">
        <f t="shared" si="2"/>
        <v>0</v>
      </c>
      <c r="N82" s="155">
        <f t="shared" si="2"/>
        <v>0</v>
      </c>
    </row>
    <row r="83" spans="1:14" ht="19.5" customHeight="1">
      <c r="A83" s="154" t="str">
        <f t="shared" si="1"/>
        <v/>
      </c>
      <c r="B83" s="5"/>
      <c r="C83" s="197"/>
      <c r="D83" s="197"/>
      <c r="E83" s="197"/>
      <c r="F83" s="4"/>
      <c r="G83" s="155">
        <v>0</v>
      </c>
      <c r="H83" s="155">
        <v>0</v>
      </c>
      <c r="I83" s="170">
        <f>SUMIFS(LN_1,DDBR,$B83,DBR,$C83,RBR,$D83,CBR,$E83)</f>
        <v>0</v>
      </c>
      <c r="J83" s="170">
        <f>SUMIFS(TN_1,DDBR,$B83,DBR,$C83,RBR,$D83,CBR,$E83)</f>
        <v>0</v>
      </c>
      <c r="K83" s="170">
        <f>SUMIFS(LX_1,DDBR,$B83,DBR,$C83,RBR,$D83,CBR,$E83)</f>
        <v>0</v>
      </c>
      <c r="L83" s="170">
        <f>SUMIFS(TX_1,DDBR,$B83,DBR,$C83,RBR,$D83,CBR,$E83)</f>
        <v>0</v>
      </c>
      <c r="M83" s="155">
        <f t="shared" si="2"/>
        <v>0</v>
      </c>
      <c r="N83" s="155">
        <f t="shared" si="2"/>
        <v>0</v>
      </c>
    </row>
    <row r="84" spans="1:14" ht="19.5" customHeight="1">
      <c r="A84" s="154" t="str">
        <f t="shared" si="1"/>
        <v/>
      </c>
      <c r="B84" s="5"/>
      <c r="C84" s="197"/>
      <c r="D84" s="197"/>
      <c r="E84" s="197"/>
      <c r="F84" s="4"/>
      <c r="G84" s="155">
        <v>0</v>
      </c>
      <c r="H84" s="155">
        <v>0</v>
      </c>
      <c r="I84" s="170">
        <f>SUMIFS(LN_1,DDBR,$B84,DBR,$C84,RBR,$D84,CBR,$E84)</f>
        <v>0</v>
      </c>
      <c r="J84" s="170">
        <f>SUMIFS(TN_1,DDBR,$B84,DBR,$C84,RBR,$D84,CBR,$E84)</f>
        <v>0</v>
      </c>
      <c r="K84" s="170">
        <f>SUMIFS(LX_1,DDBR,$B84,DBR,$C84,RBR,$D84,CBR,$E84)</f>
        <v>0</v>
      </c>
      <c r="L84" s="170">
        <f>SUMIFS(TX_1,DDBR,$B84,DBR,$C84,RBR,$D84,CBR,$E84)</f>
        <v>0</v>
      </c>
      <c r="M84" s="155">
        <f t="shared" si="2"/>
        <v>0</v>
      </c>
      <c r="N84" s="155">
        <f t="shared" si="2"/>
        <v>0</v>
      </c>
    </row>
    <row r="85" spans="1:14" ht="19.5" customHeight="1">
      <c r="A85" s="154" t="str">
        <f t="shared" si="1"/>
        <v/>
      </c>
      <c r="B85" s="5"/>
      <c r="C85" s="197"/>
      <c r="D85" s="197"/>
      <c r="E85" s="197"/>
      <c r="F85" s="4"/>
      <c r="G85" s="155">
        <v>0</v>
      </c>
      <c r="H85" s="155">
        <v>0</v>
      </c>
      <c r="I85" s="170">
        <f>SUMIFS(LN_1,DDBR,$B85,DBR,$C85,RBR,$D85,CBR,$E85)</f>
        <v>0</v>
      </c>
      <c r="J85" s="170">
        <f>SUMIFS(TN_1,DDBR,$B85,DBR,$C85,RBR,$D85,CBR,$E85)</f>
        <v>0</v>
      </c>
      <c r="K85" s="170">
        <f>SUMIFS(LX_1,DDBR,$B85,DBR,$C85,RBR,$D85,CBR,$E85)</f>
        <v>0</v>
      </c>
      <c r="L85" s="170">
        <f>SUMIFS(TX_1,DDBR,$B85,DBR,$C85,RBR,$D85,CBR,$E85)</f>
        <v>0</v>
      </c>
      <c r="M85" s="155">
        <f t="shared" si="2"/>
        <v>0</v>
      </c>
      <c r="N85" s="155">
        <f t="shared" si="2"/>
        <v>0</v>
      </c>
    </row>
    <row r="86" spans="1:14" ht="19.5" customHeight="1">
      <c r="A86" s="154" t="str">
        <f t="shared" si="1"/>
        <v/>
      </c>
      <c r="B86" s="5"/>
      <c r="C86" s="197"/>
      <c r="D86" s="197"/>
      <c r="E86" s="197"/>
      <c r="F86" s="4"/>
      <c r="G86" s="155">
        <v>0</v>
      </c>
      <c r="H86" s="155">
        <v>0</v>
      </c>
      <c r="I86" s="170">
        <f>SUMIFS(LN_1,DDBR,$B86,DBR,$C86,RBR,$D86,CBR,$E86)</f>
        <v>0</v>
      </c>
      <c r="J86" s="170">
        <f>SUMIFS(TN_1,DDBR,$B86,DBR,$C86,RBR,$D86,CBR,$E86)</f>
        <v>0</v>
      </c>
      <c r="K86" s="170">
        <f>SUMIFS(LX_1,DDBR,$B86,DBR,$C86,RBR,$D86,CBR,$E86)</f>
        <v>0</v>
      </c>
      <c r="L86" s="170">
        <f>SUMIFS(TX_1,DDBR,$B86,DBR,$C86,RBR,$D86,CBR,$E86)</f>
        <v>0</v>
      </c>
      <c r="M86" s="155">
        <f t="shared" si="2"/>
        <v>0</v>
      </c>
      <c r="N86" s="155">
        <f t="shared" si="2"/>
        <v>0</v>
      </c>
    </row>
    <row r="87" spans="1:14" ht="19.5" customHeight="1">
      <c r="A87" s="154"/>
      <c r="B87" s="5"/>
      <c r="C87" s="197"/>
      <c r="D87" s="197"/>
      <c r="E87" s="197"/>
      <c r="F87" s="4"/>
      <c r="G87" s="155"/>
      <c r="H87" s="155"/>
      <c r="I87" s="153"/>
      <c r="J87" s="153"/>
      <c r="K87" s="153"/>
      <c r="L87" s="153"/>
      <c r="M87" s="155"/>
      <c r="N87" s="155"/>
    </row>
    <row r="88" spans="1:14" ht="18" customHeight="1">
      <c r="A88" s="151"/>
      <c r="B88" s="156" t="s">
        <v>145</v>
      </c>
      <c r="C88" s="198"/>
      <c r="D88" s="198"/>
      <c r="E88" s="198"/>
      <c r="F88" s="151"/>
      <c r="G88" s="157">
        <v>0</v>
      </c>
      <c r="H88" s="157">
        <v>0</v>
      </c>
      <c r="I88" s="157">
        <f>SUM(I6:I13)</f>
        <v>0</v>
      </c>
      <c r="J88" s="157">
        <f>SUM(J6:J13)</f>
        <v>0</v>
      </c>
      <c r="K88" s="157">
        <f>SUM(K6:K13)</f>
        <v>0</v>
      </c>
      <c r="L88" s="157">
        <f>SUM(L6:L13)</f>
        <v>0</v>
      </c>
      <c r="M88" s="157">
        <f>SUM(M6:M13)</f>
        <v>6340</v>
      </c>
      <c r="N88" s="157">
        <f>SUM(N6:N13)</f>
        <v>29677440</v>
      </c>
    </row>
    <row r="89" spans="1:14" ht="18.75" customHeight="1">
      <c r="A89" s="164">
        <f>IF(B89&lt;&gt;"",ROW()-(ROW()-1),"")</f>
        <v>1</v>
      </c>
      <c r="B89" s="3" t="s">
        <v>175</v>
      </c>
      <c r="C89" s="197">
        <v>105</v>
      </c>
      <c r="D89" s="197">
        <v>180</v>
      </c>
      <c r="E89" s="197"/>
      <c r="F89" s="158"/>
      <c r="G89" s="155"/>
      <c r="H89" s="153"/>
      <c r="I89" s="170">
        <f>SUMIFS(LN,DDMV,$B89,DMV,$C89,RMV,$D89,CMV,$E89)</f>
        <v>150</v>
      </c>
      <c r="J89" s="170">
        <f>SUMIFS(TN,DDMV,$B89,DMV,$C89,RMV,$D89,CMV,$E89)</f>
        <v>2551500</v>
      </c>
      <c r="K89" s="170">
        <f>SUMIFS(LX,DDMV,$B89,DMV,$C89,RMV,$D89,CMV,$E89)</f>
        <v>150</v>
      </c>
      <c r="L89" s="170">
        <f>SUMIFS(TX,DDMV,$B89,DMV,$C89,RMV,$D89,CMV,$E89)</f>
        <v>2551500</v>
      </c>
      <c r="M89" s="153">
        <f>G89+I89-K89</f>
        <v>0</v>
      </c>
      <c r="N89" s="153">
        <f>H89+J89-L89</f>
        <v>0</v>
      </c>
    </row>
    <row r="90" spans="1:14" ht="19.5" customHeight="1">
      <c r="A90" s="164">
        <f t="shared" ref="A90:A97" si="6">IF(B90&lt;&gt;"",ROW()-(ROW()-1),"")</f>
        <v>1</v>
      </c>
      <c r="B90" s="3" t="s">
        <v>175</v>
      </c>
      <c r="C90" s="197">
        <v>115</v>
      </c>
      <c r="D90" s="197">
        <v>186</v>
      </c>
      <c r="E90" s="197"/>
      <c r="F90" s="158"/>
      <c r="G90" s="155"/>
      <c r="H90" s="155"/>
      <c r="I90" s="170">
        <f>SUMIFS(LN,DDMV,$B90,DMV,$C90,RMV,$D90,CMV,$E90)</f>
        <v>200</v>
      </c>
      <c r="J90" s="170">
        <f>SUMIFS(TN,DDMV,$B90,DMV,$C90,RMV,$D90,CMV,$E90)</f>
        <v>3850200</v>
      </c>
      <c r="K90" s="170">
        <f>SUMIFS(LX,DDMV,$B90,DMV,$C90,RMV,$D90,CMV,$E90)</f>
        <v>200</v>
      </c>
      <c r="L90" s="170">
        <f>SUMIFS(TX,DDMV,$B90,DMV,$C90,RMV,$D90,CMV,$E90)</f>
        <v>3850200</v>
      </c>
      <c r="M90" s="155">
        <f>G90+I90-K90</f>
        <v>0</v>
      </c>
      <c r="N90" s="155">
        <f>H90+J90-L90</f>
        <v>0</v>
      </c>
    </row>
    <row r="91" spans="1:14" ht="18.75" customHeight="1">
      <c r="A91" s="164">
        <f t="shared" si="6"/>
        <v>1</v>
      </c>
      <c r="B91" s="3" t="s">
        <v>175</v>
      </c>
      <c r="C91" s="197">
        <v>125</v>
      </c>
      <c r="D91" s="197">
        <v>190</v>
      </c>
      <c r="E91" s="197"/>
      <c r="F91" s="158"/>
      <c r="G91" s="155"/>
      <c r="H91" s="155"/>
      <c r="I91" s="170">
        <f>SUMIFS(LN,DDMV,$B91,DMV,$C91,RMV,$D91,CMV,$E91)</f>
        <v>40</v>
      </c>
      <c r="J91" s="170">
        <f>SUMIFS(TN,DDMV,$B91,DMV,$C91,RMV,$D91,CMV,$E91)</f>
        <v>855000</v>
      </c>
      <c r="K91" s="170">
        <f>SUMIFS(LX,DDMV,$B91,DMV,$C91,RMV,$D91,CMV,$E91)</f>
        <v>40</v>
      </c>
      <c r="L91" s="170">
        <f>SUMIFS(TX,DDMV,$B91,DMV,$C91,RMV,$D91,CMV,$E91)</f>
        <v>855000</v>
      </c>
      <c r="M91" s="155">
        <f>G91+I91-K91</f>
        <v>0</v>
      </c>
      <c r="N91" s="155">
        <f>H91+J91-L91</f>
        <v>0</v>
      </c>
    </row>
    <row r="92" spans="1:14" ht="18.75" customHeight="1">
      <c r="A92" s="164">
        <f t="shared" si="6"/>
        <v>1</v>
      </c>
      <c r="B92" s="3" t="s">
        <v>175</v>
      </c>
      <c r="C92" s="197">
        <v>125</v>
      </c>
      <c r="D92" s="197">
        <v>234</v>
      </c>
      <c r="E92" s="197"/>
      <c r="F92" s="158"/>
      <c r="G92" s="155"/>
      <c r="H92" s="155"/>
      <c r="I92" s="170">
        <f>SUMIFS(LN,DDMV,$B92,DMV,$C92,RMV,$D92,CMV,$E92)</f>
        <v>18</v>
      </c>
      <c r="J92" s="170">
        <f>SUMIFS(TN,DDMV,$B92,DMV,$C92,RMV,$D92,CMV,$E92)</f>
        <v>473850</v>
      </c>
      <c r="K92" s="170">
        <f>SUMIFS(LX,DDMV,$B92,DMV,$C92,RMV,$D92,CMV,$E92)</f>
        <v>18</v>
      </c>
      <c r="L92" s="170">
        <f>SUMIFS(TX,DDMV,$B92,DMV,$C92,RMV,$D92,CMV,$E92)</f>
        <v>473850</v>
      </c>
      <c r="M92" s="155">
        <f>G92+I92-K92</f>
        <v>0</v>
      </c>
      <c r="N92" s="155">
        <f>H92+J92-L92</f>
        <v>0</v>
      </c>
    </row>
    <row r="93" spans="1:14" ht="19.5" customHeight="1">
      <c r="A93" s="164">
        <f t="shared" si="6"/>
        <v>1</v>
      </c>
      <c r="B93" s="5" t="s">
        <v>175</v>
      </c>
      <c r="C93" s="197">
        <v>95</v>
      </c>
      <c r="D93" s="197">
        <v>226</v>
      </c>
      <c r="E93" s="197"/>
      <c r="F93" s="158"/>
      <c r="G93" s="155"/>
      <c r="H93" s="155"/>
      <c r="I93" s="170">
        <f>SUMIFS(LN,DDMV,$B93,DMV,$C93,RMV,$D93,CMV,$E93)</f>
        <v>53</v>
      </c>
      <c r="J93" s="170">
        <f>SUMIFS(TN,DDMV,$B93,DMV,$C93,RMV,$D93,CMV,$E93)</f>
        <v>1024119</v>
      </c>
      <c r="K93" s="170">
        <f>SUMIFS(LX,DDMV,$B93,DMV,$C93,RMV,$D93,CMV,$E93)</f>
        <v>53</v>
      </c>
      <c r="L93" s="170">
        <f>SUMIFS(TX,DDMV,$B93,DMV,$C93,RMV,$D93,CMV,$E93)</f>
        <v>1024119</v>
      </c>
      <c r="M93" s="155">
        <f>G93+I93-K93</f>
        <v>0</v>
      </c>
      <c r="N93" s="155">
        <f>H93+J93-L93</f>
        <v>0</v>
      </c>
    </row>
    <row r="94" spans="1:14" ht="19.5" customHeight="1">
      <c r="A94" s="164">
        <f t="shared" si="6"/>
        <v>1</v>
      </c>
      <c r="B94" s="5" t="s">
        <v>175</v>
      </c>
      <c r="C94" s="197">
        <v>95</v>
      </c>
      <c r="D94" s="197">
        <v>166</v>
      </c>
      <c r="E94" s="197"/>
      <c r="F94" s="158"/>
      <c r="G94" s="155"/>
      <c r="H94" s="155"/>
      <c r="I94" s="170">
        <f>SUMIFS(LN,DDMV,$B94,DMV,$C94,RMV,$D94,CMV,$E94)</f>
        <v>65</v>
      </c>
      <c r="J94" s="170">
        <f>SUMIFS(TN,DDMV,$B94,DMV,$C94,RMV,$D94,CMV,$E94)</f>
        <v>922545</v>
      </c>
      <c r="K94" s="170">
        <f>SUMIFS(LX,DDMV,$B94,DMV,$C94,RMV,$D94,CMV,$E94)</f>
        <v>65</v>
      </c>
      <c r="L94" s="170">
        <f>SUMIFS(TX,DDMV,$B94,DMV,$C94,RMV,$D94,CMV,$E94)</f>
        <v>922545</v>
      </c>
      <c r="M94" s="155">
        <f>G94+I94-K94</f>
        <v>0</v>
      </c>
      <c r="N94" s="155">
        <f>H94+J94-L94</f>
        <v>0</v>
      </c>
    </row>
    <row r="95" spans="1:14" ht="19.5" customHeight="1">
      <c r="A95" s="164">
        <f t="shared" si="6"/>
        <v>1</v>
      </c>
      <c r="B95" s="5" t="s">
        <v>175</v>
      </c>
      <c r="C95" s="197">
        <v>80</v>
      </c>
      <c r="D95" s="197">
        <v>200</v>
      </c>
      <c r="E95" s="197"/>
      <c r="F95" s="158"/>
      <c r="G95" s="155"/>
      <c r="H95" s="155"/>
      <c r="I95" s="170">
        <f>SUMIFS(LN,DDMV,$B95,DMV,$C95,RMV,$D95,CMV,$E95)</f>
        <v>10</v>
      </c>
      <c r="J95" s="170">
        <f>SUMIFS(TN,DDMV,$B95,DMV,$C95,RMV,$D95,CMV,$E95)</f>
        <v>144000</v>
      </c>
      <c r="K95" s="170">
        <f>SUMIFS(LX,DDMV,$B95,DMV,$C95,RMV,$D95,CMV,$E95)</f>
        <v>10</v>
      </c>
      <c r="L95" s="170">
        <f>SUMIFS(TX,DDMV,$B95,DMV,$C95,RMV,$D95,CMV,$E95)</f>
        <v>144000</v>
      </c>
      <c r="M95" s="155">
        <f>G95+I95-K95</f>
        <v>0</v>
      </c>
      <c r="N95" s="155">
        <f>H95+J95-L95</f>
        <v>0</v>
      </c>
    </row>
    <row r="96" spans="1:14" ht="19.5" customHeight="1">
      <c r="A96" s="164">
        <f t="shared" si="6"/>
        <v>1</v>
      </c>
      <c r="B96" s="5" t="s">
        <v>175</v>
      </c>
      <c r="C96" s="197">
        <v>80</v>
      </c>
      <c r="D96" s="197">
        <v>250</v>
      </c>
      <c r="E96" s="197"/>
      <c r="F96" s="158"/>
      <c r="G96" s="155"/>
      <c r="H96" s="155"/>
      <c r="I96" s="170">
        <f>SUMIFS(LN,DDMV,$B96,DMV,$C96,RMV,$D96,CMV,$E96)</f>
        <v>40</v>
      </c>
      <c r="J96" s="170">
        <f>SUMIFS(TN,DDMV,$B96,DMV,$C96,RMV,$D96,CMV,$E96)</f>
        <v>720000</v>
      </c>
      <c r="K96" s="170">
        <f>SUMIFS(LX,DDMV,$B96,DMV,$C96,RMV,$D96,CMV,$E96)</f>
        <v>40</v>
      </c>
      <c r="L96" s="170">
        <f>SUMIFS(TX,DDMV,$B96,DMV,$C96,RMV,$D96,CMV,$E96)</f>
        <v>720000</v>
      </c>
      <c r="M96" s="155">
        <f>G96+I96-K96</f>
        <v>0</v>
      </c>
      <c r="N96" s="155">
        <f>H96+J96-L96</f>
        <v>0</v>
      </c>
    </row>
    <row r="97" spans="1:14" ht="19.5" customHeight="1">
      <c r="A97" s="164">
        <f t="shared" si="6"/>
        <v>1</v>
      </c>
      <c r="B97" s="5" t="s">
        <v>175</v>
      </c>
      <c r="C97" s="197">
        <v>75</v>
      </c>
      <c r="D97" s="197">
        <v>114</v>
      </c>
      <c r="E97" s="197"/>
      <c r="F97" s="158"/>
      <c r="G97" s="155"/>
      <c r="H97" s="155"/>
      <c r="I97" s="170">
        <f>SUMIFS(LN,DDMV,$B97,DMV,$C97,RMV,$D97,CMV,$E97)</f>
        <v>200</v>
      </c>
      <c r="J97" s="170">
        <f>SUMIFS(TN,DDMV,$B97,DMV,$C97,RMV,$D97,CMV,$E97)</f>
        <v>1539000</v>
      </c>
      <c r="K97" s="170">
        <f>SUMIFS(LX,DDMV,$B97,DMV,$C97,RMV,$D97,CMV,$E97)</f>
        <v>200</v>
      </c>
      <c r="L97" s="170">
        <f>SUMIFS(TX,DDMV,$B97,DMV,$C97,RMV,$D97,CMV,$E97)</f>
        <v>1539000</v>
      </c>
      <c r="M97" s="155">
        <f>G97+I97-K97</f>
        <v>0</v>
      </c>
      <c r="N97" s="155">
        <f>H97+J97-L97</f>
        <v>0</v>
      </c>
    </row>
    <row r="98" spans="1:14" ht="19.5" customHeight="1">
      <c r="A98" s="154">
        <f>IF(B98&lt;&gt;"",A97+1,"")</f>
        <v>2</v>
      </c>
      <c r="B98" s="5" t="s">
        <v>175</v>
      </c>
      <c r="C98" s="197">
        <v>105</v>
      </c>
      <c r="D98" s="197">
        <v>162</v>
      </c>
      <c r="E98" s="197"/>
      <c r="F98" s="158"/>
      <c r="G98" s="155"/>
      <c r="H98" s="155"/>
      <c r="I98" s="170">
        <f>SUMIFS(LN,DDMV,$B98,DMV,$C98,RMV,$D98,CMV,$E98)</f>
        <v>10</v>
      </c>
      <c r="J98" s="170">
        <f>SUMIFS(TN,DDMV,$B98,DMV,$C98,RMV,$D98,CMV,$E98)</f>
        <v>153090</v>
      </c>
      <c r="K98" s="170">
        <f>SUMIFS(LX,DDMV,$B98,DMV,$C98,RMV,$D98,CMV,$E98)</f>
        <v>10</v>
      </c>
      <c r="L98" s="170">
        <f>SUMIFS(TX,DDMV,$B98,DMV,$C98,RMV,$D98,CMV,$E98)</f>
        <v>153090</v>
      </c>
      <c r="M98" s="155">
        <f>G98+I98-K98</f>
        <v>0</v>
      </c>
      <c r="N98" s="155">
        <f>H98+J98-L98</f>
        <v>0</v>
      </c>
    </row>
    <row r="99" spans="1:14" ht="19.5" customHeight="1">
      <c r="A99" s="154">
        <f>IF(B99&lt;&gt;"",A98+1,"")</f>
        <v>3</v>
      </c>
      <c r="B99" s="5" t="s">
        <v>175</v>
      </c>
      <c r="C99" s="197">
        <v>115</v>
      </c>
      <c r="D99" s="197">
        <v>176</v>
      </c>
      <c r="E99" s="197"/>
      <c r="F99" s="158"/>
      <c r="G99" s="155"/>
      <c r="H99" s="155"/>
      <c r="I99" s="170">
        <f>SUMIFS(LN,DDMV,$B99,DMV,$C99,RMV,$D99,CMV,$E99)</f>
        <v>50</v>
      </c>
      <c r="J99" s="170">
        <f>SUMIFS(TN,DDMV,$B99,DMV,$C99,RMV,$D99,CMV,$E99)</f>
        <v>910800</v>
      </c>
      <c r="K99" s="170">
        <f>SUMIFS(LX,DDMV,$B99,DMV,$C99,RMV,$D99,CMV,$E99)</f>
        <v>50</v>
      </c>
      <c r="L99" s="170">
        <f>SUMIFS(TX,DDMV,$B99,DMV,$C99,RMV,$D99,CMV,$E99)</f>
        <v>910800</v>
      </c>
      <c r="M99" s="155">
        <f>G99+I99-K99</f>
        <v>0</v>
      </c>
      <c r="N99" s="155">
        <f>H99+J99-L99</f>
        <v>0</v>
      </c>
    </row>
    <row r="100" spans="1:14" ht="19.5" customHeight="1">
      <c r="A100" s="154">
        <f>IF(B100&lt;&gt;"",A99+1,"")</f>
        <v>4</v>
      </c>
      <c r="B100" s="5" t="s">
        <v>175</v>
      </c>
      <c r="C100" s="197">
        <v>105</v>
      </c>
      <c r="D100" s="197">
        <v>211</v>
      </c>
      <c r="E100" s="197"/>
      <c r="F100" s="158"/>
      <c r="G100" s="155"/>
      <c r="H100" s="155"/>
      <c r="I100" s="170">
        <f>SUMIFS(LN,DDMV,$B100,DMV,$C100,RMV,$D100,CMV,$E100)</f>
        <v>20</v>
      </c>
      <c r="J100" s="170">
        <f>SUMIFS(TN,DDMV,$B100,DMV,$C100,RMV,$D100,CMV,$E100)</f>
        <v>398790</v>
      </c>
      <c r="K100" s="170">
        <f>SUMIFS(LX,DDMV,$B100,DMV,$C100,RMV,$D100,CMV,$E100)</f>
        <v>20</v>
      </c>
      <c r="L100" s="170">
        <f>SUMIFS(TX,DDMV,$B100,DMV,$C100,RMV,$D100,CMV,$E100)</f>
        <v>398790</v>
      </c>
      <c r="M100" s="155">
        <f>G100+I100-K100</f>
        <v>0</v>
      </c>
      <c r="N100" s="155">
        <f>H100+J100-L100</f>
        <v>0</v>
      </c>
    </row>
    <row r="101" spans="1:14" ht="19.5" customHeight="1">
      <c r="A101" s="154">
        <f>IF(B101&lt;&gt;"",A100+1,"")</f>
        <v>5</v>
      </c>
      <c r="B101" s="5" t="s">
        <v>175</v>
      </c>
      <c r="C101" s="197">
        <v>110</v>
      </c>
      <c r="D101" s="197">
        <v>184</v>
      </c>
      <c r="E101" s="197"/>
      <c r="F101" s="158"/>
      <c r="G101" s="155"/>
      <c r="H101" s="155"/>
      <c r="I101" s="170">
        <f>SUMIFS(LN,DDMV,$B101,DMV,$C101,RMV,$D101,CMV,$E101)</f>
        <v>40</v>
      </c>
      <c r="J101" s="170">
        <f>SUMIFS(TN,DDMV,$B101,DMV,$C101,RMV,$D101,CMV,$E101)</f>
        <v>728640</v>
      </c>
      <c r="K101" s="170">
        <f>SUMIFS(LX,DDMV,$B101,DMV,$C101,RMV,$D101,CMV,$E101)</f>
        <v>40</v>
      </c>
      <c r="L101" s="170">
        <f>SUMIFS(TX,DDMV,$B101,DMV,$C101,RMV,$D101,CMV,$E101)</f>
        <v>728640</v>
      </c>
      <c r="M101" s="155">
        <f>G101+I101-K101</f>
        <v>0</v>
      </c>
      <c r="N101" s="155">
        <f>H101+J101-L101</f>
        <v>0</v>
      </c>
    </row>
    <row r="102" spans="1:14" ht="19.5" customHeight="1">
      <c r="A102" s="154">
        <f>IF(B102&lt;&gt;"",A101+1,"")</f>
        <v>6</v>
      </c>
      <c r="B102" s="5" t="s">
        <v>175</v>
      </c>
      <c r="C102" s="197">
        <v>110</v>
      </c>
      <c r="D102" s="197">
        <v>140</v>
      </c>
      <c r="E102" s="197"/>
      <c r="F102" s="158"/>
      <c r="G102" s="155"/>
      <c r="H102" s="155"/>
      <c r="I102" s="170">
        <f>SUMIFS(LN,DDMV,$B102,DMV,$C102,RMV,$D102,CMV,$E102)</f>
        <v>66</v>
      </c>
      <c r="J102" s="170">
        <f>SUMIFS(TN,DDMV,$B102,DMV,$C102,RMV,$D102,CMV,$E102)</f>
        <v>914760</v>
      </c>
      <c r="K102" s="170">
        <f>SUMIFS(LX,DDMV,$B102,DMV,$C102,RMV,$D102,CMV,$E102)</f>
        <v>66</v>
      </c>
      <c r="L102" s="170">
        <f>SUMIFS(TX,DDMV,$B102,DMV,$C102,RMV,$D102,CMV,$E102)</f>
        <v>914760</v>
      </c>
      <c r="M102" s="155">
        <f>G102+I102-K102</f>
        <v>0</v>
      </c>
      <c r="N102" s="155">
        <f>H102+J102-L102</f>
        <v>0</v>
      </c>
    </row>
    <row r="103" spans="1:14" ht="19.5" customHeight="1">
      <c r="A103" s="154">
        <f>IF(B103&lt;&gt;"",A102+1,"")</f>
        <v>7</v>
      </c>
      <c r="B103" s="5" t="s">
        <v>175</v>
      </c>
      <c r="C103" s="197">
        <v>110</v>
      </c>
      <c r="D103" s="197">
        <v>154</v>
      </c>
      <c r="E103" s="197"/>
      <c r="F103" s="158"/>
      <c r="G103" s="155"/>
      <c r="H103" s="155"/>
      <c r="I103" s="170">
        <f>SUMIFS(LN,DDMV,$B103,DMV,$C103,RMV,$D103,CMV,$E103)</f>
        <v>24</v>
      </c>
      <c r="J103" s="170">
        <f>SUMIFS(TN,DDMV,$B103,DMV,$C103,RMV,$D103,CMV,$E103)</f>
        <v>365904</v>
      </c>
      <c r="K103" s="170">
        <f>SUMIFS(LX,DDMV,$B103,DMV,$C103,RMV,$D103,CMV,$E103)</f>
        <v>24</v>
      </c>
      <c r="L103" s="170">
        <f>SUMIFS(TX,DDMV,$B103,DMV,$C103,RMV,$D103,CMV,$E103)</f>
        <v>365904</v>
      </c>
      <c r="M103" s="155">
        <f>G103+I103-K103</f>
        <v>0</v>
      </c>
      <c r="N103" s="155">
        <f>H103+J103-L103</f>
        <v>0</v>
      </c>
    </row>
    <row r="104" spans="1:14" ht="19.5" customHeight="1">
      <c r="A104" s="154">
        <f>IF(B104&lt;&gt;"",A103+1,"")</f>
        <v>8</v>
      </c>
      <c r="B104" s="5" t="s">
        <v>176</v>
      </c>
      <c r="C104" s="197">
        <v>41</v>
      </c>
      <c r="D104" s="197">
        <v>27</v>
      </c>
      <c r="E104" s="197"/>
      <c r="F104" s="158"/>
      <c r="G104" s="155"/>
      <c r="H104" s="155"/>
      <c r="I104" s="170">
        <f>SUMIFS(LN,DDMV,$B104,DMV,$C104,RMV,$D104,CMV,$E104)</f>
        <v>1020</v>
      </c>
      <c r="J104" s="170">
        <f>SUMIFS(TN,DDMV,$B104,DMV,$C104,RMV,$D104,CMV,$E104)</f>
        <v>6489878</v>
      </c>
      <c r="K104" s="170">
        <f>SUMIFS(LX,DDMV,$B104,DMV,$C104,RMV,$D104,CMV,$E104)</f>
        <v>1020</v>
      </c>
      <c r="L104" s="170">
        <f>SUMIFS(TX,DDMV,$B104,DMV,$C104,RMV,$D104,CMV,$E104)</f>
        <v>6489878</v>
      </c>
      <c r="M104" s="155">
        <f>G104+I104-K104</f>
        <v>0</v>
      </c>
      <c r="N104" s="155">
        <f>H104+J104-L104</f>
        <v>0</v>
      </c>
    </row>
    <row r="105" spans="1:14" ht="19.5" customHeight="1">
      <c r="A105" s="154">
        <f>IF(B105&lt;&gt;"",A104+1,"")</f>
        <v>9</v>
      </c>
      <c r="B105" s="5" t="s">
        <v>175</v>
      </c>
      <c r="C105" s="197">
        <v>110</v>
      </c>
      <c r="D105" s="197">
        <v>140</v>
      </c>
      <c r="E105" s="197"/>
      <c r="F105" s="158"/>
      <c r="G105" s="155"/>
      <c r="H105" s="155"/>
      <c r="I105" s="170">
        <f>SUMIFS(LN,DDMV,$B105,DMV,$C105,RMV,$D105,CMV,$E105)</f>
        <v>66</v>
      </c>
      <c r="J105" s="170">
        <f>SUMIFS(TN,DDMV,$B105,DMV,$C105,RMV,$D105,CMV,$E105)</f>
        <v>914760</v>
      </c>
      <c r="K105" s="170">
        <f>SUMIFS(LX,DDMV,$B105,DMV,$C105,RMV,$D105,CMV,$E105)</f>
        <v>66</v>
      </c>
      <c r="L105" s="170">
        <f>SUMIFS(TX,DDMV,$B105,DMV,$C105,RMV,$D105,CMV,$E105)</f>
        <v>914760</v>
      </c>
      <c r="M105" s="155">
        <f>G105+I105-K105</f>
        <v>0</v>
      </c>
      <c r="N105" s="155">
        <f>H105+J105-L105</f>
        <v>0</v>
      </c>
    </row>
    <row r="106" spans="1:14" ht="19.5" customHeight="1">
      <c r="A106" s="154">
        <f>IF(B106&lt;&gt;"",A105+1,"")</f>
        <v>10</v>
      </c>
      <c r="B106" s="5" t="s">
        <v>175</v>
      </c>
      <c r="C106" s="197">
        <v>110</v>
      </c>
      <c r="D106" s="197">
        <v>186</v>
      </c>
      <c r="E106" s="197"/>
      <c r="F106" s="158"/>
      <c r="G106" s="155"/>
      <c r="H106" s="155"/>
      <c r="I106" s="170">
        <f>SUMIFS(LN,DDMV,$B106,DMV,$C106,RMV,$D106,CMV,$E106)</f>
        <v>32</v>
      </c>
      <c r="J106" s="170">
        <f>SUMIFS(TN,DDMV,$B106,DMV,$C106,RMV,$D106,CMV,$E106)</f>
        <v>589248</v>
      </c>
      <c r="K106" s="170">
        <f>SUMIFS(LX,DDMV,$B106,DMV,$C106,RMV,$D106,CMV,$E106)</f>
        <v>32</v>
      </c>
      <c r="L106" s="170">
        <f>SUMIFS(TX,DDMV,$B106,DMV,$C106,RMV,$D106,CMV,$E106)</f>
        <v>589248</v>
      </c>
      <c r="M106" s="155">
        <f>G106+I106-K106</f>
        <v>0</v>
      </c>
      <c r="N106" s="155">
        <f>H106+J106-L106</f>
        <v>0</v>
      </c>
    </row>
    <row r="107" spans="1:14" ht="19.5" customHeight="1">
      <c r="A107" s="154">
        <f>IF(B107&lt;&gt;"",A106+1,"")</f>
        <v>11</v>
      </c>
      <c r="B107" s="5" t="s">
        <v>175</v>
      </c>
      <c r="C107" s="197">
        <v>110</v>
      </c>
      <c r="D107" s="197">
        <v>226</v>
      </c>
      <c r="E107" s="197"/>
      <c r="F107" s="158"/>
      <c r="G107" s="155"/>
      <c r="H107" s="155"/>
      <c r="I107" s="170">
        <f>SUMIFS(LN,DDMV,$B107,DMV,$C107,RMV,$D107,CMV,$E107)</f>
        <v>40</v>
      </c>
      <c r="J107" s="170">
        <f>SUMIFS(TN,DDMV,$B107,DMV,$C107,RMV,$D107,CMV,$E107)</f>
        <v>894960</v>
      </c>
      <c r="K107" s="170">
        <f>SUMIFS(LX,DDMV,$B107,DMV,$C107,RMV,$D107,CMV,$E107)</f>
        <v>40</v>
      </c>
      <c r="L107" s="170">
        <f>SUMIFS(TX,DDMV,$B107,DMV,$C107,RMV,$D107,CMV,$E107)</f>
        <v>894960</v>
      </c>
      <c r="M107" s="155">
        <f>G107+I107-K107</f>
        <v>0</v>
      </c>
      <c r="N107" s="155">
        <f>H107+J107-L107</f>
        <v>0</v>
      </c>
    </row>
    <row r="108" spans="1:14" ht="19.5" customHeight="1">
      <c r="A108" s="154">
        <f>IF(B108&lt;&gt;"",A107+1,"")</f>
        <v>12</v>
      </c>
      <c r="B108" s="5" t="s">
        <v>175</v>
      </c>
      <c r="C108" s="197">
        <v>110</v>
      </c>
      <c r="D108" s="197">
        <v>254</v>
      </c>
      <c r="E108" s="197"/>
      <c r="F108" s="158"/>
      <c r="G108" s="155"/>
      <c r="H108" s="155"/>
      <c r="I108" s="170">
        <f>SUMIFS(LN,DDMV,$B108,DMV,$C108,RMV,$D108,CMV,$E108)</f>
        <v>8</v>
      </c>
      <c r="J108" s="170">
        <f>SUMIFS(TN,DDMV,$B108,DMV,$C108,RMV,$D108,CMV,$E108)</f>
        <v>201168</v>
      </c>
      <c r="K108" s="170">
        <f>SUMIFS(LX,DDMV,$B108,DMV,$C108,RMV,$D108,CMV,$E108)</f>
        <v>8</v>
      </c>
      <c r="L108" s="170">
        <f>SUMIFS(TX,DDMV,$B108,DMV,$C108,RMV,$D108,CMV,$E108)</f>
        <v>201168</v>
      </c>
      <c r="M108" s="155">
        <f>G108+I108-K108</f>
        <v>0</v>
      </c>
      <c r="N108" s="155">
        <f>H108+J108-L108</f>
        <v>0</v>
      </c>
    </row>
    <row r="109" spans="1:14" ht="19.5" customHeight="1">
      <c r="A109" s="154">
        <f>IF(B109&lt;&gt;"",A108+1,"")</f>
        <v>13</v>
      </c>
      <c r="B109" s="5" t="s">
        <v>175</v>
      </c>
      <c r="C109" s="197">
        <v>110</v>
      </c>
      <c r="D109" s="197">
        <v>182</v>
      </c>
      <c r="E109" s="197"/>
      <c r="F109" s="158"/>
      <c r="G109" s="155"/>
      <c r="H109" s="155"/>
      <c r="I109" s="170">
        <f>SUMIFS(LN,DDMV,$B109,DMV,$C109,RMV,$D109,CMV,$E109)</f>
        <v>40</v>
      </c>
      <c r="J109" s="170">
        <f>SUMIFS(TN,DDMV,$B109,DMV,$C109,RMV,$D109,CMV,$E109)</f>
        <v>720720</v>
      </c>
      <c r="K109" s="170">
        <f>SUMIFS(LX,DDMV,$B109,DMV,$C109,RMV,$D109,CMV,$E109)</f>
        <v>40</v>
      </c>
      <c r="L109" s="170">
        <f>SUMIFS(TX,DDMV,$B109,DMV,$C109,RMV,$D109,CMV,$E109)</f>
        <v>720720</v>
      </c>
      <c r="M109" s="155">
        <f>G109+I109-K109</f>
        <v>0</v>
      </c>
      <c r="N109" s="155">
        <f>H109+J109-L109</f>
        <v>0</v>
      </c>
    </row>
    <row r="110" spans="1:14" ht="19.5" customHeight="1">
      <c r="A110" s="154">
        <f>IF(B110&lt;&gt;"",A109+1,"")</f>
        <v>14</v>
      </c>
      <c r="B110" s="5" t="s">
        <v>177</v>
      </c>
      <c r="C110" s="197">
        <v>115</v>
      </c>
      <c r="D110" s="197">
        <v>178</v>
      </c>
      <c r="E110" s="197"/>
      <c r="F110" s="158"/>
      <c r="G110" s="155"/>
      <c r="H110" s="155"/>
      <c r="I110" s="170">
        <f>SUMIFS(LN,DDMV,$B110,DMV,$C110,RMV,$D110,CMV,$E110)</f>
        <v>38</v>
      </c>
      <c r="J110" s="170">
        <f>SUMIFS(TN,DDMV,$B110,DMV,$C110,RMV,$D110,CMV,$E110)</f>
        <v>676738</v>
      </c>
      <c r="K110" s="170">
        <f>SUMIFS(LX,DDMV,$B110,DMV,$C110,RMV,$D110,CMV,$E110)</f>
        <v>38</v>
      </c>
      <c r="L110" s="170">
        <f>SUMIFS(TX,DDMV,$B110,DMV,$C110,RMV,$D110,CMV,$E110)</f>
        <v>676738</v>
      </c>
      <c r="M110" s="155">
        <f>G110+I110-K110</f>
        <v>0</v>
      </c>
      <c r="N110" s="155">
        <f>H110+J110-L110</f>
        <v>0</v>
      </c>
    </row>
    <row r="111" spans="1:14" ht="19.5" customHeight="1">
      <c r="A111" s="154">
        <f>IF(B111&lt;&gt;"",A110+1,"")</f>
        <v>15</v>
      </c>
      <c r="B111" s="5" t="s">
        <v>177</v>
      </c>
      <c r="C111" s="197">
        <v>115</v>
      </c>
      <c r="D111" s="197">
        <v>198</v>
      </c>
      <c r="E111" s="197"/>
      <c r="F111" s="158"/>
      <c r="G111" s="155"/>
      <c r="H111" s="155"/>
      <c r="I111" s="170">
        <f>SUMIFS(LN,DDMV,$B111,DMV,$C111,RMV,$D111,CMV,$E111)</f>
        <v>100</v>
      </c>
      <c r="J111" s="170">
        <f>SUMIFS(TN,DDMV,$B111,DMV,$C111,RMV,$D111,CMV,$E111)</f>
        <v>1980990</v>
      </c>
      <c r="K111" s="170">
        <f>SUMIFS(LX,DDMV,$B111,DMV,$C111,RMV,$D111,CMV,$E111)</f>
        <v>100</v>
      </c>
      <c r="L111" s="170">
        <f>SUMIFS(TX,DDMV,$B111,DMV,$C111,RMV,$D111,CMV,$E111)</f>
        <v>1980990</v>
      </c>
      <c r="M111" s="155">
        <f>G111+I111-K111</f>
        <v>0</v>
      </c>
      <c r="N111" s="155">
        <f>H111+J111-L111</f>
        <v>0</v>
      </c>
    </row>
    <row r="112" spans="1:14" ht="19.5" customHeight="1">
      <c r="A112" s="154">
        <f>IF(B112&lt;&gt;"",A111+1,"")</f>
        <v>16</v>
      </c>
      <c r="B112" s="5" t="s">
        <v>177</v>
      </c>
      <c r="C112" s="197">
        <v>130</v>
      </c>
      <c r="D112" s="197">
        <v>204</v>
      </c>
      <c r="E112" s="197"/>
      <c r="F112" s="158"/>
      <c r="G112" s="155"/>
      <c r="H112" s="155"/>
      <c r="I112" s="170">
        <f>SUMIFS(LN,DDMV,$B112,DMV,$C112,RMV,$D112,CMV,$E112)</f>
        <v>40</v>
      </c>
      <c r="J112" s="170">
        <f>SUMIFS(TN,DDMV,$B112,DMV,$C112,RMV,$D112,CMV,$E112)</f>
        <v>922896</v>
      </c>
      <c r="K112" s="170">
        <f>SUMIFS(LX,DDMV,$B112,DMV,$C112,RMV,$D112,CMV,$E112)</f>
        <v>40</v>
      </c>
      <c r="L112" s="170">
        <f>SUMIFS(TX,DDMV,$B112,DMV,$C112,RMV,$D112,CMV,$E112)</f>
        <v>922896</v>
      </c>
      <c r="M112" s="155">
        <f>G112+I112-K112</f>
        <v>0</v>
      </c>
      <c r="N112" s="155">
        <f>H112+J112-L112</f>
        <v>0</v>
      </c>
    </row>
    <row r="113" spans="1:14" ht="19.5" customHeight="1">
      <c r="A113" s="154">
        <f>IF(B113&lt;&gt;"",A112+1,"")</f>
        <v>17</v>
      </c>
      <c r="B113" s="5" t="s">
        <v>178</v>
      </c>
      <c r="C113" s="197">
        <v>130</v>
      </c>
      <c r="D113" s="197">
        <v>204</v>
      </c>
      <c r="E113" s="197"/>
      <c r="F113" s="158"/>
      <c r="G113" s="155"/>
      <c r="H113" s="155"/>
      <c r="I113" s="170">
        <f>SUMIFS(LN,DDMV,$B113,DMV,$C113,RMV,$D113,CMV,$E113)</f>
        <v>40</v>
      </c>
      <c r="J113" s="170">
        <f>SUMIFS(TN,DDMV,$B113,DMV,$C113,RMV,$D113,CMV,$E113)</f>
        <v>599564</v>
      </c>
      <c r="K113" s="170">
        <f>SUMIFS(LX,DDMV,$B113,DMV,$C113,RMV,$D113,CMV,$E113)</f>
        <v>40</v>
      </c>
      <c r="L113" s="170">
        <f>SUMIFS(TX,DDMV,$B113,DMV,$C113,RMV,$D113,CMV,$E113)</f>
        <v>599564</v>
      </c>
      <c r="M113" s="155">
        <f>G113+I113-K113</f>
        <v>0</v>
      </c>
      <c r="N113" s="155">
        <f>H113+J113-L113</f>
        <v>0</v>
      </c>
    </row>
    <row r="114" spans="1:14" ht="19.5" customHeight="1">
      <c r="A114" s="154">
        <f>IF(B114&lt;&gt;"",A113+1,"")</f>
        <v>18</v>
      </c>
      <c r="B114" s="5" t="s">
        <v>175</v>
      </c>
      <c r="C114" s="197">
        <v>130</v>
      </c>
      <c r="D114" s="197">
        <v>136</v>
      </c>
      <c r="E114" s="197"/>
      <c r="F114" s="158"/>
      <c r="G114" s="155"/>
      <c r="H114" s="155"/>
      <c r="I114" s="170">
        <f>SUMIFS(LN,DDMV,$B114,DMV,$C114,RMV,$D114,CMV,$E114)</f>
        <v>48</v>
      </c>
      <c r="J114" s="170">
        <f>SUMIFS(TN,DDMV,$B114,DMV,$C114,RMV,$D114,CMV,$E114)</f>
        <v>763776</v>
      </c>
      <c r="K114" s="170">
        <f>SUMIFS(LX,DDMV,$B114,DMV,$C114,RMV,$D114,CMV,$E114)</f>
        <v>48</v>
      </c>
      <c r="L114" s="170">
        <f>SUMIFS(TX,DDMV,$B114,DMV,$C114,RMV,$D114,CMV,$E114)</f>
        <v>763776</v>
      </c>
      <c r="M114" s="155">
        <f>G114+I114-K114</f>
        <v>0</v>
      </c>
      <c r="N114" s="155">
        <f>H114+J114-L114</f>
        <v>0</v>
      </c>
    </row>
    <row r="115" spans="1:14" ht="19.5" customHeight="1">
      <c r="A115" s="154">
        <f>IF(B115&lt;&gt;"",A114+1,"")</f>
        <v>19</v>
      </c>
      <c r="B115" s="5" t="s">
        <v>175</v>
      </c>
      <c r="C115" s="197">
        <v>150</v>
      </c>
      <c r="D115" s="197">
        <v>269</v>
      </c>
      <c r="E115" s="197"/>
      <c r="F115" s="158"/>
      <c r="G115" s="155"/>
      <c r="H115" s="155"/>
      <c r="I115" s="170">
        <f>SUMIFS(LN,DDMV,$B115,DMV,$C115,RMV,$D115,CMV,$E115)</f>
        <v>19</v>
      </c>
      <c r="J115" s="170">
        <f>SUMIFS(TN,DDMV,$B115,DMV,$C115,RMV,$D115,CMV,$E115)</f>
        <v>904647</v>
      </c>
      <c r="K115" s="170">
        <f>SUMIFS(LX,DDMV,$B115,DMV,$C115,RMV,$D115,CMV,$E115)</f>
        <v>19</v>
      </c>
      <c r="L115" s="170">
        <f>SUMIFS(TX,DDMV,$B115,DMV,$C115,RMV,$D115,CMV,$E115)</f>
        <v>904647</v>
      </c>
      <c r="M115" s="155">
        <f>G115+I115-K115</f>
        <v>0</v>
      </c>
      <c r="N115" s="155">
        <f>H115+J115-L115</f>
        <v>0</v>
      </c>
    </row>
    <row r="116" spans="1:14" ht="19.5" customHeight="1">
      <c r="A116" s="154">
        <f>IF(B116&lt;&gt;"",A115+1,"")</f>
        <v>20</v>
      </c>
      <c r="B116" s="5" t="s">
        <v>175</v>
      </c>
      <c r="C116" s="197">
        <v>170</v>
      </c>
      <c r="D116" s="197">
        <v>180</v>
      </c>
      <c r="E116" s="197"/>
      <c r="F116" s="158"/>
      <c r="G116" s="155"/>
      <c r="H116" s="155"/>
      <c r="I116" s="170">
        <f>SUMIFS(LN,DDMV,$B116,DMV,$C116,RMV,$D116,CMV,$E116)</f>
        <v>38</v>
      </c>
      <c r="J116" s="170">
        <f>SUMIFS(TN,DDMV,$B116,DMV,$C116,RMV,$D116,CMV,$E116)</f>
        <v>1046520</v>
      </c>
      <c r="K116" s="170">
        <f>SUMIFS(LX,DDMV,$B116,DMV,$C116,RMV,$D116,CMV,$E116)</f>
        <v>16</v>
      </c>
      <c r="L116" s="170">
        <f>SUMIFS(TX,DDMV,$B116,DMV,$C116,RMV,$D116,CMV,$E116)</f>
        <v>440640</v>
      </c>
      <c r="M116" s="155">
        <f>G116+I116-K116</f>
        <v>22</v>
      </c>
      <c r="N116" s="155">
        <f>H116+J116-L116</f>
        <v>605880</v>
      </c>
    </row>
    <row r="117" spans="1:14" ht="19.5" customHeight="1">
      <c r="A117" s="154">
        <f>IF(B117&lt;&gt;"",A116+1,"")</f>
        <v>21</v>
      </c>
      <c r="B117" s="5" t="s">
        <v>179</v>
      </c>
      <c r="C117" s="197">
        <v>140</v>
      </c>
      <c r="D117" s="197">
        <v>185</v>
      </c>
      <c r="E117" s="197"/>
      <c r="F117" s="158"/>
      <c r="G117" s="155"/>
      <c r="H117" s="155"/>
      <c r="I117" s="170">
        <f>SUMIFS(LN,DDMV,$B117,DMV,$C117,RMV,$D117,CMV,$E117)</f>
        <v>40</v>
      </c>
      <c r="J117" s="170">
        <f>SUMIFS(TN,DDMV,$B117,DMV,$C117,RMV,$D117,CMV,$E117)</f>
        <v>932400</v>
      </c>
      <c r="K117" s="170">
        <f>SUMIFS(LX,DDMV,$B117,DMV,$C117,RMV,$D117,CMV,$E117)</f>
        <v>40</v>
      </c>
      <c r="L117" s="170">
        <f>SUMIFS(TX,DDMV,$B117,DMV,$C117,RMV,$D117,CMV,$E117)</f>
        <v>932400</v>
      </c>
      <c r="M117" s="155">
        <f>G117+I117-K117</f>
        <v>0</v>
      </c>
      <c r="N117" s="155">
        <f>H117+J117-L117</f>
        <v>0</v>
      </c>
    </row>
    <row r="118" spans="1:14" ht="19.5" customHeight="1">
      <c r="A118" s="154">
        <f>IF(B118&lt;&gt;"",A117+1,"")</f>
        <v>22</v>
      </c>
      <c r="B118" s="5" t="s">
        <v>180</v>
      </c>
      <c r="C118" s="197">
        <v>150</v>
      </c>
      <c r="D118" s="197">
        <v>269</v>
      </c>
      <c r="E118" s="197"/>
      <c r="F118" s="158"/>
      <c r="G118" s="155"/>
      <c r="H118" s="155"/>
      <c r="I118" s="170">
        <f>SUMIFS(LN,DDMV,$B118,DMV,$C118,RMV,$D118,CMV,$E118)</f>
        <v>1</v>
      </c>
      <c r="J118" s="170">
        <f>SUMIFS(TN,DDMV,$B118,DMV,$C118,RMV,$D118,CMV,$E118)</f>
        <v>47613</v>
      </c>
      <c r="K118" s="170">
        <f>SUMIFS(LX,DDMV,$B118,DMV,$C118,RMV,$D118,CMV,$E118)</f>
        <v>1</v>
      </c>
      <c r="L118" s="170">
        <f>SUMIFS(TX,DDMV,$B118,DMV,$C118,RMV,$D118,CMV,$E118)</f>
        <v>47613</v>
      </c>
      <c r="M118" s="155">
        <f>G118+I118-K118</f>
        <v>0</v>
      </c>
      <c r="N118" s="155">
        <f>H118+J118-L118</f>
        <v>0</v>
      </c>
    </row>
    <row r="119" spans="1:14" ht="19.5" customHeight="1">
      <c r="A119" s="154">
        <f>IF(B119&lt;&gt;"",A118+1,"")</f>
        <v>23</v>
      </c>
      <c r="B119" s="5" t="s">
        <v>180</v>
      </c>
      <c r="C119" s="197">
        <v>200</v>
      </c>
      <c r="D119" s="197">
        <v>200</v>
      </c>
      <c r="E119" s="197"/>
      <c r="F119" s="158"/>
      <c r="G119" s="155"/>
      <c r="H119" s="155"/>
      <c r="I119" s="170">
        <f>SUMIFS(LN,DDMV,$B119,DMV,$C119,RMV,$D119,CMV,$E119)</f>
        <v>40</v>
      </c>
      <c r="J119" s="170">
        <f>SUMIFS(TN,DDMV,$B119,DMV,$C119,RMV,$D119,CMV,$E119)</f>
        <v>1888000</v>
      </c>
      <c r="K119" s="170">
        <f>SUMIFS(LX,DDMV,$B119,DMV,$C119,RMV,$D119,CMV,$E119)</f>
        <v>40</v>
      </c>
      <c r="L119" s="170">
        <f>SUMIFS(TX,DDMV,$B119,DMV,$C119,RMV,$D119,CMV,$E119)</f>
        <v>1888000</v>
      </c>
      <c r="M119" s="155">
        <f>G119+I119-K119</f>
        <v>0</v>
      </c>
      <c r="N119" s="155">
        <f>H119+J119-L119</f>
        <v>0</v>
      </c>
    </row>
    <row r="120" spans="1:14" ht="19.5" customHeight="1">
      <c r="A120" s="154">
        <f>IF(B120&lt;&gt;"",A119+1,"")</f>
        <v>24</v>
      </c>
      <c r="B120" s="5" t="s">
        <v>181</v>
      </c>
      <c r="C120" s="197">
        <v>115</v>
      </c>
      <c r="D120" s="197">
        <v>178</v>
      </c>
      <c r="E120" s="197"/>
      <c r="F120" s="158"/>
      <c r="G120" s="155"/>
      <c r="H120" s="155"/>
      <c r="I120" s="170">
        <f>SUMIFS(LN,DDMV,$B120,DMV,$C120,RMV,$D120,CMV,$E120)</f>
        <v>117</v>
      </c>
      <c r="J120" s="170">
        <f>SUMIFS(TN,DDMV,$B120,DMV,$C120,RMV,$D120,CMV,$E120)</f>
        <v>3491895</v>
      </c>
      <c r="K120" s="170">
        <f>SUMIFS(LX,DDMV,$B120,DMV,$C120,RMV,$D120,CMV,$E120)</f>
        <v>117</v>
      </c>
      <c r="L120" s="170">
        <f>SUMIFS(TX,DDMV,$B120,DMV,$C120,RMV,$D120,CMV,$E120)</f>
        <v>3491895</v>
      </c>
      <c r="M120" s="155">
        <f>G120+I120-K120</f>
        <v>0</v>
      </c>
      <c r="N120" s="155">
        <f>H120+J120-L120</f>
        <v>0</v>
      </c>
    </row>
    <row r="121" spans="1:14" ht="19.5" customHeight="1">
      <c r="A121" s="154">
        <f>IF(B121&lt;&gt;"",A120+1,"")</f>
        <v>25</v>
      </c>
      <c r="B121" s="5" t="s">
        <v>180</v>
      </c>
      <c r="C121" s="197">
        <v>135</v>
      </c>
      <c r="D121" s="197">
        <v>226</v>
      </c>
      <c r="E121" s="197"/>
      <c r="F121" s="158"/>
      <c r="G121" s="155"/>
      <c r="H121" s="155"/>
      <c r="I121" s="170">
        <f>SUMIFS(LN,DDMV,$B121,DMV,$C121,RMV,$D121,CMV,$E121)</f>
        <v>60</v>
      </c>
      <c r="J121" s="170">
        <f>SUMIFS(TN,DDMV,$B121,DMV,$C121,RMV,$D121,CMV,$E121)</f>
        <v>1647540</v>
      </c>
      <c r="K121" s="170">
        <f>SUMIFS(LX,DDMV,$B121,DMV,$C121,RMV,$D121,CMV,$E121)</f>
        <v>60</v>
      </c>
      <c r="L121" s="170">
        <f>SUMIFS(TX,DDMV,$B121,DMV,$C121,RMV,$D121,CMV,$E121)</f>
        <v>1647540</v>
      </c>
      <c r="M121" s="155">
        <f>G121+I121-K121</f>
        <v>0</v>
      </c>
      <c r="N121" s="155">
        <f>H121+J121-L121</f>
        <v>0</v>
      </c>
    </row>
    <row r="122" spans="1:14" ht="19.5" customHeight="1">
      <c r="A122" s="154">
        <f>IF(B122&lt;&gt;"",A121+1,"")</f>
        <v>26</v>
      </c>
      <c r="B122" s="5" t="s">
        <v>180</v>
      </c>
      <c r="C122" s="197">
        <v>135</v>
      </c>
      <c r="D122" s="197">
        <v>186</v>
      </c>
      <c r="E122" s="197"/>
      <c r="F122" s="158"/>
      <c r="G122" s="155"/>
      <c r="H122" s="155"/>
      <c r="I122" s="170">
        <f>SUMIFS(LN,DDMV,$B122,DMV,$C122,RMV,$D122,CMV,$E122)</f>
        <v>40</v>
      </c>
      <c r="J122" s="170">
        <f>SUMIFS(TN,DDMV,$B122,DMV,$C122,RMV,$D122,CMV,$E122)</f>
        <v>903960</v>
      </c>
      <c r="K122" s="170">
        <f>SUMIFS(LX,DDMV,$B122,DMV,$C122,RMV,$D122,CMV,$E122)</f>
        <v>40</v>
      </c>
      <c r="L122" s="170">
        <f>SUMIFS(TX,DDMV,$B122,DMV,$C122,RMV,$D122,CMV,$E122)</f>
        <v>903960</v>
      </c>
      <c r="M122" s="155">
        <f>G122+I122-K122</f>
        <v>0</v>
      </c>
      <c r="N122" s="155">
        <f>H122+J122-L122</f>
        <v>0</v>
      </c>
    </row>
    <row r="123" spans="1:14" ht="19.5" customHeight="1">
      <c r="A123" s="154">
        <f>IF(B123&lt;&gt;"",A122+1,"")</f>
        <v>27</v>
      </c>
      <c r="B123" s="5" t="s">
        <v>180</v>
      </c>
      <c r="C123" s="197">
        <v>115</v>
      </c>
      <c r="D123" s="197">
        <v>146</v>
      </c>
      <c r="E123" s="197"/>
      <c r="F123" s="158"/>
      <c r="G123" s="155"/>
      <c r="H123" s="155"/>
      <c r="I123" s="170">
        <f>SUMIFS(LN,DDMV,$B123,DMV,$C123,RMV,$D123,CMV,$E123)</f>
        <v>550</v>
      </c>
      <c r="J123" s="170">
        <f>SUMIFS(TN,DDMV,$B123,DMV,$C123,RMV,$D123,CMV,$E123)</f>
        <v>8311050</v>
      </c>
      <c r="K123" s="170">
        <f>SUMIFS(LX,DDMV,$B123,DMV,$C123,RMV,$D123,CMV,$E123)</f>
        <v>550</v>
      </c>
      <c r="L123" s="170">
        <f>SUMIFS(TX,DDMV,$B123,DMV,$C123,RMV,$D123,CMV,$E123)</f>
        <v>8311050</v>
      </c>
      <c r="M123" s="155">
        <f>G123+I123-K123</f>
        <v>0</v>
      </c>
      <c r="N123" s="155">
        <f>H123+J123-L123</f>
        <v>0</v>
      </c>
    </row>
    <row r="124" spans="1:14" ht="19.5" customHeight="1">
      <c r="A124" s="154">
        <f>IF(B124&lt;&gt;"",A123+1,"")</f>
        <v>28</v>
      </c>
      <c r="B124" s="5" t="s">
        <v>180</v>
      </c>
      <c r="C124" s="197">
        <v>90</v>
      </c>
      <c r="D124" s="197">
        <v>186</v>
      </c>
      <c r="E124" s="197"/>
      <c r="F124" s="158"/>
      <c r="G124" s="155"/>
      <c r="H124" s="155"/>
      <c r="I124" s="170">
        <f>SUMIFS(LN,DDMV,$B124,DMV,$C124,RMV,$D124,CMV,$E124)</f>
        <v>60</v>
      </c>
      <c r="J124" s="170">
        <f>SUMIFS(TN,DDMV,$B124,DMV,$C124,RMV,$D124,CMV,$E124)</f>
        <v>903960</v>
      </c>
      <c r="K124" s="170">
        <f>SUMIFS(LX,DDMV,$B124,DMV,$C124,RMV,$D124,CMV,$E124)</f>
        <v>60</v>
      </c>
      <c r="L124" s="170">
        <f>SUMIFS(TX,DDMV,$B124,DMV,$C124,RMV,$D124,CMV,$E124)</f>
        <v>903960</v>
      </c>
      <c r="M124" s="155">
        <f>G124+I124-K124</f>
        <v>0</v>
      </c>
      <c r="N124" s="155">
        <f>H124+J124-L124</f>
        <v>0</v>
      </c>
    </row>
    <row r="125" spans="1:14" ht="19.5" customHeight="1">
      <c r="A125" s="154">
        <f>IF(B125&lt;&gt;"",A124+1,"")</f>
        <v>29</v>
      </c>
      <c r="B125" s="5" t="s">
        <v>180</v>
      </c>
      <c r="C125" s="197">
        <v>95</v>
      </c>
      <c r="D125" s="197">
        <v>166</v>
      </c>
      <c r="E125" s="197"/>
      <c r="F125" s="158"/>
      <c r="G125" s="155"/>
      <c r="H125" s="155"/>
      <c r="I125" s="170">
        <f>SUMIFS(LN,DDMV,$B125,DMV,$C125,RMV,$D125,CMV,$E125)</f>
        <v>16</v>
      </c>
      <c r="J125" s="170">
        <f>SUMIFS(TN,DDMV,$B125,DMV,$C125,RMV,$D125,CMV,$E125)</f>
        <v>227088</v>
      </c>
      <c r="K125" s="170">
        <f>SUMIFS(LX,DDMV,$B125,DMV,$C125,RMV,$D125,CMV,$E125)</f>
        <v>16</v>
      </c>
      <c r="L125" s="170">
        <f>SUMIFS(TX,DDMV,$B125,DMV,$C125,RMV,$D125,CMV,$E125)</f>
        <v>227088</v>
      </c>
      <c r="M125" s="155">
        <f>G125+I125-K125</f>
        <v>0</v>
      </c>
      <c r="N125" s="155">
        <f>H125+J125-L125</f>
        <v>0</v>
      </c>
    </row>
    <row r="126" spans="1:14" ht="19.5" customHeight="1">
      <c r="A126" s="154">
        <f>IF(B126&lt;&gt;"",A125+1,"")</f>
        <v>30</v>
      </c>
      <c r="B126" s="5" t="s">
        <v>180</v>
      </c>
      <c r="C126" s="197">
        <v>95</v>
      </c>
      <c r="D126" s="197">
        <v>170</v>
      </c>
      <c r="E126" s="197"/>
      <c r="F126" s="158"/>
      <c r="G126" s="155"/>
      <c r="H126" s="155"/>
      <c r="I126" s="170">
        <f>SUMIFS(LN,DDMV,$B126,DMV,$C126,RMV,$D126,CMV,$E126)</f>
        <v>16</v>
      </c>
      <c r="J126" s="170">
        <f>SUMIFS(TN,DDMV,$B126,DMV,$C126,RMV,$D126,CMV,$E126)</f>
        <v>232560</v>
      </c>
      <c r="K126" s="170">
        <f>SUMIFS(LX,DDMV,$B126,DMV,$C126,RMV,$D126,CMV,$E126)</f>
        <v>16</v>
      </c>
      <c r="L126" s="170">
        <f>SUMIFS(TX,DDMV,$B126,DMV,$C126,RMV,$D126,CMV,$E126)</f>
        <v>232560</v>
      </c>
      <c r="M126" s="155">
        <f>G126+I126-K126</f>
        <v>0</v>
      </c>
      <c r="N126" s="155">
        <f>H126+J126-L126</f>
        <v>0</v>
      </c>
    </row>
    <row r="127" spans="1:14" ht="19.5" customHeight="1">
      <c r="A127" s="154">
        <f>IF(B127&lt;&gt;"",A126+1,"")</f>
        <v>31</v>
      </c>
      <c r="B127" s="5" t="s">
        <v>180</v>
      </c>
      <c r="C127" s="197">
        <v>145</v>
      </c>
      <c r="D127" s="197">
        <v>136</v>
      </c>
      <c r="E127" s="197"/>
      <c r="F127" s="158"/>
      <c r="G127" s="155"/>
      <c r="H127" s="155"/>
      <c r="I127" s="170">
        <f>SUMIFS(LN,DDMV,$B127,DMV,$C127,RMV,$D127,CMV,$E127)</f>
        <v>16</v>
      </c>
      <c r="J127" s="170">
        <f>SUMIFS(TN,DDMV,$B127,DMV,$C127,RMV,$D127,CMV,$E127)</f>
        <v>283968</v>
      </c>
      <c r="K127" s="170">
        <f>SUMIFS(LX,DDMV,$B127,DMV,$C127,RMV,$D127,CMV,$E127)</f>
        <v>16</v>
      </c>
      <c r="L127" s="170">
        <f>SUMIFS(TX,DDMV,$B127,DMV,$C127,RMV,$D127,CMV,$E127)</f>
        <v>283968</v>
      </c>
      <c r="M127" s="155">
        <f>G127+I127-K127</f>
        <v>0</v>
      </c>
      <c r="N127" s="155">
        <f>H127+J127-L127</f>
        <v>0</v>
      </c>
    </row>
    <row r="128" spans="1:14" ht="19.5" customHeight="1">
      <c r="A128" s="154" t="str">
        <f>IF(B128&lt;&gt;"",A127+1,"")</f>
        <v/>
      </c>
      <c r="B128" s="5"/>
      <c r="C128" s="197"/>
      <c r="D128" s="197"/>
      <c r="E128" s="197"/>
      <c r="F128" s="158"/>
      <c r="G128" s="155"/>
      <c r="H128" s="155"/>
      <c r="I128" s="170">
        <f>SUMIFS(LN,DDMV,$B128,DMV,$C128,RMV,$D128,CMV,$E128)</f>
        <v>0</v>
      </c>
      <c r="J128" s="170">
        <f>SUMIFS(TN,DDMV,$B128,DMV,$C128,RMV,$D128,CMV,$E128)</f>
        <v>0</v>
      </c>
      <c r="K128" s="170">
        <f>SUMIFS(LX,DDMV,$B128,DMV,$C128,RMV,$D128,CMV,$E128)</f>
        <v>0</v>
      </c>
      <c r="L128" s="170">
        <f>SUMIFS(TX,DDMV,$B128,DMV,$C128,RMV,$D128,CMV,$E128)</f>
        <v>0</v>
      </c>
      <c r="M128" s="155">
        <f>G128+I128-K128</f>
        <v>0</v>
      </c>
      <c r="N128" s="155">
        <f>H128+J128-L128</f>
        <v>0</v>
      </c>
    </row>
    <row r="129" spans="1:14" ht="19.5" customHeight="1">
      <c r="A129" s="154" t="str">
        <f t="shared" ref="A129:A143" si="7">IF(B129&lt;&gt;"",A128+1,"")</f>
        <v/>
      </c>
      <c r="B129" s="5"/>
      <c r="C129" s="197"/>
      <c r="D129" s="197"/>
      <c r="E129" s="197"/>
      <c r="F129" s="158"/>
      <c r="G129" s="155"/>
      <c r="H129" s="155"/>
      <c r="I129" s="170">
        <f>SUMIFS(LN,DDMV,$B129,DMV,$C129,RMV,$D129,CMV,$E129)</f>
        <v>0</v>
      </c>
      <c r="J129" s="170">
        <f>SUMIFS(TN,DDMV,$B129,DMV,$C129,RMV,$D129,CMV,$E129)</f>
        <v>0</v>
      </c>
      <c r="K129" s="170">
        <f>SUMIFS(LX,DDMV,$B129,DMV,$C129,RMV,$D129,CMV,$E129)</f>
        <v>0</v>
      </c>
      <c r="L129" s="170">
        <f>SUMIFS(TX,DDMV,$B129,DMV,$C129,RMV,$D129,CMV,$E129)</f>
        <v>0</v>
      </c>
      <c r="M129" s="155">
        <f t="shared" ref="M102:N143" si="8">G129+I129-K129</f>
        <v>0</v>
      </c>
      <c r="N129" s="155">
        <f t="shared" si="8"/>
        <v>0</v>
      </c>
    </row>
    <row r="130" spans="1:14" ht="19.5" customHeight="1">
      <c r="A130" s="154" t="str">
        <f t="shared" si="7"/>
        <v/>
      </c>
      <c r="B130" s="5"/>
      <c r="C130" s="197"/>
      <c r="D130" s="197"/>
      <c r="E130" s="197"/>
      <c r="F130" s="158"/>
      <c r="G130" s="155"/>
      <c r="H130" s="155"/>
      <c r="I130" s="170">
        <f>SUMIFS(LN,DDMV,$B130,DMV,$C130,RMV,$D130,CMV,$E130)</f>
        <v>0</v>
      </c>
      <c r="J130" s="170">
        <f>SUMIFS(TN,DDMV,$B130,DMV,$C130,RMV,$D130,CMV,$E130)</f>
        <v>0</v>
      </c>
      <c r="K130" s="170">
        <f>SUMIFS(LX,DDMV,$B130,DMV,$C130,RMV,$D130,CMV,$E130)</f>
        <v>0</v>
      </c>
      <c r="L130" s="170">
        <f>SUMIFS(TX,DDMV,$B130,DMV,$C130,RMV,$D130,CMV,$E130)</f>
        <v>0</v>
      </c>
      <c r="M130" s="155">
        <f t="shared" si="8"/>
        <v>0</v>
      </c>
      <c r="N130" s="155">
        <f t="shared" si="8"/>
        <v>0</v>
      </c>
    </row>
    <row r="131" spans="1:14" ht="19.5" customHeight="1">
      <c r="A131" s="154" t="str">
        <f t="shared" si="7"/>
        <v/>
      </c>
      <c r="B131" s="5"/>
      <c r="C131" s="197"/>
      <c r="D131" s="197"/>
      <c r="E131" s="197"/>
      <c r="F131" s="158"/>
      <c r="G131" s="155"/>
      <c r="H131" s="155"/>
      <c r="I131" s="170">
        <f>SUMIFS(LN,DDMV,$B131,DMV,$C131,RMV,$D131,CMV,$E131)</f>
        <v>0</v>
      </c>
      <c r="J131" s="170">
        <f>SUMIFS(TN,DDMV,$B131,DMV,$C131,RMV,$D131,CMV,$E131)</f>
        <v>0</v>
      </c>
      <c r="K131" s="170">
        <f>SUMIFS(LX,DDMV,$B131,DMV,$C131,RMV,$D131,CMV,$E131)</f>
        <v>0</v>
      </c>
      <c r="L131" s="170">
        <f>SUMIFS(TX,DDMV,$B131,DMV,$C131,RMV,$D131,CMV,$E131)</f>
        <v>0</v>
      </c>
      <c r="M131" s="155">
        <f t="shared" si="8"/>
        <v>0</v>
      </c>
      <c r="N131" s="155">
        <f t="shared" si="8"/>
        <v>0</v>
      </c>
    </row>
    <row r="132" spans="1:14" ht="19.5" customHeight="1">
      <c r="A132" s="154" t="str">
        <f t="shared" si="7"/>
        <v/>
      </c>
      <c r="B132" s="5"/>
      <c r="C132" s="197"/>
      <c r="D132" s="197"/>
      <c r="E132" s="197"/>
      <c r="F132" s="158"/>
      <c r="G132" s="155"/>
      <c r="H132" s="155"/>
      <c r="I132" s="170">
        <f>SUMIFS(LN,DDMV,$B132,DMV,$C132,RMV,$D132,CMV,$E132)</f>
        <v>0</v>
      </c>
      <c r="J132" s="170">
        <f>SUMIFS(TN,DDMV,$B132,DMV,$C132,RMV,$D132,CMV,$E132)</f>
        <v>0</v>
      </c>
      <c r="K132" s="170">
        <f>SUMIFS(LX,DDMV,$B132,DMV,$C132,RMV,$D132,CMV,$E132)</f>
        <v>0</v>
      </c>
      <c r="L132" s="170">
        <f>SUMIFS(TX,DDMV,$B132,DMV,$C132,RMV,$D132,CMV,$E132)</f>
        <v>0</v>
      </c>
      <c r="M132" s="155">
        <f t="shared" si="8"/>
        <v>0</v>
      </c>
      <c r="N132" s="155">
        <f t="shared" si="8"/>
        <v>0</v>
      </c>
    </row>
    <row r="133" spans="1:14" ht="19.5" customHeight="1">
      <c r="A133" s="154" t="str">
        <f t="shared" si="7"/>
        <v/>
      </c>
      <c r="B133" s="5"/>
      <c r="C133" s="197"/>
      <c r="D133" s="197"/>
      <c r="E133" s="197"/>
      <c r="F133" s="158"/>
      <c r="G133" s="155"/>
      <c r="H133" s="155"/>
      <c r="I133" s="170">
        <f>SUMIFS(LN,DDMV,$B133,DMV,$C133,RMV,$D133,CMV,$E133)</f>
        <v>0</v>
      </c>
      <c r="J133" s="170">
        <f>SUMIFS(TN,DDMV,$B133,DMV,$C133,RMV,$D133,CMV,$E133)</f>
        <v>0</v>
      </c>
      <c r="K133" s="170">
        <f>SUMIFS(LX,DDMV,$B133,DMV,$C133,RMV,$D133,CMV,$E133)</f>
        <v>0</v>
      </c>
      <c r="L133" s="170">
        <f>SUMIFS(TX,DDMV,$B133,DMV,$C133,RMV,$D133,CMV,$E133)</f>
        <v>0</v>
      </c>
      <c r="M133" s="155">
        <f t="shared" si="8"/>
        <v>0</v>
      </c>
      <c r="N133" s="155">
        <f t="shared" si="8"/>
        <v>0</v>
      </c>
    </row>
    <row r="134" spans="1:14" ht="19.5" customHeight="1">
      <c r="A134" s="154" t="str">
        <f t="shared" si="7"/>
        <v/>
      </c>
      <c r="B134" s="5"/>
      <c r="C134" s="197"/>
      <c r="D134" s="197"/>
      <c r="E134" s="197"/>
      <c r="F134" s="158"/>
      <c r="G134" s="155"/>
      <c r="H134" s="155"/>
      <c r="I134" s="170">
        <f>SUMIFS(LN,DDMV,$B134,DMV,$C134,RMV,$D134,CMV,$E134)</f>
        <v>0</v>
      </c>
      <c r="J134" s="170">
        <f>SUMIFS(TN,DDMV,$B134,DMV,$C134,RMV,$D134,CMV,$E134)</f>
        <v>0</v>
      </c>
      <c r="K134" s="170">
        <f>SUMIFS(LX,DDMV,$B134,DMV,$C134,RMV,$D134,CMV,$E134)</f>
        <v>0</v>
      </c>
      <c r="L134" s="170">
        <f>SUMIFS(TX,DDMV,$B134,DMV,$C134,RMV,$D134,CMV,$E134)</f>
        <v>0</v>
      </c>
      <c r="M134" s="155">
        <f t="shared" si="8"/>
        <v>0</v>
      </c>
      <c r="N134" s="155">
        <f t="shared" si="8"/>
        <v>0</v>
      </c>
    </row>
    <row r="135" spans="1:14" ht="19.5" customHeight="1">
      <c r="A135" s="154" t="str">
        <f t="shared" si="7"/>
        <v/>
      </c>
      <c r="B135" s="5"/>
      <c r="C135" s="197"/>
      <c r="D135" s="197"/>
      <c r="E135" s="197"/>
      <c r="F135" s="158"/>
      <c r="G135" s="155"/>
      <c r="H135" s="155"/>
      <c r="I135" s="170">
        <f>SUMIFS(LN,DDMV,$B135,DMV,$C135,RMV,$D135,CMV,$E135)</f>
        <v>0</v>
      </c>
      <c r="J135" s="170">
        <f>SUMIFS(TN,DDMV,$B135,DMV,$C135,RMV,$D135,CMV,$E135)</f>
        <v>0</v>
      </c>
      <c r="K135" s="170">
        <f>SUMIFS(LX,DDMV,$B135,DMV,$C135,RMV,$D135,CMV,$E135)</f>
        <v>0</v>
      </c>
      <c r="L135" s="170">
        <f>SUMIFS(TX,DDMV,$B135,DMV,$C135,RMV,$D135,CMV,$E135)</f>
        <v>0</v>
      </c>
      <c r="M135" s="155">
        <f t="shared" si="8"/>
        <v>0</v>
      </c>
      <c r="N135" s="155">
        <f t="shared" si="8"/>
        <v>0</v>
      </c>
    </row>
    <row r="136" spans="1:14" ht="19.5" customHeight="1">
      <c r="A136" s="154" t="str">
        <f t="shared" si="7"/>
        <v/>
      </c>
      <c r="B136" s="5"/>
      <c r="C136" s="197"/>
      <c r="D136" s="197"/>
      <c r="E136" s="197"/>
      <c r="F136" s="158"/>
      <c r="G136" s="155"/>
      <c r="H136" s="155"/>
      <c r="I136" s="170">
        <f>SUMIFS(LN,DDMV,$B136,DMV,$C136,RMV,$D136,CMV,$E136)</f>
        <v>0</v>
      </c>
      <c r="J136" s="170">
        <f>SUMIFS(TN,DDMV,$B136,DMV,$C136,RMV,$D136,CMV,$E136)</f>
        <v>0</v>
      </c>
      <c r="K136" s="170">
        <f>SUMIFS(LX,DDMV,$B136,DMV,$C136,RMV,$D136,CMV,$E136)</f>
        <v>0</v>
      </c>
      <c r="L136" s="170">
        <f>SUMIFS(TX,DDMV,$B136,DMV,$C136,RMV,$D136,CMV,$E136)</f>
        <v>0</v>
      </c>
      <c r="M136" s="155">
        <f t="shared" si="8"/>
        <v>0</v>
      </c>
      <c r="N136" s="155">
        <f t="shared" si="8"/>
        <v>0</v>
      </c>
    </row>
    <row r="137" spans="1:14" ht="19.5" customHeight="1">
      <c r="A137" s="154" t="str">
        <f t="shared" si="7"/>
        <v/>
      </c>
      <c r="B137" s="5"/>
      <c r="C137" s="197"/>
      <c r="D137" s="197"/>
      <c r="E137" s="197"/>
      <c r="F137" s="158"/>
      <c r="G137" s="155"/>
      <c r="H137" s="155"/>
      <c r="I137" s="170">
        <f>SUMIFS(LN,DDMV,$B137,DMV,$C137,RMV,$D137,CMV,$E137)</f>
        <v>0</v>
      </c>
      <c r="J137" s="170">
        <f>SUMIFS(TN,DDMV,$B137,DMV,$C137,RMV,$D137,CMV,$E137)</f>
        <v>0</v>
      </c>
      <c r="K137" s="170">
        <f>SUMIFS(LX,DDMV,$B137,DMV,$C137,RMV,$D137,CMV,$E137)</f>
        <v>0</v>
      </c>
      <c r="L137" s="170">
        <f>SUMIFS(TX,DDMV,$B137,DMV,$C137,RMV,$D137,CMV,$E137)</f>
        <v>0</v>
      </c>
      <c r="M137" s="155">
        <f t="shared" si="8"/>
        <v>0</v>
      </c>
      <c r="N137" s="155">
        <f t="shared" si="8"/>
        <v>0</v>
      </c>
    </row>
    <row r="138" spans="1:14" ht="19.5" customHeight="1">
      <c r="A138" s="154" t="str">
        <f t="shared" si="7"/>
        <v/>
      </c>
      <c r="B138" s="5"/>
      <c r="C138" s="197"/>
      <c r="D138" s="197"/>
      <c r="E138" s="197"/>
      <c r="F138" s="158"/>
      <c r="G138" s="155"/>
      <c r="H138" s="155"/>
      <c r="I138" s="170">
        <f>SUMIFS(LN,DDMV,$B138,DMV,$C138,RMV,$D138,CMV,$E138)</f>
        <v>0</v>
      </c>
      <c r="J138" s="170">
        <f>SUMIFS(TN,DDMV,$B138,DMV,$C138,RMV,$D138,CMV,$E138)</f>
        <v>0</v>
      </c>
      <c r="K138" s="170">
        <f>SUMIFS(LX,DDMV,$B138,DMV,$C138,RMV,$D138,CMV,$E138)</f>
        <v>0</v>
      </c>
      <c r="L138" s="170">
        <f>SUMIFS(TX,DDMV,$B138,DMV,$C138,RMV,$D138,CMV,$E138)</f>
        <v>0</v>
      </c>
      <c r="M138" s="155">
        <f t="shared" si="8"/>
        <v>0</v>
      </c>
      <c r="N138" s="155">
        <f t="shared" si="8"/>
        <v>0</v>
      </c>
    </row>
    <row r="139" spans="1:14" ht="19.5" customHeight="1">
      <c r="A139" s="154" t="str">
        <f t="shared" si="7"/>
        <v/>
      </c>
      <c r="B139" s="5"/>
      <c r="C139" s="197"/>
      <c r="D139" s="197"/>
      <c r="E139" s="197"/>
      <c r="F139" s="158"/>
      <c r="G139" s="155"/>
      <c r="H139" s="155"/>
      <c r="I139" s="170">
        <f>SUMIFS(LN,DDMV,$B139,DMV,$C139,RMV,$D139,CMV,$E139)</f>
        <v>0</v>
      </c>
      <c r="J139" s="170">
        <f>SUMIFS(TN,DDMV,$B139,DMV,$C139,RMV,$D139,CMV,$E139)</f>
        <v>0</v>
      </c>
      <c r="K139" s="170">
        <f>SUMIFS(LX,DDMV,$B139,DMV,$C139,RMV,$D139,CMV,$E139)</f>
        <v>0</v>
      </c>
      <c r="L139" s="170">
        <f>SUMIFS(TX,DDMV,$B139,DMV,$C139,RMV,$D139,CMV,$E139)</f>
        <v>0</v>
      </c>
      <c r="M139" s="155">
        <f t="shared" si="8"/>
        <v>0</v>
      </c>
      <c r="N139" s="155">
        <f t="shared" si="8"/>
        <v>0</v>
      </c>
    </row>
    <row r="140" spans="1:14" ht="19.5" customHeight="1">
      <c r="A140" s="154" t="str">
        <f t="shared" si="7"/>
        <v/>
      </c>
      <c r="B140" s="5"/>
      <c r="C140" s="197"/>
      <c r="D140" s="197"/>
      <c r="E140" s="197"/>
      <c r="F140" s="158"/>
      <c r="G140" s="155"/>
      <c r="H140" s="155"/>
      <c r="I140" s="170">
        <f>SUMIFS(LN,DDMV,$B140,DMV,$C140,RMV,$D140,CMV,$E140)</f>
        <v>0</v>
      </c>
      <c r="J140" s="170">
        <f>SUMIFS(TN,DDMV,$B140,DMV,$C140,RMV,$D140,CMV,$E140)</f>
        <v>0</v>
      </c>
      <c r="K140" s="170">
        <f>SUMIFS(LX,DDMV,$B140,DMV,$C140,RMV,$D140,CMV,$E140)</f>
        <v>0</v>
      </c>
      <c r="L140" s="170">
        <f>SUMIFS(TX,DDMV,$B140,DMV,$C140,RMV,$D140,CMV,$E140)</f>
        <v>0</v>
      </c>
      <c r="M140" s="155">
        <f t="shared" si="8"/>
        <v>0</v>
      </c>
      <c r="N140" s="155">
        <f t="shared" si="8"/>
        <v>0</v>
      </c>
    </row>
    <row r="141" spans="1:14" ht="19.5" customHeight="1">
      <c r="A141" s="154" t="str">
        <f t="shared" si="7"/>
        <v/>
      </c>
      <c r="B141" s="5"/>
      <c r="C141" s="197"/>
      <c r="D141" s="197"/>
      <c r="E141" s="197"/>
      <c r="F141" s="158"/>
      <c r="G141" s="155"/>
      <c r="H141" s="155"/>
      <c r="I141" s="170">
        <f>SUMIFS(LN,DDMV,$B141,DMV,$C141,RMV,$D141,CMV,$E141)</f>
        <v>0</v>
      </c>
      <c r="J141" s="170">
        <f>SUMIFS(TN,DDMV,$B141,DMV,$C141,RMV,$D141,CMV,$E141)</f>
        <v>0</v>
      </c>
      <c r="K141" s="170">
        <f>SUMIFS(LX,DDMV,$B141,DMV,$C141,RMV,$D141,CMV,$E141)</f>
        <v>0</v>
      </c>
      <c r="L141" s="170">
        <f>SUMIFS(TX,DDMV,$B141,DMV,$C141,RMV,$D141,CMV,$E141)</f>
        <v>0</v>
      </c>
      <c r="M141" s="155">
        <f t="shared" si="8"/>
        <v>0</v>
      </c>
      <c r="N141" s="155">
        <f t="shared" si="8"/>
        <v>0</v>
      </c>
    </row>
    <row r="142" spans="1:14" ht="19.5" customHeight="1">
      <c r="A142" s="154" t="str">
        <f t="shared" si="7"/>
        <v/>
      </c>
      <c r="B142" s="5"/>
      <c r="C142" s="197"/>
      <c r="D142" s="197"/>
      <c r="E142" s="197"/>
      <c r="F142" s="158"/>
      <c r="G142" s="155"/>
      <c r="H142" s="155"/>
      <c r="I142" s="170">
        <f>SUMIFS(LN,DDMV,$B142,DMV,$C142,RMV,$D142,CMV,$E142)</f>
        <v>0</v>
      </c>
      <c r="J142" s="170">
        <f>SUMIFS(TN,DDMV,$B142,DMV,$C142,RMV,$D142,CMV,$E142)</f>
        <v>0</v>
      </c>
      <c r="K142" s="170">
        <f>SUMIFS(LX,DDMV,$B142,DMV,$C142,RMV,$D142,CMV,$E142)</f>
        <v>0</v>
      </c>
      <c r="L142" s="170">
        <f>SUMIFS(TX,DDMV,$B142,DMV,$C142,RMV,$D142,CMV,$E142)</f>
        <v>0</v>
      </c>
      <c r="M142" s="155">
        <f t="shared" si="8"/>
        <v>0</v>
      </c>
      <c r="N142" s="155">
        <f t="shared" si="8"/>
        <v>0</v>
      </c>
    </row>
    <row r="143" spans="1:14" ht="19.5" customHeight="1">
      <c r="A143" s="154" t="str">
        <f t="shared" si="7"/>
        <v/>
      </c>
      <c r="B143" s="5"/>
      <c r="C143" s="197"/>
      <c r="D143" s="197"/>
      <c r="E143" s="197"/>
      <c r="F143" s="158"/>
      <c r="G143" s="155"/>
      <c r="H143" s="155"/>
      <c r="I143" s="170">
        <f>SUMIFS(LN,DDMV,$B143,DMV,$C143,RMV,$D143,CMV,$E143)</f>
        <v>0</v>
      </c>
      <c r="J143" s="170">
        <f>SUMIFS(TN,DDMV,$B143,DMV,$C143,RMV,$D143,CMV,$E143)</f>
        <v>0</v>
      </c>
      <c r="K143" s="170">
        <f>SUMIFS(LX,DDMV,$B143,DMV,$C143,RMV,$D143,CMV,$E143)</f>
        <v>0</v>
      </c>
      <c r="L143" s="170">
        <f>SUMIFS(TX,DDMV,$B143,DMV,$C143,RMV,$D143,CMV,$E143)</f>
        <v>0</v>
      </c>
      <c r="M143" s="155">
        <f t="shared" si="8"/>
        <v>0</v>
      </c>
      <c r="N143" s="155">
        <f t="shared" si="8"/>
        <v>0</v>
      </c>
    </row>
    <row r="144" spans="1:14" ht="19.5" customHeight="1">
      <c r="A144" s="154"/>
      <c r="B144" s="5"/>
      <c r="C144" s="197"/>
      <c r="D144" s="197"/>
      <c r="E144" s="197"/>
      <c r="F144" s="158"/>
      <c r="G144" s="155"/>
      <c r="H144" s="155"/>
      <c r="I144" s="153"/>
      <c r="J144" s="153"/>
      <c r="K144" s="153"/>
      <c r="L144" s="153"/>
      <c r="M144" s="155"/>
      <c r="N144" s="155"/>
    </row>
    <row r="145" spans="1:14" ht="19.5" customHeight="1">
      <c r="A145" s="156"/>
      <c r="B145" s="156" t="s">
        <v>202</v>
      </c>
      <c r="C145" s="198"/>
      <c r="D145" s="198"/>
      <c r="E145" s="198"/>
      <c r="F145" s="151"/>
      <c r="G145" s="157">
        <f>SUM(G89:G144)</f>
        <v>0</v>
      </c>
      <c r="H145" s="157">
        <f>SUM(H89:H144)</f>
        <v>0</v>
      </c>
      <c r="I145" s="157">
        <f>SUM(I89:I144)</f>
        <v>3471</v>
      </c>
      <c r="J145" s="157">
        <f>SUM(J89:J144)</f>
        <v>51128097</v>
      </c>
      <c r="K145" s="157">
        <f>SUM(K89:K144)</f>
        <v>3449</v>
      </c>
      <c r="L145" s="157">
        <f>SUM(L89:L144)</f>
        <v>50522217</v>
      </c>
      <c r="M145" s="157">
        <f>SUM(M89:M144)</f>
        <v>22</v>
      </c>
      <c r="N145" s="157">
        <f>SUM(N89:N144)</f>
        <v>605880</v>
      </c>
    </row>
    <row r="148" spans="1:14" ht="15">
      <c r="B148" s="183"/>
      <c r="C148" s="183"/>
      <c r="D148" s="183"/>
      <c r="E148" s="183"/>
      <c r="F148" s="183"/>
      <c r="G148" s="183"/>
      <c r="H148" s="184"/>
      <c r="I148" s="185"/>
      <c r="J148" s="185"/>
      <c r="K148" s="185"/>
      <c r="L148" s="183" t="s">
        <v>146</v>
      </c>
      <c r="M148" s="183"/>
      <c r="N148" s="183"/>
    </row>
    <row r="149" spans="1:14" ht="15">
      <c r="B149" s="186" t="s">
        <v>147</v>
      </c>
      <c r="C149" s="199"/>
      <c r="D149" s="199"/>
      <c r="E149" s="199"/>
      <c r="F149" s="186"/>
      <c r="G149" s="184"/>
      <c r="H149" s="183" t="s">
        <v>148</v>
      </c>
      <c r="I149" s="183"/>
      <c r="J149" s="183"/>
      <c r="K149" s="185"/>
      <c r="L149" s="183" t="s">
        <v>149</v>
      </c>
      <c r="M149" s="183"/>
      <c r="N149" s="183"/>
    </row>
    <row r="150" spans="1:14" ht="15">
      <c r="B150" s="186" t="s">
        <v>150</v>
      </c>
      <c r="C150" s="199"/>
      <c r="D150" s="199"/>
      <c r="E150" s="199"/>
      <c r="F150" s="186"/>
      <c r="G150" s="184"/>
      <c r="H150" s="183" t="s">
        <v>150</v>
      </c>
      <c r="I150" s="183"/>
      <c r="J150" s="183"/>
      <c r="K150" s="1"/>
      <c r="L150" s="183" t="s">
        <v>151</v>
      </c>
      <c r="M150" s="183"/>
      <c r="N150" s="183"/>
    </row>
    <row r="158" spans="1:14" ht="15.75">
      <c r="B158" s="161"/>
      <c r="C158" s="200"/>
      <c r="D158" s="200"/>
      <c r="E158" s="200"/>
      <c r="M158" s="161" t="s">
        <v>152</v>
      </c>
    </row>
  </sheetData>
  <autoFilter ref="A5:N5"/>
  <mergeCells count="15">
    <mergeCell ref="B148:G148"/>
    <mergeCell ref="L148:N148"/>
    <mergeCell ref="H149:J149"/>
    <mergeCell ref="L149:N149"/>
    <mergeCell ref="H150:J150"/>
    <mergeCell ref="L150:N150"/>
    <mergeCell ref="G3:H3"/>
    <mergeCell ref="I3:J3"/>
    <mergeCell ref="K3:L3"/>
    <mergeCell ref="M3:N3"/>
    <mergeCell ref="B2:E3"/>
    <mergeCell ref="B1:N1"/>
    <mergeCell ref="A2:A4"/>
    <mergeCell ref="F2:F3"/>
    <mergeCell ref="G2:N2"/>
  </mergeCells>
  <pageMargins left="0.1" right="0.8" top="0.3" bottom="0.3" header="0" footer="0"/>
  <pageSetup paperSize="9" scale="90" orientation="landscape" r:id="rId1"/>
  <headerFooter alignWithMargins="0">
    <oddFooter>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10"/>
  <sheetViews>
    <sheetView topLeftCell="A2" workbookViewId="0">
      <pane xSplit="2" ySplit="2" topLeftCell="C4" activePane="bottomRight" state="frozen"/>
      <selection activeCell="C4" sqref="C1:D1048576"/>
      <selection pane="topRight" activeCell="C4" sqref="C1:D1048576"/>
      <selection pane="bottomLeft" activeCell="C4" sqref="C1:D1048576"/>
      <selection pane="bottomRight" activeCell="F22" sqref="F22"/>
    </sheetView>
  </sheetViews>
  <sheetFormatPr defaultRowHeight="12.75"/>
  <cols>
    <col min="1" max="1" width="6.28515625" style="1" customWidth="1"/>
    <col min="2" max="2" width="39.28515625" style="1" customWidth="1"/>
    <col min="3" max="3" width="5.7109375" style="7" hidden="1" customWidth="1"/>
    <col min="4" max="4" width="5.28515625" style="7" hidden="1" customWidth="1"/>
    <col min="5" max="5" width="6.7109375" style="1" customWidth="1"/>
    <col min="6" max="9" width="14" style="1" customWidth="1"/>
    <col min="10" max="10" width="14" style="59" customWidth="1"/>
    <col min="11" max="11" width="12.140625" style="7" customWidth="1"/>
    <col min="12" max="12" width="43.42578125" style="1" customWidth="1"/>
    <col min="13" max="13" width="14.7109375" style="1" customWidth="1"/>
    <col min="14" max="16384" width="9.140625" style="1"/>
  </cols>
  <sheetData>
    <row r="1" spans="1:14" ht="18.75" hidden="1" customHeight="1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</row>
    <row r="2" spans="1:14" ht="25.5" customHeight="1">
      <c r="A2" s="105" t="s">
        <v>1</v>
      </c>
      <c r="B2" s="105" t="s">
        <v>2</v>
      </c>
      <c r="C2" s="105" t="s">
        <v>74</v>
      </c>
      <c r="D2" s="105" t="s">
        <v>75</v>
      </c>
      <c r="E2" s="97" t="s">
        <v>91</v>
      </c>
      <c r="F2" s="98"/>
      <c r="G2" s="97" t="s">
        <v>88</v>
      </c>
      <c r="H2" s="98"/>
      <c r="I2" s="99" t="s">
        <v>89</v>
      </c>
      <c r="J2" s="100"/>
      <c r="K2" s="105" t="s">
        <v>3</v>
      </c>
      <c r="L2" s="105" t="s">
        <v>4</v>
      </c>
      <c r="M2" s="105" t="s">
        <v>5</v>
      </c>
      <c r="N2" s="105" t="s">
        <v>6</v>
      </c>
    </row>
    <row r="3" spans="1:14" s="55" customFormat="1" ht="26.25" customHeight="1">
      <c r="A3" s="105"/>
      <c r="B3" s="105"/>
      <c r="C3" s="105"/>
      <c r="D3" s="105"/>
      <c r="E3" s="60" t="s">
        <v>90</v>
      </c>
      <c r="F3" s="60" t="s">
        <v>92</v>
      </c>
      <c r="G3" s="60" t="s">
        <v>90</v>
      </c>
      <c r="H3" s="60" t="s">
        <v>92</v>
      </c>
      <c r="I3" s="60" t="s">
        <v>90</v>
      </c>
      <c r="J3" s="60" t="s">
        <v>92</v>
      </c>
      <c r="K3" s="105"/>
      <c r="L3" s="105"/>
      <c r="M3" s="105"/>
      <c r="N3" s="105"/>
    </row>
    <row r="4" spans="1:14" ht="18.75" customHeight="1">
      <c r="A4" s="2">
        <f t="shared" ref="A4:A8" si="0">IF(B4&lt;&gt;"",ROW()-3,"")</f>
        <v>1</v>
      </c>
      <c r="B4" s="5" t="s">
        <v>199</v>
      </c>
      <c r="C4" s="6"/>
      <c r="D4" s="6" t="s">
        <v>46</v>
      </c>
      <c r="E4" s="58"/>
      <c r="F4" s="58"/>
      <c r="G4" s="56">
        <f t="array" ref="G4">IF($B4="",0,SUM(IF($B4=THMV,MVN)))</f>
        <v>0</v>
      </c>
      <c r="H4" s="56">
        <f t="array" ref="H4">IF($B4="",0,SUM(IF($B4=THMV,MVC)))</f>
        <v>45394157</v>
      </c>
      <c r="I4" s="66">
        <f t="shared" ref="I4" si="1">ROUND(MAX(E4+G4-F4-H4,0),2)</f>
        <v>0</v>
      </c>
      <c r="J4" s="66">
        <f t="shared" ref="J4" si="2">ROUND(MAX(F4+H4-E4-G4,0),2)</f>
        <v>45394157</v>
      </c>
      <c r="K4" s="6"/>
      <c r="L4" s="5"/>
      <c r="M4" s="64"/>
      <c r="N4" s="64"/>
    </row>
    <row r="5" spans="1:14" ht="18.75" customHeight="1">
      <c r="A5" s="2">
        <f t="shared" si="0"/>
        <v>2</v>
      </c>
      <c r="B5" s="5" t="s">
        <v>200</v>
      </c>
      <c r="C5" s="6" t="s">
        <v>76</v>
      </c>
      <c r="D5" s="6"/>
      <c r="E5" s="58"/>
      <c r="F5" s="58"/>
      <c r="G5" s="56">
        <f t="array" ref="G5">IF($B5="",0,SUM(IF($B5=THMV,MVN)))</f>
        <v>5301098</v>
      </c>
      <c r="H5" s="56">
        <f t="array" ref="H5">IF($B5="",0,SUM(IF($B5=THMV,MVC)))</f>
        <v>5301098</v>
      </c>
      <c r="I5" s="66">
        <f t="shared" ref="I5:I8" si="3">ROUND(MAX(E5+G5-F5-H5,0),2)</f>
        <v>0</v>
      </c>
      <c r="J5" s="66">
        <f t="shared" ref="J5:J8" si="4">ROUND(MAX(F5+H5-E5-G5,0),2)</f>
        <v>0</v>
      </c>
      <c r="K5" s="6"/>
      <c r="L5" s="5"/>
      <c r="M5" s="64"/>
      <c r="N5" s="64"/>
    </row>
    <row r="6" spans="1:14" ht="18.75" customHeight="1">
      <c r="A6" s="2" t="str">
        <f t="shared" si="0"/>
        <v/>
      </c>
      <c r="B6" s="5"/>
      <c r="C6" s="6" t="s">
        <v>78</v>
      </c>
      <c r="D6" s="6">
        <v>15</v>
      </c>
      <c r="E6" s="58"/>
      <c r="F6" s="58"/>
      <c r="G6" s="56">
        <f t="array" ref="G6">IF($B6="",0,SUM(IF($B6=THMV,MVN)))</f>
        <v>0</v>
      </c>
      <c r="H6" s="79">
        <f t="array" ref="H6">IF($B6="",0,SUM(IF($B6=THMV,MVC)))</f>
        <v>0</v>
      </c>
      <c r="I6" s="66">
        <f t="shared" si="3"/>
        <v>0</v>
      </c>
      <c r="J6" s="66">
        <f t="shared" si="4"/>
        <v>0</v>
      </c>
      <c r="K6" s="6"/>
      <c r="L6" s="5"/>
      <c r="M6" s="64"/>
      <c r="N6" s="64"/>
    </row>
    <row r="7" spans="1:14" ht="18.75" customHeight="1">
      <c r="A7" s="2" t="str">
        <f t="shared" si="0"/>
        <v/>
      </c>
      <c r="B7" s="5"/>
      <c r="C7" s="6" t="s">
        <v>78</v>
      </c>
      <c r="D7" s="6" t="s">
        <v>79</v>
      </c>
      <c r="E7" s="58"/>
      <c r="F7" s="58"/>
      <c r="G7" s="56">
        <f t="array" ref="G7">IF($B7="",0,SUM(IF($B7=THMV,MVN)))</f>
        <v>0</v>
      </c>
      <c r="H7" s="56">
        <f t="array" ref="H7">IF($B7="",0,SUM(IF($B7=THMV,MVC)))</f>
        <v>0</v>
      </c>
      <c r="I7" s="66">
        <f t="shared" si="3"/>
        <v>0</v>
      </c>
      <c r="J7" s="66">
        <f t="shared" si="4"/>
        <v>0</v>
      </c>
      <c r="K7" s="6"/>
      <c r="L7" s="5"/>
      <c r="M7" s="64"/>
      <c r="N7" s="64"/>
    </row>
    <row r="8" spans="1:14" ht="18.75" customHeight="1">
      <c r="A8" s="2" t="str">
        <f t="shared" si="0"/>
        <v/>
      </c>
      <c r="B8" s="5"/>
      <c r="C8" s="6" t="s">
        <v>75</v>
      </c>
      <c r="D8" s="6">
        <v>30</v>
      </c>
      <c r="E8" s="58"/>
      <c r="F8" s="58"/>
      <c r="G8" s="56">
        <f t="array" ref="G8">IF($B8="",0,SUM(IF($B8=THMV,MVN)))</f>
        <v>0</v>
      </c>
      <c r="H8" s="56">
        <f t="array" ref="H8">IF($B8="",0,SUM(IF($B8=THMV,MVC)))</f>
        <v>0</v>
      </c>
      <c r="I8" s="66">
        <f t="shared" si="3"/>
        <v>0</v>
      </c>
      <c r="J8" s="66">
        <f t="shared" si="4"/>
        <v>0</v>
      </c>
      <c r="K8" s="6"/>
      <c r="L8" s="5"/>
      <c r="M8" s="64"/>
      <c r="N8" s="64"/>
    </row>
    <row r="9" spans="1:14" ht="18.75" customHeight="1">
      <c r="A9" s="67" t="str">
        <f t="shared" ref="A9" si="5">IF(B9&lt;&gt;"",ROW()-3,"")</f>
        <v/>
      </c>
      <c r="B9" s="68"/>
      <c r="C9" s="69"/>
      <c r="D9" s="69"/>
      <c r="E9" s="68"/>
      <c r="F9" s="68"/>
      <c r="G9" s="56">
        <f t="array" ref="G9">IF($B9="",0,SUM(IF($B9=THMV,MVN)))</f>
        <v>0</v>
      </c>
      <c r="H9" s="56">
        <f t="array" ref="H9">IF($B9="",0,SUM(IF($B9=THMV,MVC)))</f>
        <v>0</v>
      </c>
      <c r="I9" s="70">
        <f t="shared" ref="I9" si="6">ROUND(MAX(E9+G9-F9-H9,0),2)</f>
        <v>0</v>
      </c>
      <c r="J9" s="70">
        <f t="shared" ref="J9" si="7">ROUND(MAX(F9+H9-E9-G9,0),2)</f>
        <v>0</v>
      </c>
      <c r="K9" s="69"/>
      <c r="L9" s="68"/>
      <c r="M9" s="71"/>
      <c r="N9" s="71"/>
    </row>
    <row r="10" spans="1:14" ht="18.75" customHeight="1">
      <c r="A10" s="101" t="s">
        <v>69</v>
      </c>
      <c r="B10" s="102"/>
      <c r="C10" s="102"/>
      <c r="D10" s="103"/>
      <c r="E10" s="75">
        <f>SUM(E4:E9)</f>
        <v>0</v>
      </c>
      <c r="F10" s="75">
        <f>SUM(F4:F9)</f>
        <v>0</v>
      </c>
      <c r="G10" s="75">
        <f>SUM(G4:G9)</f>
        <v>5301098</v>
      </c>
      <c r="H10" s="75">
        <f>SUM(H4:H9)</f>
        <v>50695255</v>
      </c>
      <c r="I10" s="75">
        <f>SUM(I4:I9)</f>
        <v>0</v>
      </c>
      <c r="J10" s="75">
        <f>SUM(J4:J9)</f>
        <v>45394157</v>
      </c>
      <c r="K10" s="73"/>
      <c r="L10" s="72"/>
      <c r="M10" s="74"/>
      <c r="N10" s="74"/>
    </row>
  </sheetData>
  <autoFilter ref="A3:N10"/>
  <sortState ref="A28:N119">
    <sortCondition descending="1" ref="J28:J119"/>
  </sortState>
  <mergeCells count="13">
    <mergeCell ref="E2:F2"/>
    <mergeCell ref="G2:H2"/>
    <mergeCell ref="I2:J2"/>
    <mergeCell ref="A10:D10"/>
    <mergeCell ref="A1:N1"/>
    <mergeCell ref="A2:A3"/>
    <mergeCell ref="B2:B3"/>
    <mergeCell ref="K2:K3"/>
    <mergeCell ref="L2:L3"/>
    <mergeCell ref="M2:M3"/>
    <mergeCell ref="N2:N3"/>
    <mergeCell ref="C2:C3"/>
    <mergeCell ref="D2:D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Y404"/>
  <sheetViews>
    <sheetView workbookViewId="0">
      <pane xSplit="2" ySplit="2" topLeftCell="C30" activePane="bottomRight" state="frozen"/>
      <selection activeCell="C4" sqref="C1:D1048576"/>
      <selection pane="topRight" activeCell="C4" sqref="C1:D1048576"/>
      <selection pane="bottomLeft" activeCell="C4" sqref="C1:D1048576"/>
      <selection pane="bottomRight" activeCell="B12" sqref="B12"/>
    </sheetView>
  </sheetViews>
  <sheetFormatPr defaultRowHeight="12.75"/>
  <cols>
    <col min="1" max="1" width="6.140625" style="1" customWidth="1"/>
    <col min="2" max="2" width="34.85546875" style="1" customWidth="1"/>
    <col min="3" max="3" width="16.28515625" style="1" customWidth="1"/>
    <col min="4" max="6" width="6.140625" style="7" customWidth="1"/>
    <col min="7" max="7" width="9.140625" style="87"/>
    <col min="8" max="8" width="11.5703125" style="88" customWidth="1"/>
    <col min="9" max="9" width="8.28515625" style="7" customWidth="1"/>
    <col min="10" max="10" width="6.28515625" style="7" customWidth="1"/>
    <col min="11" max="11" width="7.5703125" style="1" customWidth="1"/>
    <col min="12" max="12" width="6.7109375" style="1" customWidth="1"/>
    <col min="13" max="13" width="6.5703125" style="1" customWidth="1"/>
    <col min="14" max="14" width="8" style="1" customWidth="1"/>
    <col min="15" max="15" width="9.28515625" style="1" customWidth="1"/>
    <col min="16" max="16" width="10.5703125" style="1" customWidth="1"/>
    <col min="17" max="17" width="11.5703125" style="1" customWidth="1"/>
    <col min="18" max="18" width="10.5703125" style="76" customWidth="1"/>
    <col min="19" max="19" width="4.140625" style="90" hidden="1" customWidth="1"/>
    <col min="20" max="16384" width="9.140625" style="1"/>
  </cols>
  <sheetData>
    <row r="1" spans="1:19" ht="19.5" customHeight="1">
      <c r="A1" s="109" t="s">
        <v>1</v>
      </c>
      <c r="B1" s="109" t="s">
        <v>61</v>
      </c>
      <c r="C1" s="109" t="s">
        <v>71</v>
      </c>
      <c r="D1" s="110" t="s">
        <v>41</v>
      </c>
      <c r="E1" s="110"/>
      <c r="F1" s="110"/>
      <c r="G1" s="109" t="s">
        <v>182</v>
      </c>
      <c r="H1" s="109"/>
      <c r="I1" s="106" t="s">
        <v>183</v>
      </c>
      <c r="J1" s="107"/>
      <c r="K1" s="107"/>
      <c r="L1" s="107"/>
      <c r="M1" s="107"/>
      <c r="N1" s="107"/>
      <c r="O1" s="107"/>
      <c r="P1" s="107"/>
      <c r="Q1" s="107"/>
      <c r="R1" s="108"/>
    </row>
    <row r="2" spans="1:19" ht="41.25" customHeight="1">
      <c r="A2" s="109"/>
      <c r="B2" s="109"/>
      <c r="C2" s="109" t="s">
        <v>62</v>
      </c>
      <c r="D2" s="50" t="s">
        <v>63</v>
      </c>
      <c r="E2" s="89" t="s">
        <v>64</v>
      </c>
      <c r="F2" s="50" t="s">
        <v>65</v>
      </c>
      <c r="G2" s="49" t="s">
        <v>87</v>
      </c>
      <c r="H2" s="49" t="s">
        <v>59</v>
      </c>
      <c r="I2" s="51" t="s">
        <v>184</v>
      </c>
      <c r="J2" s="51" t="s">
        <v>154</v>
      </c>
      <c r="K2" s="51" t="s">
        <v>70</v>
      </c>
      <c r="L2" s="51" t="s">
        <v>185</v>
      </c>
      <c r="M2" s="51" t="s">
        <v>87</v>
      </c>
      <c r="N2" s="51" t="s">
        <v>66</v>
      </c>
      <c r="O2" s="51" t="s">
        <v>72</v>
      </c>
      <c r="P2" s="51" t="s">
        <v>95</v>
      </c>
      <c r="Q2" s="51" t="s">
        <v>96</v>
      </c>
      <c r="R2" s="60" t="s">
        <v>60</v>
      </c>
    </row>
    <row r="3" spans="1:19" ht="18" customHeight="1">
      <c r="A3" s="2">
        <f t="shared" ref="A3:A34" si="0">IF(B3&lt;&gt;"",ROW()-2,"")</f>
        <v>1</v>
      </c>
      <c r="B3" s="3" t="s">
        <v>199</v>
      </c>
      <c r="C3" s="3" t="s">
        <v>175</v>
      </c>
      <c r="D3" s="85">
        <v>105</v>
      </c>
      <c r="E3" s="85">
        <v>180</v>
      </c>
      <c r="F3" s="85">
        <v>0</v>
      </c>
      <c r="G3" s="202">
        <v>150</v>
      </c>
      <c r="H3" s="52">
        <f>IF(N3&lt;&gt;"",ROUND(G3*N3,0),0)</f>
        <v>2551500</v>
      </c>
      <c r="I3" s="63">
        <v>42584</v>
      </c>
      <c r="J3" s="63" t="s">
        <v>186</v>
      </c>
      <c r="K3" s="53"/>
      <c r="L3" s="54">
        <v>9000</v>
      </c>
      <c r="M3" s="54">
        <v>150</v>
      </c>
      <c r="N3" s="54">
        <v>17010</v>
      </c>
      <c r="O3" s="54"/>
      <c r="P3" s="54">
        <f>ROUND(M3*N3,0)</f>
        <v>2551500</v>
      </c>
      <c r="Q3" s="54">
        <f>ROUND(M3*(N3+O3),0)</f>
        <v>2551500</v>
      </c>
      <c r="R3" s="57"/>
      <c r="S3" s="90" t="str">
        <f>IF(AND(B3='DC - CN'!$C$16,OR(Q3&lt;&gt;0,R3&lt;&gt;0)),"x","")</f>
        <v/>
      </c>
    </row>
    <row r="4" spans="1:19" ht="18" customHeight="1">
      <c r="A4" s="2">
        <f t="shared" si="0"/>
        <v>2</v>
      </c>
      <c r="B4" s="3" t="s">
        <v>199</v>
      </c>
      <c r="C4" s="3" t="s">
        <v>175</v>
      </c>
      <c r="D4" s="85">
        <v>115</v>
      </c>
      <c r="E4" s="85">
        <v>186</v>
      </c>
      <c r="F4" s="85">
        <v>0</v>
      </c>
      <c r="G4" s="202">
        <v>200</v>
      </c>
      <c r="H4" s="52">
        <f t="shared" ref="H4:H67" si="1">IF(N4&lt;&gt;"",ROUND(G4*N4,0),0)</f>
        <v>3850200</v>
      </c>
      <c r="I4" s="63">
        <v>42584</v>
      </c>
      <c r="J4" s="63" t="s">
        <v>187</v>
      </c>
      <c r="K4" s="53"/>
      <c r="L4" s="54">
        <v>9000</v>
      </c>
      <c r="M4" s="54">
        <v>200</v>
      </c>
      <c r="N4" s="54">
        <v>19250.999999999996</v>
      </c>
      <c r="O4" s="54"/>
      <c r="P4" s="54">
        <f t="shared" ref="P4:P67" si="2">ROUND(M4*N4,0)</f>
        <v>3850200</v>
      </c>
      <c r="Q4" s="54">
        <f t="shared" ref="Q4:Q67" si="3">ROUND(M4*(N4+O4),0)</f>
        <v>3850200</v>
      </c>
      <c r="R4" s="57"/>
      <c r="S4" s="90" t="str">
        <f>IF(AND(B4='DC - CN'!$C$16,OR(Q4&lt;&gt;0,R4&lt;&gt;0)),"x","")</f>
        <v/>
      </c>
    </row>
    <row r="5" spans="1:19" ht="18" customHeight="1">
      <c r="A5" s="2">
        <f t="shared" si="0"/>
        <v>3</v>
      </c>
      <c r="B5" s="3" t="s">
        <v>199</v>
      </c>
      <c r="C5" s="3" t="s">
        <v>175</v>
      </c>
      <c r="D5" s="85">
        <v>125</v>
      </c>
      <c r="E5" s="85">
        <v>190</v>
      </c>
      <c r="F5" s="85">
        <v>0</v>
      </c>
      <c r="G5" s="202">
        <v>40</v>
      </c>
      <c r="H5" s="52">
        <f t="shared" si="1"/>
        <v>855000</v>
      </c>
      <c r="I5" s="63">
        <v>42585</v>
      </c>
      <c r="J5" s="63" t="s">
        <v>188</v>
      </c>
      <c r="K5" s="53"/>
      <c r="L5" s="54">
        <v>9000</v>
      </c>
      <c r="M5" s="54">
        <v>40</v>
      </c>
      <c r="N5" s="54">
        <v>21375</v>
      </c>
      <c r="O5" s="54"/>
      <c r="P5" s="54">
        <f t="shared" si="2"/>
        <v>855000</v>
      </c>
      <c r="Q5" s="54">
        <f t="shared" si="3"/>
        <v>855000</v>
      </c>
      <c r="R5" s="57"/>
      <c r="S5" s="90" t="str">
        <f>IF(AND(B5='DC - CN'!$C$16,OR(Q5&lt;&gt;0,R5&lt;&gt;0)),"x","")</f>
        <v/>
      </c>
    </row>
    <row r="6" spans="1:19" ht="18" customHeight="1">
      <c r="A6" s="2">
        <f t="shared" si="0"/>
        <v>4</v>
      </c>
      <c r="B6" s="3" t="s">
        <v>199</v>
      </c>
      <c r="C6" s="3" t="s">
        <v>175</v>
      </c>
      <c r="D6" s="85">
        <v>125</v>
      </c>
      <c r="E6" s="85">
        <v>234</v>
      </c>
      <c r="F6" s="85">
        <v>0</v>
      </c>
      <c r="G6" s="202">
        <v>18</v>
      </c>
      <c r="H6" s="52">
        <f t="shared" si="1"/>
        <v>473850</v>
      </c>
      <c r="I6" s="63">
        <v>42585</v>
      </c>
      <c r="J6" s="63" t="s">
        <v>189</v>
      </c>
      <c r="K6" s="53"/>
      <c r="L6" s="54">
        <v>9000</v>
      </c>
      <c r="M6" s="54">
        <v>18</v>
      </c>
      <c r="N6" s="54">
        <v>26325</v>
      </c>
      <c r="O6" s="54"/>
      <c r="P6" s="54">
        <f t="shared" si="2"/>
        <v>473850</v>
      </c>
      <c r="Q6" s="54">
        <f t="shared" si="3"/>
        <v>473850</v>
      </c>
      <c r="R6" s="57"/>
      <c r="S6" s="90" t="str">
        <f>IF(AND(B6='DC - CN'!$C$16,OR(Q6&lt;&gt;0,R6&lt;&gt;0)),"x","")</f>
        <v/>
      </c>
    </row>
    <row r="7" spans="1:19" ht="18" customHeight="1">
      <c r="A7" s="2">
        <f t="shared" si="0"/>
        <v>5</v>
      </c>
      <c r="B7" s="3" t="s">
        <v>199</v>
      </c>
      <c r="C7" s="3" t="s">
        <v>175</v>
      </c>
      <c r="D7" s="85">
        <v>95</v>
      </c>
      <c r="E7" s="85">
        <v>226</v>
      </c>
      <c r="F7" s="85">
        <v>0</v>
      </c>
      <c r="G7" s="202">
        <v>53</v>
      </c>
      <c r="H7" s="52">
        <f t="shared" si="1"/>
        <v>1024119</v>
      </c>
      <c r="I7" s="63">
        <v>42585</v>
      </c>
      <c r="J7" s="63" t="s">
        <v>190</v>
      </c>
      <c r="K7" s="53"/>
      <c r="L7" s="54">
        <v>9000</v>
      </c>
      <c r="M7" s="54">
        <v>53</v>
      </c>
      <c r="N7" s="54">
        <v>19322.999999999996</v>
      </c>
      <c r="O7" s="54"/>
      <c r="P7" s="54">
        <f t="shared" si="2"/>
        <v>1024119</v>
      </c>
      <c r="Q7" s="54">
        <f t="shared" si="3"/>
        <v>1024119</v>
      </c>
      <c r="R7" s="57"/>
      <c r="S7" s="90" t="str">
        <f>IF(AND(B7='DC - CN'!$C$16,OR(Q7&lt;&gt;0,R7&lt;&gt;0)),"x","")</f>
        <v/>
      </c>
    </row>
    <row r="8" spans="1:19" ht="18" customHeight="1">
      <c r="A8" s="2">
        <f t="shared" si="0"/>
        <v>6</v>
      </c>
      <c r="B8" s="3" t="s">
        <v>199</v>
      </c>
      <c r="C8" s="3" t="s">
        <v>175</v>
      </c>
      <c r="D8" s="85">
        <v>95</v>
      </c>
      <c r="E8" s="85">
        <v>166</v>
      </c>
      <c r="F8" s="85">
        <v>0</v>
      </c>
      <c r="G8" s="202">
        <v>65</v>
      </c>
      <c r="H8" s="52">
        <f t="shared" si="1"/>
        <v>922545</v>
      </c>
      <c r="I8" s="63">
        <v>42585</v>
      </c>
      <c r="J8" s="63" t="s">
        <v>191</v>
      </c>
      <c r="K8" s="53"/>
      <c r="L8" s="54">
        <v>9000</v>
      </c>
      <c r="M8" s="54">
        <v>65</v>
      </c>
      <c r="N8" s="54">
        <v>14193</v>
      </c>
      <c r="O8" s="54"/>
      <c r="P8" s="54">
        <f t="shared" si="2"/>
        <v>922545</v>
      </c>
      <c r="Q8" s="54">
        <f t="shared" si="3"/>
        <v>922545</v>
      </c>
      <c r="R8" s="57"/>
      <c r="S8" s="90" t="str">
        <f>IF(AND(B8='DC - CN'!$C$16,OR(Q8&lt;&gt;0,R8&lt;&gt;0)),"x","")</f>
        <v/>
      </c>
    </row>
    <row r="9" spans="1:19" ht="18" customHeight="1">
      <c r="A9" s="2">
        <f t="shared" si="0"/>
        <v>7</v>
      </c>
      <c r="B9" s="3" t="s">
        <v>199</v>
      </c>
      <c r="C9" s="3" t="s">
        <v>175</v>
      </c>
      <c r="D9" s="85">
        <v>80</v>
      </c>
      <c r="E9" s="85">
        <v>200</v>
      </c>
      <c r="F9" s="85">
        <v>0</v>
      </c>
      <c r="G9" s="202">
        <v>10</v>
      </c>
      <c r="H9" s="52">
        <f t="shared" si="1"/>
        <v>144000</v>
      </c>
      <c r="I9" s="63">
        <v>42585</v>
      </c>
      <c r="J9" s="63" t="s">
        <v>192</v>
      </c>
      <c r="K9" s="53"/>
      <c r="L9" s="54">
        <v>9000</v>
      </c>
      <c r="M9" s="54">
        <v>10</v>
      </c>
      <c r="N9" s="54">
        <v>14400</v>
      </c>
      <c r="O9" s="54"/>
      <c r="P9" s="54">
        <f t="shared" si="2"/>
        <v>144000</v>
      </c>
      <c r="Q9" s="54">
        <f t="shared" si="3"/>
        <v>144000</v>
      </c>
      <c r="R9" s="57"/>
      <c r="S9" s="90" t="str">
        <f>IF(AND(B9='DC - CN'!$C$16,OR(Q9&lt;&gt;0,R9&lt;&gt;0)),"x","")</f>
        <v/>
      </c>
    </row>
    <row r="10" spans="1:19" ht="18" customHeight="1">
      <c r="A10" s="2">
        <f t="shared" si="0"/>
        <v>8</v>
      </c>
      <c r="B10" s="3" t="s">
        <v>199</v>
      </c>
      <c r="C10" s="3" t="s">
        <v>175</v>
      </c>
      <c r="D10" s="85">
        <v>80</v>
      </c>
      <c r="E10" s="85">
        <v>250</v>
      </c>
      <c r="F10" s="85">
        <v>0</v>
      </c>
      <c r="G10" s="202">
        <v>40</v>
      </c>
      <c r="H10" s="52">
        <f t="shared" si="1"/>
        <v>720000</v>
      </c>
      <c r="I10" s="63">
        <v>42585</v>
      </c>
      <c r="J10" s="63" t="s">
        <v>193</v>
      </c>
      <c r="K10" s="53"/>
      <c r="L10" s="54">
        <v>9000</v>
      </c>
      <c r="M10" s="54">
        <v>40</v>
      </c>
      <c r="N10" s="54">
        <v>18000</v>
      </c>
      <c r="O10" s="54"/>
      <c r="P10" s="54">
        <f t="shared" si="2"/>
        <v>720000</v>
      </c>
      <c r="Q10" s="54">
        <f t="shared" si="3"/>
        <v>720000</v>
      </c>
      <c r="R10" s="57"/>
      <c r="S10" s="90" t="str">
        <f>IF(AND(B10='DC - CN'!$C$16,OR(Q10&lt;&gt;0,R10&lt;&gt;0)),"x","")</f>
        <v/>
      </c>
    </row>
    <row r="11" spans="1:19" ht="18" customHeight="1">
      <c r="A11" s="2">
        <f t="shared" si="0"/>
        <v>9</v>
      </c>
      <c r="B11" s="3" t="s">
        <v>199</v>
      </c>
      <c r="C11" s="3" t="s">
        <v>175</v>
      </c>
      <c r="D11" s="85">
        <v>75</v>
      </c>
      <c r="E11" s="85">
        <v>114</v>
      </c>
      <c r="F11" s="85">
        <v>0</v>
      </c>
      <c r="G11" s="202">
        <v>200</v>
      </c>
      <c r="H11" s="52">
        <f t="shared" si="1"/>
        <v>1539000</v>
      </c>
      <c r="I11" s="63">
        <v>42585</v>
      </c>
      <c r="J11" s="63" t="s">
        <v>194</v>
      </c>
      <c r="K11" s="53"/>
      <c r="L11" s="54">
        <v>9000</v>
      </c>
      <c r="M11" s="54">
        <v>200</v>
      </c>
      <c r="N11" s="54">
        <v>7695</v>
      </c>
      <c r="O11" s="54"/>
      <c r="P11" s="54">
        <f t="shared" si="2"/>
        <v>1539000</v>
      </c>
      <c r="Q11" s="54">
        <f t="shared" si="3"/>
        <v>1539000</v>
      </c>
      <c r="R11" s="57"/>
      <c r="S11" s="90" t="str">
        <f>IF(AND(B11='DC - CN'!$C$16,OR(Q11&lt;&gt;0,R11&lt;&gt;0)),"x","")</f>
        <v/>
      </c>
    </row>
    <row r="12" spans="1:19" ht="18" customHeight="1">
      <c r="A12" s="2">
        <f t="shared" si="0"/>
        <v>10</v>
      </c>
      <c r="B12" s="3" t="s">
        <v>199</v>
      </c>
      <c r="C12" s="3" t="s">
        <v>175</v>
      </c>
      <c r="D12" s="85">
        <v>105</v>
      </c>
      <c r="E12" s="85">
        <v>162</v>
      </c>
      <c r="F12" s="85">
        <v>0</v>
      </c>
      <c r="G12" s="202">
        <v>10</v>
      </c>
      <c r="H12" s="52">
        <f t="shared" si="1"/>
        <v>153090</v>
      </c>
      <c r="I12" s="63">
        <v>42586</v>
      </c>
      <c r="J12" s="63" t="s">
        <v>195</v>
      </c>
      <c r="K12" s="53"/>
      <c r="L12" s="54">
        <v>9000</v>
      </c>
      <c r="M12" s="54">
        <v>10</v>
      </c>
      <c r="N12" s="54">
        <v>15309</v>
      </c>
      <c r="O12" s="54"/>
      <c r="P12" s="54">
        <f t="shared" si="2"/>
        <v>153090</v>
      </c>
      <c r="Q12" s="54">
        <f t="shared" si="3"/>
        <v>153090</v>
      </c>
      <c r="R12" s="57"/>
      <c r="S12" s="90" t="str">
        <f>IF(AND(B12='DC - CN'!$C$16,OR(Q12&lt;&gt;0,R12&lt;&gt;0)),"x","")</f>
        <v/>
      </c>
    </row>
    <row r="13" spans="1:19" ht="18" customHeight="1">
      <c r="A13" s="2">
        <f t="shared" si="0"/>
        <v>11</v>
      </c>
      <c r="B13" s="3" t="s">
        <v>199</v>
      </c>
      <c r="C13" s="3" t="s">
        <v>175</v>
      </c>
      <c r="D13" s="85">
        <v>115</v>
      </c>
      <c r="E13" s="85">
        <v>176</v>
      </c>
      <c r="F13" s="85">
        <v>0</v>
      </c>
      <c r="G13" s="202">
        <v>50</v>
      </c>
      <c r="H13" s="52">
        <f t="shared" si="1"/>
        <v>910800</v>
      </c>
      <c r="I13" s="63">
        <v>42586</v>
      </c>
      <c r="J13" s="63" t="s">
        <v>196</v>
      </c>
      <c r="K13" s="53"/>
      <c r="L13" s="54">
        <v>9000</v>
      </c>
      <c r="M13" s="54">
        <v>50</v>
      </c>
      <c r="N13" s="54">
        <v>18216</v>
      </c>
      <c r="O13" s="54"/>
      <c r="P13" s="54">
        <f t="shared" si="2"/>
        <v>910800</v>
      </c>
      <c r="Q13" s="54">
        <f t="shared" si="3"/>
        <v>910800</v>
      </c>
      <c r="R13" s="57"/>
      <c r="S13" s="90" t="str">
        <f>IF(AND(B13='DC - CN'!$C$16,OR(Q13&lt;&gt;0,R13&lt;&gt;0)),"x","")</f>
        <v/>
      </c>
    </row>
    <row r="14" spans="1:19" ht="18" customHeight="1">
      <c r="A14" s="2">
        <f t="shared" si="0"/>
        <v>12</v>
      </c>
      <c r="B14" s="3" t="s">
        <v>199</v>
      </c>
      <c r="C14" s="3" t="s">
        <v>175</v>
      </c>
      <c r="D14" s="85">
        <v>105</v>
      </c>
      <c r="E14" s="85">
        <v>211</v>
      </c>
      <c r="F14" s="85">
        <v>0</v>
      </c>
      <c r="G14" s="202">
        <v>20</v>
      </c>
      <c r="H14" s="52">
        <f t="shared" si="1"/>
        <v>398790</v>
      </c>
      <c r="I14" s="63">
        <v>42586</v>
      </c>
      <c r="J14" s="63" t="s">
        <v>197</v>
      </c>
      <c r="K14" s="53"/>
      <c r="L14" s="54">
        <v>9000</v>
      </c>
      <c r="M14" s="54">
        <v>20</v>
      </c>
      <c r="N14" s="54">
        <v>19939.5</v>
      </c>
      <c r="O14" s="54"/>
      <c r="P14" s="54">
        <f t="shared" si="2"/>
        <v>398790</v>
      </c>
      <c r="Q14" s="54">
        <f t="shared" si="3"/>
        <v>398790</v>
      </c>
      <c r="R14" s="57"/>
      <c r="S14" s="90" t="str">
        <f>IF(AND(B14='DC - CN'!$C$16,OR(Q14&lt;&gt;0,R14&lt;&gt;0)),"x","")</f>
        <v/>
      </c>
    </row>
    <row r="15" spans="1:19" ht="18" customHeight="1">
      <c r="A15" s="2">
        <f t="shared" si="0"/>
        <v>13</v>
      </c>
      <c r="B15" s="3" t="s">
        <v>199</v>
      </c>
      <c r="C15" s="3" t="s">
        <v>175</v>
      </c>
      <c r="D15" s="85">
        <v>110</v>
      </c>
      <c r="E15" s="85">
        <v>184</v>
      </c>
      <c r="F15" s="85">
        <v>0</v>
      </c>
      <c r="G15" s="202">
        <v>40</v>
      </c>
      <c r="H15" s="52">
        <f t="shared" si="1"/>
        <v>728640</v>
      </c>
      <c r="I15" s="63">
        <v>42586</v>
      </c>
      <c r="J15" s="63" t="s">
        <v>198</v>
      </c>
      <c r="K15" s="53"/>
      <c r="L15" s="54">
        <v>9000</v>
      </c>
      <c r="M15" s="54">
        <v>40</v>
      </c>
      <c r="N15" s="54">
        <v>18216</v>
      </c>
      <c r="O15" s="54"/>
      <c r="P15" s="54">
        <f t="shared" si="2"/>
        <v>728640</v>
      </c>
      <c r="Q15" s="54">
        <f t="shared" si="3"/>
        <v>728640</v>
      </c>
      <c r="R15" s="57"/>
      <c r="S15" s="90" t="str">
        <f>IF(AND(B15='DC - CN'!$C$16,OR(Q15&lt;&gt;0,R15&lt;&gt;0)),"x","")</f>
        <v/>
      </c>
    </row>
    <row r="16" spans="1:19" ht="18" customHeight="1">
      <c r="A16" s="2">
        <f t="shared" si="0"/>
        <v>14</v>
      </c>
      <c r="B16" s="3" t="s">
        <v>199</v>
      </c>
      <c r="C16" s="3" t="s">
        <v>175</v>
      </c>
      <c r="D16" s="85">
        <v>110</v>
      </c>
      <c r="E16" s="85">
        <v>140</v>
      </c>
      <c r="F16" s="85">
        <v>0</v>
      </c>
      <c r="G16" s="202">
        <v>18</v>
      </c>
      <c r="H16" s="52">
        <f t="shared" si="1"/>
        <v>249480</v>
      </c>
      <c r="I16" s="63">
        <v>42586</v>
      </c>
      <c r="J16" s="63" t="s">
        <v>47</v>
      </c>
      <c r="K16" s="53"/>
      <c r="L16" s="54">
        <v>9000</v>
      </c>
      <c r="M16" s="54">
        <v>18</v>
      </c>
      <c r="N16" s="54">
        <v>13860</v>
      </c>
      <c r="O16" s="54"/>
      <c r="P16" s="54">
        <f t="shared" si="2"/>
        <v>249480</v>
      </c>
      <c r="Q16" s="54">
        <f t="shared" si="3"/>
        <v>249480</v>
      </c>
      <c r="R16" s="57"/>
      <c r="S16" s="90" t="str">
        <f>IF(AND(B16='DC - CN'!$C$16,OR(Q16&lt;&gt;0,R16&lt;&gt;0)),"x","")</f>
        <v/>
      </c>
    </row>
    <row r="17" spans="1:19" ht="18" customHeight="1">
      <c r="A17" s="2">
        <f t="shared" si="0"/>
        <v>15</v>
      </c>
      <c r="B17" s="3" t="s">
        <v>199</v>
      </c>
      <c r="C17" s="3" t="s">
        <v>175</v>
      </c>
      <c r="D17" s="85">
        <v>110</v>
      </c>
      <c r="E17" s="85">
        <v>154</v>
      </c>
      <c r="F17" s="85">
        <v>0</v>
      </c>
      <c r="G17" s="202">
        <v>24</v>
      </c>
      <c r="H17" s="52">
        <f t="shared" si="1"/>
        <v>365904</v>
      </c>
      <c r="I17" s="63">
        <v>42586</v>
      </c>
      <c r="J17" s="63" t="s">
        <v>47</v>
      </c>
      <c r="K17" s="53"/>
      <c r="L17" s="54">
        <v>9000</v>
      </c>
      <c r="M17" s="54">
        <v>24</v>
      </c>
      <c r="N17" s="54">
        <v>15246</v>
      </c>
      <c r="O17" s="54"/>
      <c r="P17" s="54">
        <f t="shared" si="2"/>
        <v>365904</v>
      </c>
      <c r="Q17" s="54">
        <f t="shared" si="3"/>
        <v>365904</v>
      </c>
      <c r="R17" s="57"/>
      <c r="S17" s="90" t="str">
        <f>IF(AND(B17='DC - CN'!$C$16,OR(Q17&lt;&gt;0,R17&lt;&gt;0)),"x","")</f>
        <v/>
      </c>
    </row>
    <row r="18" spans="1:19" ht="18" customHeight="1">
      <c r="A18" s="2">
        <f t="shared" si="0"/>
        <v>16</v>
      </c>
      <c r="B18" s="3" t="s">
        <v>199</v>
      </c>
      <c r="C18" s="3" t="s">
        <v>176</v>
      </c>
      <c r="D18" s="85">
        <v>41</v>
      </c>
      <c r="E18" s="85">
        <v>27</v>
      </c>
      <c r="F18" s="85">
        <v>0</v>
      </c>
      <c r="G18" s="202">
        <v>1020</v>
      </c>
      <c r="H18" s="52">
        <f t="shared" si="1"/>
        <v>6489878</v>
      </c>
      <c r="I18" s="63">
        <v>42586</v>
      </c>
      <c r="J18" s="63" t="s">
        <v>47</v>
      </c>
      <c r="K18" s="53"/>
      <c r="L18" s="54">
        <v>9500</v>
      </c>
      <c r="M18" s="54">
        <v>1020</v>
      </c>
      <c r="N18" s="54">
        <v>6362.625</v>
      </c>
      <c r="O18" s="54"/>
      <c r="P18" s="54">
        <f t="shared" si="2"/>
        <v>6489878</v>
      </c>
      <c r="Q18" s="54">
        <f t="shared" si="3"/>
        <v>6489878</v>
      </c>
      <c r="R18" s="57"/>
      <c r="S18" s="90" t="str">
        <f>IF(AND(B18='DC - CN'!$C$16,OR(Q18&lt;&gt;0,R18&lt;&gt;0)),"x","")</f>
        <v/>
      </c>
    </row>
    <row r="19" spans="1:19" ht="18" customHeight="1">
      <c r="A19" s="2">
        <f t="shared" si="0"/>
        <v>17</v>
      </c>
      <c r="B19" s="3" t="s">
        <v>199</v>
      </c>
      <c r="C19" s="3" t="s">
        <v>175</v>
      </c>
      <c r="D19" s="85">
        <v>110</v>
      </c>
      <c r="E19" s="85">
        <v>140</v>
      </c>
      <c r="F19" s="85">
        <v>0</v>
      </c>
      <c r="G19" s="202">
        <v>48</v>
      </c>
      <c r="H19" s="52">
        <f t="shared" si="1"/>
        <v>665280</v>
      </c>
      <c r="I19" s="63">
        <v>42588</v>
      </c>
      <c r="J19" s="63" t="s">
        <v>47</v>
      </c>
      <c r="K19" s="53"/>
      <c r="L19" s="54">
        <v>9000</v>
      </c>
      <c r="M19" s="54">
        <v>48</v>
      </c>
      <c r="N19" s="54">
        <v>13860</v>
      </c>
      <c r="O19" s="54"/>
      <c r="P19" s="54">
        <f t="shared" si="2"/>
        <v>665280</v>
      </c>
      <c r="Q19" s="54">
        <f t="shared" si="3"/>
        <v>665280</v>
      </c>
      <c r="R19" s="57"/>
      <c r="S19" s="90" t="str">
        <f>IF(AND(B19='DC - CN'!$C$16,OR(Q19&lt;&gt;0,R19&lt;&gt;0)),"x","")</f>
        <v/>
      </c>
    </row>
    <row r="20" spans="1:19" ht="18" customHeight="1">
      <c r="A20" s="2">
        <f t="shared" si="0"/>
        <v>18</v>
      </c>
      <c r="B20" s="3" t="s">
        <v>199</v>
      </c>
      <c r="C20" s="3" t="s">
        <v>175</v>
      </c>
      <c r="D20" s="85">
        <v>110</v>
      </c>
      <c r="E20" s="85">
        <v>186</v>
      </c>
      <c r="F20" s="85">
        <v>0</v>
      </c>
      <c r="G20" s="202">
        <v>32</v>
      </c>
      <c r="H20" s="52">
        <f t="shared" si="1"/>
        <v>589248</v>
      </c>
      <c r="I20" s="63">
        <v>42588</v>
      </c>
      <c r="J20" s="63" t="s">
        <v>47</v>
      </c>
      <c r="K20" s="53"/>
      <c r="L20" s="54">
        <v>9000</v>
      </c>
      <c r="M20" s="54">
        <v>32</v>
      </c>
      <c r="N20" s="54">
        <v>18414</v>
      </c>
      <c r="O20" s="54"/>
      <c r="P20" s="54">
        <f t="shared" si="2"/>
        <v>589248</v>
      </c>
      <c r="Q20" s="54">
        <f t="shared" si="3"/>
        <v>589248</v>
      </c>
      <c r="R20" s="57"/>
      <c r="S20" s="90" t="str">
        <f>IF(AND(B20='DC - CN'!$C$16,OR(Q20&lt;&gt;0,R20&lt;&gt;0)),"x","")</f>
        <v/>
      </c>
    </row>
    <row r="21" spans="1:19" ht="18" customHeight="1">
      <c r="A21" s="2">
        <f t="shared" si="0"/>
        <v>19</v>
      </c>
      <c r="B21" s="3" t="s">
        <v>199</v>
      </c>
      <c r="C21" s="3" t="s">
        <v>175</v>
      </c>
      <c r="D21" s="85">
        <v>110</v>
      </c>
      <c r="E21" s="85">
        <v>226</v>
      </c>
      <c r="F21" s="85">
        <v>0</v>
      </c>
      <c r="G21" s="202">
        <v>40</v>
      </c>
      <c r="H21" s="52">
        <f t="shared" si="1"/>
        <v>894960</v>
      </c>
      <c r="I21" s="63">
        <v>42588</v>
      </c>
      <c r="J21" s="63" t="s">
        <v>47</v>
      </c>
      <c r="K21" s="53"/>
      <c r="L21" s="54">
        <v>9000</v>
      </c>
      <c r="M21" s="54">
        <v>40</v>
      </c>
      <c r="N21" s="54">
        <v>22374.000000000004</v>
      </c>
      <c r="O21" s="54"/>
      <c r="P21" s="54">
        <f t="shared" si="2"/>
        <v>894960</v>
      </c>
      <c r="Q21" s="54">
        <f t="shared" si="3"/>
        <v>894960</v>
      </c>
      <c r="R21" s="57"/>
      <c r="S21" s="90" t="str">
        <f>IF(AND(B21='DC - CN'!$C$16,OR(Q21&lt;&gt;0,R21&lt;&gt;0)),"x","")</f>
        <v/>
      </c>
    </row>
    <row r="22" spans="1:19" ht="18" customHeight="1">
      <c r="A22" s="2">
        <f t="shared" si="0"/>
        <v>20</v>
      </c>
      <c r="B22" s="3" t="s">
        <v>199</v>
      </c>
      <c r="C22" s="3" t="s">
        <v>175</v>
      </c>
      <c r="D22" s="85">
        <v>110</v>
      </c>
      <c r="E22" s="85">
        <v>254</v>
      </c>
      <c r="F22" s="85">
        <v>0</v>
      </c>
      <c r="G22" s="202">
        <v>8</v>
      </c>
      <c r="H22" s="52">
        <f t="shared" si="1"/>
        <v>201168</v>
      </c>
      <c r="I22" s="63">
        <v>42588</v>
      </c>
      <c r="J22" s="63" t="s">
        <v>47</v>
      </c>
      <c r="K22" s="53"/>
      <c r="L22" s="54">
        <v>9000</v>
      </c>
      <c r="M22" s="54">
        <v>8</v>
      </c>
      <c r="N22" s="54">
        <v>25146</v>
      </c>
      <c r="O22" s="54"/>
      <c r="P22" s="54">
        <f t="shared" si="2"/>
        <v>201168</v>
      </c>
      <c r="Q22" s="54">
        <f t="shared" si="3"/>
        <v>201168</v>
      </c>
      <c r="R22" s="57"/>
      <c r="S22" s="90" t="str">
        <f>IF(AND(B22='DC - CN'!$C$16,OR(Q22&lt;&gt;0,R22&lt;&gt;0)),"x","")</f>
        <v/>
      </c>
    </row>
    <row r="23" spans="1:19" ht="18" customHeight="1">
      <c r="A23" s="2">
        <f t="shared" si="0"/>
        <v>21</v>
      </c>
      <c r="B23" s="3" t="s">
        <v>199</v>
      </c>
      <c r="C23" s="3" t="s">
        <v>175</v>
      </c>
      <c r="D23" s="85">
        <v>110</v>
      </c>
      <c r="E23" s="85">
        <v>182</v>
      </c>
      <c r="F23" s="85">
        <v>0</v>
      </c>
      <c r="G23" s="202">
        <v>40</v>
      </c>
      <c r="H23" s="52">
        <f t="shared" si="1"/>
        <v>720720</v>
      </c>
      <c r="I23" s="63">
        <v>42588</v>
      </c>
      <c r="J23" s="63" t="s">
        <v>47</v>
      </c>
      <c r="K23" s="53"/>
      <c r="L23" s="54">
        <v>9000</v>
      </c>
      <c r="M23" s="54">
        <v>40</v>
      </c>
      <c r="N23" s="54">
        <v>18017.999999999996</v>
      </c>
      <c r="O23" s="54"/>
      <c r="P23" s="54">
        <f t="shared" si="2"/>
        <v>720720</v>
      </c>
      <c r="Q23" s="54">
        <f t="shared" si="3"/>
        <v>720720</v>
      </c>
      <c r="R23" s="57"/>
      <c r="S23" s="90" t="str">
        <f>IF(AND(B23='DC - CN'!$C$16,OR(Q23&lt;&gt;0,R23&lt;&gt;0)),"x","")</f>
        <v/>
      </c>
    </row>
    <row r="24" spans="1:19" ht="18" customHeight="1">
      <c r="A24" s="2">
        <f t="shared" si="0"/>
        <v>22</v>
      </c>
      <c r="B24" s="3" t="s">
        <v>199</v>
      </c>
      <c r="C24" s="3" t="s">
        <v>177</v>
      </c>
      <c r="D24" s="85">
        <v>115</v>
      </c>
      <c r="E24" s="85">
        <v>178</v>
      </c>
      <c r="F24" s="85">
        <v>0</v>
      </c>
      <c r="G24" s="202">
        <v>38</v>
      </c>
      <c r="H24" s="52">
        <f t="shared" si="1"/>
        <v>676738</v>
      </c>
      <c r="I24" s="63">
        <v>42588</v>
      </c>
      <c r="J24" s="63" t="s">
        <v>47</v>
      </c>
      <c r="K24" s="53"/>
      <c r="L24" s="54">
        <v>8700</v>
      </c>
      <c r="M24" s="54">
        <v>38</v>
      </c>
      <c r="N24" s="54">
        <v>17808.900000000001</v>
      </c>
      <c r="O24" s="54"/>
      <c r="P24" s="54">
        <f t="shared" si="2"/>
        <v>676738</v>
      </c>
      <c r="Q24" s="54">
        <f t="shared" si="3"/>
        <v>676738</v>
      </c>
      <c r="R24" s="57"/>
      <c r="S24" s="90" t="str">
        <f>IF(AND(B24='DC - CN'!$C$16,OR(Q24&lt;&gt;0,R24&lt;&gt;0)),"x","")</f>
        <v/>
      </c>
    </row>
    <row r="25" spans="1:19" ht="18" customHeight="1">
      <c r="A25" s="2">
        <f t="shared" si="0"/>
        <v>23</v>
      </c>
      <c r="B25" s="3" t="s">
        <v>199</v>
      </c>
      <c r="C25" s="3" t="s">
        <v>177</v>
      </c>
      <c r="D25" s="85">
        <v>115</v>
      </c>
      <c r="E25" s="85">
        <v>198</v>
      </c>
      <c r="F25" s="85">
        <v>0</v>
      </c>
      <c r="G25" s="202">
        <v>100</v>
      </c>
      <c r="H25" s="52">
        <f t="shared" si="1"/>
        <v>1980990</v>
      </c>
      <c r="I25" s="63">
        <v>42588</v>
      </c>
      <c r="J25" s="63" t="s">
        <v>47</v>
      </c>
      <c r="K25" s="53"/>
      <c r="L25" s="54">
        <v>8700</v>
      </c>
      <c r="M25" s="54">
        <v>100</v>
      </c>
      <c r="N25" s="54">
        <v>19809.900000000001</v>
      </c>
      <c r="O25" s="54"/>
      <c r="P25" s="54">
        <f t="shared" si="2"/>
        <v>1980990</v>
      </c>
      <c r="Q25" s="54">
        <f t="shared" si="3"/>
        <v>1980990</v>
      </c>
      <c r="R25" s="57"/>
      <c r="S25" s="90" t="str">
        <f>IF(AND(B25='DC - CN'!$C$16,OR(Q25&lt;&gt;0,R25&lt;&gt;0)),"x","")</f>
        <v/>
      </c>
    </row>
    <row r="26" spans="1:19" ht="18" customHeight="1">
      <c r="A26" s="2">
        <f t="shared" si="0"/>
        <v>24</v>
      </c>
      <c r="B26" s="3" t="s">
        <v>199</v>
      </c>
      <c r="C26" s="3" t="s">
        <v>177</v>
      </c>
      <c r="D26" s="85">
        <v>130</v>
      </c>
      <c r="E26" s="85">
        <v>204</v>
      </c>
      <c r="F26" s="85">
        <v>0</v>
      </c>
      <c r="G26" s="202">
        <v>40</v>
      </c>
      <c r="H26" s="52">
        <f t="shared" si="1"/>
        <v>922896</v>
      </c>
      <c r="I26" s="63">
        <v>42588</v>
      </c>
      <c r="J26" s="63" t="s">
        <v>47</v>
      </c>
      <c r="K26" s="53"/>
      <c r="L26" s="54">
        <v>8700</v>
      </c>
      <c r="M26" s="54">
        <v>40</v>
      </c>
      <c r="N26" s="54">
        <v>23072.400000000001</v>
      </c>
      <c r="O26" s="54"/>
      <c r="P26" s="54">
        <f t="shared" si="2"/>
        <v>922896</v>
      </c>
      <c r="Q26" s="54">
        <f t="shared" si="3"/>
        <v>922896</v>
      </c>
      <c r="R26" s="57"/>
      <c r="S26" s="90" t="str">
        <f>IF(AND(B26='DC - CN'!$C$16,OR(Q26&lt;&gt;0,R26&lt;&gt;0)),"x","")</f>
        <v/>
      </c>
    </row>
    <row r="27" spans="1:19" ht="18" customHeight="1">
      <c r="A27" s="2">
        <f t="shared" si="0"/>
        <v>25</v>
      </c>
      <c r="B27" s="3" t="s">
        <v>199</v>
      </c>
      <c r="C27" s="3" t="s">
        <v>178</v>
      </c>
      <c r="D27" s="85">
        <v>130</v>
      </c>
      <c r="E27" s="85">
        <v>204</v>
      </c>
      <c r="F27" s="85">
        <v>0</v>
      </c>
      <c r="G27" s="202">
        <v>40</v>
      </c>
      <c r="H27" s="52">
        <f t="shared" si="1"/>
        <v>599564</v>
      </c>
      <c r="I27" s="63">
        <v>42588</v>
      </c>
      <c r="J27" s="63" t="s">
        <v>47</v>
      </c>
      <c r="K27" s="53"/>
      <c r="L27" s="54">
        <v>5652</v>
      </c>
      <c r="M27" s="54">
        <v>40</v>
      </c>
      <c r="N27" s="54">
        <v>14989.104000000001</v>
      </c>
      <c r="O27" s="54"/>
      <c r="P27" s="54">
        <f t="shared" si="2"/>
        <v>599564</v>
      </c>
      <c r="Q27" s="54">
        <f t="shared" si="3"/>
        <v>599564</v>
      </c>
      <c r="R27" s="57"/>
      <c r="S27" s="90" t="str">
        <f>IF(AND(B27='DC - CN'!$C$16,OR(Q27&lt;&gt;0,R27&lt;&gt;0)),"x","")</f>
        <v/>
      </c>
    </row>
    <row r="28" spans="1:19" ht="18" customHeight="1">
      <c r="A28" s="2">
        <f t="shared" si="0"/>
        <v>26</v>
      </c>
      <c r="B28" s="3" t="s">
        <v>199</v>
      </c>
      <c r="C28" s="3" t="s">
        <v>175</v>
      </c>
      <c r="D28" s="85">
        <v>130</v>
      </c>
      <c r="E28" s="85">
        <v>136</v>
      </c>
      <c r="F28" s="85">
        <v>0</v>
      </c>
      <c r="G28" s="202">
        <v>48</v>
      </c>
      <c r="H28" s="52">
        <f t="shared" si="1"/>
        <v>763776</v>
      </c>
      <c r="I28" s="63">
        <v>42588</v>
      </c>
      <c r="J28" s="63" t="s">
        <v>47</v>
      </c>
      <c r="K28" s="53"/>
      <c r="L28" s="54">
        <v>9000</v>
      </c>
      <c r="M28" s="54">
        <v>48</v>
      </c>
      <c r="N28" s="54">
        <v>15912</v>
      </c>
      <c r="O28" s="54"/>
      <c r="P28" s="54">
        <f t="shared" si="2"/>
        <v>763776</v>
      </c>
      <c r="Q28" s="54">
        <f t="shared" si="3"/>
        <v>763776</v>
      </c>
      <c r="R28" s="57"/>
      <c r="S28" s="90" t="str">
        <f>IF(AND(B28='DC - CN'!$C$16,OR(Q28&lt;&gt;0,R28&lt;&gt;0)),"x","")</f>
        <v/>
      </c>
    </row>
    <row r="29" spans="1:19" ht="18" customHeight="1">
      <c r="A29" s="2">
        <f t="shared" si="0"/>
        <v>27</v>
      </c>
      <c r="B29" s="3" t="s">
        <v>200</v>
      </c>
      <c r="C29" s="3" t="s">
        <v>175</v>
      </c>
      <c r="D29" s="85">
        <v>150</v>
      </c>
      <c r="E29" s="85">
        <v>269</v>
      </c>
      <c r="F29" s="85">
        <v>0</v>
      </c>
      <c r="G29" s="202">
        <v>19</v>
      </c>
      <c r="H29" s="52">
        <f t="shared" si="1"/>
        <v>904647</v>
      </c>
      <c r="I29" s="63">
        <v>42588</v>
      </c>
      <c r="J29" s="63" t="s">
        <v>47</v>
      </c>
      <c r="K29" s="53"/>
      <c r="L29" s="54">
        <v>11800</v>
      </c>
      <c r="M29" s="54">
        <v>19</v>
      </c>
      <c r="N29" s="54">
        <v>47613</v>
      </c>
      <c r="O29" s="54">
        <f t="shared" ref="O29:O42" si="4">N29*10%</f>
        <v>4761.3</v>
      </c>
      <c r="P29" s="54">
        <f t="shared" si="2"/>
        <v>904647</v>
      </c>
      <c r="Q29" s="54">
        <f t="shared" si="3"/>
        <v>995112</v>
      </c>
      <c r="R29" s="57"/>
      <c r="S29" s="90" t="str">
        <f>IF(AND(B29='DC - CN'!$C$16,OR(Q29&lt;&gt;0,R29&lt;&gt;0)),"x","")</f>
        <v/>
      </c>
    </row>
    <row r="30" spans="1:19" ht="18" customHeight="1">
      <c r="A30" s="2">
        <f t="shared" si="0"/>
        <v>28</v>
      </c>
      <c r="B30" s="3" t="s">
        <v>200</v>
      </c>
      <c r="C30" s="3" t="s">
        <v>175</v>
      </c>
      <c r="D30" s="85">
        <v>170</v>
      </c>
      <c r="E30" s="85">
        <v>180</v>
      </c>
      <c r="F30" s="85">
        <v>0</v>
      </c>
      <c r="G30" s="202">
        <v>16</v>
      </c>
      <c r="H30" s="52">
        <f t="shared" si="1"/>
        <v>440640</v>
      </c>
      <c r="I30" s="63">
        <v>42588</v>
      </c>
      <c r="J30" s="63" t="s">
        <v>47</v>
      </c>
      <c r="K30" s="53"/>
      <c r="L30" s="54">
        <v>9000</v>
      </c>
      <c r="M30" s="54">
        <v>38</v>
      </c>
      <c r="N30" s="54">
        <v>27540</v>
      </c>
      <c r="O30" s="54">
        <f t="shared" si="4"/>
        <v>2754</v>
      </c>
      <c r="P30" s="54">
        <f t="shared" si="2"/>
        <v>1046520</v>
      </c>
      <c r="Q30" s="54">
        <f t="shared" si="3"/>
        <v>1151172</v>
      </c>
      <c r="R30" s="57"/>
      <c r="S30" s="90" t="str">
        <f>IF(AND(B30='DC - CN'!$C$16,OR(Q30&lt;&gt;0,R30&lt;&gt;0)),"x","")</f>
        <v/>
      </c>
    </row>
    <row r="31" spans="1:19" ht="18" customHeight="1">
      <c r="A31" s="2">
        <f t="shared" si="0"/>
        <v>29</v>
      </c>
      <c r="B31" s="3" t="s">
        <v>200</v>
      </c>
      <c r="C31" s="3" t="s">
        <v>179</v>
      </c>
      <c r="D31" s="85">
        <v>140</v>
      </c>
      <c r="E31" s="85">
        <v>185</v>
      </c>
      <c r="F31" s="85">
        <v>0</v>
      </c>
      <c r="G31" s="202">
        <v>40</v>
      </c>
      <c r="H31" s="52">
        <f t="shared" si="1"/>
        <v>932400</v>
      </c>
      <c r="I31" s="63">
        <v>42588</v>
      </c>
      <c r="J31" s="63" t="s">
        <v>47</v>
      </c>
      <c r="K31" s="53"/>
      <c r="L31" s="54">
        <v>9000</v>
      </c>
      <c r="M31" s="54">
        <v>40</v>
      </c>
      <c r="N31" s="54">
        <v>23310</v>
      </c>
      <c r="O31" s="54">
        <f t="shared" si="4"/>
        <v>2331</v>
      </c>
      <c r="P31" s="54">
        <f t="shared" si="2"/>
        <v>932400</v>
      </c>
      <c r="Q31" s="54">
        <f t="shared" si="3"/>
        <v>1025640</v>
      </c>
      <c r="R31" s="57"/>
      <c r="S31" s="90" t="str">
        <f>IF(AND(B31='DC - CN'!$C$16,OR(Q31&lt;&gt;0,R31&lt;&gt;0)),"x","")</f>
        <v/>
      </c>
    </row>
    <row r="32" spans="1:19" ht="18" customHeight="1">
      <c r="A32" s="2">
        <f t="shared" si="0"/>
        <v>30</v>
      </c>
      <c r="B32" s="3" t="s">
        <v>200</v>
      </c>
      <c r="C32" s="3" t="s">
        <v>180</v>
      </c>
      <c r="D32" s="85">
        <v>150</v>
      </c>
      <c r="E32" s="85">
        <v>269</v>
      </c>
      <c r="F32" s="85">
        <v>0</v>
      </c>
      <c r="G32" s="202">
        <v>1</v>
      </c>
      <c r="H32" s="52">
        <f t="shared" si="1"/>
        <v>47613</v>
      </c>
      <c r="I32" s="63">
        <v>42588</v>
      </c>
      <c r="J32" s="63" t="s">
        <v>83</v>
      </c>
      <c r="K32" s="53"/>
      <c r="L32" s="54">
        <v>11800</v>
      </c>
      <c r="M32" s="54">
        <v>1</v>
      </c>
      <c r="N32" s="54">
        <v>47613</v>
      </c>
      <c r="O32" s="54">
        <f t="shared" si="4"/>
        <v>4761.3</v>
      </c>
      <c r="P32" s="54">
        <f t="shared" si="2"/>
        <v>47613</v>
      </c>
      <c r="Q32" s="54">
        <f t="shared" si="3"/>
        <v>52374</v>
      </c>
      <c r="R32" s="57"/>
      <c r="S32" s="90" t="str">
        <f>IF(AND(B32='DC - CN'!$C$16,OR(Q32&lt;&gt;0,R32&lt;&gt;0)),"x","")</f>
        <v/>
      </c>
    </row>
    <row r="33" spans="1:19" ht="18" customHeight="1">
      <c r="A33" s="2">
        <f t="shared" si="0"/>
        <v>31</v>
      </c>
      <c r="B33" s="3" t="s">
        <v>200</v>
      </c>
      <c r="C33" s="3" t="s">
        <v>180</v>
      </c>
      <c r="D33" s="85">
        <v>200</v>
      </c>
      <c r="E33" s="85">
        <v>200</v>
      </c>
      <c r="F33" s="85">
        <v>0</v>
      </c>
      <c r="G33" s="202">
        <v>40</v>
      </c>
      <c r="H33" s="52">
        <f t="shared" si="1"/>
        <v>1888000</v>
      </c>
      <c r="I33" s="63">
        <v>42588</v>
      </c>
      <c r="J33" s="63" t="s">
        <v>48</v>
      </c>
      <c r="K33" s="53"/>
      <c r="L33" s="54">
        <v>11800</v>
      </c>
      <c r="M33" s="54">
        <v>40</v>
      </c>
      <c r="N33" s="54">
        <v>47200</v>
      </c>
      <c r="O33" s="54">
        <f t="shared" si="4"/>
        <v>4720</v>
      </c>
      <c r="P33" s="54">
        <f t="shared" si="2"/>
        <v>1888000</v>
      </c>
      <c r="Q33" s="54">
        <f t="shared" si="3"/>
        <v>2076800</v>
      </c>
      <c r="R33" s="57"/>
      <c r="S33" s="90" t="str">
        <f>IF(AND(B33='DC - CN'!$C$16,OR(Q33&lt;&gt;0,R33&lt;&gt;0)),"x","")</f>
        <v/>
      </c>
    </row>
    <row r="34" spans="1:19" ht="18" customHeight="1">
      <c r="A34" s="2">
        <f t="shared" si="0"/>
        <v>32</v>
      </c>
      <c r="B34" s="3" t="s">
        <v>200</v>
      </c>
      <c r="C34" s="3" t="s">
        <v>201</v>
      </c>
      <c r="D34" s="85"/>
      <c r="E34" s="85"/>
      <c r="F34" s="85"/>
      <c r="G34" s="202"/>
      <c r="H34" s="52">
        <f t="shared" si="1"/>
        <v>0</v>
      </c>
      <c r="I34" s="63">
        <v>42588</v>
      </c>
      <c r="J34" s="63" t="s">
        <v>46</v>
      </c>
      <c r="K34" s="53"/>
      <c r="L34" s="54"/>
      <c r="M34" s="54"/>
      <c r="N34" s="54"/>
      <c r="O34" s="54">
        <f t="shared" si="4"/>
        <v>0</v>
      </c>
      <c r="P34" s="54">
        <f t="shared" si="2"/>
        <v>0</v>
      </c>
      <c r="Q34" s="54">
        <f t="shared" si="3"/>
        <v>0</v>
      </c>
      <c r="R34" s="57">
        <v>5301098</v>
      </c>
      <c r="S34" s="90" t="str">
        <f>IF(AND(B34='DC - CN'!$C$16,OR(Q34&lt;&gt;0,R34&lt;&gt;0)),"x","")</f>
        <v/>
      </c>
    </row>
    <row r="35" spans="1:19" ht="18" customHeight="1">
      <c r="A35" s="2">
        <f t="shared" ref="A35:A98" si="5">IF(B35&lt;&gt;"",ROW()-2,"")</f>
        <v>33</v>
      </c>
      <c r="B35" s="3" t="s">
        <v>199</v>
      </c>
      <c r="C35" s="3" t="s">
        <v>181</v>
      </c>
      <c r="D35" s="85">
        <v>115</v>
      </c>
      <c r="E35" s="85">
        <v>178</v>
      </c>
      <c r="F35" s="85">
        <v>0</v>
      </c>
      <c r="G35" s="202">
        <v>117</v>
      </c>
      <c r="H35" s="52">
        <f t="shared" ref="H35:H42" si="6">IF(N35&lt;&gt;"",ROUND(G35*N35,0),0)</f>
        <v>3491895</v>
      </c>
      <c r="I35" s="63">
        <v>42590</v>
      </c>
      <c r="J35" s="63" t="s">
        <v>48</v>
      </c>
      <c r="K35" s="53"/>
      <c r="L35" s="54">
        <v>14580</v>
      </c>
      <c r="M35" s="54">
        <v>117</v>
      </c>
      <c r="N35" s="54">
        <v>29845.260000000002</v>
      </c>
      <c r="O35" s="54"/>
      <c r="P35" s="54">
        <f t="shared" si="2"/>
        <v>3491895</v>
      </c>
      <c r="Q35" s="54">
        <f t="shared" si="3"/>
        <v>3491895</v>
      </c>
      <c r="R35" s="57"/>
      <c r="S35" s="90" t="str">
        <f>IF(AND(B35='DC - CN'!$C$16,OR(Q35&lt;&gt;0,R35&lt;&gt;0)),"x","")</f>
        <v/>
      </c>
    </row>
    <row r="36" spans="1:19" ht="18" customHeight="1">
      <c r="A36" s="2">
        <f t="shared" si="5"/>
        <v>34</v>
      </c>
      <c r="B36" s="3" t="s">
        <v>199</v>
      </c>
      <c r="C36" s="3" t="s">
        <v>180</v>
      </c>
      <c r="D36" s="85">
        <v>135</v>
      </c>
      <c r="E36" s="85">
        <v>226</v>
      </c>
      <c r="F36" s="85">
        <v>0</v>
      </c>
      <c r="G36" s="202">
        <v>60</v>
      </c>
      <c r="H36" s="52">
        <f t="shared" si="6"/>
        <v>1647540</v>
      </c>
      <c r="I36" s="63">
        <v>42590</v>
      </c>
      <c r="J36" s="63" t="s">
        <v>84</v>
      </c>
      <c r="K36" s="53"/>
      <c r="L36" s="54">
        <v>9000</v>
      </c>
      <c r="M36" s="54">
        <v>60</v>
      </c>
      <c r="N36" s="54">
        <v>27459</v>
      </c>
      <c r="O36" s="54"/>
      <c r="P36" s="54">
        <f t="shared" si="2"/>
        <v>1647540</v>
      </c>
      <c r="Q36" s="54">
        <f t="shared" si="3"/>
        <v>1647540</v>
      </c>
      <c r="R36" s="57"/>
      <c r="S36" s="90" t="str">
        <f>IF(AND(B36='DC - CN'!$C$16,OR(Q36&lt;&gt;0,R36&lt;&gt;0)),"x","")</f>
        <v/>
      </c>
    </row>
    <row r="37" spans="1:19" ht="18" customHeight="1">
      <c r="A37" s="2">
        <f t="shared" si="5"/>
        <v>35</v>
      </c>
      <c r="B37" s="3" t="s">
        <v>199</v>
      </c>
      <c r="C37" s="3" t="s">
        <v>180</v>
      </c>
      <c r="D37" s="85">
        <v>135</v>
      </c>
      <c r="E37" s="85">
        <v>186</v>
      </c>
      <c r="F37" s="85">
        <v>0</v>
      </c>
      <c r="G37" s="202">
        <v>40</v>
      </c>
      <c r="H37" s="52">
        <f t="shared" si="6"/>
        <v>903960</v>
      </c>
      <c r="I37" s="63">
        <v>42590</v>
      </c>
      <c r="J37" s="63" t="s">
        <v>84</v>
      </c>
      <c r="K37" s="53"/>
      <c r="L37" s="54">
        <v>9000</v>
      </c>
      <c r="M37" s="54">
        <v>40</v>
      </c>
      <c r="N37" s="54">
        <v>22599</v>
      </c>
      <c r="O37" s="54"/>
      <c r="P37" s="54">
        <f t="shared" si="2"/>
        <v>903960</v>
      </c>
      <c r="Q37" s="54">
        <f t="shared" si="3"/>
        <v>903960</v>
      </c>
      <c r="R37" s="57"/>
      <c r="S37" s="90" t="str">
        <f>IF(AND(B37='DC - CN'!$C$16,OR(Q37&lt;&gt;0,R37&lt;&gt;0)),"x","")</f>
        <v/>
      </c>
    </row>
    <row r="38" spans="1:19" ht="18" customHeight="1">
      <c r="A38" s="2">
        <f t="shared" si="5"/>
        <v>36</v>
      </c>
      <c r="B38" s="3" t="s">
        <v>199</v>
      </c>
      <c r="C38" s="3" t="s">
        <v>180</v>
      </c>
      <c r="D38" s="85">
        <v>115</v>
      </c>
      <c r="E38" s="85">
        <v>146</v>
      </c>
      <c r="F38" s="85">
        <v>0</v>
      </c>
      <c r="G38" s="202">
        <v>550</v>
      </c>
      <c r="H38" s="52">
        <f t="shared" si="6"/>
        <v>8311050</v>
      </c>
      <c r="I38" s="63">
        <v>42590</v>
      </c>
      <c r="J38" s="63" t="s">
        <v>84</v>
      </c>
      <c r="K38" s="53"/>
      <c r="L38" s="54">
        <v>9000</v>
      </c>
      <c r="M38" s="54">
        <v>550</v>
      </c>
      <c r="N38" s="54">
        <v>15111</v>
      </c>
      <c r="O38" s="54"/>
      <c r="P38" s="54">
        <f t="shared" si="2"/>
        <v>8311050</v>
      </c>
      <c r="Q38" s="54">
        <f t="shared" si="3"/>
        <v>8311050</v>
      </c>
      <c r="R38" s="57"/>
      <c r="S38" s="90" t="str">
        <f>IF(AND(B38='DC - CN'!$C$16,OR(Q38&lt;&gt;0,R38&lt;&gt;0)),"x","")</f>
        <v/>
      </c>
    </row>
    <row r="39" spans="1:19" ht="18" customHeight="1">
      <c r="A39" s="2">
        <f t="shared" si="5"/>
        <v>37</v>
      </c>
      <c r="B39" s="3" t="s">
        <v>199</v>
      </c>
      <c r="C39" s="3" t="s">
        <v>180</v>
      </c>
      <c r="D39" s="85">
        <v>90</v>
      </c>
      <c r="E39" s="85">
        <v>186</v>
      </c>
      <c r="F39" s="85">
        <v>0</v>
      </c>
      <c r="G39" s="202">
        <v>60</v>
      </c>
      <c r="H39" s="52">
        <f t="shared" si="6"/>
        <v>903960</v>
      </c>
      <c r="I39" s="63">
        <v>42590</v>
      </c>
      <c r="J39" s="63" t="s">
        <v>85</v>
      </c>
      <c r="K39" s="53"/>
      <c r="L39" s="54">
        <v>9000</v>
      </c>
      <c r="M39" s="54">
        <v>60</v>
      </c>
      <c r="N39" s="54">
        <v>15066</v>
      </c>
      <c r="O39" s="54"/>
      <c r="P39" s="54">
        <f t="shared" si="2"/>
        <v>903960</v>
      </c>
      <c r="Q39" s="54">
        <f t="shared" si="3"/>
        <v>903960</v>
      </c>
      <c r="R39" s="57"/>
      <c r="S39" s="90" t="str">
        <f>IF(AND(B39='DC - CN'!$C$16,OR(Q39&lt;&gt;0,R39&lt;&gt;0)),"x","")</f>
        <v/>
      </c>
    </row>
    <row r="40" spans="1:19" ht="18" customHeight="1">
      <c r="A40" s="2">
        <f t="shared" si="5"/>
        <v>38</v>
      </c>
      <c r="B40" s="3" t="s">
        <v>199</v>
      </c>
      <c r="C40" s="3" t="s">
        <v>180</v>
      </c>
      <c r="D40" s="85">
        <v>95</v>
      </c>
      <c r="E40" s="85">
        <v>166</v>
      </c>
      <c r="F40" s="85">
        <v>0</v>
      </c>
      <c r="G40" s="202">
        <v>16</v>
      </c>
      <c r="H40" s="52">
        <f t="shared" si="6"/>
        <v>227088</v>
      </c>
      <c r="I40" s="63">
        <v>42590</v>
      </c>
      <c r="J40" s="63" t="s">
        <v>49</v>
      </c>
      <c r="K40" s="53"/>
      <c r="L40" s="54">
        <v>9000</v>
      </c>
      <c r="M40" s="54">
        <v>16</v>
      </c>
      <c r="N40" s="54">
        <v>14193</v>
      </c>
      <c r="O40" s="54"/>
      <c r="P40" s="54">
        <f t="shared" si="2"/>
        <v>227088</v>
      </c>
      <c r="Q40" s="54">
        <f t="shared" si="3"/>
        <v>227088</v>
      </c>
      <c r="R40" s="57"/>
      <c r="S40" s="90" t="str">
        <f>IF(AND(B40='DC - CN'!$C$16,OR(Q40&lt;&gt;0,R40&lt;&gt;0)),"x","")</f>
        <v/>
      </c>
    </row>
    <row r="41" spans="1:19" ht="18" customHeight="1">
      <c r="A41" s="2">
        <f t="shared" si="5"/>
        <v>39</v>
      </c>
      <c r="B41" s="3" t="s">
        <v>199</v>
      </c>
      <c r="C41" s="3" t="s">
        <v>180</v>
      </c>
      <c r="D41" s="85">
        <v>95</v>
      </c>
      <c r="E41" s="85">
        <v>170</v>
      </c>
      <c r="F41" s="85">
        <v>0</v>
      </c>
      <c r="G41" s="202">
        <v>16</v>
      </c>
      <c r="H41" s="52">
        <f t="shared" si="6"/>
        <v>232560</v>
      </c>
      <c r="I41" s="63">
        <v>42590</v>
      </c>
      <c r="J41" s="63" t="s">
        <v>86</v>
      </c>
      <c r="K41" s="53"/>
      <c r="L41" s="54">
        <v>9000</v>
      </c>
      <c r="M41" s="54">
        <v>16</v>
      </c>
      <c r="N41" s="54">
        <v>14535</v>
      </c>
      <c r="O41" s="54"/>
      <c r="P41" s="54">
        <f t="shared" si="2"/>
        <v>232560</v>
      </c>
      <c r="Q41" s="54">
        <f t="shared" si="3"/>
        <v>232560</v>
      </c>
      <c r="R41" s="57"/>
      <c r="S41" s="90" t="str">
        <f>IF(AND(B41='DC - CN'!$C$16,OR(Q41&lt;&gt;0,R41&lt;&gt;0)),"x","")</f>
        <v/>
      </c>
    </row>
    <row r="42" spans="1:19" ht="18" customHeight="1">
      <c r="A42" s="2">
        <f t="shared" si="5"/>
        <v>40</v>
      </c>
      <c r="B42" s="3" t="s">
        <v>199</v>
      </c>
      <c r="C42" s="3" t="s">
        <v>180</v>
      </c>
      <c r="D42" s="85">
        <v>145</v>
      </c>
      <c r="E42" s="85">
        <v>136</v>
      </c>
      <c r="F42" s="85">
        <v>0</v>
      </c>
      <c r="G42" s="202">
        <v>16</v>
      </c>
      <c r="H42" s="52">
        <f t="shared" si="6"/>
        <v>283968</v>
      </c>
      <c r="I42" s="63">
        <v>42590</v>
      </c>
      <c r="J42" s="63" t="s">
        <v>86</v>
      </c>
      <c r="K42" s="53"/>
      <c r="L42" s="54">
        <v>9000</v>
      </c>
      <c r="M42" s="54">
        <v>16</v>
      </c>
      <c r="N42" s="54">
        <v>17748</v>
      </c>
      <c r="O42" s="54"/>
      <c r="P42" s="54">
        <f t="shared" si="2"/>
        <v>283968</v>
      </c>
      <c r="Q42" s="54">
        <f t="shared" si="3"/>
        <v>283968</v>
      </c>
      <c r="R42" s="57"/>
      <c r="S42" s="90" t="str">
        <f>IF(AND(B42='DC - CN'!$C$16,OR(Q42&lt;&gt;0,R42&lt;&gt;0)),"x","")</f>
        <v/>
      </c>
    </row>
    <row r="43" spans="1:19" ht="18" customHeight="1">
      <c r="A43" s="2" t="str">
        <f t="shared" si="5"/>
        <v/>
      </c>
      <c r="B43" s="3"/>
      <c r="C43" s="3"/>
      <c r="D43" s="85"/>
      <c r="E43" s="85"/>
      <c r="F43" s="85"/>
      <c r="G43" s="77"/>
      <c r="H43" s="52">
        <f t="shared" si="1"/>
        <v>0</v>
      </c>
      <c r="I43" s="63"/>
      <c r="J43" s="63"/>
      <c r="K43" s="53"/>
      <c r="L43" s="54"/>
      <c r="M43" s="54"/>
      <c r="N43" s="54"/>
      <c r="O43" s="54">
        <f t="shared" ref="O42:O105" si="7">N43*10%</f>
        <v>0</v>
      </c>
      <c r="P43" s="54">
        <f t="shared" si="2"/>
        <v>0</v>
      </c>
      <c r="Q43" s="54">
        <f t="shared" si="3"/>
        <v>0</v>
      </c>
      <c r="R43" s="57"/>
      <c r="S43" s="90" t="str">
        <f>IF(AND(B43='DC - CN'!$C$16,OR(Q43&lt;&gt;0,R43&lt;&gt;0)),"x","")</f>
        <v/>
      </c>
    </row>
    <row r="44" spans="1:19" ht="18" customHeight="1">
      <c r="A44" s="2" t="str">
        <f t="shared" si="5"/>
        <v/>
      </c>
      <c r="B44" s="3"/>
      <c r="C44" s="3"/>
      <c r="D44" s="85"/>
      <c r="E44" s="85"/>
      <c r="F44" s="85"/>
      <c r="G44" s="77"/>
      <c r="H44" s="52">
        <f t="shared" si="1"/>
        <v>0</v>
      </c>
      <c r="I44" s="63"/>
      <c r="J44" s="63"/>
      <c r="K44" s="53"/>
      <c r="L44" s="54"/>
      <c r="M44" s="54"/>
      <c r="N44" s="54"/>
      <c r="O44" s="54">
        <f t="shared" si="7"/>
        <v>0</v>
      </c>
      <c r="P44" s="54">
        <f t="shared" si="2"/>
        <v>0</v>
      </c>
      <c r="Q44" s="54">
        <f t="shared" si="3"/>
        <v>0</v>
      </c>
      <c r="R44" s="57"/>
      <c r="S44" s="90" t="str">
        <f>IF(AND(B44='DC - CN'!$C$16,OR(Q44&lt;&gt;0,R44&lt;&gt;0)),"x","")</f>
        <v/>
      </c>
    </row>
    <row r="45" spans="1:19" ht="18" customHeight="1">
      <c r="A45" s="2" t="str">
        <f t="shared" si="5"/>
        <v/>
      </c>
      <c r="B45" s="3"/>
      <c r="C45" s="3"/>
      <c r="D45" s="85"/>
      <c r="E45" s="85"/>
      <c r="F45" s="85"/>
      <c r="G45" s="77"/>
      <c r="H45" s="52">
        <f t="shared" si="1"/>
        <v>0</v>
      </c>
      <c r="I45" s="63"/>
      <c r="J45" s="63"/>
      <c r="K45" s="53"/>
      <c r="L45" s="53"/>
      <c r="M45" s="54"/>
      <c r="N45" s="54"/>
      <c r="O45" s="54">
        <f t="shared" si="7"/>
        <v>0</v>
      </c>
      <c r="P45" s="54">
        <f t="shared" si="2"/>
        <v>0</v>
      </c>
      <c r="Q45" s="54">
        <f t="shared" si="3"/>
        <v>0</v>
      </c>
      <c r="R45" s="57"/>
      <c r="S45" s="90" t="str">
        <f>IF(AND(B45='DC - CN'!$C$16,OR(Q45&lt;&gt;0,R45&lt;&gt;0)),"x","")</f>
        <v/>
      </c>
    </row>
    <row r="46" spans="1:19" ht="18" customHeight="1">
      <c r="A46" s="2" t="str">
        <f t="shared" si="5"/>
        <v/>
      </c>
      <c r="B46" s="3"/>
      <c r="C46" s="3"/>
      <c r="D46" s="85"/>
      <c r="E46" s="85"/>
      <c r="F46" s="85"/>
      <c r="G46" s="77"/>
      <c r="H46" s="52">
        <f t="shared" si="1"/>
        <v>0</v>
      </c>
      <c r="I46" s="63"/>
      <c r="J46" s="63"/>
      <c r="K46" s="53"/>
      <c r="L46" s="53"/>
      <c r="M46" s="54"/>
      <c r="N46" s="54"/>
      <c r="O46" s="54">
        <f t="shared" si="7"/>
        <v>0</v>
      </c>
      <c r="P46" s="54">
        <f t="shared" si="2"/>
        <v>0</v>
      </c>
      <c r="Q46" s="54">
        <f t="shared" si="3"/>
        <v>0</v>
      </c>
      <c r="R46" s="57"/>
      <c r="S46" s="90" t="str">
        <f>IF(AND(B46='DC - CN'!$C$16,OR(Q46&lt;&gt;0,R46&lt;&gt;0)),"x","")</f>
        <v/>
      </c>
    </row>
    <row r="47" spans="1:19" ht="18" customHeight="1">
      <c r="A47" s="2" t="str">
        <f t="shared" si="5"/>
        <v/>
      </c>
      <c r="B47" s="3"/>
      <c r="C47" s="3"/>
      <c r="D47" s="85"/>
      <c r="E47" s="85"/>
      <c r="F47" s="85"/>
      <c r="G47" s="77"/>
      <c r="H47" s="52">
        <f t="shared" si="1"/>
        <v>0</v>
      </c>
      <c r="I47" s="63"/>
      <c r="J47" s="63"/>
      <c r="K47" s="53"/>
      <c r="L47" s="53"/>
      <c r="M47" s="54"/>
      <c r="N47" s="54"/>
      <c r="O47" s="54">
        <f t="shared" si="7"/>
        <v>0</v>
      </c>
      <c r="P47" s="54">
        <f t="shared" si="2"/>
        <v>0</v>
      </c>
      <c r="Q47" s="54">
        <f t="shared" si="3"/>
        <v>0</v>
      </c>
      <c r="R47" s="57"/>
      <c r="S47" s="90" t="str">
        <f>IF(AND(B47='DC - CN'!$C$16,OR(Q47&lt;&gt;0,R47&lt;&gt;0)),"x","")</f>
        <v/>
      </c>
    </row>
    <row r="48" spans="1:19" ht="18" customHeight="1">
      <c r="A48" s="2" t="str">
        <f t="shared" si="5"/>
        <v/>
      </c>
      <c r="B48" s="3"/>
      <c r="C48" s="3"/>
      <c r="D48" s="85"/>
      <c r="E48" s="85"/>
      <c r="F48" s="85"/>
      <c r="G48" s="77"/>
      <c r="H48" s="52">
        <f t="shared" si="1"/>
        <v>0</v>
      </c>
      <c r="I48" s="63"/>
      <c r="J48" s="63"/>
      <c r="K48" s="53"/>
      <c r="L48" s="53"/>
      <c r="M48" s="54"/>
      <c r="N48" s="54"/>
      <c r="O48" s="54">
        <f t="shared" si="7"/>
        <v>0</v>
      </c>
      <c r="P48" s="54">
        <f t="shared" si="2"/>
        <v>0</v>
      </c>
      <c r="Q48" s="54">
        <f t="shared" si="3"/>
        <v>0</v>
      </c>
      <c r="R48" s="57"/>
      <c r="S48" s="90" t="str">
        <f>IF(AND(B48='DC - CN'!$C$16,OR(Q48&lt;&gt;0,R48&lt;&gt;0)),"x","")</f>
        <v/>
      </c>
    </row>
    <row r="49" spans="1:19" ht="18" customHeight="1">
      <c r="A49" s="2" t="str">
        <f t="shared" si="5"/>
        <v/>
      </c>
      <c r="B49" s="3"/>
      <c r="C49" s="3"/>
      <c r="D49" s="85"/>
      <c r="E49" s="85"/>
      <c r="F49" s="85"/>
      <c r="G49" s="77"/>
      <c r="H49" s="52">
        <f t="shared" si="1"/>
        <v>0</v>
      </c>
      <c r="I49" s="63"/>
      <c r="J49" s="63"/>
      <c r="K49" s="53"/>
      <c r="L49" s="53"/>
      <c r="M49" s="54"/>
      <c r="N49" s="54"/>
      <c r="O49" s="54">
        <f t="shared" si="7"/>
        <v>0</v>
      </c>
      <c r="P49" s="54">
        <f t="shared" si="2"/>
        <v>0</v>
      </c>
      <c r="Q49" s="54">
        <f t="shared" si="3"/>
        <v>0</v>
      </c>
      <c r="R49" s="57"/>
      <c r="S49" s="90" t="str">
        <f>IF(AND(B49='DC - CN'!$C$16,OR(Q49&lt;&gt;0,R49&lt;&gt;0)),"x","")</f>
        <v/>
      </c>
    </row>
    <row r="50" spans="1:19" ht="18" customHeight="1">
      <c r="A50" s="2" t="str">
        <f t="shared" si="5"/>
        <v/>
      </c>
      <c r="B50" s="3"/>
      <c r="C50" s="3"/>
      <c r="D50" s="85"/>
      <c r="E50" s="85"/>
      <c r="F50" s="85"/>
      <c r="G50" s="77"/>
      <c r="H50" s="52">
        <f t="shared" si="1"/>
        <v>0</v>
      </c>
      <c r="I50" s="63"/>
      <c r="J50" s="63"/>
      <c r="K50" s="53"/>
      <c r="L50" s="53"/>
      <c r="M50" s="54"/>
      <c r="N50" s="54"/>
      <c r="O50" s="54">
        <f t="shared" si="7"/>
        <v>0</v>
      </c>
      <c r="P50" s="54">
        <f t="shared" si="2"/>
        <v>0</v>
      </c>
      <c r="Q50" s="54">
        <f t="shared" si="3"/>
        <v>0</v>
      </c>
      <c r="R50" s="57"/>
      <c r="S50" s="90" t="str">
        <f>IF(AND(B50='DC - CN'!$C$16,OR(Q50&lt;&gt;0,R50&lt;&gt;0)),"x","")</f>
        <v/>
      </c>
    </row>
    <row r="51" spans="1:19" ht="18" customHeight="1">
      <c r="A51" s="2" t="str">
        <f t="shared" si="5"/>
        <v/>
      </c>
      <c r="B51" s="3"/>
      <c r="C51" s="3"/>
      <c r="D51" s="85"/>
      <c r="E51" s="85"/>
      <c r="F51" s="85"/>
      <c r="G51" s="77"/>
      <c r="H51" s="52">
        <f t="shared" si="1"/>
        <v>0</v>
      </c>
      <c r="I51" s="63"/>
      <c r="J51" s="63"/>
      <c r="K51" s="53"/>
      <c r="L51" s="53"/>
      <c r="M51" s="54"/>
      <c r="N51" s="54"/>
      <c r="O51" s="54">
        <f t="shared" si="7"/>
        <v>0</v>
      </c>
      <c r="P51" s="54">
        <f t="shared" si="2"/>
        <v>0</v>
      </c>
      <c r="Q51" s="54">
        <f t="shared" si="3"/>
        <v>0</v>
      </c>
      <c r="R51" s="57"/>
      <c r="S51" s="90" t="str">
        <f>IF(AND(B51='DC - CN'!$C$16,OR(Q51&lt;&gt;0,R51&lt;&gt;0)),"x","")</f>
        <v/>
      </c>
    </row>
    <row r="52" spans="1:19" ht="18" customHeight="1">
      <c r="A52" s="2" t="str">
        <f t="shared" si="5"/>
        <v/>
      </c>
      <c r="B52" s="3"/>
      <c r="C52" s="3"/>
      <c r="D52" s="85"/>
      <c r="E52" s="85"/>
      <c r="F52" s="85"/>
      <c r="G52" s="77"/>
      <c r="H52" s="52">
        <f t="shared" si="1"/>
        <v>0</v>
      </c>
      <c r="I52" s="63"/>
      <c r="J52" s="63"/>
      <c r="K52" s="53"/>
      <c r="L52" s="53"/>
      <c r="M52" s="54"/>
      <c r="N52" s="54"/>
      <c r="O52" s="54">
        <f t="shared" si="7"/>
        <v>0</v>
      </c>
      <c r="P52" s="54">
        <f t="shared" si="2"/>
        <v>0</v>
      </c>
      <c r="Q52" s="54">
        <f t="shared" si="3"/>
        <v>0</v>
      </c>
      <c r="R52" s="57"/>
      <c r="S52" s="90" t="str">
        <f>IF(AND(B52='DC - CN'!$C$16,OR(Q52&lt;&gt;0,R52&lt;&gt;0)),"x","")</f>
        <v/>
      </c>
    </row>
    <row r="53" spans="1:19" ht="18" customHeight="1">
      <c r="A53" s="2" t="str">
        <f t="shared" si="5"/>
        <v/>
      </c>
      <c r="B53" s="3"/>
      <c r="C53" s="3"/>
      <c r="D53" s="85"/>
      <c r="E53" s="85"/>
      <c r="F53" s="85"/>
      <c r="G53" s="77"/>
      <c r="H53" s="52">
        <f t="shared" si="1"/>
        <v>0</v>
      </c>
      <c r="I53" s="63"/>
      <c r="J53" s="63"/>
      <c r="K53" s="53"/>
      <c r="L53" s="53"/>
      <c r="M53" s="54"/>
      <c r="N53" s="54"/>
      <c r="O53" s="54">
        <f t="shared" si="7"/>
        <v>0</v>
      </c>
      <c r="P53" s="54">
        <f t="shared" si="2"/>
        <v>0</v>
      </c>
      <c r="Q53" s="54">
        <f t="shared" si="3"/>
        <v>0</v>
      </c>
      <c r="R53" s="57"/>
      <c r="S53" s="90" t="str">
        <f>IF(AND(B53='DC - CN'!$C$16,OR(Q53&lt;&gt;0,R53&lt;&gt;0)),"x","")</f>
        <v/>
      </c>
    </row>
    <row r="54" spans="1:19" ht="18" customHeight="1">
      <c r="A54" s="2" t="str">
        <f t="shared" si="5"/>
        <v/>
      </c>
      <c r="B54" s="3"/>
      <c r="C54" s="3"/>
      <c r="D54" s="85"/>
      <c r="E54" s="85"/>
      <c r="F54" s="85"/>
      <c r="G54" s="77"/>
      <c r="H54" s="52">
        <f t="shared" si="1"/>
        <v>0</v>
      </c>
      <c r="I54" s="63"/>
      <c r="J54" s="63"/>
      <c r="K54" s="53"/>
      <c r="L54" s="53"/>
      <c r="M54" s="54"/>
      <c r="N54" s="54"/>
      <c r="O54" s="54">
        <f t="shared" si="7"/>
        <v>0</v>
      </c>
      <c r="P54" s="54">
        <f t="shared" si="2"/>
        <v>0</v>
      </c>
      <c r="Q54" s="54">
        <f t="shared" si="3"/>
        <v>0</v>
      </c>
      <c r="R54" s="57"/>
      <c r="S54" s="90" t="str">
        <f>IF(AND(B54='DC - CN'!$C$16,OR(Q54&lt;&gt;0,R54&lt;&gt;0)),"x","")</f>
        <v/>
      </c>
    </row>
    <row r="55" spans="1:19" ht="18" customHeight="1">
      <c r="A55" s="2" t="str">
        <f t="shared" si="5"/>
        <v/>
      </c>
      <c r="B55" s="3"/>
      <c r="C55" s="3"/>
      <c r="D55" s="85"/>
      <c r="E55" s="85"/>
      <c r="F55" s="85"/>
      <c r="G55" s="77"/>
      <c r="H55" s="52">
        <f t="shared" si="1"/>
        <v>0</v>
      </c>
      <c r="I55" s="63"/>
      <c r="J55" s="63"/>
      <c r="K55" s="53"/>
      <c r="L55" s="53"/>
      <c r="M55" s="54"/>
      <c r="N55" s="54"/>
      <c r="O55" s="54">
        <f t="shared" si="7"/>
        <v>0</v>
      </c>
      <c r="P55" s="54">
        <f t="shared" si="2"/>
        <v>0</v>
      </c>
      <c r="Q55" s="54">
        <f t="shared" si="3"/>
        <v>0</v>
      </c>
      <c r="R55" s="57"/>
      <c r="S55" s="90" t="str">
        <f>IF(AND(B55='DC - CN'!$C$16,OR(Q55&lt;&gt;0,R55&lt;&gt;0)),"x","")</f>
        <v/>
      </c>
    </row>
    <row r="56" spans="1:19" ht="18" customHeight="1">
      <c r="A56" s="2" t="str">
        <f t="shared" si="5"/>
        <v/>
      </c>
      <c r="B56" s="3"/>
      <c r="C56" s="3"/>
      <c r="D56" s="85"/>
      <c r="E56" s="85"/>
      <c r="F56" s="85"/>
      <c r="G56" s="77"/>
      <c r="H56" s="52">
        <f t="shared" si="1"/>
        <v>0</v>
      </c>
      <c r="I56" s="63"/>
      <c r="J56" s="63"/>
      <c r="K56" s="53"/>
      <c r="L56" s="53"/>
      <c r="M56" s="54"/>
      <c r="N56" s="54"/>
      <c r="O56" s="54">
        <f t="shared" si="7"/>
        <v>0</v>
      </c>
      <c r="P56" s="54">
        <f t="shared" si="2"/>
        <v>0</v>
      </c>
      <c r="Q56" s="54">
        <f t="shared" si="3"/>
        <v>0</v>
      </c>
      <c r="R56" s="57"/>
      <c r="S56" s="90" t="str">
        <f>IF(AND(B56='DC - CN'!$C$16,OR(Q56&lt;&gt;0,R56&lt;&gt;0)),"x","")</f>
        <v/>
      </c>
    </row>
    <row r="57" spans="1:19" ht="18" customHeight="1">
      <c r="A57" s="2" t="str">
        <f t="shared" si="5"/>
        <v/>
      </c>
      <c r="B57" s="3"/>
      <c r="C57" s="3"/>
      <c r="D57" s="85"/>
      <c r="E57" s="85"/>
      <c r="F57" s="85"/>
      <c r="G57" s="77"/>
      <c r="H57" s="52">
        <f t="shared" si="1"/>
        <v>0</v>
      </c>
      <c r="I57" s="63"/>
      <c r="J57" s="63"/>
      <c r="K57" s="53"/>
      <c r="L57" s="53"/>
      <c r="M57" s="54"/>
      <c r="N57" s="54"/>
      <c r="O57" s="54">
        <f t="shared" si="7"/>
        <v>0</v>
      </c>
      <c r="P57" s="54">
        <f t="shared" si="2"/>
        <v>0</v>
      </c>
      <c r="Q57" s="54">
        <f t="shared" si="3"/>
        <v>0</v>
      </c>
      <c r="R57" s="57"/>
      <c r="S57" s="90" t="str">
        <f>IF(AND(B57='DC - CN'!$C$16,OR(Q57&lt;&gt;0,R57&lt;&gt;0)),"x","")</f>
        <v/>
      </c>
    </row>
    <row r="58" spans="1:19" ht="18" customHeight="1">
      <c r="A58" s="2" t="str">
        <f t="shared" si="5"/>
        <v/>
      </c>
      <c r="B58" s="3"/>
      <c r="C58" s="3"/>
      <c r="D58" s="85"/>
      <c r="E58" s="85"/>
      <c r="F58" s="85"/>
      <c r="G58" s="77"/>
      <c r="H58" s="52">
        <f t="shared" si="1"/>
        <v>0</v>
      </c>
      <c r="I58" s="63"/>
      <c r="J58" s="63"/>
      <c r="K58" s="53"/>
      <c r="L58" s="53"/>
      <c r="M58" s="54"/>
      <c r="N58" s="54"/>
      <c r="O58" s="54">
        <f t="shared" si="7"/>
        <v>0</v>
      </c>
      <c r="P58" s="54">
        <f t="shared" si="2"/>
        <v>0</v>
      </c>
      <c r="Q58" s="54">
        <f t="shared" si="3"/>
        <v>0</v>
      </c>
      <c r="R58" s="57"/>
      <c r="S58" s="90" t="str">
        <f>IF(AND(B58='DC - CN'!$C$16,OR(Q58&lt;&gt;0,R58&lt;&gt;0)),"x","")</f>
        <v/>
      </c>
    </row>
    <row r="59" spans="1:19" ht="18" customHeight="1">
      <c r="A59" s="2" t="str">
        <f t="shared" si="5"/>
        <v/>
      </c>
      <c r="B59" s="3"/>
      <c r="C59" s="3"/>
      <c r="D59" s="85"/>
      <c r="E59" s="85"/>
      <c r="F59" s="85"/>
      <c r="G59" s="77"/>
      <c r="H59" s="52">
        <f t="shared" si="1"/>
        <v>0</v>
      </c>
      <c r="I59" s="63"/>
      <c r="J59" s="63"/>
      <c r="K59" s="53"/>
      <c r="L59" s="53"/>
      <c r="M59" s="54"/>
      <c r="N59" s="54"/>
      <c r="O59" s="54">
        <f t="shared" si="7"/>
        <v>0</v>
      </c>
      <c r="P59" s="54">
        <f t="shared" si="2"/>
        <v>0</v>
      </c>
      <c r="Q59" s="54">
        <f t="shared" si="3"/>
        <v>0</v>
      </c>
      <c r="R59" s="57"/>
      <c r="S59" s="90" t="str">
        <f>IF(AND(B59='DC - CN'!$C$16,OR(Q59&lt;&gt;0,R59&lt;&gt;0)),"x","")</f>
        <v/>
      </c>
    </row>
    <row r="60" spans="1:19" ht="18" customHeight="1">
      <c r="A60" s="2" t="str">
        <f t="shared" si="5"/>
        <v/>
      </c>
      <c r="B60" s="3"/>
      <c r="C60" s="3"/>
      <c r="D60" s="85"/>
      <c r="E60" s="85"/>
      <c r="F60" s="85"/>
      <c r="G60" s="77"/>
      <c r="H60" s="52">
        <f t="shared" si="1"/>
        <v>0</v>
      </c>
      <c r="I60" s="63"/>
      <c r="J60" s="63"/>
      <c r="K60" s="53"/>
      <c r="L60" s="53"/>
      <c r="M60" s="54"/>
      <c r="N60" s="54"/>
      <c r="O60" s="54">
        <f t="shared" si="7"/>
        <v>0</v>
      </c>
      <c r="P60" s="54">
        <f t="shared" si="2"/>
        <v>0</v>
      </c>
      <c r="Q60" s="54">
        <f t="shared" si="3"/>
        <v>0</v>
      </c>
      <c r="R60" s="57"/>
      <c r="S60" s="90" t="str">
        <f>IF(AND(B60='DC - CN'!$C$16,OR(Q60&lt;&gt;0,R60&lt;&gt;0)),"x","")</f>
        <v/>
      </c>
    </row>
    <row r="61" spans="1:19" ht="18" customHeight="1">
      <c r="A61" s="2" t="str">
        <f t="shared" si="5"/>
        <v/>
      </c>
      <c r="B61" s="3"/>
      <c r="C61" s="3"/>
      <c r="D61" s="85"/>
      <c r="E61" s="85"/>
      <c r="F61" s="85"/>
      <c r="G61" s="77"/>
      <c r="H61" s="52">
        <f t="shared" si="1"/>
        <v>0</v>
      </c>
      <c r="I61" s="63"/>
      <c r="J61" s="63"/>
      <c r="K61" s="53"/>
      <c r="L61" s="53"/>
      <c r="M61" s="54"/>
      <c r="N61" s="54"/>
      <c r="O61" s="54">
        <f t="shared" si="7"/>
        <v>0</v>
      </c>
      <c r="P61" s="54">
        <f t="shared" si="2"/>
        <v>0</v>
      </c>
      <c r="Q61" s="54">
        <f t="shared" si="3"/>
        <v>0</v>
      </c>
      <c r="R61" s="57"/>
      <c r="S61" s="90" t="str">
        <f>IF(AND(B61='DC - CN'!$C$16,OR(Q61&lt;&gt;0,R61&lt;&gt;0)),"x","")</f>
        <v/>
      </c>
    </row>
    <row r="62" spans="1:19" ht="18" customHeight="1">
      <c r="A62" s="2" t="str">
        <f t="shared" si="5"/>
        <v/>
      </c>
      <c r="B62" s="3"/>
      <c r="C62" s="3"/>
      <c r="D62" s="85"/>
      <c r="E62" s="85"/>
      <c r="F62" s="85"/>
      <c r="G62" s="77"/>
      <c r="H62" s="52">
        <f t="shared" si="1"/>
        <v>0</v>
      </c>
      <c r="I62" s="63"/>
      <c r="J62" s="63"/>
      <c r="K62" s="53"/>
      <c r="L62" s="53"/>
      <c r="M62" s="54"/>
      <c r="N62" s="54"/>
      <c r="O62" s="54">
        <f t="shared" si="7"/>
        <v>0</v>
      </c>
      <c r="P62" s="54">
        <f t="shared" si="2"/>
        <v>0</v>
      </c>
      <c r="Q62" s="54">
        <f t="shared" si="3"/>
        <v>0</v>
      </c>
      <c r="R62" s="57"/>
      <c r="S62" s="90" t="str">
        <f>IF(AND(B62='DC - CN'!$C$16,OR(Q62&lt;&gt;0,R62&lt;&gt;0)),"x","")</f>
        <v/>
      </c>
    </row>
    <row r="63" spans="1:19" ht="18" customHeight="1">
      <c r="A63" s="2" t="str">
        <f t="shared" si="5"/>
        <v/>
      </c>
      <c r="B63" s="3"/>
      <c r="C63" s="3"/>
      <c r="D63" s="85"/>
      <c r="E63" s="85"/>
      <c r="F63" s="85"/>
      <c r="G63" s="77"/>
      <c r="H63" s="52">
        <f t="shared" si="1"/>
        <v>0</v>
      </c>
      <c r="I63" s="63"/>
      <c r="J63" s="63"/>
      <c r="K63" s="53"/>
      <c r="L63" s="53"/>
      <c r="M63" s="54"/>
      <c r="N63" s="54"/>
      <c r="O63" s="54">
        <f t="shared" si="7"/>
        <v>0</v>
      </c>
      <c r="P63" s="54">
        <f t="shared" si="2"/>
        <v>0</v>
      </c>
      <c r="Q63" s="54">
        <f t="shared" si="3"/>
        <v>0</v>
      </c>
      <c r="R63" s="57"/>
      <c r="S63" s="90" t="str">
        <f>IF(AND(B63='DC - CN'!$C$16,OR(Q63&lt;&gt;0,R63&lt;&gt;0)),"x","")</f>
        <v/>
      </c>
    </row>
    <row r="64" spans="1:19" ht="18" customHeight="1">
      <c r="A64" s="2" t="str">
        <f t="shared" si="5"/>
        <v/>
      </c>
      <c r="B64" s="3"/>
      <c r="C64" s="3"/>
      <c r="D64" s="85"/>
      <c r="E64" s="85"/>
      <c r="F64" s="85"/>
      <c r="G64" s="77"/>
      <c r="H64" s="52">
        <f t="shared" si="1"/>
        <v>0</v>
      </c>
      <c r="I64" s="63"/>
      <c r="J64" s="63"/>
      <c r="K64" s="53"/>
      <c r="L64" s="53"/>
      <c r="M64" s="54"/>
      <c r="N64" s="54"/>
      <c r="O64" s="54">
        <f t="shared" si="7"/>
        <v>0</v>
      </c>
      <c r="P64" s="54">
        <f t="shared" si="2"/>
        <v>0</v>
      </c>
      <c r="Q64" s="54">
        <f t="shared" si="3"/>
        <v>0</v>
      </c>
      <c r="R64" s="57"/>
      <c r="S64" s="90" t="str">
        <f>IF(AND(B64='DC - CN'!$C$16,OR(Q64&lt;&gt;0,R64&lt;&gt;0)),"x","")</f>
        <v/>
      </c>
    </row>
    <row r="65" spans="1:19" ht="18" customHeight="1">
      <c r="A65" s="2" t="str">
        <f t="shared" si="5"/>
        <v/>
      </c>
      <c r="B65" s="3"/>
      <c r="C65" s="3"/>
      <c r="D65" s="85"/>
      <c r="E65" s="85"/>
      <c r="F65" s="85"/>
      <c r="G65" s="77"/>
      <c r="H65" s="52">
        <f t="shared" si="1"/>
        <v>0</v>
      </c>
      <c r="I65" s="63"/>
      <c r="J65" s="63"/>
      <c r="K65" s="53"/>
      <c r="L65" s="53"/>
      <c r="M65" s="54"/>
      <c r="N65" s="54"/>
      <c r="O65" s="54">
        <f t="shared" si="7"/>
        <v>0</v>
      </c>
      <c r="P65" s="54">
        <f t="shared" si="2"/>
        <v>0</v>
      </c>
      <c r="Q65" s="54">
        <f t="shared" si="3"/>
        <v>0</v>
      </c>
      <c r="R65" s="57"/>
      <c r="S65" s="90" t="str">
        <f>IF(AND(B65='DC - CN'!$C$16,OR(Q65&lt;&gt;0,R65&lt;&gt;0)),"x","")</f>
        <v/>
      </c>
    </row>
    <row r="66" spans="1:19" ht="18" customHeight="1">
      <c r="A66" s="2" t="str">
        <f t="shared" si="5"/>
        <v/>
      </c>
      <c r="B66" s="3"/>
      <c r="C66" s="3"/>
      <c r="D66" s="85"/>
      <c r="E66" s="85"/>
      <c r="F66" s="85"/>
      <c r="G66" s="77"/>
      <c r="H66" s="52">
        <f t="shared" si="1"/>
        <v>0</v>
      </c>
      <c r="I66" s="63"/>
      <c r="J66" s="63"/>
      <c r="K66" s="53"/>
      <c r="L66" s="53"/>
      <c r="M66" s="54"/>
      <c r="N66" s="54"/>
      <c r="O66" s="54">
        <f t="shared" si="7"/>
        <v>0</v>
      </c>
      <c r="P66" s="54">
        <f t="shared" si="2"/>
        <v>0</v>
      </c>
      <c r="Q66" s="54">
        <f t="shared" si="3"/>
        <v>0</v>
      </c>
      <c r="R66" s="57"/>
      <c r="S66" s="90" t="str">
        <f>IF(AND(B66='DC - CN'!$C$16,OR(Q66&lt;&gt;0,R66&lt;&gt;0)),"x","")</f>
        <v/>
      </c>
    </row>
    <row r="67" spans="1:19" ht="18" customHeight="1">
      <c r="A67" s="2" t="str">
        <f t="shared" si="5"/>
        <v/>
      </c>
      <c r="B67" s="3"/>
      <c r="C67" s="3"/>
      <c r="D67" s="85"/>
      <c r="E67" s="85"/>
      <c r="F67" s="85"/>
      <c r="G67" s="77"/>
      <c r="H67" s="52">
        <f t="shared" si="1"/>
        <v>0</v>
      </c>
      <c r="I67" s="63"/>
      <c r="J67" s="63"/>
      <c r="K67" s="53"/>
      <c r="L67" s="53"/>
      <c r="M67" s="54"/>
      <c r="N67" s="54"/>
      <c r="O67" s="54">
        <f t="shared" si="7"/>
        <v>0</v>
      </c>
      <c r="P67" s="54">
        <f t="shared" si="2"/>
        <v>0</v>
      </c>
      <c r="Q67" s="54">
        <f t="shared" si="3"/>
        <v>0</v>
      </c>
      <c r="R67" s="57"/>
      <c r="S67" s="90" t="str">
        <f>IF(AND(B67='DC - CN'!$C$16,OR(Q67&lt;&gt;0,R67&lt;&gt;0)),"x","")</f>
        <v/>
      </c>
    </row>
    <row r="68" spans="1:19" ht="18" customHeight="1">
      <c r="A68" s="2" t="str">
        <f t="shared" si="5"/>
        <v/>
      </c>
      <c r="B68" s="3"/>
      <c r="C68" s="3"/>
      <c r="D68" s="85"/>
      <c r="E68" s="85"/>
      <c r="F68" s="85"/>
      <c r="G68" s="77"/>
      <c r="H68" s="52">
        <f t="shared" ref="H68:H131" si="8">IF(N68&lt;&gt;"",ROUND(G68*N68,0),0)</f>
        <v>0</v>
      </c>
      <c r="I68" s="63"/>
      <c r="J68" s="63"/>
      <c r="K68" s="53"/>
      <c r="L68" s="53"/>
      <c r="M68" s="54"/>
      <c r="N68" s="54"/>
      <c r="O68" s="54">
        <f t="shared" si="7"/>
        <v>0</v>
      </c>
      <c r="P68" s="54">
        <f t="shared" ref="P68:P131" si="9">ROUND(M68*N68,0)</f>
        <v>0</v>
      </c>
      <c r="Q68" s="54">
        <f t="shared" ref="Q68:Q131" si="10">ROUND(M68*(N68+O68),0)</f>
        <v>0</v>
      </c>
      <c r="R68" s="57"/>
      <c r="S68" s="90" t="str">
        <f>IF(AND(B68='DC - CN'!$C$16,OR(Q68&lt;&gt;0,R68&lt;&gt;0)),"x","")</f>
        <v/>
      </c>
    </row>
    <row r="69" spans="1:19" ht="18" customHeight="1">
      <c r="A69" s="2" t="str">
        <f t="shared" si="5"/>
        <v/>
      </c>
      <c r="B69" s="3"/>
      <c r="C69" s="3"/>
      <c r="D69" s="85"/>
      <c r="E69" s="85"/>
      <c r="F69" s="85"/>
      <c r="G69" s="77"/>
      <c r="H69" s="52">
        <f t="shared" si="8"/>
        <v>0</v>
      </c>
      <c r="I69" s="63"/>
      <c r="J69" s="63"/>
      <c r="K69" s="53"/>
      <c r="L69" s="53"/>
      <c r="M69" s="54"/>
      <c r="N69" s="54"/>
      <c r="O69" s="54">
        <f t="shared" si="7"/>
        <v>0</v>
      </c>
      <c r="P69" s="54">
        <f t="shared" si="9"/>
        <v>0</v>
      </c>
      <c r="Q69" s="54">
        <f t="shared" si="10"/>
        <v>0</v>
      </c>
      <c r="R69" s="57"/>
      <c r="S69" s="90" t="str">
        <f>IF(AND(B69='DC - CN'!$C$16,OR(Q69&lt;&gt;0,R69&lt;&gt;0)),"x","")</f>
        <v/>
      </c>
    </row>
    <row r="70" spans="1:19" ht="18" customHeight="1">
      <c r="A70" s="2" t="str">
        <f t="shared" si="5"/>
        <v/>
      </c>
      <c r="B70" s="3"/>
      <c r="C70" s="3"/>
      <c r="D70" s="85"/>
      <c r="E70" s="85"/>
      <c r="F70" s="85"/>
      <c r="G70" s="77"/>
      <c r="H70" s="52">
        <f t="shared" si="8"/>
        <v>0</v>
      </c>
      <c r="I70" s="63"/>
      <c r="J70" s="63"/>
      <c r="K70" s="53"/>
      <c r="L70" s="53"/>
      <c r="M70" s="54"/>
      <c r="N70" s="54"/>
      <c r="O70" s="54">
        <f t="shared" si="7"/>
        <v>0</v>
      </c>
      <c r="P70" s="54">
        <f t="shared" si="9"/>
        <v>0</v>
      </c>
      <c r="Q70" s="54">
        <f t="shared" si="10"/>
        <v>0</v>
      </c>
      <c r="R70" s="57"/>
      <c r="S70" s="90" t="str">
        <f>IF(AND(B70='DC - CN'!$C$16,OR(Q70&lt;&gt;0,R70&lt;&gt;0)),"x","")</f>
        <v/>
      </c>
    </row>
    <row r="71" spans="1:19" ht="18" customHeight="1">
      <c r="A71" s="2" t="str">
        <f t="shared" si="5"/>
        <v/>
      </c>
      <c r="B71" s="3"/>
      <c r="C71" s="3"/>
      <c r="D71" s="85"/>
      <c r="E71" s="85"/>
      <c r="F71" s="85"/>
      <c r="G71" s="77"/>
      <c r="H71" s="52">
        <f t="shared" si="8"/>
        <v>0</v>
      </c>
      <c r="I71" s="63"/>
      <c r="J71" s="63"/>
      <c r="K71" s="53"/>
      <c r="L71" s="53"/>
      <c r="M71" s="54"/>
      <c r="N71" s="54"/>
      <c r="O71" s="54">
        <f t="shared" si="7"/>
        <v>0</v>
      </c>
      <c r="P71" s="54">
        <f t="shared" si="9"/>
        <v>0</v>
      </c>
      <c r="Q71" s="54">
        <f t="shared" si="10"/>
        <v>0</v>
      </c>
      <c r="R71" s="57"/>
      <c r="S71" s="90" t="str">
        <f>IF(AND(B71='DC - CN'!$C$16,OR(Q71&lt;&gt;0,R71&lt;&gt;0)),"x","")</f>
        <v/>
      </c>
    </row>
    <row r="72" spans="1:19" ht="18" customHeight="1">
      <c r="A72" s="2" t="str">
        <f t="shared" si="5"/>
        <v/>
      </c>
      <c r="B72" s="3"/>
      <c r="C72" s="3"/>
      <c r="D72" s="85"/>
      <c r="E72" s="85"/>
      <c r="F72" s="85"/>
      <c r="G72" s="77"/>
      <c r="H72" s="52">
        <f t="shared" si="8"/>
        <v>0</v>
      </c>
      <c r="I72" s="63"/>
      <c r="J72" s="63"/>
      <c r="K72" s="53"/>
      <c r="L72" s="53"/>
      <c r="M72" s="54"/>
      <c r="N72" s="54"/>
      <c r="O72" s="54">
        <f t="shared" si="7"/>
        <v>0</v>
      </c>
      <c r="P72" s="54">
        <f t="shared" si="9"/>
        <v>0</v>
      </c>
      <c r="Q72" s="54">
        <f t="shared" si="10"/>
        <v>0</v>
      </c>
      <c r="R72" s="57"/>
      <c r="S72" s="90" t="str">
        <f>IF(AND(B72='DC - CN'!$C$16,OR(Q72&lt;&gt;0,R72&lt;&gt;0)),"x","")</f>
        <v/>
      </c>
    </row>
    <row r="73" spans="1:19" ht="18" customHeight="1">
      <c r="A73" s="2" t="str">
        <f t="shared" si="5"/>
        <v/>
      </c>
      <c r="B73" s="3"/>
      <c r="C73" s="3"/>
      <c r="D73" s="85"/>
      <c r="E73" s="85"/>
      <c r="F73" s="85"/>
      <c r="G73" s="77"/>
      <c r="H73" s="52">
        <f t="shared" si="8"/>
        <v>0</v>
      </c>
      <c r="I73" s="63"/>
      <c r="J73" s="63"/>
      <c r="K73" s="53"/>
      <c r="L73" s="53"/>
      <c r="M73" s="54"/>
      <c r="N73" s="54"/>
      <c r="O73" s="54">
        <f t="shared" si="7"/>
        <v>0</v>
      </c>
      <c r="P73" s="54">
        <f t="shared" si="9"/>
        <v>0</v>
      </c>
      <c r="Q73" s="54">
        <f t="shared" si="10"/>
        <v>0</v>
      </c>
      <c r="R73" s="57"/>
      <c r="S73" s="90" t="str">
        <f>IF(AND(B73='DC - CN'!$C$16,OR(Q73&lt;&gt;0,R73&lt;&gt;0)),"x","")</f>
        <v/>
      </c>
    </row>
    <row r="74" spans="1:19" ht="18" customHeight="1">
      <c r="A74" s="2" t="str">
        <f t="shared" si="5"/>
        <v/>
      </c>
      <c r="B74" s="3"/>
      <c r="C74" s="3"/>
      <c r="D74" s="85"/>
      <c r="E74" s="85"/>
      <c r="F74" s="85"/>
      <c r="G74" s="77"/>
      <c r="H74" s="52">
        <f t="shared" si="8"/>
        <v>0</v>
      </c>
      <c r="I74" s="63"/>
      <c r="J74" s="63"/>
      <c r="K74" s="53"/>
      <c r="L74" s="53"/>
      <c r="M74" s="54"/>
      <c r="N74" s="54"/>
      <c r="O74" s="54">
        <f t="shared" si="7"/>
        <v>0</v>
      </c>
      <c r="P74" s="54">
        <f t="shared" si="9"/>
        <v>0</v>
      </c>
      <c r="Q74" s="54">
        <f t="shared" si="10"/>
        <v>0</v>
      </c>
      <c r="R74" s="57"/>
      <c r="S74" s="90" t="str">
        <f>IF(AND(B74='DC - CN'!$C$16,OR(Q74&lt;&gt;0,R74&lt;&gt;0)),"x","")</f>
        <v/>
      </c>
    </row>
    <row r="75" spans="1:19" ht="18" customHeight="1">
      <c r="A75" s="2" t="str">
        <f t="shared" si="5"/>
        <v/>
      </c>
      <c r="B75" s="3"/>
      <c r="C75" s="3"/>
      <c r="D75" s="85"/>
      <c r="E75" s="85"/>
      <c r="F75" s="85"/>
      <c r="G75" s="77"/>
      <c r="H75" s="52">
        <f t="shared" si="8"/>
        <v>0</v>
      </c>
      <c r="I75" s="63"/>
      <c r="J75" s="63"/>
      <c r="K75" s="53"/>
      <c r="L75" s="53"/>
      <c r="M75" s="54"/>
      <c r="N75" s="54"/>
      <c r="O75" s="54">
        <f t="shared" si="7"/>
        <v>0</v>
      </c>
      <c r="P75" s="54">
        <f t="shared" si="9"/>
        <v>0</v>
      </c>
      <c r="Q75" s="54">
        <f t="shared" si="10"/>
        <v>0</v>
      </c>
      <c r="R75" s="57"/>
      <c r="S75" s="90" t="str">
        <f>IF(AND(B75='DC - CN'!$C$16,OR(Q75&lt;&gt;0,R75&lt;&gt;0)),"x","")</f>
        <v/>
      </c>
    </row>
    <row r="76" spans="1:19" ht="18" customHeight="1">
      <c r="A76" s="2" t="str">
        <f t="shared" si="5"/>
        <v/>
      </c>
      <c r="B76" s="3"/>
      <c r="C76" s="3"/>
      <c r="D76" s="85"/>
      <c r="E76" s="85"/>
      <c r="F76" s="85"/>
      <c r="G76" s="77"/>
      <c r="H76" s="52">
        <f t="shared" si="8"/>
        <v>0</v>
      </c>
      <c r="I76" s="63"/>
      <c r="J76" s="63"/>
      <c r="K76" s="53"/>
      <c r="L76" s="53"/>
      <c r="M76" s="54"/>
      <c r="N76" s="54"/>
      <c r="O76" s="54">
        <f t="shared" si="7"/>
        <v>0</v>
      </c>
      <c r="P76" s="54">
        <f t="shared" si="9"/>
        <v>0</v>
      </c>
      <c r="Q76" s="54">
        <f t="shared" si="10"/>
        <v>0</v>
      </c>
      <c r="R76" s="57"/>
      <c r="S76" s="90" t="str">
        <f>IF(AND(B76='DC - CN'!$C$16,OR(Q76&lt;&gt;0,R76&lt;&gt;0)),"x","")</f>
        <v/>
      </c>
    </row>
    <row r="77" spans="1:19" ht="18" customHeight="1">
      <c r="A77" s="2" t="str">
        <f t="shared" si="5"/>
        <v/>
      </c>
      <c r="B77" s="3"/>
      <c r="C77" s="3"/>
      <c r="D77" s="85"/>
      <c r="E77" s="85"/>
      <c r="F77" s="85"/>
      <c r="G77" s="77"/>
      <c r="H77" s="52">
        <f t="shared" si="8"/>
        <v>0</v>
      </c>
      <c r="I77" s="63"/>
      <c r="J77" s="63"/>
      <c r="K77" s="53"/>
      <c r="L77" s="53"/>
      <c r="M77" s="54"/>
      <c r="N77" s="54"/>
      <c r="O77" s="54">
        <f t="shared" si="7"/>
        <v>0</v>
      </c>
      <c r="P77" s="54">
        <f t="shared" si="9"/>
        <v>0</v>
      </c>
      <c r="Q77" s="54">
        <f t="shared" si="10"/>
        <v>0</v>
      </c>
      <c r="R77" s="57"/>
      <c r="S77" s="90" t="str">
        <f>IF(AND(B77='DC - CN'!$C$16,OR(Q77&lt;&gt;0,R77&lt;&gt;0)),"x","")</f>
        <v/>
      </c>
    </row>
    <row r="78" spans="1:19" ht="18" customHeight="1">
      <c r="A78" s="2" t="str">
        <f t="shared" si="5"/>
        <v/>
      </c>
      <c r="B78" s="3"/>
      <c r="C78" s="3"/>
      <c r="D78" s="85"/>
      <c r="E78" s="85"/>
      <c r="F78" s="85"/>
      <c r="G78" s="77"/>
      <c r="H78" s="52">
        <f t="shared" si="8"/>
        <v>0</v>
      </c>
      <c r="I78" s="63"/>
      <c r="J78" s="63"/>
      <c r="K78" s="53"/>
      <c r="L78" s="53"/>
      <c r="M78" s="54"/>
      <c r="N78" s="54"/>
      <c r="O78" s="54">
        <f t="shared" si="7"/>
        <v>0</v>
      </c>
      <c r="P78" s="54">
        <f t="shared" si="9"/>
        <v>0</v>
      </c>
      <c r="Q78" s="54">
        <f t="shared" si="10"/>
        <v>0</v>
      </c>
      <c r="R78" s="57"/>
      <c r="S78" s="90" t="str">
        <f>IF(AND(B78='DC - CN'!$C$16,OR(Q78&lt;&gt;0,R78&lt;&gt;0)),"x","")</f>
        <v/>
      </c>
    </row>
    <row r="79" spans="1:19" ht="18" customHeight="1">
      <c r="A79" s="2" t="str">
        <f t="shared" si="5"/>
        <v/>
      </c>
      <c r="B79" s="3"/>
      <c r="C79" s="3"/>
      <c r="D79" s="85"/>
      <c r="E79" s="85"/>
      <c r="F79" s="85"/>
      <c r="G79" s="77"/>
      <c r="H79" s="52">
        <f t="shared" si="8"/>
        <v>0</v>
      </c>
      <c r="I79" s="63"/>
      <c r="J79" s="63"/>
      <c r="K79" s="53"/>
      <c r="L79" s="53"/>
      <c r="M79" s="54"/>
      <c r="N79" s="54"/>
      <c r="O79" s="54">
        <f t="shared" si="7"/>
        <v>0</v>
      </c>
      <c r="P79" s="54">
        <f t="shared" si="9"/>
        <v>0</v>
      </c>
      <c r="Q79" s="54">
        <f t="shared" si="10"/>
        <v>0</v>
      </c>
      <c r="R79" s="57"/>
      <c r="S79" s="90" t="str">
        <f>IF(AND(B79='DC - CN'!$C$16,OR(Q79&lt;&gt;0,R79&lt;&gt;0)),"x","")</f>
        <v/>
      </c>
    </row>
    <row r="80" spans="1:19" ht="18" customHeight="1">
      <c r="A80" s="2" t="str">
        <f t="shared" si="5"/>
        <v/>
      </c>
      <c r="B80" s="3"/>
      <c r="C80" s="3"/>
      <c r="D80" s="85"/>
      <c r="E80" s="85"/>
      <c r="F80" s="85"/>
      <c r="G80" s="77"/>
      <c r="H80" s="52">
        <f t="shared" si="8"/>
        <v>0</v>
      </c>
      <c r="I80" s="63"/>
      <c r="J80" s="63"/>
      <c r="K80" s="53"/>
      <c r="L80" s="53"/>
      <c r="M80" s="54"/>
      <c r="N80" s="54"/>
      <c r="O80" s="54">
        <f t="shared" si="7"/>
        <v>0</v>
      </c>
      <c r="P80" s="54">
        <f t="shared" si="9"/>
        <v>0</v>
      </c>
      <c r="Q80" s="54">
        <f t="shared" si="10"/>
        <v>0</v>
      </c>
      <c r="R80" s="57"/>
      <c r="S80" s="90" t="str">
        <f>IF(AND(B80='DC - CN'!$C$16,OR(Q80&lt;&gt;0,R80&lt;&gt;0)),"x","")</f>
        <v/>
      </c>
    </row>
    <row r="81" spans="1:19" ht="18" customHeight="1">
      <c r="A81" s="2" t="str">
        <f t="shared" si="5"/>
        <v/>
      </c>
      <c r="B81" s="3"/>
      <c r="C81" s="3"/>
      <c r="D81" s="85"/>
      <c r="E81" s="85"/>
      <c r="F81" s="85"/>
      <c r="G81" s="77"/>
      <c r="H81" s="52">
        <f t="shared" si="8"/>
        <v>0</v>
      </c>
      <c r="I81" s="63"/>
      <c r="J81" s="63"/>
      <c r="K81" s="53"/>
      <c r="L81" s="53"/>
      <c r="M81" s="54"/>
      <c r="N81" s="54"/>
      <c r="O81" s="54">
        <f t="shared" si="7"/>
        <v>0</v>
      </c>
      <c r="P81" s="54">
        <f t="shared" si="9"/>
        <v>0</v>
      </c>
      <c r="Q81" s="54">
        <f t="shared" si="10"/>
        <v>0</v>
      </c>
      <c r="R81" s="57"/>
      <c r="S81" s="90" t="str">
        <f>IF(AND(B81='DC - CN'!$C$16,OR(Q81&lt;&gt;0,R81&lt;&gt;0)),"x","")</f>
        <v/>
      </c>
    </row>
    <row r="82" spans="1:19" ht="18" customHeight="1">
      <c r="A82" s="2" t="str">
        <f t="shared" si="5"/>
        <v/>
      </c>
      <c r="B82" s="3"/>
      <c r="C82" s="3"/>
      <c r="D82" s="85"/>
      <c r="E82" s="85"/>
      <c r="F82" s="85"/>
      <c r="G82" s="77"/>
      <c r="H82" s="52">
        <f t="shared" si="8"/>
        <v>0</v>
      </c>
      <c r="I82" s="63"/>
      <c r="J82" s="63"/>
      <c r="K82" s="53"/>
      <c r="L82" s="53"/>
      <c r="M82" s="54"/>
      <c r="N82" s="54"/>
      <c r="O82" s="54">
        <f t="shared" si="7"/>
        <v>0</v>
      </c>
      <c r="P82" s="54">
        <f t="shared" si="9"/>
        <v>0</v>
      </c>
      <c r="Q82" s="54">
        <f t="shared" si="10"/>
        <v>0</v>
      </c>
      <c r="R82" s="57"/>
      <c r="S82" s="90" t="str">
        <f>IF(AND(B82='DC - CN'!$C$16,OR(Q82&lt;&gt;0,R82&lt;&gt;0)),"x","")</f>
        <v/>
      </c>
    </row>
    <row r="83" spans="1:19" ht="18" customHeight="1">
      <c r="A83" s="2" t="str">
        <f t="shared" si="5"/>
        <v/>
      </c>
      <c r="B83" s="3"/>
      <c r="C83" s="3"/>
      <c r="D83" s="85"/>
      <c r="E83" s="85"/>
      <c r="F83" s="85"/>
      <c r="G83" s="77"/>
      <c r="H83" s="52">
        <f t="shared" si="8"/>
        <v>0</v>
      </c>
      <c r="I83" s="63"/>
      <c r="J83" s="63"/>
      <c r="K83" s="53"/>
      <c r="L83" s="53"/>
      <c r="M83" s="54"/>
      <c r="N83" s="54"/>
      <c r="O83" s="54">
        <f t="shared" si="7"/>
        <v>0</v>
      </c>
      <c r="P83" s="54">
        <f t="shared" si="9"/>
        <v>0</v>
      </c>
      <c r="Q83" s="54">
        <f t="shared" si="10"/>
        <v>0</v>
      </c>
      <c r="R83" s="57"/>
      <c r="S83" s="90" t="str">
        <f>IF(AND(B83='DC - CN'!$C$16,OR(Q83&lt;&gt;0,R83&lt;&gt;0)),"x","")</f>
        <v/>
      </c>
    </row>
    <row r="84" spans="1:19" ht="18" customHeight="1">
      <c r="A84" s="2" t="str">
        <f t="shared" si="5"/>
        <v/>
      </c>
      <c r="B84" s="3"/>
      <c r="C84" s="3"/>
      <c r="D84" s="85"/>
      <c r="E84" s="85"/>
      <c r="F84" s="85"/>
      <c r="G84" s="77"/>
      <c r="H84" s="52">
        <f t="shared" si="8"/>
        <v>0</v>
      </c>
      <c r="I84" s="63"/>
      <c r="J84" s="63"/>
      <c r="K84" s="53"/>
      <c r="L84" s="53"/>
      <c r="M84" s="54"/>
      <c r="N84" s="54"/>
      <c r="O84" s="54">
        <f t="shared" si="7"/>
        <v>0</v>
      </c>
      <c r="P84" s="54">
        <f t="shared" si="9"/>
        <v>0</v>
      </c>
      <c r="Q84" s="54">
        <f t="shared" si="10"/>
        <v>0</v>
      </c>
      <c r="R84" s="57"/>
      <c r="S84" s="90" t="str">
        <f>IF(AND(B84='DC - CN'!$C$16,OR(Q84&lt;&gt;0,R84&lt;&gt;0)),"x","")</f>
        <v/>
      </c>
    </row>
    <row r="85" spans="1:19" ht="18" customHeight="1">
      <c r="A85" s="2" t="str">
        <f t="shared" si="5"/>
        <v/>
      </c>
      <c r="B85" s="3"/>
      <c r="C85" s="3"/>
      <c r="D85" s="85"/>
      <c r="E85" s="85"/>
      <c r="F85" s="85"/>
      <c r="G85" s="77"/>
      <c r="H85" s="52">
        <f t="shared" si="8"/>
        <v>0</v>
      </c>
      <c r="I85" s="63"/>
      <c r="J85" s="63"/>
      <c r="K85" s="53"/>
      <c r="L85" s="53"/>
      <c r="M85" s="54"/>
      <c r="N85" s="54"/>
      <c r="O85" s="54">
        <f t="shared" si="7"/>
        <v>0</v>
      </c>
      <c r="P85" s="54">
        <f t="shared" si="9"/>
        <v>0</v>
      </c>
      <c r="Q85" s="54">
        <f t="shared" si="10"/>
        <v>0</v>
      </c>
      <c r="R85" s="57"/>
      <c r="S85" s="90" t="str">
        <f>IF(AND(B85='DC - CN'!$C$16,OR(Q85&lt;&gt;0,R85&lt;&gt;0)),"x","")</f>
        <v/>
      </c>
    </row>
    <row r="86" spans="1:19" ht="18" customHeight="1">
      <c r="A86" s="2" t="str">
        <f t="shared" si="5"/>
        <v/>
      </c>
      <c r="B86" s="3"/>
      <c r="C86" s="3"/>
      <c r="D86" s="85"/>
      <c r="E86" s="85"/>
      <c r="F86" s="85"/>
      <c r="G86" s="77"/>
      <c r="H86" s="52">
        <f t="shared" si="8"/>
        <v>0</v>
      </c>
      <c r="I86" s="63"/>
      <c r="J86" s="63"/>
      <c r="K86" s="53"/>
      <c r="L86" s="53"/>
      <c r="M86" s="54"/>
      <c r="N86" s="54"/>
      <c r="O86" s="54">
        <f t="shared" si="7"/>
        <v>0</v>
      </c>
      <c r="P86" s="54">
        <f t="shared" si="9"/>
        <v>0</v>
      </c>
      <c r="Q86" s="54">
        <f t="shared" si="10"/>
        <v>0</v>
      </c>
      <c r="R86" s="57"/>
      <c r="S86" s="90" t="str">
        <f>IF(AND(B86='DC - CN'!$C$16,OR(Q86&lt;&gt;0,R86&lt;&gt;0)),"x","")</f>
        <v/>
      </c>
    </row>
    <row r="87" spans="1:19" ht="18" customHeight="1">
      <c r="A87" s="2" t="str">
        <f t="shared" si="5"/>
        <v/>
      </c>
      <c r="B87" s="3"/>
      <c r="C87" s="3"/>
      <c r="D87" s="85"/>
      <c r="E87" s="85"/>
      <c r="F87" s="85"/>
      <c r="G87" s="77"/>
      <c r="H87" s="52">
        <f t="shared" si="8"/>
        <v>0</v>
      </c>
      <c r="I87" s="63"/>
      <c r="J87" s="63"/>
      <c r="K87" s="53"/>
      <c r="L87" s="53"/>
      <c r="M87" s="54"/>
      <c r="N87" s="54"/>
      <c r="O87" s="54">
        <f t="shared" si="7"/>
        <v>0</v>
      </c>
      <c r="P87" s="54">
        <f t="shared" si="9"/>
        <v>0</v>
      </c>
      <c r="Q87" s="54">
        <f t="shared" si="10"/>
        <v>0</v>
      </c>
      <c r="R87" s="57"/>
      <c r="S87" s="90" t="str">
        <f>IF(AND(B87='DC - CN'!$C$16,OR(Q87&lt;&gt;0,R87&lt;&gt;0)),"x","")</f>
        <v/>
      </c>
    </row>
    <row r="88" spans="1:19" ht="18" customHeight="1">
      <c r="A88" s="2" t="str">
        <f t="shared" si="5"/>
        <v/>
      </c>
      <c r="B88" s="3"/>
      <c r="C88" s="3"/>
      <c r="D88" s="85"/>
      <c r="E88" s="85"/>
      <c r="F88" s="85"/>
      <c r="G88" s="77"/>
      <c r="H88" s="52">
        <f t="shared" si="8"/>
        <v>0</v>
      </c>
      <c r="I88" s="63"/>
      <c r="J88" s="63"/>
      <c r="K88" s="53"/>
      <c r="L88" s="53"/>
      <c r="M88" s="54"/>
      <c r="N88" s="54"/>
      <c r="O88" s="54">
        <f t="shared" si="7"/>
        <v>0</v>
      </c>
      <c r="P88" s="54">
        <f t="shared" si="9"/>
        <v>0</v>
      </c>
      <c r="Q88" s="54">
        <f t="shared" si="10"/>
        <v>0</v>
      </c>
      <c r="R88" s="57"/>
      <c r="S88" s="90" t="str">
        <f>IF(AND(B88='DC - CN'!$C$16,OR(Q88&lt;&gt;0,R88&lt;&gt;0)),"x","")</f>
        <v/>
      </c>
    </row>
    <row r="89" spans="1:19" ht="18" customHeight="1">
      <c r="A89" s="2" t="str">
        <f t="shared" si="5"/>
        <v/>
      </c>
      <c r="B89" s="3"/>
      <c r="C89" s="3"/>
      <c r="D89" s="85"/>
      <c r="E89" s="85"/>
      <c r="F89" s="85"/>
      <c r="G89" s="77"/>
      <c r="H89" s="52">
        <f t="shared" si="8"/>
        <v>0</v>
      </c>
      <c r="I89" s="63"/>
      <c r="J89" s="63"/>
      <c r="K89" s="53"/>
      <c r="L89" s="53"/>
      <c r="M89" s="54"/>
      <c r="N89" s="54"/>
      <c r="O89" s="54">
        <f t="shared" si="7"/>
        <v>0</v>
      </c>
      <c r="P89" s="54">
        <f t="shared" si="9"/>
        <v>0</v>
      </c>
      <c r="Q89" s="54">
        <f t="shared" si="10"/>
        <v>0</v>
      </c>
      <c r="R89" s="57"/>
      <c r="S89" s="90" t="str">
        <f>IF(AND(B89='DC - CN'!$C$16,OR(Q89&lt;&gt;0,R89&lt;&gt;0)),"x","")</f>
        <v/>
      </c>
    </row>
    <row r="90" spans="1:19" ht="18" customHeight="1">
      <c r="A90" s="2" t="str">
        <f t="shared" si="5"/>
        <v/>
      </c>
      <c r="B90" s="3"/>
      <c r="C90" s="3"/>
      <c r="D90" s="85"/>
      <c r="E90" s="85"/>
      <c r="F90" s="85"/>
      <c r="G90" s="77"/>
      <c r="H90" s="52">
        <f t="shared" si="8"/>
        <v>0</v>
      </c>
      <c r="I90" s="63"/>
      <c r="J90" s="63"/>
      <c r="K90" s="53"/>
      <c r="L90" s="53"/>
      <c r="M90" s="54"/>
      <c r="N90" s="54"/>
      <c r="O90" s="54">
        <f t="shared" si="7"/>
        <v>0</v>
      </c>
      <c r="P90" s="54">
        <f t="shared" si="9"/>
        <v>0</v>
      </c>
      <c r="Q90" s="54">
        <f t="shared" si="10"/>
        <v>0</v>
      </c>
      <c r="R90" s="57"/>
      <c r="S90" s="90" t="str">
        <f>IF(AND(B90='DC - CN'!$C$16,OR(Q90&lt;&gt;0,R90&lt;&gt;0)),"x","")</f>
        <v/>
      </c>
    </row>
    <row r="91" spans="1:19" ht="18" customHeight="1">
      <c r="A91" s="2" t="str">
        <f t="shared" si="5"/>
        <v/>
      </c>
      <c r="B91" s="3"/>
      <c r="C91" s="3"/>
      <c r="D91" s="85"/>
      <c r="E91" s="85"/>
      <c r="F91" s="85"/>
      <c r="G91" s="77"/>
      <c r="H91" s="52">
        <f t="shared" si="8"/>
        <v>0</v>
      </c>
      <c r="I91" s="63"/>
      <c r="J91" s="63"/>
      <c r="K91" s="53"/>
      <c r="L91" s="53"/>
      <c r="M91" s="54"/>
      <c r="N91" s="54"/>
      <c r="O91" s="54">
        <f t="shared" si="7"/>
        <v>0</v>
      </c>
      <c r="P91" s="54">
        <f t="shared" si="9"/>
        <v>0</v>
      </c>
      <c r="Q91" s="54">
        <f t="shared" si="10"/>
        <v>0</v>
      </c>
      <c r="R91" s="57"/>
      <c r="S91" s="90" t="str">
        <f>IF(AND(B91='DC - CN'!$C$16,OR(Q91&lt;&gt;0,R91&lt;&gt;0)),"x","")</f>
        <v/>
      </c>
    </row>
    <row r="92" spans="1:19" ht="18" customHeight="1">
      <c r="A92" s="2" t="str">
        <f t="shared" si="5"/>
        <v/>
      </c>
      <c r="B92" s="3"/>
      <c r="C92" s="3"/>
      <c r="D92" s="85"/>
      <c r="E92" s="85"/>
      <c r="F92" s="85"/>
      <c r="G92" s="77"/>
      <c r="H92" s="52">
        <f t="shared" si="8"/>
        <v>0</v>
      </c>
      <c r="I92" s="63"/>
      <c r="J92" s="63"/>
      <c r="K92" s="53"/>
      <c r="L92" s="53"/>
      <c r="M92" s="54"/>
      <c r="N92" s="54"/>
      <c r="O92" s="54">
        <f t="shared" si="7"/>
        <v>0</v>
      </c>
      <c r="P92" s="54">
        <f t="shared" si="9"/>
        <v>0</v>
      </c>
      <c r="Q92" s="54">
        <f t="shared" si="10"/>
        <v>0</v>
      </c>
      <c r="R92" s="57"/>
      <c r="S92" s="90" t="str">
        <f>IF(AND(B92='DC - CN'!$C$16,OR(Q92&lt;&gt;0,R92&lt;&gt;0)),"x","")</f>
        <v/>
      </c>
    </row>
    <row r="93" spans="1:19" ht="18" customHeight="1">
      <c r="A93" s="2" t="str">
        <f t="shared" si="5"/>
        <v/>
      </c>
      <c r="B93" s="3"/>
      <c r="C93" s="3"/>
      <c r="D93" s="85"/>
      <c r="E93" s="85"/>
      <c r="F93" s="85"/>
      <c r="G93" s="77"/>
      <c r="H93" s="52">
        <f t="shared" si="8"/>
        <v>0</v>
      </c>
      <c r="I93" s="63"/>
      <c r="J93" s="63"/>
      <c r="K93" s="53"/>
      <c r="L93" s="53"/>
      <c r="M93" s="54"/>
      <c r="N93" s="54"/>
      <c r="O93" s="54">
        <f t="shared" si="7"/>
        <v>0</v>
      </c>
      <c r="P93" s="54">
        <f t="shared" si="9"/>
        <v>0</v>
      </c>
      <c r="Q93" s="54">
        <f t="shared" si="10"/>
        <v>0</v>
      </c>
      <c r="R93" s="57"/>
      <c r="S93" s="90" t="str">
        <f>IF(AND(B93='DC - CN'!$C$16,OR(Q93&lt;&gt;0,R93&lt;&gt;0)),"x","")</f>
        <v/>
      </c>
    </row>
    <row r="94" spans="1:19" ht="18" customHeight="1">
      <c r="A94" s="2" t="str">
        <f t="shared" si="5"/>
        <v/>
      </c>
      <c r="B94" s="3"/>
      <c r="C94" s="3"/>
      <c r="D94" s="85"/>
      <c r="E94" s="85"/>
      <c r="F94" s="85"/>
      <c r="G94" s="77"/>
      <c r="H94" s="52">
        <f t="shared" si="8"/>
        <v>0</v>
      </c>
      <c r="I94" s="63"/>
      <c r="J94" s="63"/>
      <c r="K94" s="53"/>
      <c r="L94" s="53"/>
      <c r="M94" s="54"/>
      <c r="N94" s="54"/>
      <c r="O94" s="54">
        <f t="shared" si="7"/>
        <v>0</v>
      </c>
      <c r="P94" s="54">
        <f t="shared" si="9"/>
        <v>0</v>
      </c>
      <c r="Q94" s="54">
        <f t="shared" si="10"/>
        <v>0</v>
      </c>
      <c r="R94" s="57"/>
      <c r="S94" s="90" t="str">
        <f>IF(AND(B94='DC - CN'!$C$16,OR(Q94&lt;&gt;0,R94&lt;&gt;0)),"x","")</f>
        <v/>
      </c>
    </row>
    <row r="95" spans="1:19" ht="18" customHeight="1">
      <c r="A95" s="2" t="str">
        <f t="shared" si="5"/>
        <v/>
      </c>
      <c r="B95" s="3"/>
      <c r="C95" s="3"/>
      <c r="D95" s="85"/>
      <c r="E95" s="85"/>
      <c r="F95" s="85"/>
      <c r="G95" s="77"/>
      <c r="H95" s="52">
        <f t="shared" si="8"/>
        <v>0</v>
      </c>
      <c r="I95" s="63"/>
      <c r="J95" s="63"/>
      <c r="K95" s="53"/>
      <c r="L95" s="53"/>
      <c r="M95" s="54"/>
      <c r="N95" s="54"/>
      <c r="O95" s="54">
        <f t="shared" si="7"/>
        <v>0</v>
      </c>
      <c r="P95" s="54">
        <f t="shared" si="9"/>
        <v>0</v>
      </c>
      <c r="Q95" s="54">
        <f t="shared" si="10"/>
        <v>0</v>
      </c>
      <c r="R95" s="57"/>
      <c r="S95" s="90" t="str">
        <f>IF(AND(B95='DC - CN'!$C$16,OR(Q95&lt;&gt;0,R95&lt;&gt;0)),"x","")</f>
        <v/>
      </c>
    </row>
    <row r="96" spans="1:19" ht="18" customHeight="1">
      <c r="A96" s="2" t="str">
        <f t="shared" si="5"/>
        <v/>
      </c>
      <c r="B96" s="3"/>
      <c r="C96" s="3"/>
      <c r="D96" s="85"/>
      <c r="E96" s="85"/>
      <c r="F96" s="85"/>
      <c r="G96" s="77"/>
      <c r="H96" s="52">
        <f t="shared" si="8"/>
        <v>0</v>
      </c>
      <c r="I96" s="63"/>
      <c r="J96" s="63"/>
      <c r="K96" s="53"/>
      <c r="L96" s="53"/>
      <c r="M96" s="54"/>
      <c r="N96" s="54"/>
      <c r="O96" s="54">
        <f t="shared" si="7"/>
        <v>0</v>
      </c>
      <c r="P96" s="54">
        <f t="shared" si="9"/>
        <v>0</v>
      </c>
      <c r="Q96" s="54">
        <f t="shared" si="10"/>
        <v>0</v>
      </c>
      <c r="R96" s="57"/>
      <c r="S96" s="90" t="str">
        <f>IF(AND(B96='DC - CN'!$C$16,OR(Q96&lt;&gt;0,R96&lt;&gt;0)),"x","")</f>
        <v/>
      </c>
    </row>
    <row r="97" spans="1:19" ht="18" customHeight="1">
      <c r="A97" s="2" t="str">
        <f t="shared" si="5"/>
        <v/>
      </c>
      <c r="B97" s="3"/>
      <c r="C97" s="3"/>
      <c r="D97" s="85"/>
      <c r="E97" s="85"/>
      <c r="F97" s="85"/>
      <c r="G97" s="77"/>
      <c r="H97" s="52">
        <f t="shared" si="8"/>
        <v>0</v>
      </c>
      <c r="I97" s="63"/>
      <c r="J97" s="63"/>
      <c r="K97" s="53"/>
      <c r="L97" s="53"/>
      <c r="M97" s="54"/>
      <c r="N97" s="54"/>
      <c r="O97" s="54">
        <f t="shared" si="7"/>
        <v>0</v>
      </c>
      <c r="P97" s="54">
        <f t="shared" si="9"/>
        <v>0</v>
      </c>
      <c r="Q97" s="54">
        <f t="shared" si="10"/>
        <v>0</v>
      </c>
      <c r="R97" s="57"/>
      <c r="S97" s="90" t="str">
        <f>IF(AND(B97='DC - CN'!$C$16,OR(Q97&lt;&gt;0,R97&lt;&gt;0)),"x","")</f>
        <v/>
      </c>
    </row>
    <row r="98" spans="1:19" ht="18" customHeight="1">
      <c r="A98" s="2" t="str">
        <f t="shared" si="5"/>
        <v/>
      </c>
      <c r="B98" s="3"/>
      <c r="C98" s="3"/>
      <c r="D98" s="85"/>
      <c r="E98" s="85"/>
      <c r="F98" s="85"/>
      <c r="G98" s="77"/>
      <c r="H98" s="52">
        <f t="shared" si="8"/>
        <v>0</v>
      </c>
      <c r="I98" s="63"/>
      <c r="J98" s="63"/>
      <c r="K98" s="53"/>
      <c r="L98" s="53"/>
      <c r="M98" s="54"/>
      <c r="N98" s="54"/>
      <c r="O98" s="54">
        <f t="shared" si="7"/>
        <v>0</v>
      </c>
      <c r="P98" s="54">
        <f t="shared" si="9"/>
        <v>0</v>
      </c>
      <c r="Q98" s="54">
        <f t="shared" si="10"/>
        <v>0</v>
      </c>
      <c r="R98" s="57"/>
      <c r="S98" s="90" t="str">
        <f>IF(AND(B98='DC - CN'!$C$16,OR(Q98&lt;&gt;0,R98&lt;&gt;0)),"x","")</f>
        <v/>
      </c>
    </row>
    <row r="99" spans="1:19" ht="18" customHeight="1">
      <c r="A99" s="2" t="str">
        <f t="shared" ref="A99:A162" si="11">IF(B99&lt;&gt;"",ROW()-2,"")</f>
        <v/>
      </c>
      <c r="B99" s="3"/>
      <c r="C99" s="3"/>
      <c r="D99" s="85"/>
      <c r="E99" s="85"/>
      <c r="F99" s="85"/>
      <c r="G99" s="77"/>
      <c r="H99" s="52">
        <f t="shared" si="8"/>
        <v>0</v>
      </c>
      <c r="I99" s="63"/>
      <c r="J99" s="63"/>
      <c r="K99" s="53"/>
      <c r="L99" s="53"/>
      <c r="M99" s="54"/>
      <c r="N99" s="54"/>
      <c r="O99" s="54">
        <f t="shared" si="7"/>
        <v>0</v>
      </c>
      <c r="P99" s="54">
        <f t="shared" si="9"/>
        <v>0</v>
      </c>
      <c r="Q99" s="54">
        <f t="shared" si="10"/>
        <v>0</v>
      </c>
      <c r="R99" s="57"/>
      <c r="S99" s="90" t="str">
        <f>IF(AND(B99='DC - CN'!$C$16,OR(Q99&lt;&gt;0,R99&lt;&gt;0)),"x","")</f>
        <v/>
      </c>
    </row>
    <row r="100" spans="1:19" ht="18" customHeight="1">
      <c r="A100" s="2" t="str">
        <f t="shared" si="11"/>
        <v/>
      </c>
      <c r="B100" s="3"/>
      <c r="C100" s="3"/>
      <c r="D100" s="85"/>
      <c r="E100" s="85"/>
      <c r="F100" s="85"/>
      <c r="G100" s="77"/>
      <c r="H100" s="52">
        <f t="shared" si="8"/>
        <v>0</v>
      </c>
      <c r="I100" s="63"/>
      <c r="J100" s="63"/>
      <c r="K100" s="53"/>
      <c r="L100" s="53"/>
      <c r="M100" s="54"/>
      <c r="N100" s="54"/>
      <c r="O100" s="54">
        <f t="shared" si="7"/>
        <v>0</v>
      </c>
      <c r="P100" s="54">
        <f t="shared" si="9"/>
        <v>0</v>
      </c>
      <c r="Q100" s="54">
        <f t="shared" si="10"/>
        <v>0</v>
      </c>
      <c r="R100" s="57"/>
      <c r="S100" s="90" t="str">
        <f>IF(AND(B100='DC - CN'!$C$16,OR(Q100&lt;&gt;0,R100&lt;&gt;0)),"x","")</f>
        <v/>
      </c>
    </row>
    <row r="101" spans="1:19" ht="18" customHeight="1">
      <c r="A101" s="2" t="str">
        <f t="shared" si="11"/>
        <v/>
      </c>
      <c r="B101" s="3"/>
      <c r="C101" s="3"/>
      <c r="D101" s="85"/>
      <c r="E101" s="85"/>
      <c r="F101" s="85"/>
      <c r="G101" s="77"/>
      <c r="H101" s="52">
        <f t="shared" si="8"/>
        <v>0</v>
      </c>
      <c r="I101" s="63"/>
      <c r="J101" s="63"/>
      <c r="K101" s="53"/>
      <c r="L101" s="53"/>
      <c r="M101" s="54"/>
      <c r="N101" s="54"/>
      <c r="O101" s="54">
        <f t="shared" si="7"/>
        <v>0</v>
      </c>
      <c r="P101" s="54">
        <f t="shared" si="9"/>
        <v>0</v>
      </c>
      <c r="Q101" s="54">
        <f t="shared" si="10"/>
        <v>0</v>
      </c>
      <c r="R101" s="57"/>
      <c r="S101" s="90" t="str">
        <f>IF(AND(B101='DC - CN'!$C$16,OR(Q101&lt;&gt;0,R101&lt;&gt;0)),"x","")</f>
        <v/>
      </c>
    </row>
    <row r="102" spans="1:19" ht="18" customHeight="1">
      <c r="A102" s="2" t="str">
        <f t="shared" si="11"/>
        <v/>
      </c>
      <c r="B102" s="3"/>
      <c r="C102" s="3"/>
      <c r="D102" s="85"/>
      <c r="E102" s="85"/>
      <c r="F102" s="85"/>
      <c r="G102" s="77"/>
      <c r="H102" s="52">
        <f t="shared" si="8"/>
        <v>0</v>
      </c>
      <c r="I102" s="63"/>
      <c r="J102" s="63"/>
      <c r="K102" s="53"/>
      <c r="L102" s="53"/>
      <c r="M102" s="54"/>
      <c r="N102" s="54"/>
      <c r="O102" s="54">
        <f t="shared" si="7"/>
        <v>0</v>
      </c>
      <c r="P102" s="54">
        <f t="shared" si="9"/>
        <v>0</v>
      </c>
      <c r="Q102" s="54">
        <f t="shared" si="10"/>
        <v>0</v>
      </c>
      <c r="R102" s="57"/>
      <c r="S102" s="90" t="str">
        <f>IF(AND(B102='DC - CN'!$C$16,OR(Q102&lt;&gt;0,R102&lt;&gt;0)),"x","")</f>
        <v/>
      </c>
    </row>
    <row r="103" spans="1:19" ht="18" customHeight="1">
      <c r="A103" s="2" t="str">
        <f t="shared" si="11"/>
        <v/>
      </c>
      <c r="B103" s="3"/>
      <c r="C103" s="3"/>
      <c r="D103" s="85"/>
      <c r="E103" s="85"/>
      <c r="F103" s="85"/>
      <c r="G103" s="77"/>
      <c r="H103" s="52">
        <f t="shared" si="8"/>
        <v>0</v>
      </c>
      <c r="I103" s="63"/>
      <c r="J103" s="63"/>
      <c r="K103" s="53"/>
      <c r="L103" s="53"/>
      <c r="M103" s="54"/>
      <c r="N103" s="54"/>
      <c r="O103" s="54">
        <f t="shared" si="7"/>
        <v>0</v>
      </c>
      <c r="P103" s="54">
        <f t="shared" si="9"/>
        <v>0</v>
      </c>
      <c r="Q103" s="54">
        <f t="shared" si="10"/>
        <v>0</v>
      </c>
      <c r="R103" s="57"/>
      <c r="S103" s="90" t="str">
        <f>IF(AND(B103='DC - CN'!$C$16,OR(Q103&lt;&gt;0,R103&lt;&gt;0)),"x","")</f>
        <v/>
      </c>
    </row>
    <row r="104" spans="1:19" ht="18" customHeight="1">
      <c r="A104" s="2" t="str">
        <f t="shared" si="11"/>
        <v/>
      </c>
      <c r="B104" s="3"/>
      <c r="C104" s="3"/>
      <c r="D104" s="85"/>
      <c r="E104" s="85"/>
      <c r="F104" s="85"/>
      <c r="G104" s="77"/>
      <c r="H104" s="52">
        <f t="shared" si="8"/>
        <v>0</v>
      </c>
      <c r="I104" s="63"/>
      <c r="J104" s="63"/>
      <c r="K104" s="53"/>
      <c r="L104" s="53"/>
      <c r="M104" s="54"/>
      <c r="N104" s="54"/>
      <c r="O104" s="54">
        <f t="shared" si="7"/>
        <v>0</v>
      </c>
      <c r="P104" s="54">
        <f t="shared" si="9"/>
        <v>0</v>
      </c>
      <c r="Q104" s="54">
        <f t="shared" si="10"/>
        <v>0</v>
      </c>
      <c r="R104" s="57"/>
      <c r="S104" s="90" t="str">
        <f>IF(AND(B104='DC - CN'!$C$16,OR(Q104&lt;&gt;0,R104&lt;&gt;0)),"x","")</f>
        <v/>
      </c>
    </row>
    <row r="105" spans="1:19" ht="18" customHeight="1">
      <c r="A105" s="2" t="str">
        <f t="shared" si="11"/>
        <v/>
      </c>
      <c r="B105" s="3"/>
      <c r="C105" s="3"/>
      <c r="D105" s="85"/>
      <c r="E105" s="85"/>
      <c r="F105" s="85"/>
      <c r="G105" s="77"/>
      <c r="H105" s="52">
        <f t="shared" si="8"/>
        <v>0</v>
      </c>
      <c r="I105" s="63"/>
      <c r="J105" s="63"/>
      <c r="K105" s="53"/>
      <c r="L105" s="53"/>
      <c r="M105" s="54"/>
      <c r="N105" s="54"/>
      <c r="O105" s="54">
        <f t="shared" si="7"/>
        <v>0</v>
      </c>
      <c r="P105" s="54">
        <f t="shared" si="9"/>
        <v>0</v>
      </c>
      <c r="Q105" s="54">
        <f t="shared" si="10"/>
        <v>0</v>
      </c>
      <c r="R105" s="57"/>
      <c r="S105" s="90" t="str">
        <f>IF(AND(B105='DC - CN'!$C$16,OR(Q105&lt;&gt;0,R105&lt;&gt;0)),"x","")</f>
        <v/>
      </c>
    </row>
    <row r="106" spans="1:19" ht="18" customHeight="1">
      <c r="A106" s="2" t="str">
        <f t="shared" si="11"/>
        <v/>
      </c>
      <c r="B106" s="3"/>
      <c r="C106" s="3"/>
      <c r="D106" s="85"/>
      <c r="E106" s="85"/>
      <c r="F106" s="85"/>
      <c r="G106" s="77"/>
      <c r="H106" s="52">
        <f t="shared" si="8"/>
        <v>0</v>
      </c>
      <c r="I106" s="63"/>
      <c r="J106" s="63"/>
      <c r="K106" s="53"/>
      <c r="L106" s="53"/>
      <c r="M106" s="54"/>
      <c r="N106" s="54"/>
      <c r="O106" s="54">
        <f t="shared" ref="O106:O169" si="12">N106*10%</f>
        <v>0</v>
      </c>
      <c r="P106" s="54">
        <f t="shared" si="9"/>
        <v>0</v>
      </c>
      <c r="Q106" s="54">
        <f t="shared" si="10"/>
        <v>0</v>
      </c>
      <c r="R106" s="57"/>
      <c r="S106" s="90" t="str">
        <f>IF(AND(B106='DC - CN'!$C$16,OR(Q106&lt;&gt;0,R106&lt;&gt;0)),"x","")</f>
        <v/>
      </c>
    </row>
    <row r="107" spans="1:19" ht="18" customHeight="1">
      <c r="A107" s="2" t="str">
        <f t="shared" si="11"/>
        <v/>
      </c>
      <c r="B107" s="3"/>
      <c r="C107" s="3"/>
      <c r="D107" s="85"/>
      <c r="E107" s="85"/>
      <c r="F107" s="85"/>
      <c r="G107" s="77"/>
      <c r="H107" s="52">
        <f t="shared" si="8"/>
        <v>0</v>
      </c>
      <c r="I107" s="63"/>
      <c r="J107" s="63"/>
      <c r="K107" s="53"/>
      <c r="L107" s="53"/>
      <c r="M107" s="54"/>
      <c r="N107" s="54"/>
      <c r="O107" s="54">
        <f t="shared" si="12"/>
        <v>0</v>
      </c>
      <c r="P107" s="54">
        <f t="shared" si="9"/>
        <v>0</v>
      </c>
      <c r="Q107" s="54">
        <f t="shared" si="10"/>
        <v>0</v>
      </c>
      <c r="R107" s="57"/>
      <c r="S107" s="90" t="str">
        <f>IF(AND(B107='DC - CN'!$C$16,OR(Q107&lt;&gt;0,R107&lt;&gt;0)),"x","")</f>
        <v/>
      </c>
    </row>
    <row r="108" spans="1:19" ht="18" customHeight="1">
      <c r="A108" s="2" t="str">
        <f t="shared" si="11"/>
        <v/>
      </c>
      <c r="B108" s="3"/>
      <c r="C108" s="3"/>
      <c r="D108" s="85"/>
      <c r="E108" s="85"/>
      <c r="F108" s="85"/>
      <c r="G108" s="77"/>
      <c r="H108" s="52">
        <f t="shared" si="8"/>
        <v>0</v>
      </c>
      <c r="I108" s="63"/>
      <c r="J108" s="63"/>
      <c r="K108" s="53"/>
      <c r="L108" s="53"/>
      <c r="M108" s="54"/>
      <c r="N108" s="54"/>
      <c r="O108" s="54">
        <f t="shared" si="12"/>
        <v>0</v>
      </c>
      <c r="P108" s="54">
        <f t="shared" si="9"/>
        <v>0</v>
      </c>
      <c r="Q108" s="54">
        <f t="shared" si="10"/>
        <v>0</v>
      </c>
      <c r="R108" s="57"/>
      <c r="S108" s="90" t="str">
        <f>IF(AND(B108='DC - CN'!$C$16,OR(Q108&lt;&gt;0,R108&lt;&gt;0)),"x","")</f>
        <v/>
      </c>
    </row>
    <row r="109" spans="1:19" ht="18" customHeight="1">
      <c r="A109" s="2" t="str">
        <f t="shared" si="11"/>
        <v/>
      </c>
      <c r="B109" s="3"/>
      <c r="C109" s="3"/>
      <c r="D109" s="85"/>
      <c r="E109" s="85"/>
      <c r="F109" s="85"/>
      <c r="G109" s="77"/>
      <c r="H109" s="52">
        <f t="shared" si="8"/>
        <v>0</v>
      </c>
      <c r="I109" s="63"/>
      <c r="J109" s="63"/>
      <c r="K109" s="53"/>
      <c r="L109" s="53"/>
      <c r="M109" s="54"/>
      <c r="N109" s="54"/>
      <c r="O109" s="54">
        <f t="shared" si="12"/>
        <v>0</v>
      </c>
      <c r="P109" s="54">
        <f t="shared" si="9"/>
        <v>0</v>
      </c>
      <c r="Q109" s="54">
        <f t="shared" si="10"/>
        <v>0</v>
      </c>
      <c r="R109" s="57"/>
      <c r="S109" s="90" t="str">
        <f>IF(AND(B109='DC - CN'!$C$16,OR(Q109&lt;&gt;0,R109&lt;&gt;0)),"x","")</f>
        <v/>
      </c>
    </row>
    <row r="110" spans="1:19" ht="18" customHeight="1">
      <c r="A110" s="2" t="str">
        <f t="shared" si="11"/>
        <v/>
      </c>
      <c r="B110" s="3"/>
      <c r="C110" s="3"/>
      <c r="D110" s="85"/>
      <c r="E110" s="85"/>
      <c r="F110" s="85"/>
      <c r="G110" s="77"/>
      <c r="H110" s="52">
        <f t="shared" si="8"/>
        <v>0</v>
      </c>
      <c r="I110" s="63"/>
      <c r="J110" s="63"/>
      <c r="K110" s="53"/>
      <c r="L110" s="53"/>
      <c r="M110" s="54"/>
      <c r="N110" s="54"/>
      <c r="O110" s="54">
        <f t="shared" si="12"/>
        <v>0</v>
      </c>
      <c r="P110" s="54">
        <f t="shared" si="9"/>
        <v>0</v>
      </c>
      <c r="Q110" s="54">
        <f t="shared" si="10"/>
        <v>0</v>
      </c>
      <c r="R110" s="57"/>
      <c r="S110" s="90" t="str">
        <f>IF(AND(B110='DC - CN'!$C$16,OR(Q110&lt;&gt;0,R110&lt;&gt;0)),"x","")</f>
        <v/>
      </c>
    </row>
    <row r="111" spans="1:19" ht="18" customHeight="1">
      <c r="A111" s="2" t="str">
        <f t="shared" si="11"/>
        <v/>
      </c>
      <c r="B111" s="3"/>
      <c r="C111" s="3"/>
      <c r="D111" s="85"/>
      <c r="E111" s="85"/>
      <c r="F111" s="85"/>
      <c r="G111" s="77"/>
      <c r="H111" s="52">
        <f t="shared" si="8"/>
        <v>0</v>
      </c>
      <c r="I111" s="63"/>
      <c r="J111" s="63"/>
      <c r="K111" s="53"/>
      <c r="L111" s="53"/>
      <c r="M111" s="54"/>
      <c r="N111" s="54"/>
      <c r="O111" s="54">
        <f t="shared" si="12"/>
        <v>0</v>
      </c>
      <c r="P111" s="54">
        <f t="shared" si="9"/>
        <v>0</v>
      </c>
      <c r="Q111" s="54">
        <f t="shared" si="10"/>
        <v>0</v>
      </c>
      <c r="R111" s="57"/>
      <c r="S111" s="90" t="str">
        <f>IF(AND(B111='DC - CN'!$C$16,OR(Q111&lt;&gt;0,R111&lt;&gt;0)),"x","")</f>
        <v/>
      </c>
    </row>
    <row r="112" spans="1:19" ht="18" customHeight="1">
      <c r="A112" s="2" t="str">
        <f t="shared" si="11"/>
        <v/>
      </c>
      <c r="B112" s="3"/>
      <c r="C112" s="3"/>
      <c r="D112" s="85"/>
      <c r="E112" s="85"/>
      <c r="F112" s="85"/>
      <c r="G112" s="77"/>
      <c r="H112" s="52">
        <f t="shared" si="8"/>
        <v>0</v>
      </c>
      <c r="I112" s="63"/>
      <c r="J112" s="63"/>
      <c r="K112" s="53"/>
      <c r="L112" s="53"/>
      <c r="M112" s="54"/>
      <c r="N112" s="54"/>
      <c r="O112" s="54">
        <f t="shared" si="12"/>
        <v>0</v>
      </c>
      <c r="P112" s="54">
        <f t="shared" si="9"/>
        <v>0</v>
      </c>
      <c r="Q112" s="54">
        <f t="shared" si="10"/>
        <v>0</v>
      </c>
      <c r="R112" s="57"/>
      <c r="S112" s="90" t="str">
        <f>IF(AND(B112='DC - CN'!$C$16,OR(Q112&lt;&gt;0,R112&lt;&gt;0)),"x","")</f>
        <v/>
      </c>
    </row>
    <row r="113" spans="1:19" ht="18" customHeight="1">
      <c r="A113" s="2" t="str">
        <f t="shared" si="11"/>
        <v/>
      </c>
      <c r="B113" s="3"/>
      <c r="C113" s="3"/>
      <c r="D113" s="85"/>
      <c r="E113" s="85"/>
      <c r="F113" s="85"/>
      <c r="G113" s="77"/>
      <c r="H113" s="52">
        <f t="shared" si="8"/>
        <v>0</v>
      </c>
      <c r="I113" s="63"/>
      <c r="J113" s="63"/>
      <c r="K113" s="53"/>
      <c r="L113" s="53"/>
      <c r="M113" s="54"/>
      <c r="N113" s="54"/>
      <c r="O113" s="54">
        <f t="shared" si="12"/>
        <v>0</v>
      </c>
      <c r="P113" s="54">
        <f t="shared" si="9"/>
        <v>0</v>
      </c>
      <c r="Q113" s="54">
        <f t="shared" si="10"/>
        <v>0</v>
      </c>
      <c r="R113" s="57"/>
      <c r="S113" s="90" t="str">
        <f>IF(AND(B113='DC - CN'!$C$16,OR(Q113&lt;&gt;0,R113&lt;&gt;0)),"x","")</f>
        <v/>
      </c>
    </row>
    <row r="114" spans="1:19" ht="18" customHeight="1">
      <c r="A114" s="2" t="str">
        <f t="shared" si="11"/>
        <v/>
      </c>
      <c r="B114" s="3"/>
      <c r="C114" s="3"/>
      <c r="D114" s="85"/>
      <c r="E114" s="85"/>
      <c r="F114" s="85"/>
      <c r="G114" s="77"/>
      <c r="H114" s="52">
        <f t="shared" si="8"/>
        <v>0</v>
      </c>
      <c r="I114" s="63"/>
      <c r="J114" s="63"/>
      <c r="K114" s="53"/>
      <c r="L114" s="53"/>
      <c r="M114" s="54"/>
      <c r="N114" s="54"/>
      <c r="O114" s="54">
        <f t="shared" si="12"/>
        <v>0</v>
      </c>
      <c r="P114" s="54">
        <f t="shared" si="9"/>
        <v>0</v>
      </c>
      <c r="Q114" s="54">
        <f t="shared" si="10"/>
        <v>0</v>
      </c>
      <c r="R114" s="57"/>
      <c r="S114" s="90" t="str">
        <f>IF(AND(B114='DC - CN'!$C$16,OR(Q114&lt;&gt;0,R114&lt;&gt;0)),"x","")</f>
        <v/>
      </c>
    </row>
    <row r="115" spans="1:19" ht="18" customHeight="1">
      <c r="A115" s="2" t="str">
        <f t="shared" si="11"/>
        <v/>
      </c>
      <c r="B115" s="3"/>
      <c r="C115" s="3"/>
      <c r="D115" s="85"/>
      <c r="E115" s="85"/>
      <c r="F115" s="85"/>
      <c r="G115" s="77"/>
      <c r="H115" s="52">
        <f t="shared" si="8"/>
        <v>0</v>
      </c>
      <c r="I115" s="63"/>
      <c r="J115" s="63"/>
      <c r="K115" s="53"/>
      <c r="L115" s="53"/>
      <c r="M115" s="54"/>
      <c r="N115" s="54"/>
      <c r="O115" s="54">
        <f t="shared" si="12"/>
        <v>0</v>
      </c>
      <c r="P115" s="54">
        <f t="shared" si="9"/>
        <v>0</v>
      </c>
      <c r="Q115" s="54">
        <f t="shared" si="10"/>
        <v>0</v>
      </c>
      <c r="R115" s="57"/>
      <c r="S115" s="90" t="str">
        <f>IF(AND(B115='DC - CN'!$C$16,OR(Q115&lt;&gt;0,R115&lt;&gt;0)),"x","")</f>
        <v/>
      </c>
    </row>
    <row r="116" spans="1:19" ht="18" customHeight="1">
      <c r="A116" s="2" t="str">
        <f t="shared" si="11"/>
        <v/>
      </c>
      <c r="B116" s="3"/>
      <c r="C116" s="3"/>
      <c r="D116" s="85"/>
      <c r="E116" s="85"/>
      <c r="F116" s="85"/>
      <c r="G116" s="77"/>
      <c r="H116" s="52">
        <f t="shared" si="8"/>
        <v>0</v>
      </c>
      <c r="I116" s="63"/>
      <c r="J116" s="63"/>
      <c r="K116" s="53"/>
      <c r="L116" s="53"/>
      <c r="M116" s="54"/>
      <c r="N116" s="54"/>
      <c r="O116" s="54">
        <f t="shared" si="12"/>
        <v>0</v>
      </c>
      <c r="P116" s="54">
        <f t="shared" si="9"/>
        <v>0</v>
      </c>
      <c r="Q116" s="54">
        <f t="shared" si="10"/>
        <v>0</v>
      </c>
      <c r="R116" s="57"/>
      <c r="S116" s="90" t="str">
        <f>IF(AND(B116='DC - CN'!$C$16,OR(Q116&lt;&gt;0,R116&lt;&gt;0)),"x","")</f>
        <v/>
      </c>
    </row>
    <row r="117" spans="1:19" ht="18" customHeight="1">
      <c r="A117" s="2" t="str">
        <f t="shared" si="11"/>
        <v/>
      </c>
      <c r="B117" s="3"/>
      <c r="C117" s="3"/>
      <c r="D117" s="85"/>
      <c r="E117" s="85"/>
      <c r="F117" s="85"/>
      <c r="G117" s="77"/>
      <c r="H117" s="52">
        <f t="shared" si="8"/>
        <v>0</v>
      </c>
      <c r="I117" s="63"/>
      <c r="J117" s="63"/>
      <c r="K117" s="53"/>
      <c r="L117" s="53"/>
      <c r="M117" s="54"/>
      <c r="N117" s="54"/>
      <c r="O117" s="54">
        <f t="shared" si="12"/>
        <v>0</v>
      </c>
      <c r="P117" s="54">
        <f t="shared" si="9"/>
        <v>0</v>
      </c>
      <c r="Q117" s="54">
        <f t="shared" si="10"/>
        <v>0</v>
      </c>
      <c r="R117" s="57"/>
      <c r="S117" s="90" t="str">
        <f>IF(AND(B117='DC - CN'!$C$16,OR(Q117&lt;&gt;0,R117&lt;&gt;0)),"x","")</f>
        <v/>
      </c>
    </row>
    <row r="118" spans="1:19" ht="18" customHeight="1">
      <c r="A118" s="2" t="str">
        <f t="shared" si="11"/>
        <v/>
      </c>
      <c r="B118" s="3"/>
      <c r="C118" s="3"/>
      <c r="D118" s="85"/>
      <c r="E118" s="85"/>
      <c r="F118" s="85"/>
      <c r="G118" s="77"/>
      <c r="H118" s="52">
        <f t="shared" si="8"/>
        <v>0</v>
      </c>
      <c r="I118" s="63"/>
      <c r="J118" s="63"/>
      <c r="K118" s="53"/>
      <c r="L118" s="53"/>
      <c r="M118" s="54"/>
      <c r="N118" s="54"/>
      <c r="O118" s="54">
        <f t="shared" si="12"/>
        <v>0</v>
      </c>
      <c r="P118" s="54">
        <f t="shared" si="9"/>
        <v>0</v>
      </c>
      <c r="Q118" s="54">
        <f t="shared" si="10"/>
        <v>0</v>
      </c>
      <c r="R118" s="57"/>
      <c r="S118" s="90" t="str">
        <f>IF(AND(B118='DC - CN'!$C$16,OR(Q118&lt;&gt;0,R118&lt;&gt;0)),"x","")</f>
        <v/>
      </c>
    </row>
    <row r="119" spans="1:19" ht="18" customHeight="1">
      <c r="A119" s="2" t="str">
        <f t="shared" si="11"/>
        <v/>
      </c>
      <c r="B119" s="3"/>
      <c r="C119" s="3"/>
      <c r="D119" s="85"/>
      <c r="E119" s="85"/>
      <c r="F119" s="85"/>
      <c r="G119" s="77"/>
      <c r="H119" s="52">
        <f t="shared" si="8"/>
        <v>0</v>
      </c>
      <c r="I119" s="63"/>
      <c r="J119" s="63"/>
      <c r="K119" s="53"/>
      <c r="L119" s="53"/>
      <c r="M119" s="54"/>
      <c r="N119" s="54"/>
      <c r="O119" s="54">
        <f t="shared" si="12"/>
        <v>0</v>
      </c>
      <c r="P119" s="54">
        <f t="shared" si="9"/>
        <v>0</v>
      </c>
      <c r="Q119" s="54">
        <f t="shared" si="10"/>
        <v>0</v>
      </c>
      <c r="R119" s="57"/>
      <c r="S119" s="90" t="str">
        <f>IF(AND(B119='DC - CN'!$C$16,OR(Q119&lt;&gt;0,R119&lt;&gt;0)),"x","")</f>
        <v/>
      </c>
    </row>
    <row r="120" spans="1:19" ht="18" customHeight="1">
      <c r="A120" s="2" t="str">
        <f t="shared" si="11"/>
        <v/>
      </c>
      <c r="B120" s="3"/>
      <c r="C120" s="3"/>
      <c r="D120" s="85"/>
      <c r="E120" s="85"/>
      <c r="F120" s="85"/>
      <c r="G120" s="77"/>
      <c r="H120" s="52">
        <f t="shared" si="8"/>
        <v>0</v>
      </c>
      <c r="I120" s="63"/>
      <c r="J120" s="63"/>
      <c r="K120" s="53"/>
      <c r="L120" s="53"/>
      <c r="M120" s="54"/>
      <c r="N120" s="54"/>
      <c r="O120" s="54">
        <f t="shared" si="12"/>
        <v>0</v>
      </c>
      <c r="P120" s="54">
        <f t="shared" si="9"/>
        <v>0</v>
      </c>
      <c r="Q120" s="54">
        <f t="shared" si="10"/>
        <v>0</v>
      </c>
      <c r="R120" s="57"/>
      <c r="S120" s="90" t="str">
        <f>IF(AND(B120='DC - CN'!$C$16,OR(Q120&lt;&gt;0,R120&lt;&gt;0)),"x","")</f>
        <v/>
      </c>
    </row>
    <row r="121" spans="1:19" ht="18" customHeight="1">
      <c r="A121" s="2" t="str">
        <f t="shared" si="11"/>
        <v/>
      </c>
      <c r="B121" s="3"/>
      <c r="C121" s="3"/>
      <c r="D121" s="85"/>
      <c r="E121" s="85"/>
      <c r="F121" s="85"/>
      <c r="G121" s="77"/>
      <c r="H121" s="52">
        <f t="shared" si="8"/>
        <v>0</v>
      </c>
      <c r="I121" s="63"/>
      <c r="J121" s="63"/>
      <c r="K121" s="53"/>
      <c r="L121" s="53"/>
      <c r="M121" s="54"/>
      <c r="N121" s="54"/>
      <c r="O121" s="54">
        <f t="shared" si="12"/>
        <v>0</v>
      </c>
      <c r="P121" s="54">
        <f t="shared" si="9"/>
        <v>0</v>
      </c>
      <c r="Q121" s="54">
        <f t="shared" si="10"/>
        <v>0</v>
      </c>
      <c r="R121" s="57"/>
      <c r="S121" s="90" t="str">
        <f>IF(AND(B121='DC - CN'!$C$16,OR(Q121&lt;&gt;0,R121&lt;&gt;0)),"x","")</f>
        <v/>
      </c>
    </row>
    <row r="122" spans="1:19" ht="18" customHeight="1">
      <c r="A122" s="2" t="str">
        <f t="shared" si="11"/>
        <v/>
      </c>
      <c r="B122" s="3"/>
      <c r="C122" s="3"/>
      <c r="D122" s="85"/>
      <c r="E122" s="85"/>
      <c r="F122" s="85"/>
      <c r="G122" s="77"/>
      <c r="H122" s="52">
        <f t="shared" si="8"/>
        <v>0</v>
      </c>
      <c r="I122" s="63"/>
      <c r="J122" s="63"/>
      <c r="K122" s="53"/>
      <c r="L122" s="53"/>
      <c r="M122" s="54"/>
      <c r="N122" s="54"/>
      <c r="O122" s="54">
        <f t="shared" si="12"/>
        <v>0</v>
      </c>
      <c r="P122" s="54">
        <f t="shared" si="9"/>
        <v>0</v>
      </c>
      <c r="Q122" s="54">
        <f t="shared" si="10"/>
        <v>0</v>
      </c>
      <c r="R122" s="57"/>
      <c r="S122" s="90" t="str">
        <f>IF(AND(B122='DC - CN'!$C$16,OR(Q122&lt;&gt;0,R122&lt;&gt;0)),"x","")</f>
        <v/>
      </c>
    </row>
    <row r="123" spans="1:19" ht="18" customHeight="1">
      <c r="A123" s="2" t="str">
        <f t="shared" si="11"/>
        <v/>
      </c>
      <c r="B123" s="3"/>
      <c r="C123" s="3"/>
      <c r="D123" s="85"/>
      <c r="E123" s="85"/>
      <c r="F123" s="85"/>
      <c r="G123" s="77"/>
      <c r="H123" s="52">
        <f t="shared" si="8"/>
        <v>0</v>
      </c>
      <c r="I123" s="63"/>
      <c r="J123" s="63"/>
      <c r="K123" s="53"/>
      <c r="L123" s="53"/>
      <c r="M123" s="54"/>
      <c r="N123" s="54"/>
      <c r="O123" s="54">
        <f t="shared" si="12"/>
        <v>0</v>
      </c>
      <c r="P123" s="54">
        <f t="shared" si="9"/>
        <v>0</v>
      </c>
      <c r="Q123" s="54">
        <f t="shared" si="10"/>
        <v>0</v>
      </c>
      <c r="R123" s="57"/>
      <c r="S123" s="90" t="str">
        <f>IF(AND(B123='DC - CN'!$C$16,OR(Q123&lt;&gt;0,R123&lt;&gt;0)),"x","")</f>
        <v/>
      </c>
    </row>
    <row r="124" spans="1:19" ht="18" customHeight="1">
      <c r="A124" s="2" t="str">
        <f t="shared" si="11"/>
        <v/>
      </c>
      <c r="B124" s="3"/>
      <c r="C124" s="3"/>
      <c r="D124" s="85"/>
      <c r="E124" s="85"/>
      <c r="F124" s="85"/>
      <c r="G124" s="77"/>
      <c r="H124" s="52">
        <f t="shared" si="8"/>
        <v>0</v>
      </c>
      <c r="I124" s="63"/>
      <c r="J124" s="63"/>
      <c r="K124" s="53"/>
      <c r="L124" s="53"/>
      <c r="M124" s="54"/>
      <c r="N124" s="54"/>
      <c r="O124" s="54">
        <f t="shared" si="12"/>
        <v>0</v>
      </c>
      <c r="P124" s="54">
        <f t="shared" si="9"/>
        <v>0</v>
      </c>
      <c r="Q124" s="54">
        <f t="shared" si="10"/>
        <v>0</v>
      </c>
      <c r="R124" s="57"/>
      <c r="S124" s="90" t="str">
        <f>IF(AND(B124='DC - CN'!$C$16,OR(Q124&lt;&gt;0,R124&lt;&gt;0)),"x","")</f>
        <v/>
      </c>
    </row>
    <row r="125" spans="1:19" ht="18" customHeight="1">
      <c r="A125" s="2" t="str">
        <f t="shared" si="11"/>
        <v/>
      </c>
      <c r="B125" s="3"/>
      <c r="C125" s="3"/>
      <c r="D125" s="85"/>
      <c r="E125" s="85"/>
      <c r="F125" s="85"/>
      <c r="G125" s="77"/>
      <c r="H125" s="52">
        <f t="shared" si="8"/>
        <v>0</v>
      </c>
      <c r="I125" s="63"/>
      <c r="J125" s="63"/>
      <c r="K125" s="53"/>
      <c r="L125" s="53"/>
      <c r="M125" s="54"/>
      <c r="N125" s="54"/>
      <c r="O125" s="54">
        <f t="shared" si="12"/>
        <v>0</v>
      </c>
      <c r="P125" s="54">
        <f t="shared" si="9"/>
        <v>0</v>
      </c>
      <c r="Q125" s="54">
        <f t="shared" si="10"/>
        <v>0</v>
      </c>
      <c r="R125" s="57"/>
      <c r="S125" s="90" t="str">
        <f>IF(AND(B125='DC - CN'!$C$16,OR(Q125&lt;&gt;0,R125&lt;&gt;0)),"x","")</f>
        <v/>
      </c>
    </row>
    <row r="126" spans="1:19" ht="18" customHeight="1">
      <c r="A126" s="2" t="str">
        <f t="shared" si="11"/>
        <v/>
      </c>
      <c r="B126" s="3"/>
      <c r="C126" s="3"/>
      <c r="D126" s="85"/>
      <c r="E126" s="85"/>
      <c r="F126" s="85"/>
      <c r="G126" s="77"/>
      <c r="H126" s="52">
        <f t="shared" si="8"/>
        <v>0</v>
      </c>
      <c r="I126" s="63"/>
      <c r="J126" s="63"/>
      <c r="K126" s="53"/>
      <c r="L126" s="53"/>
      <c r="M126" s="54"/>
      <c r="N126" s="54"/>
      <c r="O126" s="54">
        <f t="shared" si="12"/>
        <v>0</v>
      </c>
      <c r="P126" s="54">
        <f t="shared" si="9"/>
        <v>0</v>
      </c>
      <c r="Q126" s="54">
        <f t="shared" si="10"/>
        <v>0</v>
      </c>
      <c r="R126" s="57"/>
      <c r="S126" s="90" t="str">
        <f>IF(AND(B126='DC - CN'!$C$16,OR(Q126&lt;&gt;0,R126&lt;&gt;0)),"x","")</f>
        <v/>
      </c>
    </row>
    <row r="127" spans="1:19" ht="18" customHeight="1">
      <c r="A127" s="2" t="str">
        <f t="shared" si="11"/>
        <v/>
      </c>
      <c r="B127" s="3"/>
      <c r="C127" s="3"/>
      <c r="D127" s="85"/>
      <c r="E127" s="85"/>
      <c r="F127" s="85"/>
      <c r="G127" s="77"/>
      <c r="H127" s="52">
        <f t="shared" si="8"/>
        <v>0</v>
      </c>
      <c r="I127" s="63"/>
      <c r="J127" s="63"/>
      <c r="K127" s="53"/>
      <c r="L127" s="53"/>
      <c r="M127" s="54"/>
      <c r="N127" s="54"/>
      <c r="O127" s="54">
        <f t="shared" si="12"/>
        <v>0</v>
      </c>
      <c r="P127" s="54">
        <f t="shared" si="9"/>
        <v>0</v>
      </c>
      <c r="Q127" s="54">
        <f t="shared" si="10"/>
        <v>0</v>
      </c>
      <c r="R127" s="57"/>
      <c r="S127" s="90" t="str">
        <f>IF(AND(B127='DC - CN'!$C$16,OR(Q127&lt;&gt;0,R127&lt;&gt;0)),"x","")</f>
        <v/>
      </c>
    </row>
    <row r="128" spans="1:19" ht="18" customHeight="1">
      <c r="A128" s="2" t="str">
        <f t="shared" si="11"/>
        <v/>
      </c>
      <c r="B128" s="3"/>
      <c r="C128" s="3"/>
      <c r="D128" s="85"/>
      <c r="E128" s="85"/>
      <c r="F128" s="85"/>
      <c r="G128" s="77"/>
      <c r="H128" s="52">
        <f t="shared" si="8"/>
        <v>0</v>
      </c>
      <c r="I128" s="63"/>
      <c r="J128" s="63"/>
      <c r="K128" s="53"/>
      <c r="L128" s="53"/>
      <c r="M128" s="54"/>
      <c r="N128" s="54"/>
      <c r="O128" s="54">
        <f t="shared" si="12"/>
        <v>0</v>
      </c>
      <c r="P128" s="54">
        <f t="shared" si="9"/>
        <v>0</v>
      </c>
      <c r="Q128" s="54">
        <f t="shared" si="10"/>
        <v>0</v>
      </c>
      <c r="R128" s="57"/>
      <c r="S128" s="90" t="str">
        <f>IF(AND(B128='DC - CN'!$C$16,OR(Q128&lt;&gt;0,R128&lt;&gt;0)),"x","")</f>
        <v/>
      </c>
    </row>
    <row r="129" spans="1:19" ht="18" customHeight="1">
      <c r="A129" s="2" t="str">
        <f t="shared" si="11"/>
        <v/>
      </c>
      <c r="B129" s="3"/>
      <c r="C129" s="3"/>
      <c r="D129" s="85"/>
      <c r="E129" s="85"/>
      <c r="F129" s="85"/>
      <c r="G129" s="77"/>
      <c r="H129" s="52">
        <f t="shared" si="8"/>
        <v>0</v>
      </c>
      <c r="I129" s="63"/>
      <c r="J129" s="63"/>
      <c r="K129" s="53"/>
      <c r="L129" s="53"/>
      <c r="M129" s="54"/>
      <c r="N129" s="54"/>
      <c r="O129" s="54">
        <f t="shared" si="12"/>
        <v>0</v>
      </c>
      <c r="P129" s="54">
        <f t="shared" si="9"/>
        <v>0</v>
      </c>
      <c r="Q129" s="54">
        <f t="shared" si="10"/>
        <v>0</v>
      </c>
      <c r="R129" s="57"/>
      <c r="S129" s="90" t="str">
        <f>IF(AND(B129='DC - CN'!$C$16,OR(Q129&lt;&gt;0,R129&lt;&gt;0)),"x","")</f>
        <v/>
      </c>
    </row>
    <row r="130" spans="1:19" ht="18" customHeight="1">
      <c r="A130" s="2" t="str">
        <f t="shared" si="11"/>
        <v/>
      </c>
      <c r="B130" s="3"/>
      <c r="C130" s="3"/>
      <c r="D130" s="85"/>
      <c r="E130" s="85"/>
      <c r="F130" s="85"/>
      <c r="G130" s="77"/>
      <c r="H130" s="52">
        <f t="shared" si="8"/>
        <v>0</v>
      </c>
      <c r="I130" s="63"/>
      <c r="J130" s="63"/>
      <c r="K130" s="53"/>
      <c r="L130" s="53"/>
      <c r="M130" s="54"/>
      <c r="N130" s="54"/>
      <c r="O130" s="54">
        <f t="shared" si="12"/>
        <v>0</v>
      </c>
      <c r="P130" s="54">
        <f t="shared" si="9"/>
        <v>0</v>
      </c>
      <c r="Q130" s="54">
        <f t="shared" si="10"/>
        <v>0</v>
      </c>
      <c r="R130" s="57"/>
      <c r="S130" s="90" t="str">
        <f>IF(AND(B130='DC - CN'!$C$16,OR(Q130&lt;&gt;0,R130&lt;&gt;0)),"x","")</f>
        <v/>
      </c>
    </row>
    <row r="131" spans="1:19" ht="18" customHeight="1">
      <c r="A131" s="2" t="str">
        <f t="shared" si="11"/>
        <v/>
      </c>
      <c r="B131" s="3"/>
      <c r="C131" s="3"/>
      <c r="D131" s="85"/>
      <c r="E131" s="85"/>
      <c r="F131" s="85"/>
      <c r="G131" s="77"/>
      <c r="H131" s="52">
        <f t="shared" si="8"/>
        <v>0</v>
      </c>
      <c r="I131" s="63"/>
      <c r="J131" s="63"/>
      <c r="K131" s="53"/>
      <c r="L131" s="53"/>
      <c r="M131" s="54"/>
      <c r="N131" s="54"/>
      <c r="O131" s="54">
        <f t="shared" si="12"/>
        <v>0</v>
      </c>
      <c r="P131" s="54">
        <f t="shared" si="9"/>
        <v>0</v>
      </c>
      <c r="Q131" s="54">
        <f t="shared" si="10"/>
        <v>0</v>
      </c>
      <c r="R131" s="57"/>
      <c r="S131" s="90" t="str">
        <f>IF(AND(B131='DC - CN'!$C$16,OR(Q131&lt;&gt;0,R131&lt;&gt;0)),"x","")</f>
        <v/>
      </c>
    </row>
    <row r="132" spans="1:19" ht="18" customHeight="1">
      <c r="A132" s="2" t="str">
        <f t="shared" si="11"/>
        <v/>
      </c>
      <c r="B132" s="3"/>
      <c r="C132" s="3"/>
      <c r="D132" s="85"/>
      <c r="E132" s="85"/>
      <c r="F132" s="85"/>
      <c r="G132" s="77"/>
      <c r="H132" s="52">
        <f t="shared" ref="H132:H195" si="13">IF(N132&lt;&gt;"",ROUND(G132*N132,0),0)</f>
        <v>0</v>
      </c>
      <c r="I132" s="63"/>
      <c r="J132" s="63"/>
      <c r="K132" s="53"/>
      <c r="L132" s="53"/>
      <c r="M132" s="54"/>
      <c r="N132" s="54"/>
      <c r="O132" s="54">
        <f t="shared" si="12"/>
        <v>0</v>
      </c>
      <c r="P132" s="54">
        <f t="shared" ref="P132:P195" si="14">ROUND(M132*N132,0)</f>
        <v>0</v>
      </c>
      <c r="Q132" s="54">
        <f t="shared" ref="Q132:Q195" si="15">ROUND(M132*(N132+O132),0)</f>
        <v>0</v>
      </c>
      <c r="R132" s="57"/>
      <c r="S132" s="90" t="str">
        <f>IF(AND(B132='DC - CN'!$C$16,OR(Q132&lt;&gt;0,R132&lt;&gt;0)),"x","")</f>
        <v/>
      </c>
    </row>
    <row r="133" spans="1:19" ht="18" customHeight="1">
      <c r="A133" s="2" t="str">
        <f t="shared" si="11"/>
        <v/>
      </c>
      <c r="B133" s="3"/>
      <c r="C133" s="3"/>
      <c r="D133" s="85"/>
      <c r="E133" s="85"/>
      <c r="F133" s="85"/>
      <c r="G133" s="77"/>
      <c r="H133" s="52">
        <f t="shared" si="13"/>
        <v>0</v>
      </c>
      <c r="I133" s="63"/>
      <c r="J133" s="63"/>
      <c r="K133" s="53"/>
      <c r="L133" s="53"/>
      <c r="M133" s="54"/>
      <c r="N133" s="54"/>
      <c r="O133" s="54">
        <f t="shared" si="12"/>
        <v>0</v>
      </c>
      <c r="P133" s="54">
        <f t="shared" si="14"/>
        <v>0</v>
      </c>
      <c r="Q133" s="54">
        <f t="shared" si="15"/>
        <v>0</v>
      </c>
      <c r="R133" s="57"/>
      <c r="S133" s="90" t="str">
        <f>IF(AND(B133='DC - CN'!$C$16,OR(Q133&lt;&gt;0,R133&lt;&gt;0)),"x","")</f>
        <v/>
      </c>
    </row>
    <row r="134" spans="1:19" ht="18" customHeight="1">
      <c r="A134" s="2" t="str">
        <f t="shared" si="11"/>
        <v/>
      </c>
      <c r="B134" s="3"/>
      <c r="C134" s="3"/>
      <c r="D134" s="85"/>
      <c r="E134" s="85"/>
      <c r="F134" s="85"/>
      <c r="G134" s="77"/>
      <c r="H134" s="52">
        <f t="shared" si="13"/>
        <v>0</v>
      </c>
      <c r="I134" s="63"/>
      <c r="J134" s="63"/>
      <c r="K134" s="53"/>
      <c r="L134" s="53"/>
      <c r="M134" s="54"/>
      <c r="N134" s="54"/>
      <c r="O134" s="54">
        <f t="shared" si="12"/>
        <v>0</v>
      </c>
      <c r="P134" s="54">
        <f t="shared" si="14"/>
        <v>0</v>
      </c>
      <c r="Q134" s="54">
        <f t="shared" si="15"/>
        <v>0</v>
      </c>
      <c r="R134" s="57"/>
      <c r="S134" s="90" t="str">
        <f>IF(AND(B134='DC - CN'!$C$16,OR(Q134&lt;&gt;0,R134&lt;&gt;0)),"x","")</f>
        <v/>
      </c>
    </row>
    <row r="135" spans="1:19" ht="18" customHeight="1">
      <c r="A135" s="2" t="str">
        <f t="shared" si="11"/>
        <v/>
      </c>
      <c r="B135" s="3"/>
      <c r="C135" s="3"/>
      <c r="D135" s="85"/>
      <c r="E135" s="85"/>
      <c r="F135" s="85"/>
      <c r="G135" s="77"/>
      <c r="H135" s="52">
        <f t="shared" si="13"/>
        <v>0</v>
      </c>
      <c r="I135" s="63"/>
      <c r="J135" s="63"/>
      <c r="K135" s="53"/>
      <c r="L135" s="53"/>
      <c r="M135" s="54"/>
      <c r="N135" s="54"/>
      <c r="O135" s="54">
        <f t="shared" si="12"/>
        <v>0</v>
      </c>
      <c r="P135" s="54">
        <f t="shared" si="14"/>
        <v>0</v>
      </c>
      <c r="Q135" s="54">
        <f t="shared" si="15"/>
        <v>0</v>
      </c>
      <c r="R135" s="57"/>
      <c r="S135" s="90" t="str">
        <f>IF(AND(B135='DC - CN'!$C$16,OR(Q135&lt;&gt;0,R135&lt;&gt;0)),"x","")</f>
        <v/>
      </c>
    </row>
    <row r="136" spans="1:19" ht="18" customHeight="1">
      <c r="A136" s="2" t="str">
        <f t="shared" si="11"/>
        <v/>
      </c>
      <c r="B136" s="3"/>
      <c r="C136" s="3"/>
      <c r="D136" s="85"/>
      <c r="E136" s="85"/>
      <c r="F136" s="85"/>
      <c r="G136" s="77"/>
      <c r="H136" s="52">
        <f t="shared" si="13"/>
        <v>0</v>
      </c>
      <c r="I136" s="63"/>
      <c r="J136" s="63"/>
      <c r="K136" s="53"/>
      <c r="L136" s="53"/>
      <c r="M136" s="54"/>
      <c r="N136" s="54"/>
      <c r="O136" s="54">
        <f t="shared" si="12"/>
        <v>0</v>
      </c>
      <c r="P136" s="54">
        <f t="shared" si="14"/>
        <v>0</v>
      </c>
      <c r="Q136" s="54">
        <f t="shared" si="15"/>
        <v>0</v>
      </c>
      <c r="R136" s="57"/>
      <c r="S136" s="90" t="str">
        <f>IF(AND(B136='DC - CN'!$C$16,OR(Q136&lt;&gt;0,R136&lt;&gt;0)),"x","")</f>
        <v/>
      </c>
    </row>
    <row r="137" spans="1:19" ht="18" customHeight="1">
      <c r="A137" s="2" t="str">
        <f t="shared" si="11"/>
        <v/>
      </c>
      <c r="B137" s="3"/>
      <c r="C137" s="3"/>
      <c r="D137" s="85"/>
      <c r="E137" s="85"/>
      <c r="F137" s="85"/>
      <c r="G137" s="77"/>
      <c r="H137" s="52">
        <f t="shared" si="13"/>
        <v>0</v>
      </c>
      <c r="I137" s="63"/>
      <c r="J137" s="63"/>
      <c r="K137" s="53"/>
      <c r="L137" s="53"/>
      <c r="M137" s="54"/>
      <c r="N137" s="54"/>
      <c r="O137" s="54">
        <f t="shared" si="12"/>
        <v>0</v>
      </c>
      <c r="P137" s="54">
        <f t="shared" si="14"/>
        <v>0</v>
      </c>
      <c r="Q137" s="54">
        <f t="shared" si="15"/>
        <v>0</v>
      </c>
      <c r="R137" s="57"/>
      <c r="S137" s="90" t="str">
        <f>IF(AND(B137='DC - CN'!$C$16,OR(Q137&lt;&gt;0,R137&lt;&gt;0)),"x","")</f>
        <v/>
      </c>
    </row>
    <row r="138" spans="1:19" ht="18" customHeight="1">
      <c r="A138" s="2" t="str">
        <f t="shared" si="11"/>
        <v/>
      </c>
      <c r="B138" s="3"/>
      <c r="C138" s="3"/>
      <c r="D138" s="85"/>
      <c r="E138" s="85"/>
      <c r="F138" s="85"/>
      <c r="G138" s="77"/>
      <c r="H138" s="52">
        <f t="shared" si="13"/>
        <v>0</v>
      </c>
      <c r="I138" s="63"/>
      <c r="J138" s="63"/>
      <c r="K138" s="53"/>
      <c r="L138" s="53"/>
      <c r="M138" s="54"/>
      <c r="N138" s="54"/>
      <c r="O138" s="54">
        <f t="shared" si="12"/>
        <v>0</v>
      </c>
      <c r="P138" s="54">
        <f t="shared" si="14"/>
        <v>0</v>
      </c>
      <c r="Q138" s="54">
        <f t="shared" si="15"/>
        <v>0</v>
      </c>
      <c r="R138" s="57"/>
      <c r="S138" s="90" t="str">
        <f>IF(AND(B138='DC - CN'!$C$16,OR(Q138&lt;&gt;0,R138&lt;&gt;0)),"x","")</f>
        <v/>
      </c>
    </row>
    <row r="139" spans="1:19" ht="18" customHeight="1">
      <c r="A139" s="2" t="str">
        <f t="shared" si="11"/>
        <v/>
      </c>
      <c r="B139" s="3"/>
      <c r="C139" s="3"/>
      <c r="D139" s="85"/>
      <c r="E139" s="85"/>
      <c r="F139" s="85"/>
      <c r="G139" s="77"/>
      <c r="H139" s="52">
        <f t="shared" si="13"/>
        <v>0</v>
      </c>
      <c r="I139" s="63"/>
      <c r="J139" s="63"/>
      <c r="K139" s="53"/>
      <c r="L139" s="53"/>
      <c r="M139" s="54"/>
      <c r="N139" s="54"/>
      <c r="O139" s="54">
        <f t="shared" si="12"/>
        <v>0</v>
      </c>
      <c r="P139" s="54">
        <f t="shared" si="14"/>
        <v>0</v>
      </c>
      <c r="Q139" s="54">
        <f t="shared" si="15"/>
        <v>0</v>
      </c>
      <c r="R139" s="57"/>
      <c r="S139" s="90" t="str">
        <f>IF(AND(B139='DC - CN'!$C$16,OR(Q139&lt;&gt;0,R139&lt;&gt;0)),"x","")</f>
        <v/>
      </c>
    </row>
    <row r="140" spans="1:19" ht="18" customHeight="1">
      <c r="A140" s="2" t="str">
        <f t="shared" si="11"/>
        <v/>
      </c>
      <c r="B140" s="3"/>
      <c r="C140" s="3"/>
      <c r="D140" s="85"/>
      <c r="E140" s="85"/>
      <c r="F140" s="85"/>
      <c r="G140" s="77"/>
      <c r="H140" s="52">
        <f t="shared" si="13"/>
        <v>0</v>
      </c>
      <c r="I140" s="63"/>
      <c r="J140" s="63"/>
      <c r="K140" s="53"/>
      <c r="L140" s="53"/>
      <c r="M140" s="54"/>
      <c r="N140" s="54"/>
      <c r="O140" s="54">
        <f t="shared" si="12"/>
        <v>0</v>
      </c>
      <c r="P140" s="54">
        <f t="shared" si="14"/>
        <v>0</v>
      </c>
      <c r="Q140" s="54">
        <f t="shared" si="15"/>
        <v>0</v>
      </c>
      <c r="R140" s="57"/>
      <c r="S140" s="90" t="str">
        <f>IF(AND(B140='DC - CN'!$C$16,OR(Q140&lt;&gt;0,R140&lt;&gt;0)),"x","")</f>
        <v/>
      </c>
    </row>
    <row r="141" spans="1:19" ht="18" customHeight="1">
      <c r="A141" s="2" t="str">
        <f t="shared" si="11"/>
        <v/>
      </c>
      <c r="B141" s="3"/>
      <c r="C141" s="3"/>
      <c r="D141" s="85"/>
      <c r="E141" s="85"/>
      <c r="F141" s="85"/>
      <c r="G141" s="77"/>
      <c r="H141" s="52">
        <f t="shared" si="13"/>
        <v>0</v>
      </c>
      <c r="I141" s="63"/>
      <c r="J141" s="63"/>
      <c r="K141" s="53"/>
      <c r="L141" s="53"/>
      <c r="M141" s="54"/>
      <c r="N141" s="54"/>
      <c r="O141" s="54">
        <f t="shared" si="12"/>
        <v>0</v>
      </c>
      <c r="P141" s="54">
        <f t="shared" si="14"/>
        <v>0</v>
      </c>
      <c r="Q141" s="54">
        <f t="shared" si="15"/>
        <v>0</v>
      </c>
      <c r="R141" s="57"/>
      <c r="S141" s="90" t="str">
        <f>IF(AND(B141='DC - CN'!$C$16,OR(Q141&lt;&gt;0,R141&lt;&gt;0)),"x","")</f>
        <v/>
      </c>
    </row>
    <row r="142" spans="1:19" ht="18" customHeight="1">
      <c r="A142" s="2" t="str">
        <f t="shared" si="11"/>
        <v/>
      </c>
      <c r="B142" s="3"/>
      <c r="C142" s="3"/>
      <c r="D142" s="85"/>
      <c r="E142" s="85"/>
      <c r="F142" s="85"/>
      <c r="G142" s="77"/>
      <c r="H142" s="52">
        <f t="shared" si="13"/>
        <v>0</v>
      </c>
      <c r="I142" s="63"/>
      <c r="J142" s="63"/>
      <c r="K142" s="53"/>
      <c r="L142" s="53"/>
      <c r="M142" s="54"/>
      <c r="N142" s="54"/>
      <c r="O142" s="54">
        <f t="shared" si="12"/>
        <v>0</v>
      </c>
      <c r="P142" s="54">
        <f t="shared" si="14"/>
        <v>0</v>
      </c>
      <c r="Q142" s="54">
        <f t="shared" si="15"/>
        <v>0</v>
      </c>
      <c r="R142" s="57"/>
      <c r="S142" s="90" t="str">
        <f>IF(AND(B142='DC - CN'!$C$16,OR(Q142&lt;&gt;0,R142&lt;&gt;0)),"x","")</f>
        <v/>
      </c>
    </row>
    <row r="143" spans="1:19" ht="18" customHeight="1">
      <c r="A143" s="2" t="str">
        <f t="shared" si="11"/>
        <v/>
      </c>
      <c r="B143" s="3"/>
      <c r="C143" s="3"/>
      <c r="D143" s="85"/>
      <c r="E143" s="85"/>
      <c r="F143" s="85"/>
      <c r="G143" s="77"/>
      <c r="H143" s="52">
        <f t="shared" si="13"/>
        <v>0</v>
      </c>
      <c r="I143" s="63"/>
      <c r="J143" s="63"/>
      <c r="K143" s="53"/>
      <c r="L143" s="53"/>
      <c r="M143" s="54"/>
      <c r="N143" s="54"/>
      <c r="O143" s="54">
        <f t="shared" si="12"/>
        <v>0</v>
      </c>
      <c r="P143" s="54">
        <f t="shared" si="14"/>
        <v>0</v>
      </c>
      <c r="Q143" s="54">
        <f t="shared" si="15"/>
        <v>0</v>
      </c>
      <c r="R143" s="57"/>
      <c r="S143" s="90" t="str">
        <f>IF(AND(B143='DC - CN'!$C$16,OR(Q143&lt;&gt;0,R143&lt;&gt;0)),"x","")</f>
        <v/>
      </c>
    </row>
    <row r="144" spans="1:19" ht="18" customHeight="1">
      <c r="A144" s="2" t="str">
        <f t="shared" si="11"/>
        <v/>
      </c>
      <c r="B144" s="3"/>
      <c r="C144" s="3"/>
      <c r="D144" s="85"/>
      <c r="E144" s="85"/>
      <c r="F144" s="85"/>
      <c r="G144" s="77"/>
      <c r="H144" s="52">
        <f t="shared" si="13"/>
        <v>0</v>
      </c>
      <c r="I144" s="63"/>
      <c r="J144" s="63"/>
      <c r="K144" s="53"/>
      <c r="L144" s="53"/>
      <c r="M144" s="54"/>
      <c r="N144" s="54"/>
      <c r="O144" s="54">
        <f t="shared" si="12"/>
        <v>0</v>
      </c>
      <c r="P144" s="54">
        <f t="shared" si="14"/>
        <v>0</v>
      </c>
      <c r="Q144" s="54">
        <f t="shared" si="15"/>
        <v>0</v>
      </c>
      <c r="R144" s="57"/>
      <c r="S144" s="90" t="str">
        <f>IF(AND(B144='DC - CN'!$C$16,OR(Q144&lt;&gt;0,R144&lt;&gt;0)),"x","")</f>
        <v/>
      </c>
    </row>
    <row r="145" spans="1:19" ht="18" customHeight="1">
      <c r="A145" s="2" t="str">
        <f t="shared" si="11"/>
        <v/>
      </c>
      <c r="B145" s="3"/>
      <c r="C145" s="3"/>
      <c r="D145" s="85"/>
      <c r="E145" s="85"/>
      <c r="F145" s="85"/>
      <c r="G145" s="77"/>
      <c r="H145" s="52">
        <f t="shared" si="13"/>
        <v>0</v>
      </c>
      <c r="I145" s="63"/>
      <c r="J145" s="63"/>
      <c r="K145" s="53"/>
      <c r="L145" s="53"/>
      <c r="M145" s="54"/>
      <c r="N145" s="54"/>
      <c r="O145" s="54">
        <f t="shared" si="12"/>
        <v>0</v>
      </c>
      <c r="P145" s="54">
        <f t="shared" si="14"/>
        <v>0</v>
      </c>
      <c r="Q145" s="54">
        <f t="shared" si="15"/>
        <v>0</v>
      </c>
      <c r="R145" s="57"/>
      <c r="S145" s="90" t="str">
        <f>IF(AND(B145='DC - CN'!$C$16,OR(Q145&lt;&gt;0,R145&lt;&gt;0)),"x","")</f>
        <v/>
      </c>
    </row>
    <row r="146" spans="1:19" ht="18" customHeight="1">
      <c r="A146" s="2" t="str">
        <f t="shared" si="11"/>
        <v/>
      </c>
      <c r="B146" s="3"/>
      <c r="C146" s="3"/>
      <c r="D146" s="85"/>
      <c r="E146" s="85"/>
      <c r="F146" s="85"/>
      <c r="G146" s="77"/>
      <c r="H146" s="52">
        <f t="shared" si="13"/>
        <v>0</v>
      </c>
      <c r="I146" s="63"/>
      <c r="J146" s="63"/>
      <c r="K146" s="53"/>
      <c r="L146" s="53"/>
      <c r="M146" s="54"/>
      <c r="N146" s="54"/>
      <c r="O146" s="54">
        <f t="shared" si="12"/>
        <v>0</v>
      </c>
      <c r="P146" s="54">
        <f t="shared" si="14"/>
        <v>0</v>
      </c>
      <c r="Q146" s="54">
        <f t="shared" si="15"/>
        <v>0</v>
      </c>
      <c r="R146" s="57"/>
      <c r="S146" s="90" t="str">
        <f>IF(AND(B146='DC - CN'!$C$16,OR(Q146&lt;&gt;0,R146&lt;&gt;0)),"x","")</f>
        <v/>
      </c>
    </row>
    <row r="147" spans="1:19" ht="18" customHeight="1">
      <c r="A147" s="2" t="str">
        <f t="shared" si="11"/>
        <v/>
      </c>
      <c r="B147" s="3"/>
      <c r="C147" s="3"/>
      <c r="D147" s="85"/>
      <c r="E147" s="85"/>
      <c r="F147" s="85"/>
      <c r="G147" s="77"/>
      <c r="H147" s="52">
        <f t="shared" si="13"/>
        <v>0</v>
      </c>
      <c r="I147" s="63"/>
      <c r="J147" s="63"/>
      <c r="K147" s="53"/>
      <c r="L147" s="53"/>
      <c r="M147" s="54"/>
      <c r="N147" s="54"/>
      <c r="O147" s="54">
        <f t="shared" si="12"/>
        <v>0</v>
      </c>
      <c r="P147" s="54">
        <f t="shared" si="14"/>
        <v>0</v>
      </c>
      <c r="Q147" s="54">
        <f t="shared" si="15"/>
        <v>0</v>
      </c>
      <c r="R147" s="57"/>
      <c r="S147" s="90" t="str">
        <f>IF(AND(B147='DC - CN'!$C$16,OR(Q147&lt;&gt;0,R147&lt;&gt;0)),"x","")</f>
        <v/>
      </c>
    </row>
    <row r="148" spans="1:19" ht="18" customHeight="1">
      <c r="A148" s="2" t="str">
        <f t="shared" si="11"/>
        <v/>
      </c>
      <c r="B148" s="3"/>
      <c r="C148" s="3"/>
      <c r="D148" s="85"/>
      <c r="E148" s="85"/>
      <c r="F148" s="85"/>
      <c r="G148" s="77"/>
      <c r="H148" s="52">
        <f t="shared" si="13"/>
        <v>0</v>
      </c>
      <c r="I148" s="63"/>
      <c r="J148" s="63"/>
      <c r="K148" s="53"/>
      <c r="L148" s="53"/>
      <c r="M148" s="54"/>
      <c r="N148" s="54"/>
      <c r="O148" s="54">
        <f t="shared" si="12"/>
        <v>0</v>
      </c>
      <c r="P148" s="54">
        <f t="shared" si="14"/>
        <v>0</v>
      </c>
      <c r="Q148" s="54">
        <f t="shared" si="15"/>
        <v>0</v>
      </c>
      <c r="R148" s="57"/>
      <c r="S148" s="90" t="str">
        <f>IF(AND(B148='DC - CN'!$C$16,OR(Q148&lt;&gt;0,R148&lt;&gt;0)),"x","")</f>
        <v/>
      </c>
    </row>
    <row r="149" spans="1:19" ht="18" customHeight="1">
      <c r="A149" s="2" t="str">
        <f t="shared" si="11"/>
        <v/>
      </c>
      <c r="B149" s="3"/>
      <c r="C149" s="3"/>
      <c r="D149" s="85"/>
      <c r="E149" s="85"/>
      <c r="F149" s="85"/>
      <c r="G149" s="77"/>
      <c r="H149" s="52">
        <f t="shared" si="13"/>
        <v>0</v>
      </c>
      <c r="I149" s="63"/>
      <c r="J149" s="63"/>
      <c r="K149" s="53"/>
      <c r="L149" s="53"/>
      <c r="M149" s="54"/>
      <c r="N149" s="54"/>
      <c r="O149" s="54">
        <f t="shared" si="12"/>
        <v>0</v>
      </c>
      <c r="P149" s="54">
        <f t="shared" si="14"/>
        <v>0</v>
      </c>
      <c r="Q149" s="54">
        <f t="shared" si="15"/>
        <v>0</v>
      </c>
      <c r="R149" s="57"/>
      <c r="S149" s="90" t="str">
        <f>IF(AND(B149='DC - CN'!$C$16,OR(Q149&lt;&gt;0,R149&lt;&gt;0)),"x","")</f>
        <v/>
      </c>
    </row>
    <row r="150" spans="1:19" ht="18" customHeight="1">
      <c r="A150" s="2" t="str">
        <f t="shared" si="11"/>
        <v/>
      </c>
      <c r="B150" s="3"/>
      <c r="C150" s="3"/>
      <c r="D150" s="85"/>
      <c r="E150" s="85"/>
      <c r="F150" s="85"/>
      <c r="G150" s="77"/>
      <c r="H150" s="52">
        <f t="shared" si="13"/>
        <v>0</v>
      </c>
      <c r="I150" s="63"/>
      <c r="J150" s="63"/>
      <c r="K150" s="53"/>
      <c r="L150" s="53"/>
      <c r="M150" s="54"/>
      <c r="N150" s="54"/>
      <c r="O150" s="54">
        <f t="shared" si="12"/>
        <v>0</v>
      </c>
      <c r="P150" s="54">
        <f t="shared" si="14"/>
        <v>0</v>
      </c>
      <c r="Q150" s="54">
        <f t="shared" si="15"/>
        <v>0</v>
      </c>
      <c r="R150" s="57"/>
      <c r="S150" s="90" t="str">
        <f>IF(AND(B150='DC - CN'!$C$16,OR(Q150&lt;&gt;0,R150&lt;&gt;0)),"x","")</f>
        <v/>
      </c>
    </row>
    <row r="151" spans="1:19" ht="18" customHeight="1">
      <c r="A151" s="2" t="str">
        <f t="shared" si="11"/>
        <v/>
      </c>
      <c r="B151" s="3"/>
      <c r="C151" s="3"/>
      <c r="D151" s="85"/>
      <c r="E151" s="85"/>
      <c r="F151" s="85"/>
      <c r="G151" s="77"/>
      <c r="H151" s="52">
        <f t="shared" si="13"/>
        <v>0</v>
      </c>
      <c r="I151" s="63"/>
      <c r="J151" s="63"/>
      <c r="K151" s="53"/>
      <c r="L151" s="53"/>
      <c r="M151" s="54"/>
      <c r="N151" s="54"/>
      <c r="O151" s="54">
        <f t="shared" si="12"/>
        <v>0</v>
      </c>
      <c r="P151" s="54">
        <f t="shared" si="14"/>
        <v>0</v>
      </c>
      <c r="Q151" s="54">
        <f t="shared" si="15"/>
        <v>0</v>
      </c>
      <c r="R151" s="57"/>
      <c r="S151" s="90" t="str">
        <f>IF(AND(B151='DC - CN'!$C$16,OR(Q151&lt;&gt;0,R151&lt;&gt;0)),"x","")</f>
        <v/>
      </c>
    </row>
    <row r="152" spans="1:19" ht="18" customHeight="1">
      <c r="A152" s="2" t="str">
        <f t="shared" si="11"/>
        <v/>
      </c>
      <c r="B152" s="3"/>
      <c r="C152" s="3"/>
      <c r="D152" s="85"/>
      <c r="E152" s="85"/>
      <c r="F152" s="85"/>
      <c r="G152" s="77"/>
      <c r="H152" s="52">
        <f t="shared" si="13"/>
        <v>0</v>
      </c>
      <c r="I152" s="63"/>
      <c r="J152" s="63"/>
      <c r="K152" s="53"/>
      <c r="L152" s="53"/>
      <c r="M152" s="54"/>
      <c r="N152" s="54"/>
      <c r="O152" s="54">
        <f t="shared" si="12"/>
        <v>0</v>
      </c>
      <c r="P152" s="54">
        <f t="shared" si="14"/>
        <v>0</v>
      </c>
      <c r="Q152" s="54">
        <f t="shared" si="15"/>
        <v>0</v>
      </c>
      <c r="R152" s="57"/>
      <c r="S152" s="90" t="str">
        <f>IF(AND(B152='DC - CN'!$C$16,OR(Q152&lt;&gt;0,R152&lt;&gt;0)),"x","")</f>
        <v/>
      </c>
    </row>
    <row r="153" spans="1:19" ht="18" customHeight="1">
      <c r="A153" s="2" t="str">
        <f t="shared" si="11"/>
        <v/>
      </c>
      <c r="B153" s="3"/>
      <c r="C153" s="3"/>
      <c r="D153" s="85"/>
      <c r="E153" s="85"/>
      <c r="F153" s="85"/>
      <c r="G153" s="77"/>
      <c r="H153" s="52">
        <f t="shared" si="13"/>
        <v>0</v>
      </c>
      <c r="I153" s="63"/>
      <c r="J153" s="63"/>
      <c r="K153" s="53"/>
      <c r="L153" s="53"/>
      <c r="M153" s="54"/>
      <c r="N153" s="54"/>
      <c r="O153" s="54">
        <f t="shared" si="12"/>
        <v>0</v>
      </c>
      <c r="P153" s="54">
        <f t="shared" si="14"/>
        <v>0</v>
      </c>
      <c r="Q153" s="54">
        <f t="shared" si="15"/>
        <v>0</v>
      </c>
      <c r="R153" s="57"/>
      <c r="S153" s="90" t="str">
        <f>IF(AND(B153='DC - CN'!$C$16,OR(Q153&lt;&gt;0,R153&lt;&gt;0)),"x","")</f>
        <v/>
      </c>
    </row>
    <row r="154" spans="1:19" ht="18" customHeight="1">
      <c r="A154" s="2" t="str">
        <f t="shared" si="11"/>
        <v/>
      </c>
      <c r="B154" s="3"/>
      <c r="C154" s="3"/>
      <c r="D154" s="85"/>
      <c r="E154" s="85"/>
      <c r="F154" s="85"/>
      <c r="G154" s="77"/>
      <c r="H154" s="52">
        <f t="shared" si="13"/>
        <v>0</v>
      </c>
      <c r="I154" s="63"/>
      <c r="J154" s="63"/>
      <c r="K154" s="53"/>
      <c r="L154" s="53"/>
      <c r="M154" s="54"/>
      <c r="N154" s="54"/>
      <c r="O154" s="54">
        <f t="shared" si="12"/>
        <v>0</v>
      </c>
      <c r="P154" s="54">
        <f t="shared" si="14"/>
        <v>0</v>
      </c>
      <c r="Q154" s="54">
        <f t="shared" si="15"/>
        <v>0</v>
      </c>
      <c r="R154" s="57"/>
      <c r="S154" s="90" t="str">
        <f>IF(AND(B154='DC - CN'!$C$16,OR(Q154&lt;&gt;0,R154&lt;&gt;0)),"x","")</f>
        <v/>
      </c>
    </row>
    <row r="155" spans="1:19" ht="18" customHeight="1">
      <c r="A155" s="2" t="str">
        <f t="shared" si="11"/>
        <v/>
      </c>
      <c r="B155" s="3"/>
      <c r="C155" s="3"/>
      <c r="D155" s="85"/>
      <c r="E155" s="85"/>
      <c r="F155" s="85"/>
      <c r="G155" s="77"/>
      <c r="H155" s="52">
        <f t="shared" si="13"/>
        <v>0</v>
      </c>
      <c r="I155" s="63"/>
      <c r="J155" s="63"/>
      <c r="K155" s="53"/>
      <c r="L155" s="53"/>
      <c r="M155" s="54"/>
      <c r="N155" s="54"/>
      <c r="O155" s="54">
        <f t="shared" si="12"/>
        <v>0</v>
      </c>
      <c r="P155" s="54">
        <f t="shared" si="14"/>
        <v>0</v>
      </c>
      <c r="Q155" s="54">
        <f t="shared" si="15"/>
        <v>0</v>
      </c>
      <c r="R155" s="57"/>
      <c r="S155" s="90" t="str">
        <f>IF(AND(B155='DC - CN'!$C$16,OR(Q155&lt;&gt;0,R155&lt;&gt;0)),"x","")</f>
        <v/>
      </c>
    </row>
    <row r="156" spans="1:19" ht="18" customHeight="1">
      <c r="A156" s="2" t="str">
        <f t="shared" si="11"/>
        <v/>
      </c>
      <c r="B156" s="3"/>
      <c r="C156" s="3"/>
      <c r="D156" s="85"/>
      <c r="E156" s="85"/>
      <c r="F156" s="85"/>
      <c r="G156" s="77"/>
      <c r="H156" s="52">
        <f t="shared" si="13"/>
        <v>0</v>
      </c>
      <c r="I156" s="63"/>
      <c r="J156" s="63"/>
      <c r="K156" s="53"/>
      <c r="L156" s="53"/>
      <c r="M156" s="54"/>
      <c r="N156" s="54"/>
      <c r="O156" s="54">
        <f t="shared" si="12"/>
        <v>0</v>
      </c>
      <c r="P156" s="54">
        <f t="shared" si="14"/>
        <v>0</v>
      </c>
      <c r="Q156" s="54">
        <f t="shared" si="15"/>
        <v>0</v>
      </c>
      <c r="R156" s="57"/>
      <c r="S156" s="90" t="str">
        <f>IF(AND(B156='DC - CN'!$C$16,OR(Q156&lt;&gt;0,R156&lt;&gt;0)),"x","")</f>
        <v/>
      </c>
    </row>
    <row r="157" spans="1:19" ht="18" customHeight="1">
      <c r="A157" s="2" t="str">
        <f t="shared" si="11"/>
        <v/>
      </c>
      <c r="B157" s="3"/>
      <c r="C157" s="3"/>
      <c r="D157" s="85"/>
      <c r="E157" s="85"/>
      <c r="F157" s="85"/>
      <c r="G157" s="77"/>
      <c r="H157" s="52">
        <f t="shared" si="13"/>
        <v>0</v>
      </c>
      <c r="I157" s="63"/>
      <c r="J157" s="63"/>
      <c r="K157" s="53"/>
      <c r="L157" s="53"/>
      <c r="M157" s="54"/>
      <c r="N157" s="54"/>
      <c r="O157" s="54">
        <f t="shared" si="12"/>
        <v>0</v>
      </c>
      <c r="P157" s="54">
        <f t="shared" si="14"/>
        <v>0</v>
      </c>
      <c r="Q157" s="54">
        <f t="shared" si="15"/>
        <v>0</v>
      </c>
      <c r="R157" s="57"/>
      <c r="S157" s="90" t="str">
        <f>IF(AND(B157='DC - CN'!$C$16,OR(Q157&lt;&gt;0,R157&lt;&gt;0)),"x","")</f>
        <v/>
      </c>
    </row>
    <row r="158" spans="1:19" ht="18" customHeight="1">
      <c r="A158" s="2" t="str">
        <f t="shared" si="11"/>
        <v/>
      </c>
      <c r="B158" s="3"/>
      <c r="C158" s="3"/>
      <c r="D158" s="85"/>
      <c r="E158" s="85"/>
      <c r="F158" s="85"/>
      <c r="G158" s="77"/>
      <c r="H158" s="52">
        <f t="shared" si="13"/>
        <v>0</v>
      </c>
      <c r="I158" s="63"/>
      <c r="J158" s="63"/>
      <c r="K158" s="53"/>
      <c r="L158" s="53"/>
      <c r="M158" s="54"/>
      <c r="N158" s="54"/>
      <c r="O158" s="54">
        <f t="shared" si="12"/>
        <v>0</v>
      </c>
      <c r="P158" s="54">
        <f t="shared" si="14"/>
        <v>0</v>
      </c>
      <c r="Q158" s="54">
        <f t="shared" si="15"/>
        <v>0</v>
      </c>
      <c r="R158" s="57"/>
      <c r="S158" s="90" t="str">
        <f>IF(AND(B158='DC - CN'!$C$16,OR(Q158&lt;&gt;0,R158&lt;&gt;0)),"x","")</f>
        <v/>
      </c>
    </row>
    <row r="159" spans="1:19" ht="18" customHeight="1">
      <c r="A159" s="2" t="str">
        <f t="shared" si="11"/>
        <v/>
      </c>
      <c r="B159" s="3"/>
      <c r="C159" s="3"/>
      <c r="D159" s="85"/>
      <c r="E159" s="85"/>
      <c r="F159" s="85"/>
      <c r="G159" s="77"/>
      <c r="H159" s="52">
        <f t="shared" si="13"/>
        <v>0</v>
      </c>
      <c r="I159" s="63"/>
      <c r="J159" s="63"/>
      <c r="K159" s="53"/>
      <c r="L159" s="53"/>
      <c r="M159" s="54"/>
      <c r="N159" s="54"/>
      <c r="O159" s="54">
        <f t="shared" si="12"/>
        <v>0</v>
      </c>
      <c r="P159" s="54">
        <f t="shared" si="14"/>
        <v>0</v>
      </c>
      <c r="Q159" s="54">
        <f t="shared" si="15"/>
        <v>0</v>
      </c>
      <c r="R159" s="57"/>
      <c r="S159" s="90" t="str">
        <f>IF(AND(B159='DC - CN'!$C$16,OR(Q159&lt;&gt;0,R159&lt;&gt;0)),"x","")</f>
        <v/>
      </c>
    </row>
    <row r="160" spans="1:19" ht="18" customHeight="1">
      <c r="A160" s="2" t="str">
        <f t="shared" si="11"/>
        <v/>
      </c>
      <c r="B160" s="3"/>
      <c r="C160" s="3"/>
      <c r="D160" s="85"/>
      <c r="E160" s="85"/>
      <c r="F160" s="85"/>
      <c r="G160" s="77"/>
      <c r="H160" s="52">
        <f t="shared" si="13"/>
        <v>0</v>
      </c>
      <c r="I160" s="63"/>
      <c r="J160" s="63"/>
      <c r="K160" s="53"/>
      <c r="L160" s="53"/>
      <c r="M160" s="54"/>
      <c r="N160" s="54"/>
      <c r="O160" s="54">
        <f t="shared" si="12"/>
        <v>0</v>
      </c>
      <c r="P160" s="54">
        <f t="shared" si="14"/>
        <v>0</v>
      </c>
      <c r="Q160" s="54">
        <f t="shared" si="15"/>
        <v>0</v>
      </c>
      <c r="R160" s="57"/>
      <c r="S160" s="90" t="str">
        <f>IF(AND(B160='DC - CN'!$C$16,OR(Q160&lt;&gt;0,R160&lt;&gt;0)),"x","")</f>
        <v/>
      </c>
    </row>
    <row r="161" spans="1:19" ht="18" customHeight="1">
      <c r="A161" s="2" t="str">
        <f t="shared" si="11"/>
        <v/>
      </c>
      <c r="B161" s="3"/>
      <c r="C161" s="3"/>
      <c r="D161" s="85"/>
      <c r="E161" s="85"/>
      <c r="F161" s="85"/>
      <c r="G161" s="77"/>
      <c r="H161" s="52">
        <f t="shared" si="13"/>
        <v>0</v>
      </c>
      <c r="I161" s="63"/>
      <c r="J161" s="63"/>
      <c r="K161" s="53"/>
      <c r="L161" s="53"/>
      <c r="M161" s="54"/>
      <c r="N161" s="54"/>
      <c r="O161" s="54">
        <f t="shared" si="12"/>
        <v>0</v>
      </c>
      <c r="P161" s="54">
        <f t="shared" si="14"/>
        <v>0</v>
      </c>
      <c r="Q161" s="54">
        <f t="shared" si="15"/>
        <v>0</v>
      </c>
      <c r="R161" s="57"/>
      <c r="S161" s="90" t="str">
        <f>IF(AND(B161='DC - CN'!$C$16,OR(Q161&lt;&gt;0,R161&lt;&gt;0)),"x","")</f>
        <v/>
      </c>
    </row>
    <row r="162" spans="1:19" ht="18" customHeight="1">
      <c r="A162" s="2" t="str">
        <f t="shared" si="11"/>
        <v/>
      </c>
      <c r="B162" s="3"/>
      <c r="C162" s="3"/>
      <c r="D162" s="85"/>
      <c r="E162" s="85"/>
      <c r="F162" s="85"/>
      <c r="G162" s="77"/>
      <c r="H162" s="52">
        <f t="shared" si="13"/>
        <v>0</v>
      </c>
      <c r="I162" s="63"/>
      <c r="J162" s="63"/>
      <c r="K162" s="53"/>
      <c r="L162" s="53"/>
      <c r="M162" s="54"/>
      <c r="N162" s="54"/>
      <c r="O162" s="54">
        <f t="shared" si="12"/>
        <v>0</v>
      </c>
      <c r="P162" s="54">
        <f t="shared" si="14"/>
        <v>0</v>
      </c>
      <c r="Q162" s="54">
        <f t="shared" si="15"/>
        <v>0</v>
      </c>
      <c r="R162" s="57"/>
      <c r="S162" s="90" t="str">
        <f>IF(AND(B162='DC - CN'!$C$16,OR(Q162&lt;&gt;0,R162&lt;&gt;0)),"x","")</f>
        <v/>
      </c>
    </row>
    <row r="163" spans="1:19" ht="18" customHeight="1">
      <c r="A163" s="2" t="str">
        <f t="shared" ref="A163:A226" si="16">IF(B163&lt;&gt;"",ROW()-2,"")</f>
        <v/>
      </c>
      <c r="B163" s="3"/>
      <c r="C163" s="3"/>
      <c r="D163" s="85"/>
      <c r="E163" s="85"/>
      <c r="F163" s="85"/>
      <c r="G163" s="77"/>
      <c r="H163" s="52">
        <f t="shared" si="13"/>
        <v>0</v>
      </c>
      <c r="I163" s="63"/>
      <c r="J163" s="63"/>
      <c r="K163" s="53"/>
      <c r="L163" s="53"/>
      <c r="M163" s="54"/>
      <c r="N163" s="54"/>
      <c r="O163" s="54">
        <f t="shared" si="12"/>
        <v>0</v>
      </c>
      <c r="P163" s="54">
        <f t="shared" si="14"/>
        <v>0</v>
      </c>
      <c r="Q163" s="54">
        <f t="shared" si="15"/>
        <v>0</v>
      </c>
      <c r="R163" s="57"/>
      <c r="S163" s="90" t="str">
        <f>IF(AND(B163='DC - CN'!$C$16,OR(Q163&lt;&gt;0,R163&lt;&gt;0)),"x","")</f>
        <v/>
      </c>
    </row>
    <row r="164" spans="1:19" ht="18" customHeight="1">
      <c r="A164" s="2" t="str">
        <f t="shared" si="16"/>
        <v/>
      </c>
      <c r="B164" s="3"/>
      <c r="C164" s="3"/>
      <c r="D164" s="85"/>
      <c r="E164" s="85"/>
      <c r="F164" s="85"/>
      <c r="G164" s="77"/>
      <c r="H164" s="52">
        <f t="shared" si="13"/>
        <v>0</v>
      </c>
      <c r="I164" s="63"/>
      <c r="J164" s="63"/>
      <c r="K164" s="53"/>
      <c r="L164" s="53"/>
      <c r="M164" s="54"/>
      <c r="N164" s="54"/>
      <c r="O164" s="54">
        <f t="shared" si="12"/>
        <v>0</v>
      </c>
      <c r="P164" s="54">
        <f t="shared" si="14"/>
        <v>0</v>
      </c>
      <c r="Q164" s="54">
        <f t="shared" si="15"/>
        <v>0</v>
      </c>
      <c r="R164" s="57"/>
      <c r="S164" s="90" t="str">
        <f>IF(AND(B164='DC - CN'!$C$16,OR(Q164&lt;&gt;0,R164&lt;&gt;0)),"x","")</f>
        <v/>
      </c>
    </row>
    <row r="165" spans="1:19" ht="18" customHeight="1">
      <c r="A165" s="2" t="str">
        <f t="shared" si="16"/>
        <v/>
      </c>
      <c r="B165" s="3"/>
      <c r="C165" s="3"/>
      <c r="D165" s="85"/>
      <c r="E165" s="85"/>
      <c r="F165" s="85"/>
      <c r="G165" s="77"/>
      <c r="H165" s="52">
        <f t="shared" si="13"/>
        <v>0</v>
      </c>
      <c r="I165" s="63"/>
      <c r="J165" s="63"/>
      <c r="K165" s="53"/>
      <c r="L165" s="53"/>
      <c r="M165" s="54"/>
      <c r="N165" s="54"/>
      <c r="O165" s="54">
        <f t="shared" si="12"/>
        <v>0</v>
      </c>
      <c r="P165" s="54">
        <f t="shared" si="14"/>
        <v>0</v>
      </c>
      <c r="Q165" s="54">
        <f t="shared" si="15"/>
        <v>0</v>
      </c>
      <c r="R165" s="57"/>
      <c r="S165" s="90" t="str">
        <f>IF(AND(B165='DC - CN'!$C$16,OR(Q165&lt;&gt;0,R165&lt;&gt;0)),"x","")</f>
        <v/>
      </c>
    </row>
    <row r="166" spans="1:19" ht="18" customHeight="1">
      <c r="A166" s="2" t="str">
        <f t="shared" si="16"/>
        <v/>
      </c>
      <c r="B166" s="3"/>
      <c r="C166" s="3"/>
      <c r="D166" s="85"/>
      <c r="E166" s="85"/>
      <c r="F166" s="85"/>
      <c r="G166" s="77"/>
      <c r="H166" s="52">
        <f t="shared" si="13"/>
        <v>0</v>
      </c>
      <c r="I166" s="63"/>
      <c r="J166" s="63"/>
      <c r="K166" s="53"/>
      <c r="L166" s="53"/>
      <c r="M166" s="54"/>
      <c r="N166" s="54"/>
      <c r="O166" s="54">
        <f t="shared" si="12"/>
        <v>0</v>
      </c>
      <c r="P166" s="54">
        <f t="shared" si="14"/>
        <v>0</v>
      </c>
      <c r="Q166" s="54">
        <f t="shared" si="15"/>
        <v>0</v>
      </c>
      <c r="R166" s="57"/>
      <c r="S166" s="90" t="str">
        <f>IF(AND(B166='DC - CN'!$C$16,OR(Q166&lt;&gt;0,R166&lt;&gt;0)),"x","")</f>
        <v/>
      </c>
    </row>
    <row r="167" spans="1:19" ht="18" customHeight="1">
      <c r="A167" s="2" t="str">
        <f t="shared" si="16"/>
        <v/>
      </c>
      <c r="B167" s="3"/>
      <c r="C167" s="3"/>
      <c r="D167" s="85"/>
      <c r="E167" s="85"/>
      <c r="F167" s="85"/>
      <c r="G167" s="77"/>
      <c r="H167" s="52">
        <f t="shared" si="13"/>
        <v>0</v>
      </c>
      <c r="I167" s="63"/>
      <c r="J167" s="63"/>
      <c r="K167" s="53"/>
      <c r="L167" s="53"/>
      <c r="M167" s="54"/>
      <c r="N167" s="54"/>
      <c r="O167" s="54">
        <f t="shared" si="12"/>
        <v>0</v>
      </c>
      <c r="P167" s="54">
        <f t="shared" si="14"/>
        <v>0</v>
      </c>
      <c r="Q167" s="54">
        <f t="shared" si="15"/>
        <v>0</v>
      </c>
      <c r="R167" s="57"/>
      <c r="S167" s="90" t="str">
        <f>IF(AND(B167='DC - CN'!$C$16,OR(Q167&lt;&gt;0,R167&lt;&gt;0)),"x","")</f>
        <v/>
      </c>
    </row>
    <row r="168" spans="1:19" ht="18" customHeight="1">
      <c r="A168" s="2" t="str">
        <f t="shared" si="16"/>
        <v/>
      </c>
      <c r="B168" s="3"/>
      <c r="C168" s="3"/>
      <c r="D168" s="85"/>
      <c r="E168" s="85"/>
      <c r="F168" s="85"/>
      <c r="G168" s="77"/>
      <c r="H168" s="52">
        <f t="shared" si="13"/>
        <v>0</v>
      </c>
      <c r="I168" s="63"/>
      <c r="J168" s="63"/>
      <c r="K168" s="53"/>
      <c r="L168" s="53"/>
      <c r="M168" s="54"/>
      <c r="N168" s="54"/>
      <c r="O168" s="54">
        <f t="shared" si="12"/>
        <v>0</v>
      </c>
      <c r="P168" s="54">
        <f t="shared" si="14"/>
        <v>0</v>
      </c>
      <c r="Q168" s="54">
        <f t="shared" si="15"/>
        <v>0</v>
      </c>
      <c r="R168" s="57"/>
      <c r="S168" s="90" t="str">
        <f>IF(AND(B168='DC - CN'!$C$16,OR(Q168&lt;&gt;0,R168&lt;&gt;0)),"x","")</f>
        <v/>
      </c>
    </row>
    <row r="169" spans="1:19" ht="18" customHeight="1">
      <c r="A169" s="2" t="str">
        <f t="shared" si="16"/>
        <v/>
      </c>
      <c r="B169" s="3"/>
      <c r="C169" s="3"/>
      <c r="D169" s="85"/>
      <c r="E169" s="85"/>
      <c r="F169" s="85"/>
      <c r="G169" s="77"/>
      <c r="H169" s="52">
        <f t="shared" si="13"/>
        <v>0</v>
      </c>
      <c r="I169" s="63"/>
      <c r="J169" s="63"/>
      <c r="K169" s="53"/>
      <c r="L169" s="53"/>
      <c r="M169" s="54"/>
      <c r="N169" s="54"/>
      <c r="O169" s="54">
        <f t="shared" si="12"/>
        <v>0</v>
      </c>
      <c r="P169" s="54">
        <f t="shared" si="14"/>
        <v>0</v>
      </c>
      <c r="Q169" s="54">
        <f t="shared" si="15"/>
        <v>0</v>
      </c>
      <c r="R169" s="57"/>
      <c r="S169" s="90" t="str">
        <f>IF(AND(B169='DC - CN'!$C$16,OR(Q169&lt;&gt;0,R169&lt;&gt;0)),"x","")</f>
        <v/>
      </c>
    </row>
    <row r="170" spans="1:19" ht="18" customHeight="1">
      <c r="A170" s="2" t="str">
        <f t="shared" si="16"/>
        <v/>
      </c>
      <c r="B170" s="3"/>
      <c r="C170" s="3"/>
      <c r="D170" s="85"/>
      <c r="E170" s="85"/>
      <c r="F170" s="85"/>
      <c r="G170" s="77"/>
      <c r="H170" s="52">
        <f t="shared" si="13"/>
        <v>0</v>
      </c>
      <c r="I170" s="63"/>
      <c r="J170" s="63"/>
      <c r="K170" s="53"/>
      <c r="L170" s="53"/>
      <c r="M170" s="54"/>
      <c r="N170" s="54"/>
      <c r="O170" s="54">
        <f t="shared" ref="O170:O233" si="17">N170*10%</f>
        <v>0</v>
      </c>
      <c r="P170" s="54">
        <f t="shared" si="14"/>
        <v>0</v>
      </c>
      <c r="Q170" s="54">
        <f t="shared" si="15"/>
        <v>0</v>
      </c>
      <c r="R170" s="57"/>
      <c r="S170" s="90" t="str">
        <f>IF(AND(B170='DC - CN'!$C$16,OR(Q170&lt;&gt;0,R170&lt;&gt;0)),"x","")</f>
        <v/>
      </c>
    </row>
    <row r="171" spans="1:19" ht="18" customHeight="1">
      <c r="A171" s="2" t="str">
        <f t="shared" si="16"/>
        <v/>
      </c>
      <c r="B171" s="3"/>
      <c r="C171" s="3"/>
      <c r="D171" s="85"/>
      <c r="E171" s="85"/>
      <c r="F171" s="85"/>
      <c r="G171" s="77"/>
      <c r="H171" s="52">
        <f t="shared" si="13"/>
        <v>0</v>
      </c>
      <c r="I171" s="63"/>
      <c r="J171" s="63"/>
      <c r="K171" s="53"/>
      <c r="L171" s="53"/>
      <c r="M171" s="54"/>
      <c r="N171" s="54"/>
      <c r="O171" s="54">
        <f t="shared" si="17"/>
        <v>0</v>
      </c>
      <c r="P171" s="54">
        <f t="shared" si="14"/>
        <v>0</v>
      </c>
      <c r="Q171" s="54">
        <f t="shared" si="15"/>
        <v>0</v>
      </c>
      <c r="R171" s="57"/>
      <c r="S171" s="90" t="str">
        <f>IF(AND(B171='DC - CN'!$C$16,OR(Q171&lt;&gt;0,R171&lt;&gt;0)),"x","")</f>
        <v/>
      </c>
    </row>
    <row r="172" spans="1:19" ht="18" customHeight="1">
      <c r="A172" s="2" t="str">
        <f t="shared" si="16"/>
        <v/>
      </c>
      <c r="B172" s="3"/>
      <c r="C172" s="3"/>
      <c r="D172" s="85"/>
      <c r="E172" s="85"/>
      <c r="F172" s="85"/>
      <c r="G172" s="77"/>
      <c r="H172" s="52">
        <f t="shared" si="13"/>
        <v>0</v>
      </c>
      <c r="I172" s="63"/>
      <c r="J172" s="63"/>
      <c r="K172" s="53"/>
      <c r="L172" s="53"/>
      <c r="M172" s="54"/>
      <c r="N172" s="54"/>
      <c r="O172" s="54">
        <f t="shared" si="17"/>
        <v>0</v>
      </c>
      <c r="P172" s="54">
        <f t="shared" si="14"/>
        <v>0</v>
      </c>
      <c r="Q172" s="54">
        <f t="shared" si="15"/>
        <v>0</v>
      </c>
      <c r="R172" s="57"/>
      <c r="S172" s="90" t="str">
        <f>IF(AND(B172='DC - CN'!$C$16,OR(Q172&lt;&gt;0,R172&lt;&gt;0)),"x","")</f>
        <v/>
      </c>
    </row>
    <row r="173" spans="1:19" ht="18" customHeight="1">
      <c r="A173" s="2" t="str">
        <f t="shared" si="16"/>
        <v/>
      </c>
      <c r="B173" s="3"/>
      <c r="C173" s="3"/>
      <c r="D173" s="85"/>
      <c r="E173" s="85"/>
      <c r="F173" s="85"/>
      <c r="G173" s="77"/>
      <c r="H173" s="52">
        <f t="shared" si="13"/>
        <v>0</v>
      </c>
      <c r="I173" s="63"/>
      <c r="J173" s="63"/>
      <c r="K173" s="53"/>
      <c r="L173" s="53"/>
      <c r="M173" s="54"/>
      <c r="N173" s="54"/>
      <c r="O173" s="54">
        <f t="shared" si="17"/>
        <v>0</v>
      </c>
      <c r="P173" s="54">
        <f t="shared" si="14"/>
        <v>0</v>
      </c>
      <c r="Q173" s="54">
        <f t="shared" si="15"/>
        <v>0</v>
      </c>
      <c r="R173" s="57"/>
      <c r="S173" s="90" t="str">
        <f>IF(AND(B173='DC - CN'!$C$16,OR(Q173&lt;&gt;0,R173&lt;&gt;0)),"x","")</f>
        <v/>
      </c>
    </row>
    <row r="174" spans="1:19" ht="18" customHeight="1">
      <c r="A174" s="2" t="str">
        <f t="shared" si="16"/>
        <v/>
      </c>
      <c r="B174" s="3"/>
      <c r="C174" s="3"/>
      <c r="D174" s="85"/>
      <c r="E174" s="85"/>
      <c r="F174" s="85"/>
      <c r="G174" s="77"/>
      <c r="H174" s="52">
        <f t="shared" si="13"/>
        <v>0</v>
      </c>
      <c r="I174" s="63"/>
      <c r="J174" s="63"/>
      <c r="K174" s="53"/>
      <c r="L174" s="53"/>
      <c r="M174" s="54"/>
      <c r="N174" s="54"/>
      <c r="O174" s="54">
        <f t="shared" si="17"/>
        <v>0</v>
      </c>
      <c r="P174" s="54">
        <f t="shared" si="14"/>
        <v>0</v>
      </c>
      <c r="Q174" s="54">
        <f t="shared" si="15"/>
        <v>0</v>
      </c>
      <c r="R174" s="57"/>
      <c r="S174" s="90" t="str">
        <f>IF(AND(B174='DC - CN'!$C$16,OR(Q174&lt;&gt;0,R174&lt;&gt;0)),"x","")</f>
        <v/>
      </c>
    </row>
    <row r="175" spans="1:19" ht="18" customHeight="1">
      <c r="A175" s="2" t="str">
        <f t="shared" si="16"/>
        <v/>
      </c>
      <c r="B175" s="3"/>
      <c r="C175" s="3"/>
      <c r="D175" s="85"/>
      <c r="E175" s="85"/>
      <c r="F175" s="85"/>
      <c r="G175" s="77"/>
      <c r="H175" s="52">
        <f t="shared" si="13"/>
        <v>0</v>
      </c>
      <c r="I175" s="63"/>
      <c r="J175" s="63"/>
      <c r="K175" s="53"/>
      <c r="L175" s="53"/>
      <c r="M175" s="54"/>
      <c r="N175" s="54"/>
      <c r="O175" s="54">
        <f t="shared" si="17"/>
        <v>0</v>
      </c>
      <c r="P175" s="54">
        <f t="shared" si="14"/>
        <v>0</v>
      </c>
      <c r="Q175" s="54">
        <f t="shared" si="15"/>
        <v>0</v>
      </c>
      <c r="R175" s="57"/>
      <c r="S175" s="90" t="str">
        <f>IF(AND(B175='DC - CN'!$C$16,OR(Q175&lt;&gt;0,R175&lt;&gt;0)),"x","")</f>
        <v/>
      </c>
    </row>
    <row r="176" spans="1:19" ht="18" customHeight="1">
      <c r="A176" s="2" t="str">
        <f t="shared" si="16"/>
        <v/>
      </c>
      <c r="B176" s="3"/>
      <c r="C176" s="3"/>
      <c r="D176" s="85"/>
      <c r="E176" s="85"/>
      <c r="F176" s="85"/>
      <c r="G176" s="77"/>
      <c r="H176" s="52">
        <f t="shared" si="13"/>
        <v>0</v>
      </c>
      <c r="I176" s="63"/>
      <c r="J176" s="63"/>
      <c r="K176" s="53"/>
      <c r="L176" s="53"/>
      <c r="M176" s="54"/>
      <c r="N176" s="54"/>
      <c r="O176" s="54">
        <f t="shared" si="17"/>
        <v>0</v>
      </c>
      <c r="P176" s="54">
        <f t="shared" si="14"/>
        <v>0</v>
      </c>
      <c r="Q176" s="54">
        <f t="shared" si="15"/>
        <v>0</v>
      </c>
      <c r="R176" s="57"/>
      <c r="S176" s="90" t="str">
        <f>IF(AND(B176='DC - CN'!$C$16,OR(Q176&lt;&gt;0,R176&lt;&gt;0)),"x","")</f>
        <v/>
      </c>
    </row>
    <row r="177" spans="1:19" ht="18" customHeight="1">
      <c r="A177" s="2" t="str">
        <f t="shared" si="16"/>
        <v/>
      </c>
      <c r="B177" s="3"/>
      <c r="C177" s="3"/>
      <c r="D177" s="85"/>
      <c r="E177" s="85"/>
      <c r="F177" s="85"/>
      <c r="G177" s="77"/>
      <c r="H177" s="52">
        <f t="shared" si="13"/>
        <v>0</v>
      </c>
      <c r="I177" s="63"/>
      <c r="J177" s="63"/>
      <c r="K177" s="53"/>
      <c r="L177" s="53"/>
      <c r="M177" s="54"/>
      <c r="N177" s="54"/>
      <c r="O177" s="54">
        <f t="shared" si="17"/>
        <v>0</v>
      </c>
      <c r="P177" s="54">
        <f t="shared" si="14"/>
        <v>0</v>
      </c>
      <c r="Q177" s="54">
        <f t="shared" si="15"/>
        <v>0</v>
      </c>
      <c r="R177" s="57"/>
      <c r="S177" s="90" t="str">
        <f>IF(AND(B177='DC - CN'!$C$16,OR(Q177&lt;&gt;0,R177&lt;&gt;0)),"x","")</f>
        <v/>
      </c>
    </row>
    <row r="178" spans="1:19" ht="18" customHeight="1">
      <c r="A178" s="2" t="str">
        <f t="shared" si="16"/>
        <v/>
      </c>
      <c r="B178" s="3"/>
      <c r="C178" s="3"/>
      <c r="D178" s="85"/>
      <c r="E178" s="85"/>
      <c r="F178" s="85"/>
      <c r="G178" s="77"/>
      <c r="H178" s="52">
        <f t="shared" si="13"/>
        <v>0</v>
      </c>
      <c r="I178" s="63"/>
      <c r="J178" s="63"/>
      <c r="K178" s="53"/>
      <c r="L178" s="53"/>
      <c r="M178" s="54"/>
      <c r="N178" s="54"/>
      <c r="O178" s="54">
        <f t="shared" si="17"/>
        <v>0</v>
      </c>
      <c r="P178" s="54">
        <f t="shared" si="14"/>
        <v>0</v>
      </c>
      <c r="Q178" s="54">
        <f t="shared" si="15"/>
        <v>0</v>
      </c>
      <c r="R178" s="57"/>
      <c r="S178" s="90" t="str">
        <f>IF(AND(B178='DC - CN'!$C$16,OR(Q178&lt;&gt;0,R178&lt;&gt;0)),"x","")</f>
        <v/>
      </c>
    </row>
    <row r="179" spans="1:19" ht="18" customHeight="1">
      <c r="A179" s="2" t="str">
        <f t="shared" si="16"/>
        <v/>
      </c>
      <c r="B179" s="3"/>
      <c r="C179" s="3"/>
      <c r="D179" s="85"/>
      <c r="E179" s="85"/>
      <c r="F179" s="85"/>
      <c r="G179" s="77"/>
      <c r="H179" s="52">
        <f t="shared" si="13"/>
        <v>0</v>
      </c>
      <c r="I179" s="63"/>
      <c r="J179" s="63"/>
      <c r="K179" s="53"/>
      <c r="L179" s="53"/>
      <c r="M179" s="54"/>
      <c r="N179" s="54"/>
      <c r="O179" s="54">
        <f t="shared" si="17"/>
        <v>0</v>
      </c>
      <c r="P179" s="54">
        <f t="shared" si="14"/>
        <v>0</v>
      </c>
      <c r="Q179" s="54">
        <f t="shared" si="15"/>
        <v>0</v>
      </c>
      <c r="R179" s="57"/>
      <c r="S179" s="90" t="str">
        <f>IF(AND(B179='DC - CN'!$C$16,OR(Q179&lt;&gt;0,R179&lt;&gt;0)),"x","")</f>
        <v/>
      </c>
    </row>
    <row r="180" spans="1:19" ht="18" customHeight="1">
      <c r="A180" s="2" t="str">
        <f t="shared" si="16"/>
        <v/>
      </c>
      <c r="B180" s="3"/>
      <c r="C180" s="3"/>
      <c r="D180" s="85"/>
      <c r="E180" s="85"/>
      <c r="F180" s="85"/>
      <c r="G180" s="77"/>
      <c r="H180" s="52">
        <f t="shared" si="13"/>
        <v>0</v>
      </c>
      <c r="I180" s="63"/>
      <c r="J180" s="63"/>
      <c r="K180" s="53"/>
      <c r="L180" s="53"/>
      <c r="M180" s="54"/>
      <c r="N180" s="54"/>
      <c r="O180" s="54">
        <f t="shared" si="17"/>
        <v>0</v>
      </c>
      <c r="P180" s="54">
        <f t="shared" si="14"/>
        <v>0</v>
      </c>
      <c r="Q180" s="54">
        <f t="shared" si="15"/>
        <v>0</v>
      </c>
      <c r="R180" s="57"/>
      <c r="S180" s="90" t="str">
        <f>IF(AND(B180='DC - CN'!$C$16,OR(Q180&lt;&gt;0,R180&lt;&gt;0)),"x","")</f>
        <v/>
      </c>
    </row>
    <row r="181" spans="1:19" ht="18" customHeight="1">
      <c r="A181" s="2" t="str">
        <f t="shared" si="16"/>
        <v/>
      </c>
      <c r="B181" s="3"/>
      <c r="C181" s="3"/>
      <c r="D181" s="85"/>
      <c r="E181" s="85"/>
      <c r="F181" s="85"/>
      <c r="G181" s="77"/>
      <c r="H181" s="52">
        <f t="shared" si="13"/>
        <v>0</v>
      </c>
      <c r="I181" s="63"/>
      <c r="J181" s="63"/>
      <c r="K181" s="53"/>
      <c r="L181" s="53"/>
      <c r="M181" s="54"/>
      <c r="N181" s="54"/>
      <c r="O181" s="54">
        <f t="shared" si="17"/>
        <v>0</v>
      </c>
      <c r="P181" s="54">
        <f t="shared" si="14"/>
        <v>0</v>
      </c>
      <c r="Q181" s="54">
        <f t="shared" si="15"/>
        <v>0</v>
      </c>
      <c r="R181" s="57"/>
      <c r="S181" s="90" t="str">
        <f>IF(AND(B181='DC - CN'!$C$16,OR(Q181&lt;&gt;0,R181&lt;&gt;0)),"x","")</f>
        <v/>
      </c>
    </row>
    <row r="182" spans="1:19" ht="18" customHeight="1">
      <c r="A182" s="2" t="str">
        <f t="shared" si="16"/>
        <v/>
      </c>
      <c r="B182" s="3"/>
      <c r="C182" s="3"/>
      <c r="D182" s="85"/>
      <c r="E182" s="85"/>
      <c r="F182" s="85"/>
      <c r="G182" s="77"/>
      <c r="H182" s="52">
        <f t="shared" si="13"/>
        <v>0</v>
      </c>
      <c r="I182" s="63"/>
      <c r="J182" s="63"/>
      <c r="K182" s="53"/>
      <c r="L182" s="53"/>
      <c r="M182" s="54"/>
      <c r="N182" s="54"/>
      <c r="O182" s="54">
        <f t="shared" si="17"/>
        <v>0</v>
      </c>
      <c r="P182" s="54">
        <f t="shared" si="14"/>
        <v>0</v>
      </c>
      <c r="Q182" s="54">
        <f t="shared" si="15"/>
        <v>0</v>
      </c>
      <c r="R182" s="57"/>
      <c r="S182" s="90" t="str">
        <f>IF(AND(B182='DC - CN'!$C$16,OR(Q182&lt;&gt;0,R182&lt;&gt;0)),"x","")</f>
        <v/>
      </c>
    </row>
    <row r="183" spans="1:19" ht="18" customHeight="1">
      <c r="A183" s="2" t="str">
        <f t="shared" si="16"/>
        <v/>
      </c>
      <c r="B183" s="3"/>
      <c r="C183" s="3"/>
      <c r="D183" s="85"/>
      <c r="E183" s="85"/>
      <c r="F183" s="85"/>
      <c r="G183" s="77"/>
      <c r="H183" s="52">
        <f t="shared" si="13"/>
        <v>0</v>
      </c>
      <c r="I183" s="63"/>
      <c r="J183" s="63"/>
      <c r="K183" s="53"/>
      <c r="L183" s="53"/>
      <c r="M183" s="54"/>
      <c r="N183" s="54"/>
      <c r="O183" s="54">
        <f t="shared" si="17"/>
        <v>0</v>
      </c>
      <c r="P183" s="54">
        <f t="shared" si="14"/>
        <v>0</v>
      </c>
      <c r="Q183" s="54">
        <f t="shared" si="15"/>
        <v>0</v>
      </c>
      <c r="R183" s="57"/>
      <c r="S183" s="90" t="str">
        <f>IF(AND(B183='DC - CN'!$C$16,OR(Q183&lt;&gt;0,R183&lt;&gt;0)),"x","")</f>
        <v/>
      </c>
    </row>
    <row r="184" spans="1:19" ht="18" customHeight="1">
      <c r="A184" s="2" t="str">
        <f t="shared" si="16"/>
        <v/>
      </c>
      <c r="B184" s="3"/>
      <c r="C184" s="3"/>
      <c r="D184" s="85"/>
      <c r="E184" s="85"/>
      <c r="F184" s="85"/>
      <c r="G184" s="77"/>
      <c r="H184" s="52">
        <f t="shared" si="13"/>
        <v>0</v>
      </c>
      <c r="I184" s="63"/>
      <c r="J184" s="63"/>
      <c r="K184" s="53"/>
      <c r="L184" s="53"/>
      <c r="M184" s="54"/>
      <c r="N184" s="54"/>
      <c r="O184" s="54">
        <f t="shared" si="17"/>
        <v>0</v>
      </c>
      <c r="P184" s="54">
        <f t="shared" si="14"/>
        <v>0</v>
      </c>
      <c r="Q184" s="54">
        <f t="shared" si="15"/>
        <v>0</v>
      </c>
      <c r="R184" s="57"/>
      <c r="S184" s="90" t="str">
        <f>IF(AND(B184='DC - CN'!$C$16,OR(Q184&lt;&gt;0,R184&lt;&gt;0)),"x","")</f>
        <v/>
      </c>
    </row>
    <row r="185" spans="1:19" ht="18" customHeight="1">
      <c r="A185" s="2" t="str">
        <f t="shared" si="16"/>
        <v/>
      </c>
      <c r="B185" s="3"/>
      <c r="C185" s="3"/>
      <c r="D185" s="85"/>
      <c r="E185" s="85"/>
      <c r="F185" s="85"/>
      <c r="G185" s="77"/>
      <c r="H185" s="52">
        <f t="shared" si="13"/>
        <v>0</v>
      </c>
      <c r="I185" s="63"/>
      <c r="J185" s="63"/>
      <c r="K185" s="53"/>
      <c r="L185" s="53"/>
      <c r="M185" s="54"/>
      <c r="N185" s="54"/>
      <c r="O185" s="54">
        <f t="shared" si="17"/>
        <v>0</v>
      </c>
      <c r="P185" s="54">
        <f t="shared" si="14"/>
        <v>0</v>
      </c>
      <c r="Q185" s="54">
        <f t="shared" si="15"/>
        <v>0</v>
      </c>
      <c r="R185" s="57"/>
      <c r="S185" s="90" t="str">
        <f>IF(AND(B185='DC - CN'!$C$16,OR(Q185&lt;&gt;0,R185&lt;&gt;0)),"x","")</f>
        <v/>
      </c>
    </row>
    <row r="186" spans="1:19" ht="18" customHeight="1">
      <c r="A186" s="2" t="str">
        <f t="shared" si="16"/>
        <v/>
      </c>
      <c r="B186" s="3"/>
      <c r="C186" s="3"/>
      <c r="D186" s="85"/>
      <c r="E186" s="85"/>
      <c r="F186" s="85"/>
      <c r="G186" s="77"/>
      <c r="H186" s="52">
        <f t="shared" si="13"/>
        <v>0</v>
      </c>
      <c r="I186" s="63"/>
      <c r="J186" s="63"/>
      <c r="K186" s="53"/>
      <c r="L186" s="53"/>
      <c r="M186" s="54"/>
      <c r="N186" s="54"/>
      <c r="O186" s="54">
        <f t="shared" si="17"/>
        <v>0</v>
      </c>
      <c r="P186" s="54">
        <f t="shared" si="14"/>
        <v>0</v>
      </c>
      <c r="Q186" s="54">
        <f t="shared" si="15"/>
        <v>0</v>
      </c>
      <c r="R186" s="57"/>
      <c r="S186" s="90" t="str">
        <f>IF(AND(B186='DC - CN'!$C$16,OR(Q186&lt;&gt;0,R186&lt;&gt;0)),"x","")</f>
        <v/>
      </c>
    </row>
    <row r="187" spans="1:19" ht="18" customHeight="1">
      <c r="A187" s="2" t="str">
        <f t="shared" si="16"/>
        <v/>
      </c>
      <c r="B187" s="3"/>
      <c r="C187" s="3"/>
      <c r="D187" s="85"/>
      <c r="E187" s="85"/>
      <c r="F187" s="85"/>
      <c r="G187" s="77"/>
      <c r="H187" s="52">
        <f t="shared" si="13"/>
        <v>0</v>
      </c>
      <c r="I187" s="63"/>
      <c r="J187" s="63"/>
      <c r="K187" s="53"/>
      <c r="L187" s="53"/>
      <c r="M187" s="54"/>
      <c r="N187" s="54"/>
      <c r="O187" s="54">
        <f t="shared" si="17"/>
        <v>0</v>
      </c>
      <c r="P187" s="54">
        <f t="shared" si="14"/>
        <v>0</v>
      </c>
      <c r="Q187" s="54">
        <f t="shared" si="15"/>
        <v>0</v>
      </c>
      <c r="R187" s="57"/>
      <c r="S187" s="90" t="str">
        <f>IF(AND(B187='DC - CN'!$C$16,OR(Q187&lt;&gt;0,R187&lt;&gt;0)),"x","")</f>
        <v/>
      </c>
    </row>
    <row r="188" spans="1:19" ht="18" customHeight="1">
      <c r="A188" s="2" t="str">
        <f t="shared" si="16"/>
        <v/>
      </c>
      <c r="B188" s="3"/>
      <c r="C188" s="3"/>
      <c r="D188" s="85"/>
      <c r="E188" s="85"/>
      <c r="F188" s="85"/>
      <c r="G188" s="77"/>
      <c r="H188" s="52">
        <f t="shared" si="13"/>
        <v>0</v>
      </c>
      <c r="I188" s="63"/>
      <c r="J188" s="63"/>
      <c r="K188" s="53"/>
      <c r="L188" s="53"/>
      <c r="M188" s="54"/>
      <c r="N188" s="54"/>
      <c r="O188" s="54">
        <f t="shared" si="17"/>
        <v>0</v>
      </c>
      <c r="P188" s="54">
        <f t="shared" si="14"/>
        <v>0</v>
      </c>
      <c r="Q188" s="54">
        <f t="shared" si="15"/>
        <v>0</v>
      </c>
      <c r="R188" s="57"/>
      <c r="S188" s="90" t="str">
        <f>IF(AND(B188='DC - CN'!$C$16,OR(Q188&lt;&gt;0,R188&lt;&gt;0)),"x","")</f>
        <v/>
      </c>
    </row>
    <row r="189" spans="1:19" ht="18" customHeight="1">
      <c r="A189" s="2" t="str">
        <f t="shared" si="16"/>
        <v/>
      </c>
      <c r="B189" s="3"/>
      <c r="C189" s="3"/>
      <c r="D189" s="85"/>
      <c r="E189" s="85"/>
      <c r="F189" s="85"/>
      <c r="G189" s="77"/>
      <c r="H189" s="52">
        <f t="shared" si="13"/>
        <v>0</v>
      </c>
      <c r="I189" s="63"/>
      <c r="J189" s="63"/>
      <c r="K189" s="53"/>
      <c r="L189" s="53"/>
      <c r="M189" s="54"/>
      <c r="N189" s="54"/>
      <c r="O189" s="54">
        <f t="shared" si="17"/>
        <v>0</v>
      </c>
      <c r="P189" s="54">
        <f t="shared" si="14"/>
        <v>0</v>
      </c>
      <c r="Q189" s="54">
        <f t="shared" si="15"/>
        <v>0</v>
      </c>
      <c r="R189" s="57"/>
      <c r="S189" s="90" t="str">
        <f>IF(AND(B189='DC - CN'!$C$16,OR(Q189&lt;&gt;0,R189&lt;&gt;0)),"x","")</f>
        <v/>
      </c>
    </row>
    <row r="190" spans="1:19" ht="18" customHeight="1">
      <c r="A190" s="2" t="str">
        <f t="shared" si="16"/>
        <v/>
      </c>
      <c r="B190" s="3"/>
      <c r="C190" s="3"/>
      <c r="D190" s="85"/>
      <c r="E190" s="85"/>
      <c r="F190" s="85"/>
      <c r="G190" s="77"/>
      <c r="H190" s="52">
        <f t="shared" si="13"/>
        <v>0</v>
      </c>
      <c r="I190" s="63"/>
      <c r="J190" s="63"/>
      <c r="K190" s="53"/>
      <c r="L190" s="53"/>
      <c r="M190" s="54"/>
      <c r="N190" s="54"/>
      <c r="O190" s="54">
        <f t="shared" si="17"/>
        <v>0</v>
      </c>
      <c r="P190" s="54">
        <f t="shared" si="14"/>
        <v>0</v>
      </c>
      <c r="Q190" s="54">
        <f t="shared" si="15"/>
        <v>0</v>
      </c>
      <c r="R190" s="57"/>
      <c r="S190" s="90" t="str">
        <f>IF(AND(B190='DC - CN'!$C$16,OR(Q190&lt;&gt;0,R190&lt;&gt;0)),"x","")</f>
        <v/>
      </c>
    </row>
    <row r="191" spans="1:19" ht="18" customHeight="1">
      <c r="A191" s="2" t="str">
        <f t="shared" si="16"/>
        <v/>
      </c>
      <c r="B191" s="3"/>
      <c r="C191" s="3"/>
      <c r="D191" s="85"/>
      <c r="E191" s="85"/>
      <c r="F191" s="85"/>
      <c r="G191" s="77"/>
      <c r="H191" s="52">
        <f t="shared" si="13"/>
        <v>0</v>
      </c>
      <c r="I191" s="63"/>
      <c r="J191" s="63"/>
      <c r="K191" s="53"/>
      <c r="L191" s="53"/>
      <c r="M191" s="54"/>
      <c r="N191" s="54"/>
      <c r="O191" s="54">
        <f t="shared" si="17"/>
        <v>0</v>
      </c>
      <c r="P191" s="54">
        <f t="shared" si="14"/>
        <v>0</v>
      </c>
      <c r="Q191" s="54">
        <f t="shared" si="15"/>
        <v>0</v>
      </c>
      <c r="R191" s="57"/>
      <c r="S191" s="90" t="str">
        <f>IF(AND(B191='DC - CN'!$C$16,OR(Q191&lt;&gt;0,R191&lt;&gt;0)),"x","")</f>
        <v/>
      </c>
    </row>
    <row r="192" spans="1:19" ht="18" customHeight="1">
      <c r="A192" s="2" t="str">
        <f t="shared" si="16"/>
        <v/>
      </c>
      <c r="B192" s="3"/>
      <c r="C192" s="3"/>
      <c r="D192" s="85"/>
      <c r="E192" s="85"/>
      <c r="F192" s="85"/>
      <c r="G192" s="77"/>
      <c r="H192" s="52">
        <f t="shared" si="13"/>
        <v>0</v>
      </c>
      <c r="I192" s="63"/>
      <c r="J192" s="63"/>
      <c r="K192" s="53"/>
      <c r="L192" s="53"/>
      <c r="M192" s="54"/>
      <c r="N192" s="54"/>
      <c r="O192" s="54">
        <f t="shared" si="17"/>
        <v>0</v>
      </c>
      <c r="P192" s="54">
        <f t="shared" si="14"/>
        <v>0</v>
      </c>
      <c r="Q192" s="54">
        <f t="shared" si="15"/>
        <v>0</v>
      </c>
      <c r="R192" s="57"/>
      <c r="S192" s="90" t="str">
        <f>IF(AND(B192='DC - CN'!$C$16,OR(Q192&lt;&gt;0,R192&lt;&gt;0)),"x","")</f>
        <v/>
      </c>
    </row>
    <row r="193" spans="1:19" ht="18" customHeight="1">
      <c r="A193" s="2" t="str">
        <f t="shared" si="16"/>
        <v/>
      </c>
      <c r="B193" s="3"/>
      <c r="C193" s="3"/>
      <c r="D193" s="85"/>
      <c r="E193" s="85"/>
      <c r="F193" s="85"/>
      <c r="G193" s="77"/>
      <c r="H193" s="52">
        <f t="shared" si="13"/>
        <v>0</v>
      </c>
      <c r="I193" s="63"/>
      <c r="J193" s="63"/>
      <c r="K193" s="53"/>
      <c r="L193" s="53"/>
      <c r="M193" s="54"/>
      <c r="N193" s="54"/>
      <c r="O193" s="54">
        <f t="shared" si="17"/>
        <v>0</v>
      </c>
      <c r="P193" s="54">
        <f t="shared" si="14"/>
        <v>0</v>
      </c>
      <c r="Q193" s="54">
        <f t="shared" si="15"/>
        <v>0</v>
      </c>
      <c r="R193" s="57"/>
      <c r="S193" s="90" t="str">
        <f>IF(AND(B193='DC - CN'!$C$16,OR(Q193&lt;&gt;0,R193&lt;&gt;0)),"x","")</f>
        <v/>
      </c>
    </row>
    <row r="194" spans="1:19" ht="18" customHeight="1">
      <c r="A194" s="2" t="str">
        <f t="shared" si="16"/>
        <v/>
      </c>
      <c r="B194" s="3"/>
      <c r="C194" s="3"/>
      <c r="D194" s="85"/>
      <c r="E194" s="85"/>
      <c r="F194" s="85"/>
      <c r="G194" s="77"/>
      <c r="H194" s="52">
        <f t="shared" si="13"/>
        <v>0</v>
      </c>
      <c r="I194" s="63"/>
      <c r="J194" s="63"/>
      <c r="K194" s="53"/>
      <c r="L194" s="53"/>
      <c r="M194" s="54"/>
      <c r="N194" s="54"/>
      <c r="O194" s="54">
        <f t="shared" si="17"/>
        <v>0</v>
      </c>
      <c r="P194" s="54">
        <f t="shared" si="14"/>
        <v>0</v>
      </c>
      <c r="Q194" s="54">
        <f t="shared" si="15"/>
        <v>0</v>
      </c>
      <c r="R194" s="57"/>
      <c r="S194" s="90" t="str">
        <f>IF(AND(B194='DC - CN'!$C$16,OR(Q194&lt;&gt;0,R194&lt;&gt;0)),"x","")</f>
        <v/>
      </c>
    </row>
    <row r="195" spans="1:19" ht="18" customHeight="1">
      <c r="A195" s="2" t="str">
        <f t="shared" si="16"/>
        <v/>
      </c>
      <c r="B195" s="3"/>
      <c r="C195" s="3"/>
      <c r="D195" s="85"/>
      <c r="E195" s="85"/>
      <c r="F195" s="85"/>
      <c r="G195" s="77"/>
      <c r="H195" s="52">
        <f t="shared" si="13"/>
        <v>0</v>
      </c>
      <c r="I195" s="63"/>
      <c r="J195" s="63"/>
      <c r="K195" s="53"/>
      <c r="L195" s="53"/>
      <c r="M195" s="54"/>
      <c r="N195" s="54"/>
      <c r="O195" s="54">
        <f t="shared" si="17"/>
        <v>0</v>
      </c>
      <c r="P195" s="54">
        <f t="shared" si="14"/>
        <v>0</v>
      </c>
      <c r="Q195" s="54">
        <f t="shared" si="15"/>
        <v>0</v>
      </c>
      <c r="R195" s="57"/>
      <c r="S195" s="90" t="str">
        <f>IF(AND(B195='DC - CN'!$C$16,OR(Q195&lt;&gt;0,R195&lt;&gt;0)),"x","")</f>
        <v/>
      </c>
    </row>
    <row r="196" spans="1:19" ht="18" customHeight="1">
      <c r="A196" s="2" t="str">
        <f t="shared" si="16"/>
        <v/>
      </c>
      <c r="B196" s="3"/>
      <c r="C196" s="3"/>
      <c r="D196" s="85"/>
      <c r="E196" s="85"/>
      <c r="F196" s="85"/>
      <c r="G196" s="77"/>
      <c r="H196" s="52">
        <f t="shared" ref="H196:H259" si="18">IF(N196&lt;&gt;"",ROUND(G196*N196,0),0)</f>
        <v>0</v>
      </c>
      <c r="I196" s="63"/>
      <c r="J196" s="63"/>
      <c r="K196" s="53"/>
      <c r="L196" s="53"/>
      <c r="M196" s="54"/>
      <c r="N196" s="54"/>
      <c r="O196" s="54">
        <f t="shared" si="17"/>
        <v>0</v>
      </c>
      <c r="P196" s="54">
        <f t="shared" ref="P196:P259" si="19">ROUND(M196*N196,0)</f>
        <v>0</v>
      </c>
      <c r="Q196" s="54">
        <f t="shared" ref="Q196:Q259" si="20">ROUND(M196*(N196+O196),0)</f>
        <v>0</v>
      </c>
      <c r="R196" s="57"/>
      <c r="S196" s="90" t="str">
        <f>IF(AND(B196='DC - CN'!$C$16,OR(Q196&lt;&gt;0,R196&lt;&gt;0)),"x","")</f>
        <v/>
      </c>
    </row>
    <row r="197" spans="1:19" ht="18" customHeight="1">
      <c r="A197" s="2" t="str">
        <f t="shared" si="16"/>
        <v/>
      </c>
      <c r="B197" s="3"/>
      <c r="C197" s="3"/>
      <c r="D197" s="85"/>
      <c r="E197" s="85"/>
      <c r="F197" s="85"/>
      <c r="G197" s="77"/>
      <c r="H197" s="52">
        <f t="shared" si="18"/>
        <v>0</v>
      </c>
      <c r="I197" s="63"/>
      <c r="J197" s="63"/>
      <c r="K197" s="53"/>
      <c r="L197" s="53"/>
      <c r="M197" s="54"/>
      <c r="N197" s="54"/>
      <c r="O197" s="54">
        <f t="shared" si="17"/>
        <v>0</v>
      </c>
      <c r="P197" s="54">
        <f t="shared" si="19"/>
        <v>0</v>
      </c>
      <c r="Q197" s="54">
        <f t="shared" si="20"/>
        <v>0</v>
      </c>
      <c r="R197" s="57"/>
      <c r="S197" s="90" t="str">
        <f>IF(AND(B197='DC - CN'!$C$16,OR(Q197&lt;&gt;0,R197&lt;&gt;0)),"x","")</f>
        <v/>
      </c>
    </row>
    <row r="198" spans="1:19" ht="18" customHeight="1">
      <c r="A198" s="2" t="str">
        <f t="shared" si="16"/>
        <v/>
      </c>
      <c r="B198" s="3"/>
      <c r="C198" s="3"/>
      <c r="D198" s="85"/>
      <c r="E198" s="85"/>
      <c r="F198" s="85"/>
      <c r="G198" s="77"/>
      <c r="H198" s="52">
        <f t="shared" si="18"/>
        <v>0</v>
      </c>
      <c r="I198" s="63"/>
      <c r="J198" s="63"/>
      <c r="K198" s="53"/>
      <c r="L198" s="53"/>
      <c r="M198" s="54"/>
      <c r="N198" s="54"/>
      <c r="O198" s="54">
        <f t="shared" si="17"/>
        <v>0</v>
      </c>
      <c r="P198" s="54">
        <f t="shared" si="19"/>
        <v>0</v>
      </c>
      <c r="Q198" s="54">
        <f t="shared" si="20"/>
        <v>0</v>
      </c>
      <c r="R198" s="57"/>
      <c r="S198" s="90" t="str">
        <f>IF(AND(B198='DC - CN'!$C$16,OR(Q198&lt;&gt;0,R198&lt;&gt;0)),"x","")</f>
        <v/>
      </c>
    </row>
    <row r="199" spans="1:19" ht="18" customHeight="1">
      <c r="A199" s="2" t="str">
        <f t="shared" si="16"/>
        <v/>
      </c>
      <c r="B199" s="3"/>
      <c r="C199" s="3"/>
      <c r="D199" s="85"/>
      <c r="E199" s="85"/>
      <c r="F199" s="85"/>
      <c r="G199" s="77"/>
      <c r="H199" s="52">
        <f t="shared" si="18"/>
        <v>0</v>
      </c>
      <c r="I199" s="63"/>
      <c r="J199" s="63"/>
      <c r="K199" s="53"/>
      <c r="L199" s="53"/>
      <c r="M199" s="54"/>
      <c r="N199" s="54"/>
      <c r="O199" s="54">
        <f t="shared" si="17"/>
        <v>0</v>
      </c>
      <c r="P199" s="54">
        <f t="shared" si="19"/>
        <v>0</v>
      </c>
      <c r="Q199" s="54">
        <f t="shared" si="20"/>
        <v>0</v>
      </c>
      <c r="R199" s="57"/>
      <c r="S199" s="90" t="str">
        <f>IF(AND(B199='DC - CN'!$C$16,OR(Q199&lt;&gt;0,R199&lt;&gt;0)),"x","")</f>
        <v/>
      </c>
    </row>
    <row r="200" spans="1:19" ht="18" customHeight="1">
      <c r="A200" s="2" t="str">
        <f t="shared" si="16"/>
        <v/>
      </c>
      <c r="B200" s="3"/>
      <c r="C200" s="3"/>
      <c r="D200" s="85"/>
      <c r="E200" s="85"/>
      <c r="F200" s="85"/>
      <c r="G200" s="77"/>
      <c r="H200" s="52">
        <f t="shared" si="18"/>
        <v>0</v>
      </c>
      <c r="I200" s="63"/>
      <c r="J200" s="63"/>
      <c r="K200" s="53"/>
      <c r="L200" s="53"/>
      <c r="M200" s="54"/>
      <c r="N200" s="54"/>
      <c r="O200" s="54">
        <f t="shared" si="17"/>
        <v>0</v>
      </c>
      <c r="P200" s="54">
        <f t="shared" si="19"/>
        <v>0</v>
      </c>
      <c r="Q200" s="54">
        <f t="shared" si="20"/>
        <v>0</v>
      </c>
      <c r="R200" s="57"/>
      <c r="S200" s="90" t="str">
        <f>IF(AND(B200='DC - CN'!$C$16,OR(Q200&lt;&gt;0,R200&lt;&gt;0)),"x","")</f>
        <v/>
      </c>
    </row>
    <row r="201" spans="1:19" ht="18" customHeight="1">
      <c r="A201" s="2" t="str">
        <f t="shared" si="16"/>
        <v/>
      </c>
      <c r="B201" s="3"/>
      <c r="C201" s="3"/>
      <c r="D201" s="85"/>
      <c r="E201" s="85"/>
      <c r="F201" s="85"/>
      <c r="G201" s="77"/>
      <c r="H201" s="52">
        <f t="shared" si="18"/>
        <v>0</v>
      </c>
      <c r="I201" s="63"/>
      <c r="J201" s="63"/>
      <c r="K201" s="53"/>
      <c r="L201" s="53"/>
      <c r="M201" s="54"/>
      <c r="N201" s="54"/>
      <c r="O201" s="54">
        <f t="shared" si="17"/>
        <v>0</v>
      </c>
      <c r="P201" s="54">
        <f t="shared" si="19"/>
        <v>0</v>
      </c>
      <c r="Q201" s="54">
        <f t="shared" si="20"/>
        <v>0</v>
      </c>
      <c r="R201" s="57"/>
      <c r="S201" s="90" t="str">
        <f>IF(AND(B201='DC - CN'!$C$16,OR(Q201&lt;&gt;0,R201&lt;&gt;0)),"x","")</f>
        <v/>
      </c>
    </row>
    <row r="202" spans="1:19" ht="18" customHeight="1">
      <c r="A202" s="2" t="str">
        <f t="shared" si="16"/>
        <v/>
      </c>
      <c r="B202" s="3"/>
      <c r="C202" s="3"/>
      <c r="D202" s="85"/>
      <c r="E202" s="85"/>
      <c r="F202" s="85"/>
      <c r="G202" s="77"/>
      <c r="H202" s="52">
        <f t="shared" si="18"/>
        <v>0</v>
      </c>
      <c r="I202" s="63"/>
      <c r="J202" s="63"/>
      <c r="K202" s="53"/>
      <c r="L202" s="53"/>
      <c r="M202" s="54"/>
      <c r="N202" s="54"/>
      <c r="O202" s="54">
        <f t="shared" si="17"/>
        <v>0</v>
      </c>
      <c r="P202" s="54">
        <f t="shared" si="19"/>
        <v>0</v>
      </c>
      <c r="Q202" s="54">
        <f t="shared" si="20"/>
        <v>0</v>
      </c>
      <c r="R202" s="57"/>
      <c r="S202" s="90" t="str">
        <f>IF(AND(B202='DC - CN'!$C$16,OR(Q202&lt;&gt;0,R202&lt;&gt;0)),"x","")</f>
        <v/>
      </c>
    </row>
    <row r="203" spans="1:19" ht="18" customHeight="1">
      <c r="A203" s="2" t="str">
        <f t="shared" si="16"/>
        <v/>
      </c>
      <c r="B203" s="3"/>
      <c r="C203" s="3"/>
      <c r="D203" s="85"/>
      <c r="E203" s="85"/>
      <c r="F203" s="85"/>
      <c r="G203" s="77"/>
      <c r="H203" s="52">
        <f t="shared" si="18"/>
        <v>0</v>
      </c>
      <c r="I203" s="63"/>
      <c r="J203" s="63"/>
      <c r="K203" s="53"/>
      <c r="L203" s="53"/>
      <c r="M203" s="54"/>
      <c r="N203" s="54"/>
      <c r="O203" s="54">
        <f t="shared" si="17"/>
        <v>0</v>
      </c>
      <c r="P203" s="54">
        <f t="shared" si="19"/>
        <v>0</v>
      </c>
      <c r="Q203" s="54">
        <f t="shared" si="20"/>
        <v>0</v>
      </c>
      <c r="R203" s="57"/>
      <c r="S203" s="90" t="str">
        <f>IF(AND(B203='DC - CN'!$C$16,OR(Q203&lt;&gt;0,R203&lt;&gt;0)),"x","")</f>
        <v/>
      </c>
    </row>
    <row r="204" spans="1:19" ht="18" customHeight="1">
      <c r="A204" s="2" t="str">
        <f t="shared" si="16"/>
        <v/>
      </c>
      <c r="B204" s="3"/>
      <c r="C204" s="3"/>
      <c r="D204" s="85"/>
      <c r="E204" s="85"/>
      <c r="F204" s="85"/>
      <c r="G204" s="77"/>
      <c r="H204" s="52">
        <f t="shared" si="18"/>
        <v>0</v>
      </c>
      <c r="I204" s="63"/>
      <c r="J204" s="63"/>
      <c r="K204" s="53"/>
      <c r="L204" s="53"/>
      <c r="M204" s="54"/>
      <c r="N204" s="54"/>
      <c r="O204" s="54">
        <f t="shared" si="17"/>
        <v>0</v>
      </c>
      <c r="P204" s="54">
        <f t="shared" si="19"/>
        <v>0</v>
      </c>
      <c r="Q204" s="54">
        <f t="shared" si="20"/>
        <v>0</v>
      </c>
      <c r="R204" s="57"/>
      <c r="S204" s="90" t="str">
        <f>IF(AND(B204='DC - CN'!$C$16,OR(Q204&lt;&gt;0,R204&lt;&gt;0)),"x","")</f>
        <v/>
      </c>
    </row>
    <row r="205" spans="1:19" ht="18" customHeight="1">
      <c r="A205" s="2" t="str">
        <f t="shared" si="16"/>
        <v/>
      </c>
      <c r="B205" s="3"/>
      <c r="C205" s="3"/>
      <c r="D205" s="85"/>
      <c r="E205" s="85"/>
      <c r="F205" s="85"/>
      <c r="G205" s="77"/>
      <c r="H205" s="52">
        <f t="shared" si="18"/>
        <v>0</v>
      </c>
      <c r="I205" s="63"/>
      <c r="J205" s="63"/>
      <c r="K205" s="53"/>
      <c r="L205" s="53"/>
      <c r="M205" s="54"/>
      <c r="N205" s="54"/>
      <c r="O205" s="54">
        <f t="shared" si="17"/>
        <v>0</v>
      </c>
      <c r="P205" s="54">
        <f t="shared" si="19"/>
        <v>0</v>
      </c>
      <c r="Q205" s="54">
        <f t="shared" si="20"/>
        <v>0</v>
      </c>
      <c r="R205" s="57"/>
      <c r="S205" s="90" t="str">
        <f>IF(AND(B205='DC - CN'!$C$16,OR(Q205&lt;&gt;0,R205&lt;&gt;0)),"x","")</f>
        <v/>
      </c>
    </row>
    <row r="206" spans="1:19" ht="18" customHeight="1">
      <c r="A206" s="2" t="str">
        <f t="shared" si="16"/>
        <v/>
      </c>
      <c r="B206" s="3"/>
      <c r="C206" s="3"/>
      <c r="D206" s="85"/>
      <c r="E206" s="85"/>
      <c r="F206" s="85"/>
      <c r="G206" s="77"/>
      <c r="H206" s="52">
        <f t="shared" si="18"/>
        <v>0</v>
      </c>
      <c r="I206" s="63"/>
      <c r="J206" s="63"/>
      <c r="K206" s="53"/>
      <c r="L206" s="53"/>
      <c r="M206" s="54"/>
      <c r="N206" s="54"/>
      <c r="O206" s="54">
        <f t="shared" si="17"/>
        <v>0</v>
      </c>
      <c r="P206" s="54">
        <f t="shared" si="19"/>
        <v>0</v>
      </c>
      <c r="Q206" s="54">
        <f t="shared" si="20"/>
        <v>0</v>
      </c>
      <c r="R206" s="57"/>
      <c r="S206" s="90" t="str">
        <f>IF(AND(B206='DC - CN'!$C$16,OR(Q206&lt;&gt;0,R206&lt;&gt;0)),"x","")</f>
        <v/>
      </c>
    </row>
    <row r="207" spans="1:19" ht="18" customHeight="1">
      <c r="A207" s="2" t="str">
        <f t="shared" si="16"/>
        <v/>
      </c>
      <c r="B207" s="3"/>
      <c r="C207" s="3"/>
      <c r="D207" s="85"/>
      <c r="E207" s="85"/>
      <c r="F207" s="85"/>
      <c r="G207" s="77"/>
      <c r="H207" s="52">
        <f t="shared" si="18"/>
        <v>0</v>
      </c>
      <c r="I207" s="63"/>
      <c r="J207" s="63"/>
      <c r="K207" s="53"/>
      <c r="L207" s="53"/>
      <c r="M207" s="54"/>
      <c r="N207" s="54"/>
      <c r="O207" s="54">
        <f t="shared" si="17"/>
        <v>0</v>
      </c>
      <c r="P207" s="54">
        <f t="shared" si="19"/>
        <v>0</v>
      </c>
      <c r="Q207" s="54">
        <f t="shared" si="20"/>
        <v>0</v>
      </c>
      <c r="R207" s="57"/>
      <c r="S207" s="90" t="str">
        <f>IF(AND(B207='DC - CN'!$C$16,OR(Q207&lt;&gt;0,R207&lt;&gt;0)),"x","")</f>
        <v/>
      </c>
    </row>
    <row r="208" spans="1:19" ht="18" customHeight="1">
      <c r="A208" s="2" t="str">
        <f t="shared" si="16"/>
        <v/>
      </c>
      <c r="B208" s="3"/>
      <c r="C208" s="3"/>
      <c r="D208" s="85"/>
      <c r="E208" s="85"/>
      <c r="F208" s="85"/>
      <c r="G208" s="77"/>
      <c r="H208" s="52">
        <f t="shared" si="18"/>
        <v>0</v>
      </c>
      <c r="I208" s="63"/>
      <c r="J208" s="63"/>
      <c r="K208" s="53"/>
      <c r="L208" s="53"/>
      <c r="M208" s="54"/>
      <c r="N208" s="54"/>
      <c r="O208" s="54">
        <f t="shared" si="17"/>
        <v>0</v>
      </c>
      <c r="P208" s="54">
        <f t="shared" si="19"/>
        <v>0</v>
      </c>
      <c r="Q208" s="54">
        <f t="shared" si="20"/>
        <v>0</v>
      </c>
      <c r="R208" s="57"/>
      <c r="S208" s="90" t="str">
        <f>IF(AND(B208='DC - CN'!$C$16,OR(Q208&lt;&gt;0,R208&lt;&gt;0)),"x","")</f>
        <v/>
      </c>
    </row>
    <row r="209" spans="1:19" ht="18" customHeight="1">
      <c r="A209" s="2" t="str">
        <f t="shared" si="16"/>
        <v/>
      </c>
      <c r="B209" s="3"/>
      <c r="C209" s="3"/>
      <c r="D209" s="85"/>
      <c r="E209" s="85"/>
      <c r="F209" s="85"/>
      <c r="G209" s="77"/>
      <c r="H209" s="52">
        <f t="shared" si="18"/>
        <v>0</v>
      </c>
      <c r="I209" s="63"/>
      <c r="J209" s="63"/>
      <c r="K209" s="53"/>
      <c r="L209" s="53"/>
      <c r="M209" s="54"/>
      <c r="N209" s="54"/>
      <c r="O209" s="54">
        <f t="shared" si="17"/>
        <v>0</v>
      </c>
      <c r="P209" s="54">
        <f t="shared" si="19"/>
        <v>0</v>
      </c>
      <c r="Q209" s="54">
        <f t="shared" si="20"/>
        <v>0</v>
      </c>
      <c r="R209" s="57"/>
      <c r="S209" s="90" t="str">
        <f>IF(AND(B209='DC - CN'!$C$16,OR(Q209&lt;&gt;0,R209&lt;&gt;0)),"x","")</f>
        <v/>
      </c>
    </row>
    <row r="210" spans="1:19" ht="18" customHeight="1">
      <c r="A210" s="2" t="str">
        <f t="shared" si="16"/>
        <v/>
      </c>
      <c r="B210" s="3"/>
      <c r="C210" s="3"/>
      <c r="D210" s="85"/>
      <c r="E210" s="85"/>
      <c r="F210" s="85"/>
      <c r="G210" s="77"/>
      <c r="H210" s="52">
        <f t="shared" si="18"/>
        <v>0</v>
      </c>
      <c r="I210" s="63"/>
      <c r="J210" s="63"/>
      <c r="K210" s="53"/>
      <c r="L210" s="53"/>
      <c r="M210" s="54"/>
      <c r="N210" s="54"/>
      <c r="O210" s="54">
        <f t="shared" si="17"/>
        <v>0</v>
      </c>
      <c r="P210" s="54">
        <f t="shared" si="19"/>
        <v>0</v>
      </c>
      <c r="Q210" s="54">
        <f t="shared" si="20"/>
        <v>0</v>
      </c>
      <c r="R210" s="57"/>
      <c r="S210" s="90" t="str">
        <f>IF(AND(B210='DC - CN'!$C$16,OR(Q210&lt;&gt;0,R210&lt;&gt;0)),"x","")</f>
        <v/>
      </c>
    </row>
    <row r="211" spans="1:19" ht="18" customHeight="1">
      <c r="A211" s="2" t="str">
        <f t="shared" si="16"/>
        <v/>
      </c>
      <c r="B211" s="3"/>
      <c r="C211" s="3"/>
      <c r="D211" s="85"/>
      <c r="E211" s="85"/>
      <c r="F211" s="85"/>
      <c r="G211" s="77"/>
      <c r="H211" s="52">
        <f t="shared" si="18"/>
        <v>0</v>
      </c>
      <c r="I211" s="63"/>
      <c r="J211" s="63"/>
      <c r="K211" s="53"/>
      <c r="L211" s="53"/>
      <c r="M211" s="54"/>
      <c r="N211" s="54"/>
      <c r="O211" s="54">
        <f t="shared" si="17"/>
        <v>0</v>
      </c>
      <c r="P211" s="54">
        <f t="shared" si="19"/>
        <v>0</v>
      </c>
      <c r="Q211" s="54">
        <f t="shared" si="20"/>
        <v>0</v>
      </c>
      <c r="R211" s="57"/>
      <c r="S211" s="90" t="str">
        <f>IF(AND(B211='DC - CN'!$C$16,OR(Q211&lt;&gt;0,R211&lt;&gt;0)),"x","")</f>
        <v/>
      </c>
    </row>
    <row r="212" spans="1:19" ht="18" customHeight="1">
      <c r="A212" s="2" t="str">
        <f t="shared" si="16"/>
        <v/>
      </c>
      <c r="B212" s="3"/>
      <c r="C212" s="3"/>
      <c r="D212" s="85"/>
      <c r="E212" s="85"/>
      <c r="F212" s="85"/>
      <c r="G212" s="77"/>
      <c r="H212" s="52">
        <f t="shared" si="18"/>
        <v>0</v>
      </c>
      <c r="I212" s="63"/>
      <c r="J212" s="63"/>
      <c r="K212" s="53"/>
      <c r="L212" s="53"/>
      <c r="M212" s="54"/>
      <c r="N212" s="54"/>
      <c r="O212" s="54">
        <f t="shared" si="17"/>
        <v>0</v>
      </c>
      <c r="P212" s="54">
        <f t="shared" si="19"/>
        <v>0</v>
      </c>
      <c r="Q212" s="54">
        <f t="shared" si="20"/>
        <v>0</v>
      </c>
      <c r="R212" s="57"/>
      <c r="S212" s="90" t="str">
        <f>IF(AND(B212='DC - CN'!$C$16,OR(Q212&lt;&gt;0,R212&lt;&gt;0)),"x","")</f>
        <v/>
      </c>
    </row>
    <row r="213" spans="1:19" ht="18" customHeight="1">
      <c r="A213" s="2" t="str">
        <f t="shared" si="16"/>
        <v/>
      </c>
      <c r="B213" s="3"/>
      <c r="C213" s="3"/>
      <c r="D213" s="85"/>
      <c r="E213" s="85"/>
      <c r="F213" s="85"/>
      <c r="G213" s="77"/>
      <c r="H213" s="52">
        <f t="shared" si="18"/>
        <v>0</v>
      </c>
      <c r="I213" s="63"/>
      <c r="J213" s="63"/>
      <c r="K213" s="53"/>
      <c r="L213" s="53"/>
      <c r="M213" s="54"/>
      <c r="N213" s="54"/>
      <c r="O213" s="54">
        <f t="shared" si="17"/>
        <v>0</v>
      </c>
      <c r="P213" s="54">
        <f t="shared" si="19"/>
        <v>0</v>
      </c>
      <c r="Q213" s="54">
        <f t="shared" si="20"/>
        <v>0</v>
      </c>
      <c r="R213" s="57"/>
      <c r="S213" s="90" t="str">
        <f>IF(AND(B213='DC - CN'!$C$16,OR(Q213&lt;&gt;0,R213&lt;&gt;0)),"x","")</f>
        <v/>
      </c>
    </row>
    <row r="214" spans="1:19" ht="18" customHeight="1">
      <c r="A214" s="2" t="str">
        <f t="shared" si="16"/>
        <v/>
      </c>
      <c r="B214" s="3"/>
      <c r="C214" s="3"/>
      <c r="D214" s="85"/>
      <c r="E214" s="85"/>
      <c r="F214" s="85"/>
      <c r="G214" s="77"/>
      <c r="H214" s="52">
        <f t="shared" si="18"/>
        <v>0</v>
      </c>
      <c r="I214" s="63"/>
      <c r="J214" s="63"/>
      <c r="K214" s="53"/>
      <c r="L214" s="53"/>
      <c r="M214" s="54"/>
      <c r="N214" s="54"/>
      <c r="O214" s="54">
        <f t="shared" si="17"/>
        <v>0</v>
      </c>
      <c r="P214" s="54">
        <f t="shared" si="19"/>
        <v>0</v>
      </c>
      <c r="Q214" s="54">
        <f t="shared" si="20"/>
        <v>0</v>
      </c>
      <c r="R214" s="57"/>
      <c r="S214" s="90" t="str">
        <f>IF(AND(B214='DC - CN'!$C$16,OR(Q214&lt;&gt;0,R214&lt;&gt;0)),"x","")</f>
        <v/>
      </c>
    </row>
    <row r="215" spans="1:19" ht="18" customHeight="1">
      <c r="A215" s="2" t="str">
        <f t="shared" si="16"/>
        <v/>
      </c>
      <c r="B215" s="3"/>
      <c r="C215" s="3"/>
      <c r="D215" s="85"/>
      <c r="E215" s="85"/>
      <c r="F215" s="85"/>
      <c r="G215" s="77"/>
      <c r="H215" s="52">
        <f t="shared" si="18"/>
        <v>0</v>
      </c>
      <c r="I215" s="63"/>
      <c r="J215" s="63"/>
      <c r="K215" s="53"/>
      <c r="L215" s="53"/>
      <c r="M215" s="54"/>
      <c r="N215" s="54"/>
      <c r="O215" s="54">
        <f t="shared" si="17"/>
        <v>0</v>
      </c>
      <c r="P215" s="54">
        <f t="shared" si="19"/>
        <v>0</v>
      </c>
      <c r="Q215" s="54">
        <f t="shared" si="20"/>
        <v>0</v>
      </c>
      <c r="R215" s="57"/>
      <c r="S215" s="90" t="str">
        <f>IF(AND(B215='DC - CN'!$C$16,OR(Q215&lt;&gt;0,R215&lt;&gt;0)),"x","")</f>
        <v/>
      </c>
    </row>
    <row r="216" spans="1:19" ht="18" customHeight="1">
      <c r="A216" s="2" t="str">
        <f t="shared" si="16"/>
        <v/>
      </c>
      <c r="B216" s="3"/>
      <c r="C216" s="3"/>
      <c r="D216" s="85"/>
      <c r="E216" s="85"/>
      <c r="F216" s="85"/>
      <c r="G216" s="77"/>
      <c r="H216" s="52">
        <f t="shared" si="18"/>
        <v>0</v>
      </c>
      <c r="I216" s="63"/>
      <c r="J216" s="63"/>
      <c r="K216" s="53"/>
      <c r="L216" s="53"/>
      <c r="M216" s="54"/>
      <c r="N216" s="54"/>
      <c r="O216" s="54">
        <f t="shared" si="17"/>
        <v>0</v>
      </c>
      <c r="P216" s="54">
        <f t="shared" si="19"/>
        <v>0</v>
      </c>
      <c r="Q216" s="54">
        <f t="shared" si="20"/>
        <v>0</v>
      </c>
      <c r="R216" s="57"/>
      <c r="S216" s="90" t="str">
        <f>IF(AND(B216='DC - CN'!$C$16,OR(Q216&lt;&gt;0,R216&lt;&gt;0)),"x","")</f>
        <v/>
      </c>
    </row>
    <row r="217" spans="1:19" ht="18" customHeight="1">
      <c r="A217" s="2" t="str">
        <f t="shared" si="16"/>
        <v/>
      </c>
      <c r="B217" s="3"/>
      <c r="C217" s="3"/>
      <c r="D217" s="85"/>
      <c r="E217" s="85"/>
      <c r="F217" s="85"/>
      <c r="G217" s="77"/>
      <c r="H217" s="52">
        <f t="shared" si="18"/>
        <v>0</v>
      </c>
      <c r="I217" s="63"/>
      <c r="J217" s="63"/>
      <c r="K217" s="53"/>
      <c r="L217" s="53"/>
      <c r="M217" s="54"/>
      <c r="N217" s="54"/>
      <c r="O217" s="54">
        <f t="shared" si="17"/>
        <v>0</v>
      </c>
      <c r="P217" s="54">
        <f t="shared" si="19"/>
        <v>0</v>
      </c>
      <c r="Q217" s="54">
        <f t="shared" si="20"/>
        <v>0</v>
      </c>
      <c r="R217" s="57"/>
      <c r="S217" s="90" t="str">
        <f>IF(AND(B217='DC - CN'!$C$16,OR(Q217&lt;&gt;0,R217&lt;&gt;0)),"x","")</f>
        <v/>
      </c>
    </row>
    <row r="218" spans="1:19" ht="18" customHeight="1">
      <c r="A218" s="2" t="str">
        <f t="shared" si="16"/>
        <v/>
      </c>
      <c r="B218" s="3"/>
      <c r="C218" s="3"/>
      <c r="D218" s="85"/>
      <c r="E218" s="85"/>
      <c r="F218" s="85"/>
      <c r="G218" s="77"/>
      <c r="H218" s="52">
        <f t="shared" si="18"/>
        <v>0</v>
      </c>
      <c r="I218" s="63"/>
      <c r="J218" s="63"/>
      <c r="K218" s="53"/>
      <c r="L218" s="53"/>
      <c r="M218" s="54"/>
      <c r="N218" s="54"/>
      <c r="O218" s="54">
        <f t="shared" si="17"/>
        <v>0</v>
      </c>
      <c r="P218" s="54">
        <f t="shared" si="19"/>
        <v>0</v>
      </c>
      <c r="Q218" s="54">
        <f t="shared" si="20"/>
        <v>0</v>
      </c>
      <c r="R218" s="57"/>
      <c r="S218" s="90" t="str">
        <f>IF(AND(B218='DC - CN'!$C$16,OR(Q218&lt;&gt;0,R218&lt;&gt;0)),"x","")</f>
        <v/>
      </c>
    </row>
    <row r="219" spans="1:19" ht="18" customHeight="1">
      <c r="A219" s="2" t="str">
        <f t="shared" si="16"/>
        <v/>
      </c>
      <c r="B219" s="3"/>
      <c r="C219" s="3"/>
      <c r="D219" s="85"/>
      <c r="E219" s="85"/>
      <c r="F219" s="85"/>
      <c r="G219" s="77"/>
      <c r="H219" s="52">
        <f t="shared" si="18"/>
        <v>0</v>
      </c>
      <c r="I219" s="63"/>
      <c r="J219" s="63"/>
      <c r="K219" s="53"/>
      <c r="L219" s="53"/>
      <c r="M219" s="54"/>
      <c r="N219" s="54"/>
      <c r="O219" s="54">
        <f t="shared" si="17"/>
        <v>0</v>
      </c>
      <c r="P219" s="54">
        <f t="shared" si="19"/>
        <v>0</v>
      </c>
      <c r="Q219" s="54">
        <f t="shared" si="20"/>
        <v>0</v>
      </c>
      <c r="R219" s="57"/>
      <c r="S219" s="90" t="str">
        <f>IF(AND(B219='DC - CN'!$C$16,OR(Q219&lt;&gt;0,R219&lt;&gt;0)),"x","")</f>
        <v/>
      </c>
    </row>
    <row r="220" spans="1:19" ht="18" customHeight="1">
      <c r="A220" s="2" t="str">
        <f t="shared" si="16"/>
        <v/>
      </c>
      <c r="B220" s="3"/>
      <c r="C220" s="3"/>
      <c r="D220" s="85"/>
      <c r="E220" s="85"/>
      <c r="F220" s="85"/>
      <c r="G220" s="77"/>
      <c r="H220" s="52">
        <f t="shared" si="18"/>
        <v>0</v>
      </c>
      <c r="I220" s="63"/>
      <c r="J220" s="63"/>
      <c r="K220" s="53"/>
      <c r="L220" s="53"/>
      <c r="M220" s="54"/>
      <c r="N220" s="54"/>
      <c r="O220" s="54">
        <f t="shared" si="17"/>
        <v>0</v>
      </c>
      <c r="P220" s="54">
        <f t="shared" si="19"/>
        <v>0</v>
      </c>
      <c r="Q220" s="54">
        <f t="shared" si="20"/>
        <v>0</v>
      </c>
      <c r="R220" s="57"/>
      <c r="S220" s="90" t="str">
        <f>IF(AND(B220='DC - CN'!$C$16,OR(Q220&lt;&gt;0,R220&lt;&gt;0)),"x","")</f>
        <v/>
      </c>
    </row>
    <row r="221" spans="1:19" ht="18" customHeight="1">
      <c r="A221" s="2" t="str">
        <f t="shared" si="16"/>
        <v/>
      </c>
      <c r="B221" s="3"/>
      <c r="C221" s="3"/>
      <c r="D221" s="85"/>
      <c r="E221" s="85"/>
      <c r="F221" s="85"/>
      <c r="G221" s="77"/>
      <c r="H221" s="52">
        <f t="shared" si="18"/>
        <v>0</v>
      </c>
      <c r="I221" s="63"/>
      <c r="J221" s="63"/>
      <c r="K221" s="53"/>
      <c r="L221" s="53"/>
      <c r="M221" s="54"/>
      <c r="N221" s="54"/>
      <c r="O221" s="54">
        <f t="shared" si="17"/>
        <v>0</v>
      </c>
      <c r="P221" s="54">
        <f t="shared" si="19"/>
        <v>0</v>
      </c>
      <c r="Q221" s="54">
        <f t="shared" si="20"/>
        <v>0</v>
      </c>
      <c r="R221" s="57"/>
      <c r="S221" s="90" t="str">
        <f>IF(AND(B221='DC - CN'!$C$16,OR(Q221&lt;&gt;0,R221&lt;&gt;0)),"x","")</f>
        <v/>
      </c>
    </row>
    <row r="222" spans="1:19" ht="18" customHeight="1">
      <c r="A222" s="2" t="str">
        <f t="shared" si="16"/>
        <v/>
      </c>
      <c r="B222" s="3"/>
      <c r="C222" s="3"/>
      <c r="D222" s="85"/>
      <c r="E222" s="85"/>
      <c r="F222" s="85"/>
      <c r="G222" s="77"/>
      <c r="H222" s="52">
        <f t="shared" si="18"/>
        <v>0</v>
      </c>
      <c r="I222" s="63"/>
      <c r="J222" s="63"/>
      <c r="K222" s="53"/>
      <c r="L222" s="53"/>
      <c r="M222" s="54"/>
      <c r="N222" s="54"/>
      <c r="O222" s="54">
        <f t="shared" si="17"/>
        <v>0</v>
      </c>
      <c r="P222" s="54">
        <f t="shared" si="19"/>
        <v>0</v>
      </c>
      <c r="Q222" s="54">
        <f t="shared" si="20"/>
        <v>0</v>
      </c>
      <c r="R222" s="57"/>
      <c r="S222" s="90" t="str">
        <f>IF(AND(B222='DC - CN'!$C$16,OR(Q222&lt;&gt;0,R222&lt;&gt;0)),"x","")</f>
        <v/>
      </c>
    </row>
    <row r="223" spans="1:19" ht="18" customHeight="1">
      <c r="A223" s="2" t="str">
        <f t="shared" si="16"/>
        <v/>
      </c>
      <c r="B223" s="3"/>
      <c r="C223" s="3"/>
      <c r="D223" s="85"/>
      <c r="E223" s="85"/>
      <c r="F223" s="85"/>
      <c r="G223" s="77"/>
      <c r="H223" s="52">
        <f t="shared" si="18"/>
        <v>0</v>
      </c>
      <c r="I223" s="63"/>
      <c r="J223" s="63"/>
      <c r="K223" s="53"/>
      <c r="L223" s="53"/>
      <c r="M223" s="54"/>
      <c r="N223" s="54"/>
      <c r="O223" s="54">
        <f t="shared" si="17"/>
        <v>0</v>
      </c>
      <c r="P223" s="54">
        <f t="shared" si="19"/>
        <v>0</v>
      </c>
      <c r="Q223" s="54">
        <f t="shared" si="20"/>
        <v>0</v>
      </c>
      <c r="R223" s="57"/>
      <c r="S223" s="90" t="str">
        <f>IF(AND(B223='DC - CN'!$C$16,OR(Q223&lt;&gt;0,R223&lt;&gt;0)),"x","")</f>
        <v/>
      </c>
    </row>
    <row r="224" spans="1:19" ht="18" customHeight="1">
      <c r="A224" s="2" t="str">
        <f t="shared" si="16"/>
        <v/>
      </c>
      <c r="B224" s="3"/>
      <c r="C224" s="3"/>
      <c r="D224" s="85"/>
      <c r="E224" s="85"/>
      <c r="F224" s="85"/>
      <c r="G224" s="77"/>
      <c r="H224" s="52">
        <f t="shared" si="18"/>
        <v>0</v>
      </c>
      <c r="I224" s="63"/>
      <c r="J224" s="63"/>
      <c r="K224" s="53"/>
      <c r="L224" s="53"/>
      <c r="M224" s="54"/>
      <c r="N224" s="54"/>
      <c r="O224" s="54">
        <f t="shared" si="17"/>
        <v>0</v>
      </c>
      <c r="P224" s="54">
        <f t="shared" si="19"/>
        <v>0</v>
      </c>
      <c r="Q224" s="54">
        <f t="shared" si="20"/>
        <v>0</v>
      </c>
      <c r="R224" s="57"/>
      <c r="S224" s="90" t="str">
        <f>IF(AND(B224='DC - CN'!$C$16,OR(Q224&lt;&gt;0,R224&lt;&gt;0)),"x","")</f>
        <v/>
      </c>
    </row>
    <row r="225" spans="1:19" ht="18" customHeight="1">
      <c r="A225" s="2" t="str">
        <f t="shared" si="16"/>
        <v/>
      </c>
      <c r="B225" s="3"/>
      <c r="C225" s="3"/>
      <c r="D225" s="85"/>
      <c r="E225" s="85"/>
      <c r="F225" s="85"/>
      <c r="G225" s="77"/>
      <c r="H225" s="52">
        <f t="shared" si="18"/>
        <v>0</v>
      </c>
      <c r="I225" s="63"/>
      <c r="J225" s="63"/>
      <c r="K225" s="53"/>
      <c r="L225" s="53"/>
      <c r="M225" s="54"/>
      <c r="N225" s="54"/>
      <c r="O225" s="54">
        <f t="shared" si="17"/>
        <v>0</v>
      </c>
      <c r="P225" s="54">
        <f t="shared" si="19"/>
        <v>0</v>
      </c>
      <c r="Q225" s="54">
        <f t="shared" si="20"/>
        <v>0</v>
      </c>
      <c r="R225" s="57"/>
      <c r="S225" s="90" t="str">
        <f>IF(AND(B225='DC - CN'!$C$16,OR(Q225&lt;&gt;0,R225&lt;&gt;0)),"x","")</f>
        <v/>
      </c>
    </row>
    <row r="226" spans="1:19" ht="18" customHeight="1">
      <c r="A226" s="2" t="str">
        <f t="shared" si="16"/>
        <v/>
      </c>
      <c r="B226" s="3"/>
      <c r="C226" s="3"/>
      <c r="D226" s="85"/>
      <c r="E226" s="85"/>
      <c r="F226" s="85"/>
      <c r="G226" s="77"/>
      <c r="H226" s="52">
        <f t="shared" si="18"/>
        <v>0</v>
      </c>
      <c r="I226" s="63"/>
      <c r="J226" s="63"/>
      <c r="K226" s="53"/>
      <c r="L226" s="53"/>
      <c r="M226" s="54"/>
      <c r="N226" s="54"/>
      <c r="O226" s="54">
        <f t="shared" si="17"/>
        <v>0</v>
      </c>
      <c r="P226" s="54">
        <f t="shared" si="19"/>
        <v>0</v>
      </c>
      <c r="Q226" s="54">
        <f t="shared" si="20"/>
        <v>0</v>
      </c>
      <c r="R226" s="57"/>
      <c r="S226" s="90" t="str">
        <f>IF(AND(B226='DC - CN'!$C$16,OR(Q226&lt;&gt;0,R226&lt;&gt;0)),"x","")</f>
        <v/>
      </c>
    </row>
    <row r="227" spans="1:19" ht="18" customHeight="1">
      <c r="A227" s="2" t="str">
        <f t="shared" ref="A227:A246" si="21">IF(B227&lt;&gt;"",ROW()-2,"")</f>
        <v/>
      </c>
      <c r="B227" s="3"/>
      <c r="C227" s="3"/>
      <c r="D227" s="85"/>
      <c r="E227" s="85"/>
      <c r="F227" s="85"/>
      <c r="G227" s="77"/>
      <c r="H227" s="52">
        <f t="shared" si="18"/>
        <v>0</v>
      </c>
      <c r="I227" s="63"/>
      <c r="J227" s="63"/>
      <c r="K227" s="53"/>
      <c r="L227" s="53"/>
      <c r="M227" s="54"/>
      <c r="N227" s="54"/>
      <c r="O227" s="54">
        <f t="shared" si="17"/>
        <v>0</v>
      </c>
      <c r="P227" s="54">
        <f t="shared" si="19"/>
        <v>0</v>
      </c>
      <c r="Q227" s="54">
        <f t="shared" si="20"/>
        <v>0</v>
      </c>
      <c r="R227" s="57"/>
      <c r="S227" s="90" t="str">
        <f>IF(AND(B227='DC - CN'!$C$16,OR(Q227&lt;&gt;0,R227&lt;&gt;0)),"x","")</f>
        <v/>
      </c>
    </row>
    <row r="228" spans="1:19" ht="18" customHeight="1">
      <c r="A228" s="2" t="str">
        <f t="shared" si="21"/>
        <v/>
      </c>
      <c r="B228" s="3"/>
      <c r="C228" s="3"/>
      <c r="D228" s="85"/>
      <c r="E228" s="85"/>
      <c r="F228" s="85"/>
      <c r="G228" s="77"/>
      <c r="H228" s="52">
        <f t="shared" si="18"/>
        <v>0</v>
      </c>
      <c r="I228" s="63"/>
      <c r="J228" s="63"/>
      <c r="K228" s="53"/>
      <c r="L228" s="53"/>
      <c r="M228" s="54"/>
      <c r="N228" s="54"/>
      <c r="O228" s="54">
        <f t="shared" si="17"/>
        <v>0</v>
      </c>
      <c r="P228" s="54">
        <f t="shared" si="19"/>
        <v>0</v>
      </c>
      <c r="Q228" s="54">
        <f t="shared" si="20"/>
        <v>0</v>
      </c>
      <c r="R228" s="57"/>
      <c r="S228" s="90" t="str">
        <f>IF(AND(B228='DC - CN'!$C$16,OR(Q228&lt;&gt;0,R228&lt;&gt;0)),"x","")</f>
        <v/>
      </c>
    </row>
    <row r="229" spans="1:19" ht="18" customHeight="1">
      <c r="A229" s="2" t="str">
        <f t="shared" si="21"/>
        <v/>
      </c>
      <c r="B229" s="3"/>
      <c r="C229" s="3"/>
      <c r="D229" s="85"/>
      <c r="E229" s="85"/>
      <c r="F229" s="85"/>
      <c r="G229" s="77"/>
      <c r="H229" s="52">
        <f t="shared" si="18"/>
        <v>0</v>
      </c>
      <c r="I229" s="63"/>
      <c r="J229" s="63"/>
      <c r="K229" s="53"/>
      <c r="L229" s="53"/>
      <c r="M229" s="54"/>
      <c r="N229" s="54"/>
      <c r="O229" s="54">
        <f t="shared" si="17"/>
        <v>0</v>
      </c>
      <c r="P229" s="54">
        <f t="shared" si="19"/>
        <v>0</v>
      </c>
      <c r="Q229" s="54">
        <f t="shared" si="20"/>
        <v>0</v>
      </c>
      <c r="R229" s="57"/>
      <c r="S229" s="90" t="str">
        <f>IF(AND(B229='DC - CN'!$C$16,OR(Q229&lt;&gt;0,R229&lt;&gt;0)),"x","")</f>
        <v/>
      </c>
    </row>
    <row r="230" spans="1:19" ht="18" customHeight="1">
      <c r="A230" s="2" t="str">
        <f t="shared" si="21"/>
        <v/>
      </c>
      <c r="B230" s="3"/>
      <c r="C230" s="3"/>
      <c r="D230" s="85"/>
      <c r="E230" s="85"/>
      <c r="F230" s="85"/>
      <c r="G230" s="77"/>
      <c r="H230" s="52">
        <f t="shared" si="18"/>
        <v>0</v>
      </c>
      <c r="I230" s="63"/>
      <c r="J230" s="63"/>
      <c r="K230" s="53"/>
      <c r="L230" s="53"/>
      <c r="M230" s="54"/>
      <c r="N230" s="54"/>
      <c r="O230" s="54">
        <f t="shared" si="17"/>
        <v>0</v>
      </c>
      <c r="P230" s="54">
        <f t="shared" si="19"/>
        <v>0</v>
      </c>
      <c r="Q230" s="54">
        <f t="shared" si="20"/>
        <v>0</v>
      </c>
      <c r="R230" s="57"/>
      <c r="S230" s="90" t="str">
        <f>IF(AND(B230='DC - CN'!$C$16,OR(Q230&lt;&gt;0,R230&lt;&gt;0)),"x","")</f>
        <v/>
      </c>
    </row>
    <row r="231" spans="1:19" ht="18" customHeight="1">
      <c r="A231" s="2" t="str">
        <f t="shared" si="21"/>
        <v/>
      </c>
      <c r="B231" s="3"/>
      <c r="C231" s="3"/>
      <c r="D231" s="85"/>
      <c r="E231" s="85"/>
      <c r="F231" s="85"/>
      <c r="G231" s="77"/>
      <c r="H231" s="52">
        <f t="shared" si="18"/>
        <v>0</v>
      </c>
      <c r="I231" s="63"/>
      <c r="J231" s="63"/>
      <c r="K231" s="53"/>
      <c r="L231" s="53"/>
      <c r="M231" s="54"/>
      <c r="N231" s="54"/>
      <c r="O231" s="54">
        <f t="shared" si="17"/>
        <v>0</v>
      </c>
      <c r="P231" s="54">
        <f t="shared" si="19"/>
        <v>0</v>
      </c>
      <c r="Q231" s="54">
        <f t="shared" si="20"/>
        <v>0</v>
      </c>
      <c r="R231" s="57"/>
      <c r="S231" s="90" t="str">
        <f>IF(AND(B231='DC - CN'!$C$16,OR(Q231&lt;&gt;0,R231&lt;&gt;0)),"x","")</f>
        <v/>
      </c>
    </row>
    <row r="232" spans="1:19" ht="18" customHeight="1">
      <c r="A232" s="2" t="str">
        <f t="shared" si="21"/>
        <v/>
      </c>
      <c r="B232" s="3"/>
      <c r="C232" s="3"/>
      <c r="D232" s="85"/>
      <c r="E232" s="85"/>
      <c r="F232" s="85"/>
      <c r="G232" s="77"/>
      <c r="H232" s="52">
        <f t="shared" si="18"/>
        <v>0</v>
      </c>
      <c r="I232" s="63"/>
      <c r="J232" s="63"/>
      <c r="K232" s="53"/>
      <c r="L232" s="53"/>
      <c r="M232" s="54"/>
      <c r="N232" s="54"/>
      <c r="O232" s="54">
        <f t="shared" si="17"/>
        <v>0</v>
      </c>
      <c r="P232" s="54">
        <f t="shared" si="19"/>
        <v>0</v>
      </c>
      <c r="Q232" s="54">
        <f t="shared" si="20"/>
        <v>0</v>
      </c>
      <c r="R232" s="57"/>
      <c r="S232" s="90" t="str">
        <f>IF(AND(B232='DC - CN'!$C$16,OR(Q232&lt;&gt;0,R232&lt;&gt;0)),"x","")</f>
        <v/>
      </c>
    </row>
    <row r="233" spans="1:19" ht="18" customHeight="1">
      <c r="A233" s="2" t="str">
        <f t="shared" si="21"/>
        <v/>
      </c>
      <c r="B233" s="3"/>
      <c r="C233" s="3"/>
      <c r="D233" s="85"/>
      <c r="E233" s="85"/>
      <c r="F233" s="85"/>
      <c r="G233" s="77"/>
      <c r="H233" s="52">
        <f t="shared" si="18"/>
        <v>0</v>
      </c>
      <c r="I233" s="63"/>
      <c r="J233" s="63"/>
      <c r="K233" s="53"/>
      <c r="L233" s="53"/>
      <c r="M233" s="54"/>
      <c r="N233" s="54"/>
      <c r="O233" s="54">
        <f t="shared" si="17"/>
        <v>0</v>
      </c>
      <c r="P233" s="54">
        <f t="shared" si="19"/>
        <v>0</v>
      </c>
      <c r="Q233" s="54">
        <f t="shared" si="20"/>
        <v>0</v>
      </c>
      <c r="R233" s="57"/>
      <c r="S233" s="90" t="str">
        <f>IF(AND(B233='DC - CN'!$C$16,OR(Q233&lt;&gt;0,R233&lt;&gt;0)),"x","")</f>
        <v/>
      </c>
    </row>
    <row r="234" spans="1:19" ht="18" customHeight="1">
      <c r="A234" s="2" t="str">
        <f t="shared" si="21"/>
        <v/>
      </c>
      <c r="B234" s="3"/>
      <c r="C234" s="3"/>
      <c r="D234" s="85"/>
      <c r="E234" s="85"/>
      <c r="F234" s="85"/>
      <c r="G234" s="77"/>
      <c r="H234" s="52">
        <f t="shared" si="18"/>
        <v>0</v>
      </c>
      <c r="I234" s="63"/>
      <c r="J234" s="63"/>
      <c r="K234" s="53"/>
      <c r="L234" s="53"/>
      <c r="M234" s="54"/>
      <c r="N234" s="54"/>
      <c r="O234" s="54">
        <f t="shared" ref="O234:O246" si="22">N234*10%</f>
        <v>0</v>
      </c>
      <c r="P234" s="54">
        <f t="shared" si="19"/>
        <v>0</v>
      </c>
      <c r="Q234" s="54">
        <f t="shared" si="20"/>
        <v>0</v>
      </c>
      <c r="R234" s="57"/>
      <c r="S234" s="90" t="str">
        <f>IF(AND(B234='DC - CN'!$C$16,OR(Q234&lt;&gt;0,R234&lt;&gt;0)),"x","")</f>
        <v/>
      </c>
    </row>
    <row r="235" spans="1:19" ht="18" customHeight="1">
      <c r="A235" s="2" t="str">
        <f t="shared" si="21"/>
        <v/>
      </c>
      <c r="B235" s="3"/>
      <c r="C235" s="3"/>
      <c r="D235" s="85"/>
      <c r="E235" s="85"/>
      <c r="F235" s="85"/>
      <c r="G235" s="77"/>
      <c r="H235" s="52">
        <f t="shared" si="18"/>
        <v>0</v>
      </c>
      <c r="I235" s="63"/>
      <c r="J235" s="63"/>
      <c r="K235" s="53"/>
      <c r="L235" s="53"/>
      <c r="M235" s="54"/>
      <c r="N235" s="54"/>
      <c r="O235" s="54">
        <f t="shared" si="22"/>
        <v>0</v>
      </c>
      <c r="P235" s="54">
        <f t="shared" si="19"/>
        <v>0</v>
      </c>
      <c r="Q235" s="54">
        <f t="shared" si="20"/>
        <v>0</v>
      </c>
      <c r="R235" s="57"/>
      <c r="S235" s="90" t="str">
        <f>IF(AND(B235='DC - CN'!$C$16,OR(Q235&lt;&gt;0,R235&lt;&gt;0)),"x","")</f>
        <v/>
      </c>
    </row>
    <row r="236" spans="1:19" ht="18" customHeight="1">
      <c r="A236" s="2" t="str">
        <f t="shared" si="21"/>
        <v/>
      </c>
      <c r="B236" s="3"/>
      <c r="C236" s="3"/>
      <c r="D236" s="85"/>
      <c r="E236" s="85"/>
      <c r="F236" s="85"/>
      <c r="G236" s="77"/>
      <c r="H236" s="52">
        <f t="shared" si="18"/>
        <v>0</v>
      </c>
      <c r="I236" s="63"/>
      <c r="J236" s="63"/>
      <c r="K236" s="53"/>
      <c r="L236" s="53"/>
      <c r="M236" s="54"/>
      <c r="N236" s="54"/>
      <c r="O236" s="54">
        <f t="shared" si="22"/>
        <v>0</v>
      </c>
      <c r="P236" s="54">
        <f t="shared" si="19"/>
        <v>0</v>
      </c>
      <c r="Q236" s="54">
        <f t="shared" si="20"/>
        <v>0</v>
      </c>
      <c r="R236" s="57"/>
      <c r="S236" s="90" t="str">
        <f>IF(AND(B236='DC - CN'!$C$16,OR(Q236&lt;&gt;0,R236&lt;&gt;0)),"x","")</f>
        <v/>
      </c>
    </row>
    <row r="237" spans="1:19" ht="18" customHeight="1">
      <c r="A237" s="2" t="str">
        <f t="shared" si="21"/>
        <v/>
      </c>
      <c r="B237" s="3"/>
      <c r="C237" s="3"/>
      <c r="D237" s="85"/>
      <c r="E237" s="85"/>
      <c r="F237" s="85"/>
      <c r="G237" s="77"/>
      <c r="H237" s="52">
        <f t="shared" si="18"/>
        <v>0</v>
      </c>
      <c r="I237" s="63"/>
      <c r="J237" s="63"/>
      <c r="K237" s="53"/>
      <c r="L237" s="53"/>
      <c r="M237" s="54"/>
      <c r="N237" s="54"/>
      <c r="O237" s="54">
        <f t="shared" si="22"/>
        <v>0</v>
      </c>
      <c r="P237" s="54">
        <f t="shared" si="19"/>
        <v>0</v>
      </c>
      <c r="Q237" s="54">
        <f t="shared" si="20"/>
        <v>0</v>
      </c>
      <c r="R237" s="57"/>
      <c r="S237" s="90" t="str">
        <f>IF(AND(B237='DC - CN'!$C$16,OR(Q237&lt;&gt;0,R237&lt;&gt;0)),"x","")</f>
        <v/>
      </c>
    </row>
    <row r="238" spans="1:19" ht="18" customHeight="1">
      <c r="A238" s="2" t="str">
        <f t="shared" si="21"/>
        <v/>
      </c>
      <c r="B238" s="3"/>
      <c r="C238" s="3"/>
      <c r="D238" s="85"/>
      <c r="E238" s="85"/>
      <c r="F238" s="85"/>
      <c r="G238" s="77"/>
      <c r="H238" s="52">
        <f t="shared" si="18"/>
        <v>0</v>
      </c>
      <c r="I238" s="63"/>
      <c r="J238" s="63"/>
      <c r="K238" s="53"/>
      <c r="L238" s="53"/>
      <c r="M238" s="54"/>
      <c r="N238" s="54"/>
      <c r="O238" s="54">
        <f t="shared" si="22"/>
        <v>0</v>
      </c>
      <c r="P238" s="54">
        <f t="shared" si="19"/>
        <v>0</v>
      </c>
      <c r="Q238" s="54">
        <f t="shared" si="20"/>
        <v>0</v>
      </c>
      <c r="R238" s="57"/>
      <c r="S238" s="90" t="str">
        <f>IF(AND(B238='DC - CN'!$C$16,OR(Q238&lt;&gt;0,R238&lt;&gt;0)),"x","")</f>
        <v/>
      </c>
    </row>
    <row r="239" spans="1:19" ht="18" customHeight="1">
      <c r="A239" s="2" t="str">
        <f t="shared" si="21"/>
        <v/>
      </c>
      <c r="B239" s="3"/>
      <c r="C239" s="3"/>
      <c r="D239" s="85"/>
      <c r="E239" s="85"/>
      <c r="F239" s="85"/>
      <c r="G239" s="77"/>
      <c r="H239" s="52">
        <f t="shared" si="18"/>
        <v>0</v>
      </c>
      <c r="I239" s="63"/>
      <c r="J239" s="63"/>
      <c r="K239" s="53"/>
      <c r="L239" s="53"/>
      <c r="M239" s="54"/>
      <c r="N239" s="54"/>
      <c r="O239" s="54">
        <f t="shared" si="22"/>
        <v>0</v>
      </c>
      <c r="P239" s="54">
        <f t="shared" si="19"/>
        <v>0</v>
      </c>
      <c r="Q239" s="54">
        <f t="shared" si="20"/>
        <v>0</v>
      </c>
      <c r="R239" s="57"/>
      <c r="S239" s="90" t="str">
        <f>IF(AND(B239='DC - CN'!$C$16,OR(Q239&lt;&gt;0,R239&lt;&gt;0)),"x","")</f>
        <v/>
      </c>
    </row>
    <row r="240" spans="1:19" ht="18" customHeight="1">
      <c r="A240" s="2" t="str">
        <f t="shared" si="21"/>
        <v/>
      </c>
      <c r="B240" s="3"/>
      <c r="C240" s="3"/>
      <c r="D240" s="85"/>
      <c r="E240" s="85"/>
      <c r="F240" s="85"/>
      <c r="G240" s="77"/>
      <c r="H240" s="52">
        <f t="shared" si="18"/>
        <v>0</v>
      </c>
      <c r="I240" s="63"/>
      <c r="J240" s="63"/>
      <c r="K240" s="53"/>
      <c r="L240" s="53"/>
      <c r="M240" s="54"/>
      <c r="N240" s="54"/>
      <c r="O240" s="54">
        <f t="shared" si="22"/>
        <v>0</v>
      </c>
      <c r="P240" s="54">
        <f t="shared" si="19"/>
        <v>0</v>
      </c>
      <c r="Q240" s="54">
        <f t="shared" si="20"/>
        <v>0</v>
      </c>
      <c r="R240" s="57"/>
      <c r="S240" s="90" t="str">
        <f>IF(AND(B240='DC - CN'!$C$16,OR(Q240&lt;&gt;0,R240&lt;&gt;0)),"x","")</f>
        <v/>
      </c>
    </row>
    <row r="241" spans="1:19" ht="18" customHeight="1">
      <c r="A241" s="2" t="str">
        <f t="shared" si="21"/>
        <v/>
      </c>
      <c r="B241" s="3"/>
      <c r="C241" s="3"/>
      <c r="D241" s="85"/>
      <c r="E241" s="85"/>
      <c r="F241" s="85"/>
      <c r="G241" s="77"/>
      <c r="H241" s="52">
        <f t="shared" si="18"/>
        <v>0</v>
      </c>
      <c r="I241" s="63"/>
      <c r="J241" s="63"/>
      <c r="K241" s="53"/>
      <c r="L241" s="53"/>
      <c r="M241" s="54"/>
      <c r="N241" s="54"/>
      <c r="O241" s="54">
        <f t="shared" si="22"/>
        <v>0</v>
      </c>
      <c r="P241" s="54">
        <f t="shared" si="19"/>
        <v>0</v>
      </c>
      <c r="Q241" s="54">
        <f t="shared" si="20"/>
        <v>0</v>
      </c>
      <c r="R241" s="57"/>
      <c r="S241" s="90" t="str">
        <f>IF(AND(B241='DC - CN'!$C$16,OR(Q241&lt;&gt;0,R241&lt;&gt;0)),"x","")</f>
        <v/>
      </c>
    </row>
    <row r="242" spans="1:19" ht="18" customHeight="1">
      <c r="A242" s="2" t="str">
        <f t="shared" si="21"/>
        <v/>
      </c>
      <c r="B242" s="3"/>
      <c r="C242" s="3"/>
      <c r="D242" s="85"/>
      <c r="E242" s="85"/>
      <c r="F242" s="85"/>
      <c r="G242" s="77"/>
      <c r="H242" s="52">
        <f t="shared" si="18"/>
        <v>0</v>
      </c>
      <c r="I242" s="63"/>
      <c r="J242" s="63"/>
      <c r="K242" s="53"/>
      <c r="L242" s="53"/>
      <c r="M242" s="54"/>
      <c r="N242" s="54"/>
      <c r="O242" s="54">
        <f t="shared" si="22"/>
        <v>0</v>
      </c>
      <c r="P242" s="54">
        <f t="shared" si="19"/>
        <v>0</v>
      </c>
      <c r="Q242" s="54">
        <f t="shared" si="20"/>
        <v>0</v>
      </c>
      <c r="R242" s="57"/>
      <c r="S242" s="90" t="str">
        <f>IF(AND(B242='DC - CN'!$C$16,OR(Q242&lt;&gt;0,R242&lt;&gt;0)),"x","")</f>
        <v/>
      </c>
    </row>
    <row r="243" spans="1:19" ht="18" customHeight="1">
      <c r="A243" s="2" t="str">
        <f t="shared" si="21"/>
        <v/>
      </c>
      <c r="B243" s="3"/>
      <c r="C243" s="3"/>
      <c r="D243" s="85"/>
      <c r="E243" s="85"/>
      <c r="F243" s="85"/>
      <c r="G243" s="77"/>
      <c r="H243" s="52">
        <f t="shared" si="18"/>
        <v>0</v>
      </c>
      <c r="I243" s="63"/>
      <c r="J243" s="63"/>
      <c r="K243" s="53"/>
      <c r="L243" s="53"/>
      <c r="M243" s="54"/>
      <c r="N243" s="54"/>
      <c r="O243" s="54">
        <f t="shared" si="22"/>
        <v>0</v>
      </c>
      <c r="P243" s="54">
        <f t="shared" si="19"/>
        <v>0</v>
      </c>
      <c r="Q243" s="54">
        <f t="shared" si="20"/>
        <v>0</v>
      </c>
      <c r="R243" s="57"/>
      <c r="S243" s="90" t="str">
        <f>IF(AND(B243='DC - CN'!$C$16,OR(Q243&lt;&gt;0,R243&lt;&gt;0)),"x","")</f>
        <v/>
      </c>
    </row>
    <row r="244" spans="1:19" ht="18" customHeight="1">
      <c r="A244" s="2" t="str">
        <f t="shared" si="21"/>
        <v/>
      </c>
      <c r="B244" s="3"/>
      <c r="C244" s="3"/>
      <c r="D244" s="85"/>
      <c r="E244" s="85"/>
      <c r="F244" s="85"/>
      <c r="G244" s="77"/>
      <c r="H244" s="52">
        <f t="shared" si="18"/>
        <v>0</v>
      </c>
      <c r="I244" s="63"/>
      <c r="J244" s="63"/>
      <c r="K244" s="53"/>
      <c r="L244" s="53"/>
      <c r="M244" s="54"/>
      <c r="N244" s="54"/>
      <c r="O244" s="54">
        <f t="shared" si="22"/>
        <v>0</v>
      </c>
      <c r="P244" s="54">
        <f t="shared" si="19"/>
        <v>0</v>
      </c>
      <c r="Q244" s="54">
        <f t="shared" si="20"/>
        <v>0</v>
      </c>
      <c r="R244" s="57"/>
      <c r="S244" s="90" t="str">
        <f>IF(AND(B244='DC - CN'!$C$16,OR(Q244&lt;&gt;0,R244&lt;&gt;0)),"x","")</f>
        <v/>
      </c>
    </row>
    <row r="245" spans="1:19" ht="18" customHeight="1">
      <c r="A245" s="2" t="str">
        <f t="shared" si="21"/>
        <v/>
      </c>
      <c r="B245" s="3"/>
      <c r="C245" s="3"/>
      <c r="D245" s="85"/>
      <c r="E245" s="85"/>
      <c r="F245" s="85"/>
      <c r="G245" s="77"/>
      <c r="H245" s="52">
        <f t="shared" si="18"/>
        <v>0</v>
      </c>
      <c r="I245" s="63"/>
      <c r="J245" s="63"/>
      <c r="K245" s="53"/>
      <c r="L245" s="53"/>
      <c r="M245" s="54"/>
      <c r="N245" s="54"/>
      <c r="O245" s="54">
        <f t="shared" si="22"/>
        <v>0</v>
      </c>
      <c r="P245" s="54">
        <f t="shared" si="19"/>
        <v>0</v>
      </c>
      <c r="Q245" s="54">
        <f t="shared" si="20"/>
        <v>0</v>
      </c>
      <c r="R245" s="57"/>
      <c r="S245" s="90" t="str">
        <f>IF(AND(B245='DC - CN'!$C$16,OR(Q245&lt;&gt;0,R245&lt;&gt;0)),"x","")</f>
        <v/>
      </c>
    </row>
    <row r="246" spans="1:19" ht="18" customHeight="1">
      <c r="A246" s="2" t="str">
        <f t="shared" si="21"/>
        <v/>
      </c>
      <c r="B246" s="3"/>
      <c r="C246" s="3"/>
      <c r="D246" s="85"/>
      <c r="E246" s="85"/>
      <c r="F246" s="85"/>
      <c r="G246" s="77"/>
      <c r="H246" s="52">
        <f t="shared" si="18"/>
        <v>0</v>
      </c>
      <c r="I246" s="63"/>
      <c r="J246" s="63"/>
      <c r="K246" s="53"/>
      <c r="L246" s="53"/>
      <c r="M246" s="54"/>
      <c r="N246" s="54"/>
      <c r="O246" s="54">
        <f t="shared" si="22"/>
        <v>0</v>
      </c>
      <c r="P246" s="54">
        <f t="shared" si="19"/>
        <v>0</v>
      </c>
      <c r="Q246" s="54">
        <f t="shared" si="20"/>
        <v>0</v>
      </c>
      <c r="R246" s="57"/>
      <c r="S246" s="90" t="str">
        <f>IF(AND(B246='DC - CN'!$C$16,OR(Q246&lt;&gt;0,R246&lt;&gt;0)),"x","")</f>
        <v/>
      </c>
    </row>
    <row r="247" spans="1:19" ht="18" customHeight="1">
      <c r="A247" s="2" t="str">
        <f t="shared" ref="A247:A300" si="23">IF(B247&lt;&gt;"",ROW()-2,"")</f>
        <v/>
      </c>
      <c r="B247" s="3"/>
      <c r="C247" s="3"/>
      <c r="D247" s="85"/>
      <c r="E247" s="85"/>
      <c r="F247" s="85"/>
      <c r="G247" s="77"/>
      <c r="H247" s="52">
        <f t="shared" si="18"/>
        <v>0</v>
      </c>
      <c r="I247" s="63"/>
      <c r="J247" s="63"/>
      <c r="K247" s="53"/>
      <c r="L247" s="53"/>
      <c r="M247" s="54"/>
      <c r="N247" s="54"/>
      <c r="O247" s="54">
        <f t="shared" ref="O247:O300" si="24">N247*10%</f>
        <v>0</v>
      </c>
      <c r="P247" s="54">
        <f t="shared" si="19"/>
        <v>0</v>
      </c>
      <c r="Q247" s="54">
        <f t="shared" si="20"/>
        <v>0</v>
      </c>
      <c r="R247" s="57"/>
      <c r="S247" s="90" t="str">
        <f>IF(AND(B247='DC - CN'!$C$16,OR(Q247&lt;&gt;0,R247&lt;&gt;0)),"x","")</f>
        <v/>
      </c>
    </row>
    <row r="248" spans="1:19" ht="18" customHeight="1">
      <c r="A248" s="2" t="str">
        <f t="shared" si="23"/>
        <v/>
      </c>
      <c r="B248" s="3"/>
      <c r="C248" s="3"/>
      <c r="D248" s="85"/>
      <c r="E248" s="85"/>
      <c r="F248" s="85"/>
      <c r="G248" s="77"/>
      <c r="H248" s="52">
        <f t="shared" si="18"/>
        <v>0</v>
      </c>
      <c r="I248" s="63"/>
      <c r="J248" s="63"/>
      <c r="K248" s="53"/>
      <c r="L248" s="53"/>
      <c r="M248" s="54"/>
      <c r="N248" s="54"/>
      <c r="O248" s="54">
        <f t="shared" si="24"/>
        <v>0</v>
      </c>
      <c r="P248" s="54">
        <f t="shared" si="19"/>
        <v>0</v>
      </c>
      <c r="Q248" s="54">
        <f t="shared" si="20"/>
        <v>0</v>
      </c>
      <c r="R248" s="57"/>
      <c r="S248" s="90" t="str">
        <f>IF(AND(B248='DC - CN'!$C$16,OR(Q248&lt;&gt;0,R248&lt;&gt;0)),"x","")</f>
        <v/>
      </c>
    </row>
    <row r="249" spans="1:19" ht="18" customHeight="1">
      <c r="A249" s="2" t="str">
        <f t="shared" si="23"/>
        <v/>
      </c>
      <c r="B249" s="3"/>
      <c r="C249" s="3"/>
      <c r="D249" s="85"/>
      <c r="E249" s="85"/>
      <c r="F249" s="85"/>
      <c r="G249" s="77"/>
      <c r="H249" s="52">
        <f t="shared" si="18"/>
        <v>0</v>
      </c>
      <c r="I249" s="63"/>
      <c r="J249" s="63"/>
      <c r="K249" s="53"/>
      <c r="L249" s="53"/>
      <c r="M249" s="54"/>
      <c r="N249" s="54"/>
      <c r="O249" s="54">
        <f t="shared" si="24"/>
        <v>0</v>
      </c>
      <c r="P249" s="54">
        <f t="shared" si="19"/>
        <v>0</v>
      </c>
      <c r="Q249" s="54">
        <f t="shared" si="20"/>
        <v>0</v>
      </c>
      <c r="R249" s="57"/>
      <c r="S249" s="90" t="str">
        <f>IF(AND(B249='DC - CN'!$C$16,OR(Q249&lt;&gt;0,R249&lt;&gt;0)),"x","")</f>
        <v/>
      </c>
    </row>
    <row r="250" spans="1:19" ht="18" customHeight="1">
      <c r="A250" s="2" t="str">
        <f t="shared" si="23"/>
        <v/>
      </c>
      <c r="B250" s="3"/>
      <c r="C250" s="3"/>
      <c r="D250" s="85"/>
      <c r="E250" s="85"/>
      <c r="F250" s="85"/>
      <c r="G250" s="77"/>
      <c r="H250" s="52">
        <f t="shared" si="18"/>
        <v>0</v>
      </c>
      <c r="I250" s="63"/>
      <c r="J250" s="63"/>
      <c r="K250" s="53"/>
      <c r="L250" s="53"/>
      <c r="M250" s="54"/>
      <c r="N250" s="54"/>
      <c r="O250" s="54">
        <f t="shared" si="24"/>
        <v>0</v>
      </c>
      <c r="P250" s="54">
        <f t="shared" si="19"/>
        <v>0</v>
      </c>
      <c r="Q250" s="54">
        <f t="shared" si="20"/>
        <v>0</v>
      </c>
      <c r="R250" s="57"/>
      <c r="S250" s="90" t="str">
        <f>IF(AND(B250='DC - CN'!$C$16,OR(Q250&lt;&gt;0,R250&lt;&gt;0)),"x","")</f>
        <v/>
      </c>
    </row>
    <row r="251" spans="1:19" ht="18" customHeight="1">
      <c r="A251" s="2" t="str">
        <f t="shared" si="23"/>
        <v/>
      </c>
      <c r="B251" s="3"/>
      <c r="C251" s="3"/>
      <c r="D251" s="85"/>
      <c r="E251" s="85"/>
      <c r="F251" s="85"/>
      <c r="G251" s="77"/>
      <c r="H251" s="52">
        <f t="shared" si="18"/>
        <v>0</v>
      </c>
      <c r="I251" s="63"/>
      <c r="J251" s="63"/>
      <c r="K251" s="53"/>
      <c r="L251" s="53"/>
      <c r="M251" s="54"/>
      <c r="N251" s="54"/>
      <c r="O251" s="54">
        <f t="shared" si="24"/>
        <v>0</v>
      </c>
      <c r="P251" s="54">
        <f t="shared" si="19"/>
        <v>0</v>
      </c>
      <c r="Q251" s="54">
        <f t="shared" si="20"/>
        <v>0</v>
      </c>
      <c r="R251" s="57"/>
      <c r="S251" s="90" t="str">
        <f>IF(AND(B251='DC - CN'!$C$16,OR(Q251&lt;&gt;0,R251&lt;&gt;0)),"x","")</f>
        <v/>
      </c>
    </row>
    <row r="252" spans="1:19" ht="18" customHeight="1">
      <c r="A252" s="2" t="str">
        <f t="shared" si="23"/>
        <v/>
      </c>
      <c r="B252" s="3"/>
      <c r="C252" s="3"/>
      <c r="D252" s="85"/>
      <c r="E252" s="85"/>
      <c r="F252" s="85"/>
      <c r="G252" s="77"/>
      <c r="H252" s="52">
        <f t="shared" si="18"/>
        <v>0</v>
      </c>
      <c r="I252" s="63"/>
      <c r="J252" s="63"/>
      <c r="K252" s="53"/>
      <c r="L252" s="53"/>
      <c r="M252" s="54"/>
      <c r="N252" s="54"/>
      <c r="O252" s="54">
        <f t="shared" si="24"/>
        <v>0</v>
      </c>
      <c r="P252" s="54">
        <f t="shared" si="19"/>
        <v>0</v>
      </c>
      <c r="Q252" s="54">
        <f t="shared" si="20"/>
        <v>0</v>
      </c>
      <c r="R252" s="57"/>
      <c r="S252" s="90" t="str">
        <f>IF(AND(B252='DC - CN'!$C$16,OR(Q252&lt;&gt;0,R252&lt;&gt;0)),"x","")</f>
        <v/>
      </c>
    </row>
    <row r="253" spans="1:19" ht="18" customHeight="1">
      <c r="A253" s="2" t="str">
        <f t="shared" si="23"/>
        <v/>
      </c>
      <c r="B253" s="3"/>
      <c r="C253" s="3"/>
      <c r="D253" s="85"/>
      <c r="E253" s="85"/>
      <c r="F253" s="85"/>
      <c r="G253" s="77"/>
      <c r="H253" s="52">
        <f t="shared" si="18"/>
        <v>0</v>
      </c>
      <c r="I253" s="63"/>
      <c r="J253" s="63"/>
      <c r="K253" s="53"/>
      <c r="L253" s="53"/>
      <c r="M253" s="54"/>
      <c r="N253" s="54"/>
      <c r="O253" s="54">
        <f t="shared" si="24"/>
        <v>0</v>
      </c>
      <c r="P253" s="54">
        <f t="shared" si="19"/>
        <v>0</v>
      </c>
      <c r="Q253" s="54">
        <f t="shared" si="20"/>
        <v>0</v>
      </c>
      <c r="R253" s="57"/>
      <c r="S253" s="90" t="str">
        <f>IF(AND(B253='DC - CN'!$C$16,OR(Q253&lt;&gt;0,R253&lt;&gt;0)),"x","")</f>
        <v/>
      </c>
    </row>
    <row r="254" spans="1:19" ht="18" customHeight="1">
      <c r="A254" s="2" t="str">
        <f t="shared" si="23"/>
        <v/>
      </c>
      <c r="B254" s="3"/>
      <c r="C254" s="3"/>
      <c r="D254" s="85"/>
      <c r="E254" s="85"/>
      <c r="F254" s="85"/>
      <c r="G254" s="77"/>
      <c r="H254" s="52">
        <f t="shared" si="18"/>
        <v>0</v>
      </c>
      <c r="I254" s="63"/>
      <c r="J254" s="63"/>
      <c r="K254" s="53"/>
      <c r="L254" s="53"/>
      <c r="M254" s="54"/>
      <c r="N254" s="54"/>
      <c r="O254" s="54">
        <f t="shared" si="24"/>
        <v>0</v>
      </c>
      <c r="P254" s="54">
        <f t="shared" si="19"/>
        <v>0</v>
      </c>
      <c r="Q254" s="54">
        <f t="shared" si="20"/>
        <v>0</v>
      </c>
      <c r="R254" s="57"/>
      <c r="S254" s="90" t="str">
        <f>IF(AND(B254='DC - CN'!$C$16,OR(Q254&lt;&gt;0,R254&lt;&gt;0)),"x","")</f>
        <v/>
      </c>
    </row>
    <row r="255" spans="1:19" ht="18" customHeight="1">
      <c r="A255" s="2" t="str">
        <f t="shared" si="23"/>
        <v/>
      </c>
      <c r="B255" s="3"/>
      <c r="C255" s="3"/>
      <c r="D255" s="85"/>
      <c r="E255" s="85"/>
      <c r="F255" s="85"/>
      <c r="G255" s="77"/>
      <c r="H255" s="52">
        <f t="shared" si="18"/>
        <v>0</v>
      </c>
      <c r="I255" s="63"/>
      <c r="J255" s="63"/>
      <c r="K255" s="53"/>
      <c r="L255" s="53"/>
      <c r="M255" s="54"/>
      <c r="N255" s="54"/>
      <c r="O255" s="54">
        <f t="shared" si="24"/>
        <v>0</v>
      </c>
      <c r="P255" s="54">
        <f t="shared" si="19"/>
        <v>0</v>
      </c>
      <c r="Q255" s="54">
        <f t="shared" si="20"/>
        <v>0</v>
      </c>
      <c r="R255" s="57"/>
      <c r="S255" s="90" t="str">
        <f>IF(AND(B255='DC - CN'!$C$16,OR(Q255&lt;&gt;0,R255&lt;&gt;0)),"x","")</f>
        <v/>
      </c>
    </row>
    <row r="256" spans="1:19" ht="18" customHeight="1">
      <c r="A256" s="2" t="str">
        <f t="shared" si="23"/>
        <v/>
      </c>
      <c r="B256" s="3"/>
      <c r="C256" s="3"/>
      <c r="D256" s="85"/>
      <c r="E256" s="85"/>
      <c r="F256" s="85"/>
      <c r="G256" s="77"/>
      <c r="H256" s="52">
        <f t="shared" si="18"/>
        <v>0</v>
      </c>
      <c r="I256" s="63"/>
      <c r="J256" s="63"/>
      <c r="K256" s="53"/>
      <c r="L256" s="53"/>
      <c r="M256" s="54"/>
      <c r="N256" s="54"/>
      <c r="O256" s="54">
        <f t="shared" si="24"/>
        <v>0</v>
      </c>
      <c r="P256" s="54">
        <f t="shared" si="19"/>
        <v>0</v>
      </c>
      <c r="Q256" s="54">
        <f t="shared" si="20"/>
        <v>0</v>
      </c>
      <c r="R256" s="57"/>
      <c r="S256" s="90" t="str">
        <f>IF(AND(B256='DC - CN'!$C$16,OR(Q256&lt;&gt;0,R256&lt;&gt;0)),"x","")</f>
        <v/>
      </c>
    </row>
    <row r="257" spans="1:19" ht="18" customHeight="1">
      <c r="A257" s="2" t="str">
        <f t="shared" si="23"/>
        <v/>
      </c>
      <c r="B257" s="3"/>
      <c r="C257" s="3"/>
      <c r="D257" s="85"/>
      <c r="E257" s="85"/>
      <c r="F257" s="85"/>
      <c r="G257" s="77"/>
      <c r="H257" s="52">
        <f t="shared" si="18"/>
        <v>0</v>
      </c>
      <c r="I257" s="63"/>
      <c r="J257" s="63"/>
      <c r="K257" s="53"/>
      <c r="L257" s="53"/>
      <c r="M257" s="54"/>
      <c r="N257" s="54"/>
      <c r="O257" s="54">
        <f t="shared" si="24"/>
        <v>0</v>
      </c>
      <c r="P257" s="54">
        <f t="shared" si="19"/>
        <v>0</v>
      </c>
      <c r="Q257" s="54">
        <f t="shared" si="20"/>
        <v>0</v>
      </c>
      <c r="R257" s="57"/>
      <c r="S257" s="90" t="str">
        <f>IF(AND(B257='DC - CN'!$C$16,OR(Q257&lt;&gt;0,R257&lt;&gt;0)),"x","")</f>
        <v/>
      </c>
    </row>
    <row r="258" spans="1:19" ht="18" customHeight="1">
      <c r="A258" s="2" t="str">
        <f t="shared" si="23"/>
        <v/>
      </c>
      <c r="B258" s="3"/>
      <c r="C258" s="3"/>
      <c r="D258" s="85"/>
      <c r="E258" s="85"/>
      <c r="F258" s="85"/>
      <c r="G258" s="77"/>
      <c r="H258" s="52">
        <f t="shared" si="18"/>
        <v>0</v>
      </c>
      <c r="I258" s="63"/>
      <c r="J258" s="63"/>
      <c r="K258" s="53"/>
      <c r="L258" s="53"/>
      <c r="M258" s="54"/>
      <c r="N258" s="54"/>
      <c r="O258" s="54">
        <f t="shared" si="24"/>
        <v>0</v>
      </c>
      <c r="P258" s="54">
        <f t="shared" si="19"/>
        <v>0</v>
      </c>
      <c r="Q258" s="54">
        <f t="shared" si="20"/>
        <v>0</v>
      </c>
      <c r="R258" s="57"/>
      <c r="S258" s="90" t="str">
        <f>IF(AND(B258='DC - CN'!$C$16,OR(Q258&lt;&gt;0,R258&lt;&gt;0)),"x","")</f>
        <v/>
      </c>
    </row>
    <row r="259" spans="1:19" ht="18" customHeight="1">
      <c r="A259" s="2" t="str">
        <f t="shared" si="23"/>
        <v/>
      </c>
      <c r="B259" s="3"/>
      <c r="C259" s="3"/>
      <c r="D259" s="85"/>
      <c r="E259" s="85"/>
      <c r="F259" s="85"/>
      <c r="G259" s="77"/>
      <c r="H259" s="52">
        <f t="shared" si="18"/>
        <v>0</v>
      </c>
      <c r="I259" s="63"/>
      <c r="J259" s="63"/>
      <c r="K259" s="53"/>
      <c r="L259" s="53"/>
      <c r="M259" s="54"/>
      <c r="N259" s="54"/>
      <c r="O259" s="54">
        <f t="shared" si="24"/>
        <v>0</v>
      </c>
      <c r="P259" s="54">
        <f t="shared" si="19"/>
        <v>0</v>
      </c>
      <c r="Q259" s="54">
        <f t="shared" si="20"/>
        <v>0</v>
      </c>
      <c r="R259" s="57"/>
      <c r="S259" s="90" t="str">
        <f>IF(AND(B259='DC - CN'!$C$16,OR(Q259&lt;&gt;0,R259&lt;&gt;0)),"x","")</f>
        <v/>
      </c>
    </row>
    <row r="260" spans="1:19" ht="18" customHeight="1">
      <c r="A260" s="2" t="str">
        <f t="shared" si="23"/>
        <v/>
      </c>
      <c r="B260" s="3"/>
      <c r="C260" s="3"/>
      <c r="D260" s="85"/>
      <c r="E260" s="85"/>
      <c r="F260" s="85"/>
      <c r="G260" s="77"/>
      <c r="H260" s="52">
        <f t="shared" ref="H260:H323" si="25">IF(N260&lt;&gt;"",ROUND(G260*N260,0),0)</f>
        <v>0</v>
      </c>
      <c r="I260" s="63"/>
      <c r="J260" s="63"/>
      <c r="K260" s="53"/>
      <c r="L260" s="53"/>
      <c r="M260" s="54"/>
      <c r="N260" s="54"/>
      <c r="O260" s="54">
        <f t="shared" si="24"/>
        <v>0</v>
      </c>
      <c r="P260" s="54">
        <f t="shared" ref="P260:P323" si="26">ROUND(M260*N260,0)</f>
        <v>0</v>
      </c>
      <c r="Q260" s="54">
        <f t="shared" ref="Q260:Q323" si="27">ROUND(M260*(N260+O260),0)</f>
        <v>0</v>
      </c>
      <c r="R260" s="57"/>
      <c r="S260" s="90" t="str">
        <f>IF(AND(B260='DC - CN'!$C$16,OR(Q260&lt;&gt;0,R260&lt;&gt;0)),"x","")</f>
        <v/>
      </c>
    </row>
    <row r="261" spans="1:19" ht="18" customHeight="1">
      <c r="A261" s="2" t="str">
        <f t="shared" si="23"/>
        <v/>
      </c>
      <c r="B261" s="3"/>
      <c r="C261" s="3"/>
      <c r="D261" s="85"/>
      <c r="E261" s="85"/>
      <c r="F261" s="85"/>
      <c r="G261" s="77"/>
      <c r="H261" s="52">
        <f t="shared" si="25"/>
        <v>0</v>
      </c>
      <c r="I261" s="63"/>
      <c r="J261" s="63"/>
      <c r="K261" s="53"/>
      <c r="L261" s="53"/>
      <c r="M261" s="54"/>
      <c r="N261" s="54"/>
      <c r="O261" s="54">
        <f t="shared" si="24"/>
        <v>0</v>
      </c>
      <c r="P261" s="54">
        <f t="shared" si="26"/>
        <v>0</v>
      </c>
      <c r="Q261" s="54">
        <f t="shared" si="27"/>
        <v>0</v>
      </c>
      <c r="R261" s="57"/>
      <c r="S261" s="90" t="str">
        <f>IF(AND(B261='DC - CN'!$C$16,OR(Q261&lt;&gt;0,R261&lt;&gt;0)),"x","")</f>
        <v/>
      </c>
    </row>
    <row r="262" spans="1:19" ht="18" customHeight="1">
      <c r="A262" s="2" t="str">
        <f t="shared" si="23"/>
        <v/>
      </c>
      <c r="B262" s="3"/>
      <c r="C262" s="3"/>
      <c r="D262" s="85"/>
      <c r="E262" s="85"/>
      <c r="F262" s="85"/>
      <c r="G262" s="77"/>
      <c r="H262" s="52">
        <f t="shared" si="25"/>
        <v>0</v>
      </c>
      <c r="I262" s="63"/>
      <c r="J262" s="63"/>
      <c r="K262" s="53"/>
      <c r="L262" s="53"/>
      <c r="M262" s="54"/>
      <c r="N262" s="54"/>
      <c r="O262" s="54">
        <f t="shared" si="24"/>
        <v>0</v>
      </c>
      <c r="P262" s="54">
        <f t="shared" si="26"/>
        <v>0</v>
      </c>
      <c r="Q262" s="54">
        <f t="shared" si="27"/>
        <v>0</v>
      </c>
      <c r="R262" s="57"/>
      <c r="S262" s="90" t="str">
        <f>IF(AND(B262='DC - CN'!$C$16,OR(Q262&lt;&gt;0,R262&lt;&gt;0)),"x","")</f>
        <v/>
      </c>
    </row>
    <row r="263" spans="1:19" ht="18" customHeight="1">
      <c r="A263" s="2" t="str">
        <f t="shared" si="23"/>
        <v/>
      </c>
      <c r="B263" s="3"/>
      <c r="C263" s="3"/>
      <c r="D263" s="85"/>
      <c r="E263" s="85"/>
      <c r="F263" s="85"/>
      <c r="G263" s="77"/>
      <c r="H263" s="52">
        <f t="shared" si="25"/>
        <v>0</v>
      </c>
      <c r="I263" s="63"/>
      <c r="J263" s="63"/>
      <c r="K263" s="53"/>
      <c r="L263" s="53"/>
      <c r="M263" s="54"/>
      <c r="N263" s="54"/>
      <c r="O263" s="54">
        <f t="shared" si="24"/>
        <v>0</v>
      </c>
      <c r="P263" s="54">
        <f t="shared" si="26"/>
        <v>0</v>
      </c>
      <c r="Q263" s="54">
        <f t="shared" si="27"/>
        <v>0</v>
      </c>
      <c r="R263" s="57"/>
      <c r="S263" s="90" t="str">
        <f>IF(AND(B263='DC - CN'!$C$16,OR(Q263&lt;&gt;0,R263&lt;&gt;0)),"x","")</f>
        <v/>
      </c>
    </row>
    <row r="264" spans="1:19" ht="18" customHeight="1">
      <c r="A264" s="2" t="str">
        <f t="shared" si="23"/>
        <v/>
      </c>
      <c r="B264" s="3"/>
      <c r="C264" s="3"/>
      <c r="D264" s="85"/>
      <c r="E264" s="85"/>
      <c r="F264" s="85"/>
      <c r="G264" s="77"/>
      <c r="H264" s="52">
        <f t="shared" si="25"/>
        <v>0</v>
      </c>
      <c r="I264" s="63"/>
      <c r="J264" s="63"/>
      <c r="K264" s="53"/>
      <c r="L264" s="53"/>
      <c r="M264" s="54"/>
      <c r="N264" s="54"/>
      <c r="O264" s="54">
        <f t="shared" si="24"/>
        <v>0</v>
      </c>
      <c r="P264" s="54">
        <f t="shared" si="26"/>
        <v>0</v>
      </c>
      <c r="Q264" s="54">
        <f t="shared" si="27"/>
        <v>0</v>
      </c>
      <c r="R264" s="57"/>
      <c r="S264" s="90" t="str">
        <f>IF(AND(B264='DC - CN'!$C$16,OR(Q264&lt;&gt;0,R264&lt;&gt;0)),"x","")</f>
        <v/>
      </c>
    </row>
    <row r="265" spans="1:19" ht="18" customHeight="1">
      <c r="A265" s="2" t="str">
        <f t="shared" si="23"/>
        <v/>
      </c>
      <c r="B265" s="3"/>
      <c r="C265" s="3"/>
      <c r="D265" s="85"/>
      <c r="E265" s="85"/>
      <c r="F265" s="85"/>
      <c r="G265" s="77"/>
      <c r="H265" s="52">
        <f t="shared" si="25"/>
        <v>0</v>
      </c>
      <c r="I265" s="63"/>
      <c r="J265" s="63"/>
      <c r="K265" s="53"/>
      <c r="L265" s="53"/>
      <c r="M265" s="54"/>
      <c r="N265" s="54"/>
      <c r="O265" s="54">
        <f t="shared" si="24"/>
        <v>0</v>
      </c>
      <c r="P265" s="54">
        <f t="shared" si="26"/>
        <v>0</v>
      </c>
      <c r="Q265" s="54">
        <f t="shared" si="27"/>
        <v>0</v>
      </c>
      <c r="R265" s="57"/>
      <c r="S265" s="90" t="str">
        <f>IF(AND(B265='DC - CN'!$C$16,OR(Q265&lt;&gt;0,R265&lt;&gt;0)),"x","")</f>
        <v/>
      </c>
    </row>
    <row r="266" spans="1:19" ht="18" customHeight="1">
      <c r="A266" s="2" t="str">
        <f t="shared" si="23"/>
        <v/>
      </c>
      <c r="B266" s="3"/>
      <c r="C266" s="3"/>
      <c r="D266" s="85"/>
      <c r="E266" s="85"/>
      <c r="F266" s="85"/>
      <c r="G266" s="77"/>
      <c r="H266" s="52">
        <f t="shared" si="25"/>
        <v>0</v>
      </c>
      <c r="I266" s="63"/>
      <c r="J266" s="63"/>
      <c r="K266" s="53"/>
      <c r="L266" s="53"/>
      <c r="M266" s="54"/>
      <c r="N266" s="54"/>
      <c r="O266" s="54">
        <f t="shared" si="24"/>
        <v>0</v>
      </c>
      <c r="P266" s="54">
        <f t="shared" si="26"/>
        <v>0</v>
      </c>
      <c r="Q266" s="54">
        <f t="shared" si="27"/>
        <v>0</v>
      </c>
      <c r="R266" s="57"/>
      <c r="S266" s="90" t="str">
        <f>IF(AND(B266='DC - CN'!$C$16,OR(Q266&lt;&gt;0,R266&lt;&gt;0)),"x","")</f>
        <v/>
      </c>
    </row>
    <row r="267" spans="1:19" ht="18" customHeight="1">
      <c r="A267" s="2" t="str">
        <f t="shared" si="23"/>
        <v/>
      </c>
      <c r="B267" s="3"/>
      <c r="C267" s="3"/>
      <c r="D267" s="85"/>
      <c r="E267" s="85"/>
      <c r="F267" s="85"/>
      <c r="G267" s="77"/>
      <c r="H267" s="52">
        <f t="shared" si="25"/>
        <v>0</v>
      </c>
      <c r="I267" s="63"/>
      <c r="J267" s="63"/>
      <c r="K267" s="53"/>
      <c r="L267" s="53"/>
      <c r="M267" s="54"/>
      <c r="N267" s="54"/>
      <c r="O267" s="54">
        <f t="shared" si="24"/>
        <v>0</v>
      </c>
      <c r="P267" s="54">
        <f t="shared" si="26"/>
        <v>0</v>
      </c>
      <c r="Q267" s="54">
        <f t="shared" si="27"/>
        <v>0</v>
      </c>
      <c r="R267" s="57"/>
      <c r="S267" s="90" t="str">
        <f>IF(AND(B267='DC - CN'!$C$16,OR(Q267&lt;&gt;0,R267&lt;&gt;0)),"x","")</f>
        <v/>
      </c>
    </row>
    <row r="268" spans="1:19" ht="18" customHeight="1">
      <c r="A268" s="2" t="str">
        <f t="shared" si="23"/>
        <v/>
      </c>
      <c r="B268" s="3"/>
      <c r="C268" s="3"/>
      <c r="D268" s="85"/>
      <c r="E268" s="85"/>
      <c r="F268" s="85"/>
      <c r="G268" s="77"/>
      <c r="H268" s="52">
        <f t="shared" si="25"/>
        <v>0</v>
      </c>
      <c r="I268" s="63"/>
      <c r="J268" s="63"/>
      <c r="K268" s="53"/>
      <c r="L268" s="53"/>
      <c r="M268" s="54"/>
      <c r="N268" s="54"/>
      <c r="O268" s="54">
        <f t="shared" si="24"/>
        <v>0</v>
      </c>
      <c r="P268" s="54">
        <f t="shared" si="26"/>
        <v>0</v>
      </c>
      <c r="Q268" s="54">
        <f t="shared" si="27"/>
        <v>0</v>
      </c>
      <c r="R268" s="57"/>
      <c r="S268" s="90" t="str">
        <f>IF(AND(B268='DC - CN'!$C$16,OR(Q268&lt;&gt;0,R268&lt;&gt;0)),"x","")</f>
        <v/>
      </c>
    </row>
    <row r="269" spans="1:19" ht="18" customHeight="1">
      <c r="A269" s="2" t="str">
        <f t="shared" si="23"/>
        <v/>
      </c>
      <c r="B269" s="3"/>
      <c r="C269" s="3"/>
      <c r="D269" s="85"/>
      <c r="E269" s="85"/>
      <c r="F269" s="85"/>
      <c r="G269" s="77"/>
      <c r="H269" s="52">
        <f t="shared" si="25"/>
        <v>0</v>
      </c>
      <c r="I269" s="63"/>
      <c r="J269" s="63"/>
      <c r="K269" s="53"/>
      <c r="L269" s="53"/>
      <c r="M269" s="54"/>
      <c r="N269" s="54"/>
      <c r="O269" s="54">
        <f t="shared" si="24"/>
        <v>0</v>
      </c>
      <c r="P269" s="54">
        <f t="shared" si="26"/>
        <v>0</v>
      </c>
      <c r="Q269" s="54">
        <f t="shared" si="27"/>
        <v>0</v>
      </c>
      <c r="R269" s="57"/>
      <c r="S269" s="90" t="str">
        <f>IF(AND(B269='DC - CN'!$C$16,OR(Q269&lt;&gt;0,R269&lt;&gt;0)),"x","")</f>
        <v/>
      </c>
    </row>
    <row r="270" spans="1:19" ht="18" customHeight="1">
      <c r="A270" s="2" t="str">
        <f t="shared" si="23"/>
        <v/>
      </c>
      <c r="B270" s="3"/>
      <c r="C270" s="3"/>
      <c r="D270" s="85"/>
      <c r="E270" s="85"/>
      <c r="F270" s="85"/>
      <c r="G270" s="77"/>
      <c r="H270" s="52">
        <f t="shared" si="25"/>
        <v>0</v>
      </c>
      <c r="I270" s="63"/>
      <c r="J270" s="63"/>
      <c r="K270" s="53"/>
      <c r="L270" s="53"/>
      <c r="M270" s="54"/>
      <c r="N270" s="54"/>
      <c r="O270" s="54">
        <f t="shared" si="24"/>
        <v>0</v>
      </c>
      <c r="P270" s="54">
        <f t="shared" si="26"/>
        <v>0</v>
      </c>
      <c r="Q270" s="54">
        <f t="shared" si="27"/>
        <v>0</v>
      </c>
      <c r="R270" s="57"/>
      <c r="S270" s="90" t="str">
        <f>IF(AND(B270='DC - CN'!$C$16,OR(Q270&lt;&gt;0,R270&lt;&gt;0)),"x","")</f>
        <v/>
      </c>
    </row>
    <row r="271" spans="1:19" ht="18" customHeight="1">
      <c r="A271" s="2" t="str">
        <f t="shared" si="23"/>
        <v/>
      </c>
      <c r="B271" s="3"/>
      <c r="C271" s="3"/>
      <c r="D271" s="85"/>
      <c r="E271" s="85"/>
      <c r="F271" s="85"/>
      <c r="G271" s="77"/>
      <c r="H271" s="52">
        <f t="shared" si="25"/>
        <v>0</v>
      </c>
      <c r="I271" s="63"/>
      <c r="J271" s="63"/>
      <c r="K271" s="53"/>
      <c r="L271" s="53"/>
      <c r="M271" s="54"/>
      <c r="N271" s="54"/>
      <c r="O271" s="54">
        <f t="shared" si="24"/>
        <v>0</v>
      </c>
      <c r="P271" s="54">
        <f t="shared" si="26"/>
        <v>0</v>
      </c>
      <c r="Q271" s="54">
        <f t="shared" si="27"/>
        <v>0</v>
      </c>
      <c r="R271" s="57"/>
      <c r="S271" s="90" t="str">
        <f>IF(AND(B271='DC - CN'!$C$16,OR(Q271&lt;&gt;0,R271&lt;&gt;0)),"x","")</f>
        <v/>
      </c>
    </row>
    <row r="272" spans="1:19" ht="18" customHeight="1">
      <c r="A272" s="2" t="str">
        <f t="shared" si="23"/>
        <v/>
      </c>
      <c r="B272" s="3"/>
      <c r="C272" s="3"/>
      <c r="D272" s="85"/>
      <c r="E272" s="85"/>
      <c r="F272" s="85"/>
      <c r="G272" s="77"/>
      <c r="H272" s="52">
        <f t="shared" si="25"/>
        <v>0</v>
      </c>
      <c r="I272" s="63"/>
      <c r="J272" s="63"/>
      <c r="K272" s="53"/>
      <c r="L272" s="53"/>
      <c r="M272" s="54"/>
      <c r="N272" s="54"/>
      <c r="O272" s="54">
        <f t="shared" si="24"/>
        <v>0</v>
      </c>
      <c r="P272" s="54">
        <f t="shared" si="26"/>
        <v>0</v>
      </c>
      <c r="Q272" s="54">
        <f t="shared" si="27"/>
        <v>0</v>
      </c>
      <c r="R272" s="57"/>
      <c r="S272" s="90" t="str">
        <f>IF(AND(B272='DC - CN'!$C$16,OR(Q272&lt;&gt;0,R272&lt;&gt;0)),"x","")</f>
        <v/>
      </c>
    </row>
    <row r="273" spans="1:19" ht="18" customHeight="1">
      <c r="A273" s="2" t="str">
        <f t="shared" si="23"/>
        <v/>
      </c>
      <c r="B273" s="3"/>
      <c r="C273" s="3"/>
      <c r="D273" s="85"/>
      <c r="E273" s="85"/>
      <c r="F273" s="85"/>
      <c r="G273" s="77"/>
      <c r="H273" s="52">
        <f t="shared" si="25"/>
        <v>0</v>
      </c>
      <c r="I273" s="63"/>
      <c r="J273" s="63"/>
      <c r="K273" s="53"/>
      <c r="L273" s="53"/>
      <c r="M273" s="54"/>
      <c r="N273" s="54"/>
      <c r="O273" s="54">
        <f t="shared" si="24"/>
        <v>0</v>
      </c>
      <c r="P273" s="54">
        <f t="shared" si="26"/>
        <v>0</v>
      </c>
      <c r="Q273" s="54">
        <f t="shared" si="27"/>
        <v>0</v>
      </c>
      <c r="R273" s="57"/>
      <c r="S273" s="90" t="str">
        <f>IF(AND(B273='DC - CN'!$C$16,OR(Q273&lt;&gt;0,R273&lt;&gt;0)),"x","")</f>
        <v/>
      </c>
    </row>
    <row r="274" spans="1:19" ht="18" customHeight="1">
      <c r="A274" s="2" t="str">
        <f t="shared" si="23"/>
        <v/>
      </c>
      <c r="B274" s="3"/>
      <c r="C274" s="3"/>
      <c r="D274" s="85"/>
      <c r="E274" s="85"/>
      <c r="F274" s="85"/>
      <c r="G274" s="77"/>
      <c r="H274" s="52">
        <f t="shared" si="25"/>
        <v>0</v>
      </c>
      <c r="I274" s="63"/>
      <c r="J274" s="63"/>
      <c r="K274" s="53"/>
      <c r="L274" s="53"/>
      <c r="M274" s="54"/>
      <c r="N274" s="54"/>
      <c r="O274" s="54">
        <f t="shared" si="24"/>
        <v>0</v>
      </c>
      <c r="P274" s="54">
        <f t="shared" si="26"/>
        <v>0</v>
      </c>
      <c r="Q274" s="54">
        <f t="shared" si="27"/>
        <v>0</v>
      </c>
      <c r="R274" s="57"/>
      <c r="S274" s="90" t="str">
        <f>IF(AND(B274='DC - CN'!$C$16,OR(Q274&lt;&gt;0,R274&lt;&gt;0)),"x","")</f>
        <v/>
      </c>
    </row>
    <row r="275" spans="1:19" ht="18" customHeight="1">
      <c r="A275" s="2" t="str">
        <f t="shared" si="23"/>
        <v/>
      </c>
      <c r="B275" s="3"/>
      <c r="C275" s="3"/>
      <c r="D275" s="85"/>
      <c r="E275" s="85"/>
      <c r="F275" s="85"/>
      <c r="G275" s="77"/>
      <c r="H275" s="52">
        <f t="shared" si="25"/>
        <v>0</v>
      </c>
      <c r="I275" s="63"/>
      <c r="J275" s="63"/>
      <c r="K275" s="53"/>
      <c r="L275" s="53"/>
      <c r="M275" s="54"/>
      <c r="N275" s="54"/>
      <c r="O275" s="54">
        <f t="shared" si="24"/>
        <v>0</v>
      </c>
      <c r="P275" s="54">
        <f t="shared" si="26"/>
        <v>0</v>
      </c>
      <c r="Q275" s="54">
        <f t="shared" si="27"/>
        <v>0</v>
      </c>
      <c r="R275" s="57"/>
      <c r="S275" s="90" t="str">
        <f>IF(AND(B275='DC - CN'!$C$16,OR(Q275&lt;&gt;0,R275&lt;&gt;0)),"x","")</f>
        <v/>
      </c>
    </row>
    <row r="276" spans="1:19" ht="18" customHeight="1">
      <c r="A276" s="2" t="str">
        <f t="shared" si="23"/>
        <v/>
      </c>
      <c r="B276" s="3"/>
      <c r="C276" s="3"/>
      <c r="D276" s="85"/>
      <c r="E276" s="85"/>
      <c r="F276" s="85"/>
      <c r="G276" s="77"/>
      <c r="H276" s="52">
        <f t="shared" si="25"/>
        <v>0</v>
      </c>
      <c r="I276" s="63"/>
      <c r="J276" s="63"/>
      <c r="K276" s="53"/>
      <c r="L276" s="53"/>
      <c r="M276" s="54"/>
      <c r="N276" s="54"/>
      <c r="O276" s="54">
        <f t="shared" si="24"/>
        <v>0</v>
      </c>
      <c r="P276" s="54">
        <f t="shared" si="26"/>
        <v>0</v>
      </c>
      <c r="Q276" s="54">
        <f t="shared" si="27"/>
        <v>0</v>
      </c>
      <c r="R276" s="57"/>
      <c r="S276" s="90" t="str">
        <f>IF(AND(B276='DC - CN'!$C$16,OR(Q276&lt;&gt;0,R276&lt;&gt;0)),"x","")</f>
        <v/>
      </c>
    </row>
    <row r="277" spans="1:19" ht="18" customHeight="1">
      <c r="A277" s="2" t="str">
        <f t="shared" si="23"/>
        <v/>
      </c>
      <c r="B277" s="3"/>
      <c r="C277" s="3"/>
      <c r="D277" s="85"/>
      <c r="E277" s="85"/>
      <c r="F277" s="85"/>
      <c r="G277" s="77"/>
      <c r="H277" s="52">
        <f t="shared" si="25"/>
        <v>0</v>
      </c>
      <c r="I277" s="63"/>
      <c r="J277" s="63"/>
      <c r="K277" s="53"/>
      <c r="L277" s="53"/>
      <c r="M277" s="54"/>
      <c r="N277" s="54"/>
      <c r="O277" s="54">
        <f t="shared" si="24"/>
        <v>0</v>
      </c>
      <c r="P277" s="54">
        <f t="shared" si="26"/>
        <v>0</v>
      </c>
      <c r="Q277" s="54">
        <f t="shared" si="27"/>
        <v>0</v>
      </c>
      <c r="R277" s="57"/>
      <c r="S277" s="90" t="str">
        <f>IF(AND(B277='DC - CN'!$C$16,OR(Q277&lt;&gt;0,R277&lt;&gt;0)),"x","")</f>
        <v/>
      </c>
    </row>
    <row r="278" spans="1:19" ht="18" customHeight="1">
      <c r="A278" s="2" t="str">
        <f t="shared" si="23"/>
        <v/>
      </c>
      <c r="B278" s="3"/>
      <c r="C278" s="3"/>
      <c r="D278" s="85"/>
      <c r="E278" s="85"/>
      <c r="F278" s="85"/>
      <c r="G278" s="77"/>
      <c r="H278" s="52">
        <f t="shared" si="25"/>
        <v>0</v>
      </c>
      <c r="I278" s="63"/>
      <c r="J278" s="63"/>
      <c r="K278" s="53"/>
      <c r="L278" s="53"/>
      <c r="M278" s="54"/>
      <c r="N278" s="54"/>
      <c r="O278" s="54">
        <f t="shared" si="24"/>
        <v>0</v>
      </c>
      <c r="P278" s="54">
        <f t="shared" si="26"/>
        <v>0</v>
      </c>
      <c r="Q278" s="54">
        <f t="shared" si="27"/>
        <v>0</v>
      </c>
      <c r="R278" s="57"/>
      <c r="S278" s="90" t="str">
        <f>IF(AND(B278='DC - CN'!$C$16,OR(Q278&lt;&gt;0,R278&lt;&gt;0)),"x","")</f>
        <v/>
      </c>
    </row>
    <row r="279" spans="1:19" ht="18" customHeight="1">
      <c r="A279" s="2" t="str">
        <f t="shared" si="23"/>
        <v/>
      </c>
      <c r="B279" s="3"/>
      <c r="C279" s="3"/>
      <c r="D279" s="85"/>
      <c r="E279" s="85"/>
      <c r="F279" s="85"/>
      <c r="G279" s="77"/>
      <c r="H279" s="52">
        <f t="shared" si="25"/>
        <v>0</v>
      </c>
      <c r="I279" s="63"/>
      <c r="J279" s="63"/>
      <c r="K279" s="53"/>
      <c r="L279" s="53"/>
      <c r="M279" s="54"/>
      <c r="N279" s="54"/>
      <c r="O279" s="54">
        <f t="shared" si="24"/>
        <v>0</v>
      </c>
      <c r="P279" s="54">
        <f t="shared" si="26"/>
        <v>0</v>
      </c>
      <c r="Q279" s="54">
        <f t="shared" si="27"/>
        <v>0</v>
      </c>
      <c r="R279" s="57"/>
      <c r="S279" s="90" t="str">
        <f>IF(AND(B279='DC - CN'!$C$16,OR(Q279&lt;&gt;0,R279&lt;&gt;0)),"x","")</f>
        <v/>
      </c>
    </row>
    <row r="280" spans="1:19" ht="18" customHeight="1">
      <c r="A280" s="2" t="str">
        <f t="shared" si="23"/>
        <v/>
      </c>
      <c r="B280" s="3"/>
      <c r="C280" s="3"/>
      <c r="D280" s="85"/>
      <c r="E280" s="85"/>
      <c r="F280" s="85"/>
      <c r="G280" s="77"/>
      <c r="H280" s="52">
        <f t="shared" si="25"/>
        <v>0</v>
      </c>
      <c r="I280" s="63"/>
      <c r="J280" s="63"/>
      <c r="K280" s="53"/>
      <c r="L280" s="53"/>
      <c r="M280" s="54"/>
      <c r="N280" s="54"/>
      <c r="O280" s="54">
        <f t="shared" si="24"/>
        <v>0</v>
      </c>
      <c r="P280" s="54">
        <f t="shared" si="26"/>
        <v>0</v>
      </c>
      <c r="Q280" s="54">
        <f t="shared" si="27"/>
        <v>0</v>
      </c>
      <c r="R280" s="57"/>
      <c r="S280" s="90" t="str">
        <f>IF(AND(B280='DC - CN'!$C$16,OR(Q280&lt;&gt;0,R280&lt;&gt;0)),"x","")</f>
        <v/>
      </c>
    </row>
    <row r="281" spans="1:19" ht="18" customHeight="1">
      <c r="A281" s="2" t="str">
        <f t="shared" si="23"/>
        <v/>
      </c>
      <c r="B281" s="3"/>
      <c r="C281" s="3"/>
      <c r="D281" s="85"/>
      <c r="E281" s="85"/>
      <c r="F281" s="85"/>
      <c r="G281" s="77"/>
      <c r="H281" s="52">
        <f t="shared" si="25"/>
        <v>0</v>
      </c>
      <c r="I281" s="63"/>
      <c r="J281" s="63"/>
      <c r="K281" s="53"/>
      <c r="L281" s="53"/>
      <c r="M281" s="54"/>
      <c r="N281" s="54"/>
      <c r="O281" s="54">
        <f t="shared" si="24"/>
        <v>0</v>
      </c>
      <c r="P281" s="54">
        <f t="shared" si="26"/>
        <v>0</v>
      </c>
      <c r="Q281" s="54">
        <f t="shared" si="27"/>
        <v>0</v>
      </c>
      <c r="R281" s="57"/>
      <c r="S281" s="90" t="str">
        <f>IF(AND(B281='DC - CN'!$C$16,OR(Q281&lt;&gt;0,R281&lt;&gt;0)),"x","")</f>
        <v/>
      </c>
    </row>
    <row r="282" spans="1:19" ht="18" customHeight="1">
      <c r="A282" s="2" t="str">
        <f t="shared" si="23"/>
        <v/>
      </c>
      <c r="B282" s="3"/>
      <c r="C282" s="3"/>
      <c r="D282" s="85"/>
      <c r="E282" s="85"/>
      <c r="F282" s="85"/>
      <c r="G282" s="77"/>
      <c r="H282" s="52">
        <f t="shared" si="25"/>
        <v>0</v>
      </c>
      <c r="I282" s="63"/>
      <c r="J282" s="63"/>
      <c r="K282" s="53"/>
      <c r="L282" s="53"/>
      <c r="M282" s="54"/>
      <c r="N282" s="54"/>
      <c r="O282" s="54">
        <f t="shared" si="24"/>
        <v>0</v>
      </c>
      <c r="P282" s="54">
        <f t="shared" si="26"/>
        <v>0</v>
      </c>
      <c r="Q282" s="54">
        <f t="shared" si="27"/>
        <v>0</v>
      </c>
      <c r="R282" s="57"/>
      <c r="S282" s="90" t="str">
        <f>IF(AND(B282='DC - CN'!$C$16,OR(Q282&lt;&gt;0,R282&lt;&gt;0)),"x","")</f>
        <v/>
      </c>
    </row>
    <row r="283" spans="1:19" ht="18" customHeight="1">
      <c r="A283" s="2" t="str">
        <f t="shared" si="23"/>
        <v/>
      </c>
      <c r="B283" s="3"/>
      <c r="C283" s="3"/>
      <c r="D283" s="85"/>
      <c r="E283" s="85"/>
      <c r="F283" s="85"/>
      <c r="G283" s="77"/>
      <c r="H283" s="52">
        <f t="shared" si="25"/>
        <v>0</v>
      </c>
      <c r="I283" s="63"/>
      <c r="J283" s="63"/>
      <c r="K283" s="53"/>
      <c r="L283" s="53"/>
      <c r="M283" s="54"/>
      <c r="N283" s="54"/>
      <c r="O283" s="54">
        <f t="shared" si="24"/>
        <v>0</v>
      </c>
      <c r="P283" s="54">
        <f t="shared" si="26"/>
        <v>0</v>
      </c>
      <c r="Q283" s="54">
        <f t="shared" si="27"/>
        <v>0</v>
      </c>
      <c r="R283" s="57"/>
      <c r="S283" s="90" t="str">
        <f>IF(AND(B283='DC - CN'!$C$16,OR(Q283&lt;&gt;0,R283&lt;&gt;0)),"x","")</f>
        <v/>
      </c>
    </row>
    <row r="284" spans="1:19" ht="18" customHeight="1">
      <c r="A284" s="2" t="str">
        <f t="shared" si="23"/>
        <v/>
      </c>
      <c r="B284" s="3"/>
      <c r="C284" s="3"/>
      <c r="D284" s="85"/>
      <c r="E284" s="85"/>
      <c r="F284" s="85"/>
      <c r="G284" s="77"/>
      <c r="H284" s="52">
        <f t="shared" si="25"/>
        <v>0</v>
      </c>
      <c r="I284" s="63"/>
      <c r="J284" s="63"/>
      <c r="K284" s="53"/>
      <c r="L284" s="53"/>
      <c r="M284" s="54"/>
      <c r="N284" s="54"/>
      <c r="O284" s="54">
        <f t="shared" si="24"/>
        <v>0</v>
      </c>
      <c r="P284" s="54">
        <f t="shared" si="26"/>
        <v>0</v>
      </c>
      <c r="Q284" s="54">
        <f t="shared" si="27"/>
        <v>0</v>
      </c>
      <c r="R284" s="57"/>
      <c r="S284" s="90" t="str">
        <f>IF(AND(B284='DC - CN'!$C$16,OR(Q284&lt;&gt;0,R284&lt;&gt;0)),"x","")</f>
        <v/>
      </c>
    </row>
    <row r="285" spans="1:19" ht="18" customHeight="1">
      <c r="A285" s="2" t="str">
        <f t="shared" si="23"/>
        <v/>
      </c>
      <c r="B285" s="3"/>
      <c r="C285" s="3"/>
      <c r="D285" s="85"/>
      <c r="E285" s="85"/>
      <c r="F285" s="85"/>
      <c r="G285" s="77"/>
      <c r="H285" s="52">
        <f t="shared" si="25"/>
        <v>0</v>
      </c>
      <c r="I285" s="63"/>
      <c r="J285" s="63"/>
      <c r="K285" s="53"/>
      <c r="L285" s="53"/>
      <c r="M285" s="54"/>
      <c r="N285" s="54"/>
      <c r="O285" s="54">
        <f t="shared" si="24"/>
        <v>0</v>
      </c>
      <c r="P285" s="54">
        <f t="shared" si="26"/>
        <v>0</v>
      </c>
      <c r="Q285" s="54">
        <f t="shared" si="27"/>
        <v>0</v>
      </c>
      <c r="R285" s="57"/>
      <c r="S285" s="90" t="str">
        <f>IF(AND(B285='DC - CN'!$C$16,OR(Q285&lt;&gt;0,R285&lt;&gt;0)),"x","")</f>
        <v/>
      </c>
    </row>
    <row r="286" spans="1:19" ht="18" customHeight="1">
      <c r="A286" s="2" t="str">
        <f t="shared" si="23"/>
        <v/>
      </c>
      <c r="B286" s="3"/>
      <c r="C286" s="3"/>
      <c r="D286" s="85"/>
      <c r="E286" s="85"/>
      <c r="F286" s="85"/>
      <c r="G286" s="77"/>
      <c r="H286" s="52">
        <f t="shared" si="25"/>
        <v>0</v>
      </c>
      <c r="I286" s="63"/>
      <c r="J286" s="63"/>
      <c r="K286" s="53"/>
      <c r="L286" s="53"/>
      <c r="M286" s="54"/>
      <c r="N286" s="54"/>
      <c r="O286" s="54">
        <f t="shared" si="24"/>
        <v>0</v>
      </c>
      <c r="P286" s="54">
        <f t="shared" si="26"/>
        <v>0</v>
      </c>
      <c r="Q286" s="54">
        <f t="shared" si="27"/>
        <v>0</v>
      </c>
      <c r="R286" s="57"/>
      <c r="S286" s="90" t="str">
        <f>IF(AND(B286='DC - CN'!$C$16,OR(Q286&lt;&gt;0,R286&lt;&gt;0)),"x","")</f>
        <v/>
      </c>
    </row>
    <row r="287" spans="1:19" ht="18" customHeight="1">
      <c r="A287" s="2" t="str">
        <f t="shared" si="23"/>
        <v/>
      </c>
      <c r="B287" s="3"/>
      <c r="C287" s="3"/>
      <c r="D287" s="85"/>
      <c r="E287" s="85"/>
      <c r="F287" s="85"/>
      <c r="G287" s="77"/>
      <c r="H287" s="52">
        <f t="shared" si="25"/>
        <v>0</v>
      </c>
      <c r="I287" s="63"/>
      <c r="J287" s="63"/>
      <c r="K287" s="53"/>
      <c r="L287" s="53"/>
      <c r="M287" s="54"/>
      <c r="N287" s="54"/>
      <c r="O287" s="54">
        <f t="shared" si="24"/>
        <v>0</v>
      </c>
      <c r="P287" s="54">
        <f t="shared" si="26"/>
        <v>0</v>
      </c>
      <c r="Q287" s="54">
        <f t="shared" si="27"/>
        <v>0</v>
      </c>
      <c r="R287" s="57"/>
      <c r="S287" s="90" t="str">
        <f>IF(AND(B287='DC - CN'!$C$16,OR(Q287&lt;&gt;0,R287&lt;&gt;0)),"x","")</f>
        <v/>
      </c>
    </row>
    <row r="288" spans="1:19" ht="18" customHeight="1">
      <c r="A288" s="2" t="str">
        <f t="shared" si="23"/>
        <v/>
      </c>
      <c r="B288" s="3"/>
      <c r="C288" s="3"/>
      <c r="D288" s="85"/>
      <c r="E288" s="85"/>
      <c r="F288" s="85"/>
      <c r="G288" s="77"/>
      <c r="H288" s="52">
        <f t="shared" si="25"/>
        <v>0</v>
      </c>
      <c r="I288" s="63"/>
      <c r="J288" s="63"/>
      <c r="K288" s="53"/>
      <c r="L288" s="53"/>
      <c r="M288" s="54"/>
      <c r="N288" s="54"/>
      <c r="O288" s="54">
        <f t="shared" si="24"/>
        <v>0</v>
      </c>
      <c r="P288" s="54">
        <f t="shared" si="26"/>
        <v>0</v>
      </c>
      <c r="Q288" s="54">
        <f t="shared" si="27"/>
        <v>0</v>
      </c>
      <c r="R288" s="57"/>
      <c r="S288" s="90" t="str">
        <f>IF(AND(B288='DC - CN'!$C$16,OR(Q288&lt;&gt;0,R288&lt;&gt;0)),"x","")</f>
        <v/>
      </c>
    </row>
    <row r="289" spans="1:19" ht="18" customHeight="1">
      <c r="A289" s="2" t="str">
        <f t="shared" si="23"/>
        <v/>
      </c>
      <c r="B289" s="3"/>
      <c r="C289" s="3"/>
      <c r="D289" s="85"/>
      <c r="E289" s="85"/>
      <c r="F289" s="85"/>
      <c r="G289" s="77"/>
      <c r="H289" s="52">
        <f t="shared" si="25"/>
        <v>0</v>
      </c>
      <c r="I289" s="63"/>
      <c r="J289" s="63"/>
      <c r="K289" s="53"/>
      <c r="L289" s="53"/>
      <c r="M289" s="54"/>
      <c r="N289" s="54"/>
      <c r="O289" s="54">
        <f t="shared" si="24"/>
        <v>0</v>
      </c>
      <c r="P289" s="54">
        <f t="shared" si="26"/>
        <v>0</v>
      </c>
      <c r="Q289" s="54">
        <f t="shared" si="27"/>
        <v>0</v>
      </c>
      <c r="R289" s="57"/>
      <c r="S289" s="90" t="str">
        <f>IF(AND(B289='DC - CN'!$C$16,OR(Q289&lt;&gt;0,R289&lt;&gt;0)),"x","")</f>
        <v/>
      </c>
    </row>
    <row r="290" spans="1:19" ht="18" customHeight="1">
      <c r="A290" s="2" t="str">
        <f t="shared" si="23"/>
        <v/>
      </c>
      <c r="B290" s="3"/>
      <c r="C290" s="3"/>
      <c r="D290" s="85"/>
      <c r="E290" s="85"/>
      <c r="F290" s="85"/>
      <c r="G290" s="77"/>
      <c r="H290" s="52">
        <f t="shared" si="25"/>
        <v>0</v>
      </c>
      <c r="I290" s="63"/>
      <c r="J290" s="63"/>
      <c r="K290" s="53"/>
      <c r="L290" s="53"/>
      <c r="M290" s="54"/>
      <c r="N290" s="54"/>
      <c r="O290" s="54">
        <f t="shared" si="24"/>
        <v>0</v>
      </c>
      <c r="P290" s="54">
        <f t="shared" si="26"/>
        <v>0</v>
      </c>
      <c r="Q290" s="54">
        <f t="shared" si="27"/>
        <v>0</v>
      </c>
      <c r="R290" s="57"/>
      <c r="S290" s="90" t="str">
        <f>IF(AND(B290='DC - CN'!$C$16,OR(Q290&lt;&gt;0,R290&lt;&gt;0)),"x","")</f>
        <v/>
      </c>
    </row>
    <row r="291" spans="1:19" ht="18" customHeight="1">
      <c r="A291" s="2" t="str">
        <f t="shared" si="23"/>
        <v/>
      </c>
      <c r="B291" s="3"/>
      <c r="C291" s="3"/>
      <c r="D291" s="85"/>
      <c r="E291" s="85"/>
      <c r="F291" s="85"/>
      <c r="G291" s="77"/>
      <c r="H291" s="52">
        <f t="shared" si="25"/>
        <v>0</v>
      </c>
      <c r="I291" s="63"/>
      <c r="J291" s="63"/>
      <c r="K291" s="53"/>
      <c r="L291" s="53"/>
      <c r="M291" s="54"/>
      <c r="N291" s="54"/>
      <c r="O291" s="54">
        <f t="shared" si="24"/>
        <v>0</v>
      </c>
      <c r="P291" s="54">
        <f t="shared" si="26"/>
        <v>0</v>
      </c>
      <c r="Q291" s="54">
        <f t="shared" si="27"/>
        <v>0</v>
      </c>
      <c r="R291" s="57"/>
      <c r="S291" s="90" t="str">
        <f>IF(AND(B291='DC - CN'!$C$16,OR(Q291&lt;&gt;0,R291&lt;&gt;0)),"x","")</f>
        <v/>
      </c>
    </row>
    <row r="292" spans="1:19" ht="18" customHeight="1">
      <c r="A292" s="2" t="str">
        <f t="shared" si="23"/>
        <v/>
      </c>
      <c r="B292" s="3"/>
      <c r="C292" s="3"/>
      <c r="D292" s="85"/>
      <c r="E292" s="85"/>
      <c r="F292" s="85"/>
      <c r="G292" s="77"/>
      <c r="H292" s="52">
        <f t="shared" si="25"/>
        <v>0</v>
      </c>
      <c r="I292" s="63"/>
      <c r="J292" s="63"/>
      <c r="K292" s="53"/>
      <c r="L292" s="53"/>
      <c r="M292" s="54"/>
      <c r="N292" s="54"/>
      <c r="O292" s="54">
        <f t="shared" si="24"/>
        <v>0</v>
      </c>
      <c r="P292" s="54">
        <f t="shared" si="26"/>
        <v>0</v>
      </c>
      <c r="Q292" s="54">
        <f t="shared" si="27"/>
        <v>0</v>
      </c>
      <c r="R292" s="57"/>
      <c r="S292" s="90" t="str">
        <f>IF(AND(B292='DC - CN'!$C$16,OR(Q292&lt;&gt;0,R292&lt;&gt;0)),"x","")</f>
        <v/>
      </c>
    </row>
    <row r="293" spans="1:19" ht="18" customHeight="1">
      <c r="A293" s="2" t="str">
        <f t="shared" si="23"/>
        <v/>
      </c>
      <c r="B293" s="3"/>
      <c r="C293" s="3"/>
      <c r="D293" s="85"/>
      <c r="E293" s="85"/>
      <c r="F293" s="85"/>
      <c r="G293" s="77"/>
      <c r="H293" s="52">
        <f t="shared" si="25"/>
        <v>0</v>
      </c>
      <c r="I293" s="63"/>
      <c r="J293" s="63"/>
      <c r="K293" s="53"/>
      <c r="L293" s="53"/>
      <c r="M293" s="54"/>
      <c r="N293" s="54"/>
      <c r="O293" s="54">
        <f t="shared" si="24"/>
        <v>0</v>
      </c>
      <c r="P293" s="54">
        <f t="shared" si="26"/>
        <v>0</v>
      </c>
      <c r="Q293" s="54">
        <f t="shared" si="27"/>
        <v>0</v>
      </c>
      <c r="R293" s="57"/>
      <c r="S293" s="90" t="str">
        <f>IF(AND(B293='DC - CN'!$C$16,OR(Q293&lt;&gt;0,R293&lt;&gt;0)),"x","")</f>
        <v/>
      </c>
    </row>
    <row r="294" spans="1:19" ht="18" customHeight="1">
      <c r="A294" s="2" t="str">
        <f t="shared" si="23"/>
        <v/>
      </c>
      <c r="B294" s="3"/>
      <c r="C294" s="3"/>
      <c r="D294" s="85"/>
      <c r="E294" s="85"/>
      <c r="F294" s="85"/>
      <c r="G294" s="77"/>
      <c r="H294" s="52">
        <f t="shared" si="25"/>
        <v>0</v>
      </c>
      <c r="I294" s="63"/>
      <c r="J294" s="63"/>
      <c r="K294" s="53"/>
      <c r="L294" s="53"/>
      <c r="M294" s="54"/>
      <c r="N294" s="54"/>
      <c r="O294" s="54">
        <f t="shared" si="24"/>
        <v>0</v>
      </c>
      <c r="P294" s="54">
        <f t="shared" si="26"/>
        <v>0</v>
      </c>
      <c r="Q294" s="54">
        <f t="shared" si="27"/>
        <v>0</v>
      </c>
      <c r="R294" s="57"/>
      <c r="S294" s="90" t="str">
        <f>IF(AND(B294='DC - CN'!$C$16,OR(Q294&lt;&gt;0,R294&lt;&gt;0)),"x","")</f>
        <v/>
      </c>
    </row>
    <row r="295" spans="1:19" ht="18" customHeight="1">
      <c r="A295" s="2" t="str">
        <f t="shared" si="23"/>
        <v/>
      </c>
      <c r="B295" s="3"/>
      <c r="C295" s="3"/>
      <c r="D295" s="85"/>
      <c r="E295" s="85"/>
      <c r="F295" s="85"/>
      <c r="G295" s="77"/>
      <c r="H295" s="52">
        <f t="shared" si="25"/>
        <v>0</v>
      </c>
      <c r="I295" s="63"/>
      <c r="J295" s="63"/>
      <c r="K295" s="53"/>
      <c r="L295" s="53"/>
      <c r="M295" s="54"/>
      <c r="N295" s="54"/>
      <c r="O295" s="54">
        <f t="shared" si="24"/>
        <v>0</v>
      </c>
      <c r="P295" s="54">
        <f t="shared" si="26"/>
        <v>0</v>
      </c>
      <c r="Q295" s="54">
        <f t="shared" si="27"/>
        <v>0</v>
      </c>
      <c r="R295" s="57"/>
      <c r="S295" s="90" t="str">
        <f>IF(AND(B295='DC - CN'!$C$16,OR(Q295&lt;&gt;0,R295&lt;&gt;0)),"x","")</f>
        <v/>
      </c>
    </row>
    <row r="296" spans="1:19" ht="18" customHeight="1">
      <c r="A296" s="2" t="str">
        <f t="shared" si="23"/>
        <v/>
      </c>
      <c r="B296" s="3"/>
      <c r="C296" s="3"/>
      <c r="D296" s="85"/>
      <c r="E296" s="85"/>
      <c r="F296" s="85"/>
      <c r="G296" s="77"/>
      <c r="H296" s="52">
        <f t="shared" si="25"/>
        <v>0</v>
      </c>
      <c r="I296" s="63"/>
      <c r="J296" s="63"/>
      <c r="K296" s="53"/>
      <c r="L296" s="53"/>
      <c r="M296" s="54"/>
      <c r="N296" s="54"/>
      <c r="O296" s="54">
        <f t="shared" si="24"/>
        <v>0</v>
      </c>
      <c r="P296" s="54">
        <f t="shared" si="26"/>
        <v>0</v>
      </c>
      <c r="Q296" s="54">
        <f t="shared" si="27"/>
        <v>0</v>
      </c>
      <c r="R296" s="57"/>
      <c r="S296" s="90" t="str">
        <f>IF(AND(B296='DC - CN'!$C$16,OR(Q296&lt;&gt;0,R296&lt;&gt;0)),"x","")</f>
        <v/>
      </c>
    </row>
    <row r="297" spans="1:19" ht="18" customHeight="1">
      <c r="A297" s="2" t="str">
        <f t="shared" si="23"/>
        <v/>
      </c>
      <c r="B297" s="3"/>
      <c r="C297" s="3"/>
      <c r="D297" s="85"/>
      <c r="E297" s="85"/>
      <c r="F297" s="85"/>
      <c r="G297" s="77"/>
      <c r="H297" s="52">
        <f t="shared" si="25"/>
        <v>0</v>
      </c>
      <c r="I297" s="63"/>
      <c r="J297" s="63"/>
      <c r="K297" s="53"/>
      <c r="L297" s="53"/>
      <c r="M297" s="54"/>
      <c r="N297" s="54"/>
      <c r="O297" s="54">
        <f t="shared" si="24"/>
        <v>0</v>
      </c>
      <c r="P297" s="54">
        <f t="shared" si="26"/>
        <v>0</v>
      </c>
      <c r="Q297" s="54">
        <f t="shared" si="27"/>
        <v>0</v>
      </c>
      <c r="R297" s="57"/>
      <c r="S297" s="90" t="str">
        <f>IF(AND(B297='DC - CN'!$C$16,OR(Q297&lt;&gt;0,R297&lt;&gt;0)),"x","")</f>
        <v/>
      </c>
    </row>
    <row r="298" spans="1:19" ht="18" customHeight="1">
      <c r="A298" s="2" t="str">
        <f t="shared" si="23"/>
        <v/>
      </c>
      <c r="B298" s="3"/>
      <c r="C298" s="3"/>
      <c r="D298" s="85"/>
      <c r="E298" s="85"/>
      <c r="F298" s="85"/>
      <c r="G298" s="77"/>
      <c r="H298" s="52">
        <f t="shared" si="25"/>
        <v>0</v>
      </c>
      <c r="I298" s="63"/>
      <c r="J298" s="63"/>
      <c r="K298" s="53"/>
      <c r="L298" s="53"/>
      <c r="M298" s="54"/>
      <c r="N298" s="54"/>
      <c r="O298" s="54">
        <f t="shared" si="24"/>
        <v>0</v>
      </c>
      <c r="P298" s="54">
        <f t="shared" si="26"/>
        <v>0</v>
      </c>
      <c r="Q298" s="54">
        <f t="shared" si="27"/>
        <v>0</v>
      </c>
      <c r="R298" s="57"/>
      <c r="S298" s="90" t="str">
        <f>IF(AND(B298='DC - CN'!$C$16,OR(Q298&lt;&gt;0,R298&lt;&gt;0)),"x","")</f>
        <v/>
      </c>
    </row>
    <row r="299" spans="1:19" ht="18" customHeight="1">
      <c r="A299" s="2" t="str">
        <f t="shared" si="23"/>
        <v/>
      </c>
      <c r="B299" s="3"/>
      <c r="C299" s="3"/>
      <c r="D299" s="85"/>
      <c r="E299" s="85"/>
      <c r="F299" s="85"/>
      <c r="G299" s="77"/>
      <c r="H299" s="52">
        <f t="shared" si="25"/>
        <v>0</v>
      </c>
      <c r="I299" s="63"/>
      <c r="J299" s="63"/>
      <c r="K299" s="53"/>
      <c r="L299" s="53"/>
      <c r="M299" s="54"/>
      <c r="N299" s="54"/>
      <c r="O299" s="54">
        <f t="shared" si="24"/>
        <v>0</v>
      </c>
      <c r="P299" s="54">
        <f t="shared" si="26"/>
        <v>0</v>
      </c>
      <c r="Q299" s="54">
        <f t="shared" si="27"/>
        <v>0</v>
      </c>
      <c r="R299" s="57"/>
      <c r="S299" s="90" t="str">
        <f>IF(AND(B299='DC - CN'!$C$16,OR(Q299&lt;&gt;0,R299&lt;&gt;0)),"x","")</f>
        <v/>
      </c>
    </row>
    <row r="300" spans="1:19" ht="18" customHeight="1">
      <c r="A300" s="2" t="str">
        <f t="shared" si="23"/>
        <v/>
      </c>
      <c r="B300" s="3"/>
      <c r="C300" s="3"/>
      <c r="D300" s="85"/>
      <c r="E300" s="85"/>
      <c r="F300" s="85"/>
      <c r="G300" s="77"/>
      <c r="H300" s="52">
        <f t="shared" si="25"/>
        <v>0</v>
      </c>
      <c r="I300" s="63"/>
      <c r="J300" s="63"/>
      <c r="K300" s="53"/>
      <c r="L300" s="53"/>
      <c r="M300" s="54"/>
      <c r="N300" s="54"/>
      <c r="O300" s="54">
        <f t="shared" si="24"/>
        <v>0</v>
      </c>
      <c r="P300" s="54">
        <f t="shared" si="26"/>
        <v>0</v>
      </c>
      <c r="Q300" s="54">
        <f t="shared" si="27"/>
        <v>0</v>
      </c>
      <c r="R300" s="57"/>
      <c r="S300" s="90" t="str">
        <f>IF(AND(B300='DC - CN'!$C$16,OR(Q300&lt;&gt;0,R300&lt;&gt;0)),"x","")</f>
        <v/>
      </c>
    </row>
    <row r="301" spans="1:19" ht="18" customHeight="1">
      <c r="A301" s="2" t="str">
        <f t="shared" ref="A301:A364" si="28">IF(B301&lt;&gt;"",ROW()-2,"")</f>
        <v/>
      </c>
      <c r="B301" s="3"/>
      <c r="C301" s="3"/>
      <c r="D301" s="85"/>
      <c r="E301" s="85"/>
      <c r="F301" s="85"/>
      <c r="G301" s="77"/>
      <c r="H301" s="52">
        <f t="shared" si="25"/>
        <v>0</v>
      </c>
      <c r="I301" s="63"/>
      <c r="J301" s="63"/>
      <c r="K301" s="53"/>
      <c r="L301" s="53"/>
      <c r="M301" s="54"/>
      <c r="N301" s="54"/>
      <c r="O301" s="54">
        <f t="shared" ref="O301:O364" si="29">N301*10%</f>
        <v>0</v>
      </c>
      <c r="P301" s="54">
        <f t="shared" si="26"/>
        <v>0</v>
      </c>
      <c r="Q301" s="54">
        <f t="shared" si="27"/>
        <v>0</v>
      </c>
      <c r="R301" s="57"/>
      <c r="S301" s="90" t="str">
        <f>IF(AND(B301='DC - CN'!$C$16,OR(Q301&lt;&gt;0,R301&lt;&gt;0)),"x","")</f>
        <v/>
      </c>
    </row>
    <row r="302" spans="1:19" ht="18" customHeight="1">
      <c r="A302" s="2" t="str">
        <f t="shared" si="28"/>
        <v/>
      </c>
      <c r="B302" s="3"/>
      <c r="C302" s="3"/>
      <c r="D302" s="85"/>
      <c r="E302" s="85"/>
      <c r="F302" s="85"/>
      <c r="G302" s="77"/>
      <c r="H302" s="52">
        <f t="shared" si="25"/>
        <v>0</v>
      </c>
      <c r="I302" s="63"/>
      <c r="J302" s="63"/>
      <c r="K302" s="53"/>
      <c r="L302" s="53"/>
      <c r="M302" s="54"/>
      <c r="N302" s="54"/>
      <c r="O302" s="54">
        <f t="shared" si="29"/>
        <v>0</v>
      </c>
      <c r="P302" s="54">
        <f t="shared" si="26"/>
        <v>0</v>
      </c>
      <c r="Q302" s="54">
        <f t="shared" si="27"/>
        <v>0</v>
      </c>
      <c r="R302" s="57"/>
      <c r="S302" s="90" t="str">
        <f>IF(AND(B302='DC - CN'!$C$16,OR(Q302&lt;&gt;0,R302&lt;&gt;0)),"x","")</f>
        <v/>
      </c>
    </row>
    <row r="303" spans="1:19" ht="18" customHeight="1">
      <c r="A303" s="2" t="str">
        <f t="shared" si="28"/>
        <v/>
      </c>
      <c r="B303" s="3"/>
      <c r="C303" s="3"/>
      <c r="D303" s="85"/>
      <c r="E303" s="85"/>
      <c r="F303" s="85"/>
      <c r="G303" s="77"/>
      <c r="H303" s="52">
        <f t="shared" si="25"/>
        <v>0</v>
      </c>
      <c r="I303" s="63"/>
      <c r="J303" s="63"/>
      <c r="K303" s="53"/>
      <c r="L303" s="53"/>
      <c r="M303" s="54"/>
      <c r="N303" s="54"/>
      <c r="O303" s="54">
        <f t="shared" si="29"/>
        <v>0</v>
      </c>
      <c r="P303" s="54">
        <f t="shared" si="26"/>
        <v>0</v>
      </c>
      <c r="Q303" s="54">
        <f t="shared" si="27"/>
        <v>0</v>
      </c>
      <c r="R303" s="57"/>
      <c r="S303" s="90" t="str">
        <f>IF(AND(B303='DC - CN'!$C$16,OR(Q303&lt;&gt;0,R303&lt;&gt;0)),"x","")</f>
        <v/>
      </c>
    </row>
    <row r="304" spans="1:19" ht="18" customHeight="1">
      <c r="A304" s="2" t="str">
        <f t="shared" si="28"/>
        <v/>
      </c>
      <c r="B304" s="3"/>
      <c r="C304" s="3"/>
      <c r="D304" s="85"/>
      <c r="E304" s="85"/>
      <c r="F304" s="85"/>
      <c r="G304" s="77"/>
      <c r="H304" s="52">
        <f t="shared" si="25"/>
        <v>0</v>
      </c>
      <c r="I304" s="63"/>
      <c r="J304" s="63"/>
      <c r="K304" s="53"/>
      <c r="L304" s="53"/>
      <c r="M304" s="54"/>
      <c r="N304" s="54"/>
      <c r="O304" s="54">
        <f t="shared" si="29"/>
        <v>0</v>
      </c>
      <c r="P304" s="54">
        <f t="shared" si="26"/>
        <v>0</v>
      </c>
      <c r="Q304" s="54">
        <f t="shared" si="27"/>
        <v>0</v>
      </c>
      <c r="R304" s="57"/>
      <c r="S304" s="90" t="str">
        <f>IF(AND(B304='DC - CN'!$C$16,OR(Q304&lt;&gt;0,R304&lt;&gt;0)),"x","")</f>
        <v/>
      </c>
    </row>
    <row r="305" spans="1:19" ht="18" customHeight="1">
      <c r="A305" s="2" t="str">
        <f t="shared" si="28"/>
        <v/>
      </c>
      <c r="B305" s="3"/>
      <c r="C305" s="3"/>
      <c r="D305" s="85"/>
      <c r="E305" s="85"/>
      <c r="F305" s="85"/>
      <c r="G305" s="77"/>
      <c r="H305" s="52">
        <f t="shared" si="25"/>
        <v>0</v>
      </c>
      <c r="I305" s="63"/>
      <c r="J305" s="63"/>
      <c r="K305" s="53"/>
      <c r="L305" s="53"/>
      <c r="M305" s="54"/>
      <c r="N305" s="54"/>
      <c r="O305" s="54">
        <f t="shared" si="29"/>
        <v>0</v>
      </c>
      <c r="P305" s="54">
        <f t="shared" si="26"/>
        <v>0</v>
      </c>
      <c r="Q305" s="54">
        <f t="shared" si="27"/>
        <v>0</v>
      </c>
      <c r="R305" s="57"/>
      <c r="S305" s="90" t="str">
        <f>IF(AND(B305='DC - CN'!$C$16,OR(Q305&lt;&gt;0,R305&lt;&gt;0)),"x","")</f>
        <v/>
      </c>
    </row>
    <row r="306" spans="1:19" ht="18" customHeight="1">
      <c r="A306" s="2" t="str">
        <f t="shared" si="28"/>
        <v/>
      </c>
      <c r="B306" s="3"/>
      <c r="C306" s="3"/>
      <c r="D306" s="85"/>
      <c r="E306" s="85"/>
      <c r="F306" s="85"/>
      <c r="G306" s="77"/>
      <c r="H306" s="52">
        <f t="shared" si="25"/>
        <v>0</v>
      </c>
      <c r="I306" s="63"/>
      <c r="J306" s="63"/>
      <c r="K306" s="53"/>
      <c r="L306" s="53"/>
      <c r="M306" s="54"/>
      <c r="N306" s="54"/>
      <c r="O306" s="54">
        <f t="shared" si="29"/>
        <v>0</v>
      </c>
      <c r="P306" s="54">
        <f t="shared" si="26"/>
        <v>0</v>
      </c>
      <c r="Q306" s="54">
        <f t="shared" si="27"/>
        <v>0</v>
      </c>
      <c r="R306" s="57"/>
      <c r="S306" s="90" t="str">
        <f>IF(AND(B306='DC - CN'!$C$16,OR(Q306&lt;&gt;0,R306&lt;&gt;0)),"x","")</f>
        <v/>
      </c>
    </row>
    <row r="307" spans="1:19" ht="18" customHeight="1">
      <c r="A307" s="2" t="str">
        <f t="shared" si="28"/>
        <v/>
      </c>
      <c r="B307" s="3"/>
      <c r="C307" s="3"/>
      <c r="D307" s="85"/>
      <c r="E307" s="85"/>
      <c r="F307" s="85"/>
      <c r="G307" s="77"/>
      <c r="H307" s="52">
        <f t="shared" si="25"/>
        <v>0</v>
      </c>
      <c r="I307" s="63"/>
      <c r="J307" s="63"/>
      <c r="K307" s="53"/>
      <c r="L307" s="53"/>
      <c r="M307" s="54"/>
      <c r="N307" s="54"/>
      <c r="O307" s="54">
        <f t="shared" si="29"/>
        <v>0</v>
      </c>
      <c r="P307" s="54">
        <f t="shared" si="26"/>
        <v>0</v>
      </c>
      <c r="Q307" s="54">
        <f t="shared" si="27"/>
        <v>0</v>
      </c>
      <c r="R307" s="57"/>
      <c r="S307" s="90" t="str">
        <f>IF(AND(B307='DC - CN'!$C$16,OR(Q307&lt;&gt;0,R307&lt;&gt;0)),"x","")</f>
        <v/>
      </c>
    </row>
    <row r="308" spans="1:19" ht="18" customHeight="1">
      <c r="A308" s="2" t="str">
        <f t="shared" si="28"/>
        <v/>
      </c>
      <c r="B308" s="3"/>
      <c r="C308" s="3"/>
      <c r="D308" s="85"/>
      <c r="E308" s="85"/>
      <c r="F308" s="85"/>
      <c r="G308" s="77"/>
      <c r="H308" s="52">
        <f t="shared" si="25"/>
        <v>0</v>
      </c>
      <c r="I308" s="63"/>
      <c r="J308" s="63"/>
      <c r="K308" s="53"/>
      <c r="L308" s="53"/>
      <c r="M308" s="54"/>
      <c r="N308" s="54"/>
      <c r="O308" s="54">
        <f t="shared" si="29"/>
        <v>0</v>
      </c>
      <c r="P308" s="54">
        <f t="shared" si="26"/>
        <v>0</v>
      </c>
      <c r="Q308" s="54">
        <f t="shared" si="27"/>
        <v>0</v>
      </c>
      <c r="R308" s="57"/>
      <c r="S308" s="90" t="str">
        <f>IF(AND(B308='DC - CN'!$C$16,OR(Q308&lt;&gt;0,R308&lt;&gt;0)),"x","")</f>
        <v/>
      </c>
    </row>
    <row r="309" spans="1:19" ht="18" customHeight="1">
      <c r="A309" s="2" t="str">
        <f t="shared" si="28"/>
        <v/>
      </c>
      <c r="B309" s="3"/>
      <c r="C309" s="3"/>
      <c r="D309" s="85"/>
      <c r="E309" s="85"/>
      <c r="F309" s="85"/>
      <c r="G309" s="77"/>
      <c r="H309" s="52">
        <f t="shared" si="25"/>
        <v>0</v>
      </c>
      <c r="I309" s="63"/>
      <c r="J309" s="63"/>
      <c r="K309" s="53"/>
      <c r="L309" s="53"/>
      <c r="M309" s="54"/>
      <c r="N309" s="54"/>
      <c r="O309" s="54">
        <f t="shared" si="29"/>
        <v>0</v>
      </c>
      <c r="P309" s="54">
        <f t="shared" si="26"/>
        <v>0</v>
      </c>
      <c r="Q309" s="54">
        <f t="shared" si="27"/>
        <v>0</v>
      </c>
      <c r="R309" s="57"/>
      <c r="S309" s="90" t="str">
        <f>IF(AND(B309='DC - CN'!$C$16,OR(Q309&lt;&gt;0,R309&lt;&gt;0)),"x","")</f>
        <v/>
      </c>
    </row>
    <row r="310" spans="1:19" ht="18" customHeight="1">
      <c r="A310" s="2" t="str">
        <f t="shared" si="28"/>
        <v/>
      </c>
      <c r="B310" s="3"/>
      <c r="C310" s="3"/>
      <c r="D310" s="85"/>
      <c r="E310" s="85"/>
      <c r="F310" s="85"/>
      <c r="G310" s="77"/>
      <c r="H310" s="52">
        <f t="shared" si="25"/>
        <v>0</v>
      </c>
      <c r="I310" s="63"/>
      <c r="J310" s="63"/>
      <c r="K310" s="53"/>
      <c r="L310" s="53"/>
      <c r="M310" s="54"/>
      <c r="N310" s="54"/>
      <c r="O310" s="54">
        <f t="shared" si="29"/>
        <v>0</v>
      </c>
      <c r="P310" s="54">
        <f t="shared" si="26"/>
        <v>0</v>
      </c>
      <c r="Q310" s="54">
        <f t="shared" si="27"/>
        <v>0</v>
      </c>
      <c r="R310" s="57"/>
      <c r="S310" s="90" t="str">
        <f>IF(AND(B310='DC - CN'!$C$16,OR(Q310&lt;&gt;0,R310&lt;&gt;0)),"x","")</f>
        <v/>
      </c>
    </row>
    <row r="311" spans="1:19" ht="18" customHeight="1">
      <c r="A311" s="2" t="str">
        <f t="shared" si="28"/>
        <v/>
      </c>
      <c r="B311" s="3"/>
      <c r="C311" s="3"/>
      <c r="D311" s="85"/>
      <c r="E311" s="85"/>
      <c r="F311" s="85"/>
      <c r="G311" s="77"/>
      <c r="H311" s="52">
        <f t="shared" si="25"/>
        <v>0</v>
      </c>
      <c r="I311" s="63"/>
      <c r="J311" s="63"/>
      <c r="K311" s="53"/>
      <c r="L311" s="53"/>
      <c r="M311" s="54"/>
      <c r="N311" s="54"/>
      <c r="O311" s="54">
        <f t="shared" si="29"/>
        <v>0</v>
      </c>
      <c r="P311" s="54">
        <f t="shared" si="26"/>
        <v>0</v>
      </c>
      <c r="Q311" s="54">
        <f t="shared" si="27"/>
        <v>0</v>
      </c>
      <c r="R311" s="57"/>
      <c r="S311" s="90" t="str">
        <f>IF(AND(B311='DC - CN'!$C$16,OR(Q311&lt;&gt;0,R311&lt;&gt;0)),"x","")</f>
        <v/>
      </c>
    </row>
    <row r="312" spans="1:19" ht="18" customHeight="1">
      <c r="A312" s="2" t="str">
        <f t="shared" si="28"/>
        <v/>
      </c>
      <c r="B312" s="3"/>
      <c r="C312" s="3"/>
      <c r="D312" s="85"/>
      <c r="E312" s="85"/>
      <c r="F312" s="85"/>
      <c r="G312" s="77"/>
      <c r="H312" s="52">
        <f t="shared" si="25"/>
        <v>0</v>
      </c>
      <c r="I312" s="63"/>
      <c r="J312" s="63"/>
      <c r="K312" s="53"/>
      <c r="L312" s="53"/>
      <c r="M312" s="54"/>
      <c r="N312" s="54"/>
      <c r="O312" s="54">
        <f t="shared" si="29"/>
        <v>0</v>
      </c>
      <c r="P312" s="54">
        <f t="shared" si="26"/>
        <v>0</v>
      </c>
      <c r="Q312" s="54">
        <f t="shared" si="27"/>
        <v>0</v>
      </c>
      <c r="R312" s="57"/>
      <c r="S312" s="90" t="str">
        <f>IF(AND(B312='DC - CN'!$C$16,OR(Q312&lt;&gt;0,R312&lt;&gt;0)),"x","")</f>
        <v/>
      </c>
    </row>
    <row r="313" spans="1:19" ht="18" customHeight="1">
      <c r="A313" s="2" t="str">
        <f t="shared" si="28"/>
        <v/>
      </c>
      <c r="B313" s="3"/>
      <c r="C313" s="3"/>
      <c r="D313" s="85"/>
      <c r="E313" s="85"/>
      <c r="F313" s="85"/>
      <c r="G313" s="77"/>
      <c r="H313" s="52">
        <f t="shared" si="25"/>
        <v>0</v>
      </c>
      <c r="I313" s="63"/>
      <c r="J313" s="63"/>
      <c r="K313" s="53"/>
      <c r="L313" s="53"/>
      <c r="M313" s="54"/>
      <c r="N313" s="54"/>
      <c r="O313" s="54">
        <f t="shared" si="29"/>
        <v>0</v>
      </c>
      <c r="P313" s="54">
        <f t="shared" si="26"/>
        <v>0</v>
      </c>
      <c r="Q313" s="54">
        <f t="shared" si="27"/>
        <v>0</v>
      </c>
      <c r="R313" s="57"/>
      <c r="S313" s="90" t="str">
        <f>IF(AND(B313='DC - CN'!$C$16,OR(Q313&lt;&gt;0,R313&lt;&gt;0)),"x","")</f>
        <v/>
      </c>
    </row>
    <row r="314" spans="1:19" ht="18" customHeight="1">
      <c r="A314" s="2" t="str">
        <f t="shared" si="28"/>
        <v/>
      </c>
      <c r="B314" s="3"/>
      <c r="C314" s="3"/>
      <c r="D314" s="85"/>
      <c r="E314" s="85"/>
      <c r="F314" s="85"/>
      <c r="G314" s="77"/>
      <c r="H314" s="52">
        <f t="shared" si="25"/>
        <v>0</v>
      </c>
      <c r="I314" s="63"/>
      <c r="J314" s="63"/>
      <c r="K314" s="53"/>
      <c r="L314" s="53"/>
      <c r="M314" s="54"/>
      <c r="N314" s="54"/>
      <c r="O314" s="54">
        <f t="shared" si="29"/>
        <v>0</v>
      </c>
      <c r="P314" s="54">
        <f t="shared" si="26"/>
        <v>0</v>
      </c>
      <c r="Q314" s="54">
        <f t="shared" si="27"/>
        <v>0</v>
      </c>
      <c r="R314" s="57"/>
      <c r="S314" s="90" t="str">
        <f>IF(AND(B314='DC - CN'!$C$16,OR(Q314&lt;&gt;0,R314&lt;&gt;0)),"x","")</f>
        <v/>
      </c>
    </row>
    <row r="315" spans="1:19" ht="18" customHeight="1">
      <c r="A315" s="2" t="str">
        <f t="shared" si="28"/>
        <v/>
      </c>
      <c r="B315" s="3"/>
      <c r="C315" s="3"/>
      <c r="D315" s="85"/>
      <c r="E315" s="85"/>
      <c r="F315" s="85"/>
      <c r="G315" s="77"/>
      <c r="H315" s="52">
        <f t="shared" si="25"/>
        <v>0</v>
      </c>
      <c r="I315" s="63"/>
      <c r="J315" s="63"/>
      <c r="K315" s="53"/>
      <c r="L315" s="53"/>
      <c r="M315" s="54"/>
      <c r="N315" s="54"/>
      <c r="O315" s="54">
        <f t="shared" si="29"/>
        <v>0</v>
      </c>
      <c r="P315" s="54">
        <f t="shared" si="26"/>
        <v>0</v>
      </c>
      <c r="Q315" s="54">
        <f t="shared" si="27"/>
        <v>0</v>
      </c>
      <c r="R315" s="57"/>
      <c r="S315" s="90" t="str">
        <f>IF(AND(B315='DC - CN'!$C$16,OR(Q315&lt;&gt;0,R315&lt;&gt;0)),"x","")</f>
        <v/>
      </c>
    </row>
    <row r="316" spans="1:19" ht="18" customHeight="1">
      <c r="A316" s="2" t="str">
        <f t="shared" si="28"/>
        <v/>
      </c>
      <c r="B316" s="3"/>
      <c r="C316" s="3"/>
      <c r="D316" s="85"/>
      <c r="E316" s="85"/>
      <c r="F316" s="85"/>
      <c r="G316" s="77"/>
      <c r="H316" s="52">
        <f t="shared" si="25"/>
        <v>0</v>
      </c>
      <c r="I316" s="63"/>
      <c r="J316" s="63"/>
      <c r="K316" s="53"/>
      <c r="L316" s="53"/>
      <c r="M316" s="54"/>
      <c r="N316" s="54"/>
      <c r="O316" s="54">
        <f t="shared" si="29"/>
        <v>0</v>
      </c>
      <c r="P316" s="54">
        <f t="shared" si="26"/>
        <v>0</v>
      </c>
      <c r="Q316" s="54">
        <f t="shared" si="27"/>
        <v>0</v>
      </c>
      <c r="R316" s="57"/>
      <c r="S316" s="90" t="str">
        <f>IF(AND(B316='DC - CN'!$C$16,OR(Q316&lt;&gt;0,R316&lt;&gt;0)),"x","")</f>
        <v/>
      </c>
    </row>
    <row r="317" spans="1:19" ht="18" customHeight="1">
      <c r="A317" s="2" t="str">
        <f t="shared" si="28"/>
        <v/>
      </c>
      <c r="B317" s="3"/>
      <c r="C317" s="3"/>
      <c r="D317" s="85"/>
      <c r="E317" s="85"/>
      <c r="F317" s="85"/>
      <c r="G317" s="77"/>
      <c r="H317" s="52">
        <f t="shared" si="25"/>
        <v>0</v>
      </c>
      <c r="I317" s="63"/>
      <c r="J317" s="63"/>
      <c r="K317" s="53"/>
      <c r="L317" s="53"/>
      <c r="M317" s="54"/>
      <c r="N317" s="54"/>
      <c r="O317" s="54">
        <f t="shared" si="29"/>
        <v>0</v>
      </c>
      <c r="P317" s="54">
        <f t="shared" si="26"/>
        <v>0</v>
      </c>
      <c r="Q317" s="54">
        <f t="shared" si="27"/>
        <v>0</v>
      </c>
      <c r="R317" s="57"/>
      <c r="S317" s="90" t="str">
        <f>IF(AND(B317='DC - CN'!$C$16,OR(Q317&lt;&gt;0,R317&lt;&gt;0)),"x","")</f>
        <v/>
      </c>
    </row>
    <row r="318" spans="1:19" ht="18" customHeight="1">
      <c r="A318" s="2" t="str">
        <f t="shared" si="28"/>
        <v/>
      </c>
      <c r="B318" s="3"/>
      <c r="C318" s="3"/>
      <c r="D318" s="85"/>
      <c r="E318" s="85"/>
      <c r="F318" s="85"/>
      <c r="G318" s="77"/>
      <c r="H318" s="52">
        <f t="shared" si="25"/>
        <v>0</v>
      </c>
      <c r="I318" s="63"/>
      <c r="J318" s="63"/>
      <c r="K318" s="53"/>
      <c r="L318" s="53"/>
      <c r="M318" s="54"/>
      <c r="N318" s="54"/>
      <c r="O318" s="54">
        <f t="shared" si="29"/>
        <v>0</v>
      </c>
      <c r="P318" s="54">
        <f t="shared" si="26"/>
        <v>0</v>
      </c>
      <c r="Q318" s="54">
        <f t="shared" si="27"/>
        <v>0</v>
      </c>
      <c r="R318" s="57"/>
      <c r="S318" s="90" t="str">
        <f>IF(AND(B318='DC - CN'!$C$16,OR(Q318&lt;&gt;0,R318&lt;&gt;0)),"x","")</f>
        <v/>
      </c>
    </row>
    <row r="319" spans="1:19" ht="18" customHeight="1">
      <c r="A319" s="2" t="str">
        <f t="shared" si="28"/>
        <v/>
      </c>
      <c r="B319" s="3"/>
      <c r="C319" s="3"/>
      <c r="D319" s="85"/>
      <c r="E319" s="85"/>
      <c r="F319" s="85"/>
      <c r="G319" s="77"/>
      <c r="H319" s="52">
        <f t="shared" si="25"/>
        <v>0</v>
      </c>
      <c r="I319" s="63"/>
      <c r="J319" s="63"/>
      <c r="K319" s="53"/>
      <c r="L319" s="53"/>
      <c r="M319" s="54"/>
      <c r="N319" s="54"/>
      <c r="O319" s="54">
        <f t="shared" si="29"/>
        <v>0</v>
      </c>
      <c r="P319" s="54">
        <f t="shared" si="26"/>
        <v>0</v>
      </c>
      <c r="Q319" s="54">
        <f t="shared" si="27"/>
        <v>0</v>
      </c>
      <c r="R319" s="57"/>
      <c r="S319" s="90" t="str">
        <f>IF(AND(B319='DC - CN'!$C$16,OR(Q319&lt;&gt;0,R319&lt;&gt;0)),"x","")</f>
        <v/>
      </c>
    </row>
    <row r="320" spans="1:19" ht="18" customHeight="1">
      <c r="A320" s="2" t="str">
        <f t="shared" si="28"/>
        <v/>
      </c>
      <c r="B320" s="3"/>
      <c r="C320" s="3"/>
      <c r="D320" s="85"/>
      <c r="E320" s="85"/>
      <c r="F320" s="85"/>
      <c r="G320" s="77"/>
      <c r="H320" s="52">
        <f t="shared" si="25"/>
        <v>0</v>
      </c>
      <c r="I320" s="63"/>
      <c r="J320" s="63"/>
      <c r="K320" s="53"/>
      <c r="L320" s="53"/>
      <c r="M320" s="54"/>
      <c r="N320" s="54"/>
      <c r="O320" s="54">
        <f t="shared" si="29"/>
        <v>0</v>
      </c>
      <c r="P320" s="54">
        <f t="shared" si="26"/>
        <v>0</v>
      </c>
      <c r="Q320" s="54">
        <f t="shared" si="27"/>
        <v>0</v>
      </c>
      <c r="R320" s="57"/>
      <c r="S320" s="90" t="str">
        <f>IF(AND(B320='DC - CN'!$C$16,OR(Q320&lt;&gt;0,R320&lt;&gt;0)),"x","")</f>
        <v/>
      </c>
    </row>
    <row r="321" spans="1:19" ht="18" customHeight="1">
      <c r="A321" s="2" t="str">
        <f t="shared" si="28"/>
        <v/>
      </c>
      <c r="B321" s="3"/>
      <c r="C321" s="3"/>
      <c r="D321" s="85"/>
      <c r="E321" s="85"/>
      <c r="F321" s="85"/>
      <c r="G321" s="77"/>
      <c r="H321" s="52">
        <f t="shared" si="25"/>
        <v>0</v>
      </c>
      <c r="I321" s="63"/>
      <c r="J321" s="63"/>
      <c r="K321" s="53"/>
      <c r="L321" s="53"/>
      <c r="M321" s="54"/>
      <c r="N321" s="54"/>
      <c r="O321" s="54">
        <f t="shared" si="29"/>
        <v>0</v>
      </c>
      <c r="P321" s="54">
        <f t="shared" si="26"/>
        <v>0</v>
      </c>
      <c r="Q321" s="54">
        <f t="shared" si="27"/>
        <v>0</v>
      </c>
      <c r="R321" s="57"/>
      <c r="S321" s="90" t="str">
        <f>IF(AND(B321='DC - CN'!$C$16,OR(Q321&lt;&gt;0,R321&lt;&gt;0)),"x","")</f>
        <v/>
      </c>
    </row>
    <row r="322" spans="1:19" ht="18" customHeight="1">
      <c r="A322" s="2" t="str">
        <f t="shared" si="28"/>
        <v/>
      </c>
      <c r="B322" s="3"/>
      <c r="C322" s="3"/>
      <c r="D322" s="85"/>
      <c r="E322" s="85"/>
      <c r="F322" s="85"/>
      <c r="G322" s="77"/>
      <c r="H322" s="52">
        <f t="shared" si="25"/>
        <v>0</v>
      </c>
      <c r="I322" s="63"/>
      <c r="J322" s="63"/>
      <c r="K322" s="53"/>
      <c r="L322" s="53"/>
      <c r="M322" s="54"/>
      <c r="N322" s="54"/>
      <c r="O322" s="54">
        <f t="shared" si="29"/>
        <v>0</v>
      </c>
      <c r="P322" s="54">
        <f t="shared" si="26"/>
        <v>0</v>
      </c>
      <c r="Q322" s="54">
        <f t="shared" si="27"/>
        <v>0</v>
      </c>
      <c r="R322" s="57"/>
      <c r="S322" s="90" t="str">
        <f>IF(AND(B322='DC - CN'!$C$16,OR(Q322&lt;&gt;0,R322&lt;&gt;0)),"x","")</f>
        <v/>
      </c>
    </row>
    <row r="323" spans="1:19" ht="18" customHeight="1">
      <c r="A323" s="2" t="str">
        <f t="shared" si="28"/>
        <v/>
      </c>
      <c r="B323" s="3"/>
      <c r="C323" s="3"/>
      <c r="D323" s="85"/>
      <c r="E323" s="85"/>
      <c r="F323" s="85"/>
      <c r="G323" s="77"/>
      <c r="H323" s="52">
        <f t="shared" si="25"/>
        <v>0</v>
      </c>
      <c r="I323" s="63"/>
      <c r="J323" s="63"/>
      <c r="K323" s="53"/>
      <c r="L323" s="53"/>
      <c r="M323" s="54"/>
      <c r="N323" s="54"/>
      <c r="O323" s="54">
        <f t="shared" si="29"/>
        <v>0</v>
      </c>
      <c r="P323" s="54">
        <f t="shared" si="26"/>
        <v>0</v>
      </c>
      <c r="Q323" s="54">
        <f t="shared" si="27"/>
        <v>0</v>
      </c>
      <c r="R323" s="57"/>
      <c r="S323" s="90" t="str">
        <f>IF(AND(B323='DC - CN'!$C$16,OR(Q323&lt;&gt;0,R323&lt;&gt;0)),"x","")</f>
        <v/>
      </c>
    </row>
    <row r="324" spans="1:19" ht="18" customHeight="1">
      <c r="A324" s="2" t="str">
        <f t="shared" si="28"/>
        <v/>
      </c>
      <c r="B324" s="3"/>
      <c r="C324" s="3"/>
      <c r="D324" s="85"/>
      <c r="E324" s="85"/>
      <c r="F324" s="85"/>
      <c r="G324" s="77"/>
      <c r="H324" s="52">
        <f t="shared" ref="H324:H387" si="30">IF(N324&lt;&gt;"",ROUND(G324*N324,0),0)</f>
        <v>0</v>
      </c>
      <c r="I324" s="63"/>
      <c r="J324" s="63"/>
      <c r="K324" s="53"/>
      <c r="L324" s="53"/>
      <c r="M324" s="54"/>
      <c r="N324" s="54"/>
      <c r="O324" s="54">
        <f t="shared" si="29"/>
        <v>0</v>
      </c>
      <c r="P324" s="54">
        <f t="shared" ref="P324:P387" si="31">ROUND(M324*N324,0)</f>
        <v>0</v>
      </c>
      <c r="Q324" s="54">
        <f t="shared" ref="Q324:Q387" si="32">ROUND(M324*(N324+O324),0)</f>
        <v>0</v>
      </c>
      <c r="R324" s="57"/>
      <c r="S324" s="90" t="str">
        <f>IF(AND(B324='DC - CN'!$C$16,OR(Q324&lt;&gt;0,R324&lt;&gt;0)),"x","")</f>
        <v/>
      </c>
    </row>
    <row r="325" spans="1:19" ht="18" customHeight="1">
      <c r="A325" s="2" t="str">
        <f t="shared" si="28"/>
        <v/>
      </c>
      <c r="B325" s="3"/>
      <c r="C325" s="3"/>
      <c r="D325" s="85"/>
      <c r="E325" s="85"/>
      <c r="F325" s="85"/>
      <c r="G325" s="77"/>
      <c r="H325" s="52">
        <f t="shared" si="30"/>
        <v>0</v>
      </c>
      <c r="I325" s="63"/>
      <c r="J325" s="63"/>
      <c r="K325" s="53"/>
      <c r="L325" s="53"/>
      <c r="M325" s="54"/>
      <c r="N325" s="54"/>
      <c r="O325" s="54">
        <f t="shared" si="29"/>
        <v>0</v>
      </c>
      <c r="P325" s="54">
        <f t="shared" si="31"/>
        <v>0</v>
      </c>
      <c r="Q325" s="54">
        <f t="shared" si="32"/>
        <v>0</v>
      </c>
      <c r="R325" s="57"/>
      <c r="S325" s="90" t="str">
        <f>IF(AND(B325='DC - CN'!$C$16,OR(Q325&lt;&gt;0,R325&lt;&gt;0)),"x","")</f>
        <v/>
      </c>
    </row>
    <row r="326" spans="1:19" ht="18" customHeight="1">
      <c r="A326" s="2" t="str">
        <f t="shared" si="28"/>
        <v/>
      </c>
      <c r="B326" s="3"/>
      <c r="C326" s="3"/>
      <c r="D326" s="85"/>
      <c r="E326" s="85"/>
      <c r="F326" s="85"/>
      <c r="G326" s="77"/>
      <c r="H326" s="52">
        <f t="shared" si="30"/>
        <v>0</v>
      </c>
      <c r="I326" s="63"/>
      <c r="J326" s="63"/>
      <c r="K326" s="53"/>
      <c r="L326" s="53"/>
      <c r="M326" s="54"/>
      <c r="N326" s="54"/>
      <c r="O326" s="54">
        <f t="shared" si="29"/>
        <v>0</v>
      </c>
      <c r="P326" s="54">
        <f t="shared" si="31"/>
        <v>0</v>
      </c>
      <c r="Q326" s="54">
        <f t="shared" si="32"/>
        <v>0</v>
      </c>
      <c r="R326" s="57"/>
      <c r="S326" s="90" t="str">
        <f>IF(AND(B326='DC - CN'!$C$16,OR(Q326&lt;&gt;0,R326&lt;&gt;0)),"x","")</f>
        <v/>
      </c>
    </row>
    <row r="327" spans="1:19" ht="18" customHeight="1">
      <c r="A327" s="2" t="str">
        <f t="shared" si="28"/>
        <v/>
      </c>
      <c r="B327" s="3"/>
      <c r="C327" s="3"/>
      <c r="D327" s="85"/>
      <c r="E327" s="85"/>
      <c r="F327" s="85"/>
      <c r="G327" s="77"/>
      <c r="H327" s="52">
        <f t="shared" si="30"/>
        <v>0</v>
      </c>
      <c r="I327" s="63"/>
      <c r="J327" s="63"/>
      <c r="K327" s="53"/>
      <c r="L327" s="53"/>
      <c r="M327" s="54"/>
      <c r="N327" s="54"/>
      <c r="O327" s="54">
        <f t="shared" si="29"/>
        <v>0</v>
      </c>
      <c r="P327" s="54">
        <f t="shared" si="31"/>
        <v>0</v>
      </c>
      <c r="Q327" s="54">
        <f t="shared" si="32"/>
        <v>0</v>
      </c>
      <c r="R327" s="57"/>
      <c r="S327" s="90" t="str">
        <f>IF(AND(B327='DC - CN'!$C$16,OR(Q327&lt;&gt;0,R327&lt;&gt;0)),"x","")</f>
        <v/>
      </c>
    </row>
    <row r="328" spans="1:19" ht="18" customHeight="1">
      <c r="A328" s="2" t="str">
        <f t="shared" si="28"/>
        <v/>
      </c>
      <c r="B328" s="3"/>
      <c r="C328" s="3"/>
      <c r="D328" s="85"/>
      <c r="E328" s="85"/>
      <c r="F328" s="85"/>
      <c r="G328" s="77"/>
      <c r="H328" s="52">
        <f t="shared" si="30"/>
        <v>0</v>
      </c>
      <c r="I328" s="63"/>
      <c r="J328" s="63"/>
      <c r="K328" s="53"/>
      <c r="L328" s="53"/>
      <c r="M328" s="54"/>
      <c r="N328" s="54"/>
      <c r="O328" s="54">
        <f t="shared" si="29"/>
        <v>0</v>
      </c>
      <c r="P328" s="54">
        <f t="shared" si="31"/>
        <v>0</v>
      </c>
      <c r="Q328" s="54">
        <f t="shared" si="32"/>
        <v>0</v>
      </c>
      <c r="R328" s="57"/>
      <c r="S328" s="90" t="str">
        <f>IF(AND(B328='DC - CN'!$C$16,OR(Q328&lt;&gt;0,R328&lt;&gt;0)),"x","")</f>
        <v/>
      </c>
    </row>
    <row r="329" spans="1:19" ht="18" customHeight="1">
      <c r="A329" s="2" t="str">
        <f t="shared" si="28"/>
        <v/>
      </c>
      <c r="B329" s="3"/>
      <c r="C329" s="3"/>
      <c r="D329" s="85"/>
      <c r="E329" s="85"/>
      <c r="F329" s="85"/>
      <c r="G329" s="77"/>
      <c r="H329" s="52">
        <f t="shared" si="30"/>
        <v>0</v>
      </c>
      <c r="I329" s="63"/>
      <c r="J329" s="63"/>
      <c r="K329" s="53"/>
      <c r="L329" s="53"/>
      <c r="M329" s="54"/>
      <c r="N329" s="54"/>
      <c r="O329" s="54">
        <f t="shared" si="29"/>
        <v>0</v>
      </c>
      <c r="P329" s="54">
        <f t="shared" si="31"/>
        <v>0</v>
      </c>
      <c r="Q329" s="54">
        <f t="shared" si="32"/>
        <v>0</v>
      </c>
      <c r="R329" s="57"/>
      <c r="S329" s="90" t="str">
        <f>IF(AND(B329='DC - CN'!$C$16,OR(Q329&lt;&gt;0,R329&lt;&gt;0)),"x","")</f>
        <v/>
      </c>
    </row>
    <row r="330" spans="1:19" ht="18" customHeight="1">
      <c r="A330" s="2" t="str">
        <f t="shared" si="28"/>
        <v/>
      </c>
      <c r="B330" s="3"/>
      <c r="C330" s="3"/>
      <c r="D330" s="85"/>
      <c r="E330" s="85"/>
      <c r="F330" s="85"/>
      <c r="G330" s="77"/>
      <c r="H330" s="52">
        <f t="shared" si="30"/>
        <v>0</v>
      </c>
      <c r="I330" s="63"/>
      <c r="J330" s="63"/>
      <c r="K330" s="53"/>
      <c r="L330" s="53"/>
      <c r="M330" s="54"/>
      <c r="N330" s="54"/>
      <c r="O330" s="54">
        <f t="shared" si="29"/>
        <v>0</v>
      </c>
      <c r="P330" s="54">
        <f t="shared" si="31"/>
        <v>0</v>
      </c>
      <c r="Q330" s="54">
        <f t="shared" si="32"/>
        <v>0</v>
      </c>
      <c r="R330" s="57"/>
      <c r="S330" s="90" t="str">
        <f>IF(AND(B330='DC - CN'!$C$16,OR(Q330&lt;&gt;0,R330&lt;&gt;0)),"x","")</f>
        <v/>
      </c>
    </row>
    <row r="331" spans="1:19" ht="18" customHeight="1">
      <c r="A331" s="2" t="str">
        <f t="shared" si="28"/>
        <v/>
      </c>
      <c r="B331" s="3"/>
      <c r="C331" s="3"/>
      <c r="D331" s="85"/>
      <c r="E331" s="85"/>
      <c r="F331" s="85"/>
      <c r="G331" s="77"/>
      <c r="H331" s="52">
        <f t="shared" si="30"/>
        <v>0</v>
      </c>
      <c r="I331" s="63"/>
      <c r="J331" s="63"/>
      <c r="K331" s="53"/>
      <c r="L331" s="53"/>
      <c r="M331" s="54"/>
      <c r="N331" s="54"/>
      <c r="O331" s="54">
        <f t="shared" si="29"/>
        <v>0</v>
      </c>
      <c r="P331" s="54">
        <f t="shared" si="31"/>
        <v>0</v>
      </c>
      <c r="Q331" s="54">
        <f t="shared" si="32"/>
        <v>0</v>
      </c>
      <c r="R331" s="57"/>
      <c r="S331" s="90" t="str">
        <f>IF(AND(B331='DC - CN'!$C$16,OR(Q331&lt;&gt;0,R331&lt;&gt;0)),"x","")</f>
        <v/>
      </c>
    </row>
    <row r="332" spans="1:19" ht="18" customHeight="1">
      <c r="A332" s="2" t="str">
        <f t="shared" si="28"/>
        <v/>
      </c>
      <c r="B332" s="3"/>
      <c r="C332" s="3"/>
      <c r="D332" s="85"/>
      <c r="E332" s="85"/>
      <c r="F332" s="85"/>
      <c r="G332" s="77"/>
      <c r="H332" s="52">
        <f t="shared" si="30"/>
        <v>0</v>
      </c>
      <c r="I332" s="63"/>
      <c r="J332" s="63"/>
      <c r="K332" s="53"/>
      <c r="L332" s="53"/>
      <c r="M332" s="54"/>
      <c r="N332" s="54"/>
      <c r="O332" s="54">
        <f t="shared" si="29"/>
        <v>0</v>
      </c>
      <c r="P332" s="54">
        <f t="shared" si="31"/>
        <v>0</v>
      </c>
      <c r="Q332" s="54">
        <f t="shared" si="32"/>
        <v>0</v>
      </c>
      <c r="R332" s="57"/>
      <c r="S332" s="90" t="str">
        <f>IF(AND(B332='DC - CN'!$C$16,OR(Q332&lt;&gt;0,R332&lt;&gt;0)),"x","")</f>
        <v/>
      </c>
    </row>
    <row r="333" spans="1:19" ht="18" customHeight="1">
      <c r="A333" s="2" t="str">
        <f t="shared" si="28"/>
        <v/>
      </c>
      <c r="B333" s="3"/>
      <c r="C333" s="3"/>
      <c r="D333" s="85"/>
      <c r="E333" s="85"/>
      <c r="F333" s="85"/>
      <c r="G333" s="77"/>
      <c r="H333" s="52">
        <f t="shared" si="30"/>
        <v>0</v>
      </c>
      <c r="I333" s="63"/>
      <c r="J333" s="63"/>
      <c r="K333" s="53"/>
      <c r="L333" s="53"/>
      <c r="M333" s="54"/>
      <c r="N333" s="54"/>
      <c r="O333" s="54">
        <f t="shared" si="29"/>
        <v>0</v>
      </c>
      <c r="P333" s="54">
        <f t="shared" si="31"/>
        <v>0</v>
      </c>
      <c r="Q333" s="54">
        <f t="shared" si="32"/>
        <v>0</v>
      </c>
      <c r="R333" s="57"/>
      <c r="S333" s="90" t="str">
        <f>IF(AND(B333='DC - CN'!$C$16,OR(Q333&lt;&gt;0,R333&lt;&gt;0)),"x","")</f>
        <v/>
      </c>
    </row>
    <row r="334" spans="1:19" ht="18" customHeight="1">
      <c r="A334" s="2" t="str">
        <f t="shared" si="28"/>
        <v/>
      </c>
      <c r="B334" s="3"/>
      <c r="C334" s="3"/>
      <c r="D334" s="85"/>
      <c r="E334" s="85"/>
      <c r="F334" s="85"/>
      <c r="G334" s="77"/>
      <c r="H334" s="52">
        <f t="shared" si="30"/>
        <v>0</v>
      </c>
      <c r="I334" s="63"/>
      <c r="J334" s="63"/>
      <c r="K334" s="53"/>
      <c r="L334" s="53"/>
      <c r="M334" s="54"/>
      <c r="N334" s="54"/>
      <c r="O334" s="54">
        <f t="shared" si="29"/>
        <v>0</v>
      </c>
      <c r="P334" s="54">
        <f t="shared" si="31"/>
        <v>0</v>
      </c>
      <c r="Q334" s="54">
        <f t="shared" si="32"/>
        <v>0</v>
      </c>
      <c r="R334" s="57"/>
      <c r="S334" s="90" t="str">
        <f>IF(AND(B334='DC - CN'!$C$16,OR(Q334&lt;&gt;0,R334&lt;&gt;0)),"x","")</f>
        <v/>
      </c>
    </row>
    <row r="335" spans="1:19" ht="18" customHeight="1">
      <c r="A335" s="2" t="str">
        <f t="shared" si="28"/>
        <v/>
      </c>
      <c r="B335" s="3"/>
      <c r="C335" s="3"/>
      <c r="D335" s="85"/>
      <c r="E335" s="85"/>
      <c r="F335" s="85"/>
      <c r="G335" s="77"/>
      <c r="H335" s="52">
        <f t="shared" si="30"/>
        <v>0</v>
      </c>
      <c r="I335" s="63"/>
      <c r="J335" s="63"/>
      <c r="K335" s="53"/>
      <c r="L335" s="53"/>
      <c r="M335" s="54"/>
      <c r="N335" s="54"/>
      <c r="O335" s="54">
        <f t="shared" si="29"/>
        <v>0</v>
      </c>
      <c r="P335" s="54">
        <f t="shared" si="31"/>
        <v>0</v>
      </c>
      <c r="Q335" s="54">
        <f t="shared" si="32"/>
        <v>0</v>
      </c>
      <c r="R335" s="57"/>
      <c r="S335" s="90" t="str">
        <f>IF(AND(B335='DC - CN'!$C$16,OR(Q335&lt;&gt;0,R335&lt;&gt;0)),"x","")</f>
        <v/>
      </c>
    </row>
    <row r="336" spans="1:19" ht="18" customHeight="1">
      <c r="A336" s="2" t="str">
        <f t="shared" si="28"/>
        <v/>
      </c>
      <c r="B336" s="3"/>
      <c r="C336" s="3"/>
      <c r="D336" s="85"/>
      <c r="E336" s="85"/>
      <c r="F336" s="85"/>
      <c r="G336" s="77"/>
      <c r="H336" s="52">
        <f t="shared" si="30"/>
        <v>0</v>
      </c>
      <c r="I336" s="63"/>
      <c r="J336" s="63"/>
      <c r="K336" s="53"/>
      <c r="L336" s="53"/>
      <c r="M336" s="54"/>
      <c r="N336" s="54"/>
      <c r="O336" s="54">
        <f t="shared" si="29"/>
        <v>0</v>
      </c>
      <c r="P336" s="54">
        <f t="shared" si="31"/>
        <v>0</v>
      </c>
      <c r="Q336" s="54">
        <f t="shared" si="32"/>
        <v>0</v>
      </c>
      <c r="R336" s="57"/>
      <c r="S336" s="90" t="str">
        <f>IF(AND(B336='DC - CN'!$C$16,OR(Q336&lt;&gt;0,R336&lt;&gt;0)),"x","")</f>
        <v/>
      </c>
    </row>
    <row r="337" spans="1:19" ht="18" customHeight="1">
      <c r="A337" s="2" t="str">
        <f t="shared" si="28"/>
        <v/>
      </c>
      <c r="B337" s="3"/>
      <c r="C337" s="3"/>
      <c r="D337" s="85"/>
      <c r="E337" s="85"/>
      <c r="F337" s="85"/>
      <c r="G337" s="77"/>
      <c r="H337" s="52">
        <f t="shared" si="30"/>
        <v>0</v>
      </c>
      <c r="I337" s="63"/>
      <c r="J337" s="63"/>
      <c r="K337" s="53"/>
      <c r="L337" s="53"/>
      <c r="M337" s="54"/>
      <c r="N337" s="54"/>
      <c r="O337" s="54">
        <f t="shared" si="29"/>
        <v>0</v>
      </c>
      <c r="P337" s="54">
        <f t="shared" si="31"/>
        <v>0</v>
      </c>
      <c r="Q337" s="54">
        <f t="shared" si="32"/>
        <v>0</v>
      </c>
      <c r="R337" s="57"/>
      <c r="S337" s="90" t="str">
        <f>IF(AND(B337='DC - CN'!$C$16,OR(Q337&lt;&gt;0,R337&lt;&gt;0)),"x","")</f>
        <v/>
      </c>
    </row>
    <row r="338" spans="1:19" ht="18" customHeight="1">
      <c r="A338" s="2" t="str">
        <f t="shared" si="28"/>
        <v/>
      </c>
      <c r="B338" s="3"/>
      <c r="C338" s="3"/>
      <c r="D338" s="85"/>
      <c r="E338" s="85"/>
      <c r="F338" s="85"/>
      <c r="G338" s="77"/>
      <c r="H338" s="52">
        <f t="shared" si="30"/>
        <v>0</v>
      </c>
      <c r="I338" s="63"/>
      <c r="J338" s="63"/>
      <c r="K338" s="53"/>
      <c r="L338" s="53"/>
      <c r="M338" s="54"/>
      <c r="N338" s="54"/>
      <c r="O338" s="54">
        <f t="shared" si="29"/>
        <v>0</v>
      </c>
      <c r="P338" s="54">
        <f t="shared" si="31"/>
        <v>0</v>
      </c>
      <c r="Q338" s="54">
        <f t="shared" si="32"/>
        <v>0</v>
      </c>
      <c r="R338" s="57"/>
      <c r="S338" s="90" t="str">
        <f>IF(AND(B338='DC - CN'!$C$16,OR(Q338&lt;&gt;0,R338&lt;&gt;0)),"x","")</f>
        <v/>
      </c>
    </row>
    <row r="339" spans="1:19" ht="18" customHeight="1">
      <c r="A339" s="2" t="str">
        <f t="shared" si="28"/>
        <v/>
      </c>
      <c r="B339" s="3"/>
      <c r="C339" s="3"/>
      <c r="D339" s="85"/>
      <c r="E339" s="85"/>
      <c r="F339" s="85"/>
      <c r="G339" s="77"/>
      <c r="H339" s="52">
        <f t="shared" si="30"/>
        <v>0</v>
      </c>
      <c r="I339" s="63"/>
      <c r="J339" s="63"/>
      <c r="K339" s="53"/>
      <c r="L339" s="53"/>
      <c r="M339" s="54"/>
      <c r="N339" s="54"/>
      <c r="O339" s="54">
        <f t="shared" si="29"/>
        <v>0</v>
      </c>
      <c r="P339" s="54">
        <f t="shared" si="31"/>
        <v>0</v>
      </c>
      <c r="Q339" s="54">
        <f t="shared" si="32"/>
        <v>0</v>
      </c>
      <c r="R339" s="57"/>
      <c r="S339" s="90" t="str">
        <f>IF(AND(B339='DC - CN'!$C$16,OR(Q339&lt;&gt;0,R339&lt;&gt;0)),"x","")</f>
        <v/>
      </c>
    </row>
    <row r="340" spans="1:19" ht="18" customHeight="1">
      <c r="A340" s="2" t="str">
        <f t="shared" si="28"/>
        <v/>
      </c>
      <c r="B340" s="3"/>
      <c r="C340" s="3"/>
      <c r="D340" s="85"/>
      <c r="E340" s="85"/>
      <c r="F340" s="85"/>
      <c r="G340" s="77"/>
      <c r="H340" s="52">
        <f t="shared" si="30"/>
        <v>0</v>
      </c>
      <c r="I340" s="63"/>
      <c r="J340" s="63"/>
      <c r="K340" s="53"/>
      <c r="L340" s="53"/>
      <c r="M340" s="54"/>
      <c r="N340" s="54"/>
      <c r="O340" s="54">
        <f t="shared" si="29"/>
        <v>0</v>
      </c>
      <c r="P340" s="54">
        <f t="shared" si="31"/>
        <v>0</v>
      </c>
      <c r="Q340" s="54">
        <f t="shared" si="32"/>
        <v>0</v>
      </c>
      <c r="R340" s="57"/>
      <c r="S340" s="90" t="str">
        <f>IF(AND(B340='DC - CN'!$C$16,OR(Q340&lt;&gt;0,R340&lt;&gt;0)),"x","")</f>
        <v/>
      </c>
    </row>
    <row r="341" spans="1:19" ht="18" customHeight="1">
      <c r="A341" s="2" t="str">
        <f t="shared" si="28"/>
        <v/>
      </c>
      <c r="B341" s="3"/>
      <c r="C341" s="3"/>
      <c r="D341" s="85"/>
      <c r="E341" s="85"/>
      <c r="F341" s="85"/>
      <c r="G341" s="77"/>
      <c r="H341" s="52">
        <f t="shared" si="30"/>
        <v>0</v>
      </c>
      <c r="I341" s="63"/>
      <c r="J341" s="63"/>
      <c r="K341" s="53"/>
      <c r="L341" s="53"/>
      <c r="M341" s="54"/>
      <c r="N341" s="54"/>
      <c r="O341" s="54">
        <f t="shared" si="29"/>
        <v>0</v>
      </c>
      <c r="P341" s="54">
        <f t="shared" si="31"/>
        <v>0</v>
      </c>
      <c r="Q341" s="54">
        <f t="shared" si="32"/>
        <v>0</v>
      </c>
      <c r="R341" s="57"/>
      <c r="S341" s="90" t="str">
        <f>IF(AND(B341='DC - CN'!$C$16,OR(Q341&lt;&gt;0,R341&lt;&gt;0)),"x","")</f>
        <v/>
      </c>
    </row>
    <row r="342" spans="1:19" ht="18" customHeight="1">
      <c r="A342" s="2" t="str">
        <f t="shared" si="28"/>
        <v/>
      </c>
      <c r="B342" s="3"/>
      <c r="C342" s="3"/>
      <c r="D342" s="85"/>
      <c r="E342" s="85"/>
      <c r="F342" s="85"/>
      <c r="G342" s="77"/>
      <c r="H342" s="52">
        <f t="shared" si="30"/>
        <v>0</v>
      </c>
      <c r="I342" s="63"/>
      <c r="J342" s="63"/>
      <c r="K342" s="53"/>
      <c r="L342" s="53"/>
      <c r="M342" s="54"/>
      <c r="N342" s="54"/>
      <c r="O342" s="54">
        <f t="shared" si="29"/>
        <v>0</v>
      </c>
      <c r="P342" s="54">
        <f t="shared" si="31"/>
        <v>0</v>
      </c>
      <c r="Q342" s="54">
        <f t="shared" si="32"/>
        <v>0</v>
      </c>
      <c r="R342" s="57"/>
      <c r="S342" s="90" t="str">
        <f>IF(AND(B342='DC - CN'!$C$16,OR(Q342&lt;&gt;0,R342&lt;&gt;0)),"x","")</f>
        <v/>
      </c>
    </row>
    <row r="343" spans="1:19" ht="18" customHeight="1">
      <c r="A343" s="2" t="str">
        <f t="shared" si="28"/>
        <v/>
      </c>
      <c r="B343" s="3"/>
      <c r="C343" s="3"/>
      <c r="D343" s="85"/>
      <c r="E343" s="85"/>
      <c r="F343" s="85"/>
      <c r="G343" s="77"/>
      <c r="H343" s="52">
        <f t="shared" si="30"/>
        <v>0</v>
      </c>
      <c r="I343" s="63"/>
      <c r="J343" s="63"/>
      <c r="K343" s="53"/>
      <c r="L343" s="53"/>
      <c r="M343" s="54"/>
      <c r="N343" s="54"/>
      <c r="O343" s="54">
        <f t="shared" si="29"/>
        <v>0</v>
      </c>
      <c r="P343" s="54">
        <f t="shared" si="31"/>
        <v>0</v>
      </c>
      <c r="Q343" s="54">
        <f t="shared" si="32"/>
        <v>0</v>
      </c>
      <c r="R343" s="57"/>
      <c r="S343" s="90" t="str">
        <f>IF(AND(B343='DC - CN'!$C$16,OR(Q343&lt;&gt;0,R343&lt;&gt;0)),"x","")</f>
        <v/>
      </c>
    </row>
    <row r="344" spans="1:19" ht="18" customHeight="1">
      <c r="A344" s="2" t="str">
        <f t="shared" si="28"/>
        <v/>
      </c>
      <c r="B344" s="3"/>
      <c r="C344" s="3"/>
      <c r="D344" s="85"/>
      <c r="E344" s="85"/>
      <c r="F344" s="85"/>
      <c r="G344" s="77"/>
      <c r="H344" s="52">
        <f t="shared" si="30"/>
        <v>0</v>
      </c>
      <c r="I344" s="63"/>
      <c r="J344" s="63"/>
      <c r="K344" s="53"/>
      <c r="L344" s="53"/>
      <c r="M344" s="54"/>
      <c r="N344" s="54"/>
      <c r="O344" s="54">
        <f t="shared" si="29"/>
        <v>0</v>
      </c>
      <c r="P344" s="54">
        <f t="shared" si="31"/>
        <v>0</v>
      </c>
      <c r="Q344" s="54">
        <f t="shared" si="32"/>
        <v>0</v>
      </c>
      <c r="R344" s="57"/>
      <c r="S344" s="90" t="str">
        <f>IF(AND(B344='DC - CN'!$C$16,OR(Q344&lt;&gt;0,R344&lt;&gt;0)),"x","")</f>
        <v/>
      </c>
    </row>
    <row r="345" spans="1:19" ht="18" customHeight="1">
      <c r="A345" s="2" t="str">
        <f t="shared" si="28"/>
        <v/>
      </c>
      <c r="B345" s="3"/>
      <c r="C345" s="3"/>
      <c r="D345" s="85"/>
      <c r="E345" s="85"/>
      <c r="F345" s="85"/>
      <c r="G345" s="77"/>
      <c r="H345" s="52">
        <f t="shared" si="30"/>
        <v>0</v>
      </c>
      <c r="I345" s="63"/>
      <c r="J345" s="63"/>
      <c r="K345" s="53"/>
      <c r="L345" s="53"/>
      <c r="M345" s="54"/>
      <c r="N345" s="54"/>
      <c r="O345" s="54">
        <f t="shared" si="29"/>
        <v>0</v>
      </c>
      <c r="P345" s="54">
        <f t="shared" si="31"/>
        <v>0</v>
      </c>
      <c r="Q345" s="54">
        <f t="shared" si="32"/>
        <v>0</v>
      </c>
      <c r="R345" s="57"/>
      <c r="S345" s="90" t="str">
        <f>IF(AND(B345='DC - CN'!$C$16,OR(Q345&lt;&gt;0,R345&lt;&gt;0)),"x","")</f>
        <v/>
      </c>
    </row>
    <row r="346" spans="1:19" ht="18" customHeight="1">
      <c r="A346" s="2" t="str">
        <f t="shared" si="28"/>
        <v/>
      </c>
      <c r="B346" s="3"/>
      <c r="C346" s="3"/>
      <c r="D346" s="85"/>
      <c r="E346" s="85"/>
      <c r="F346" s="85"/>
      <c r="G346" s="77"/>
      <c r="H346" s="52">
        <f t="shared" si="30"/>
        <v>0</v>
      </c>
      <c r="I346" s="63"/>
      <c r="J346" s="63"/>
      <c r="K346" s="53"/>
      <c r="L346" s="53"/>
      <c r="M346" s="54"/>
      <c r="N346" s="54"/>
      <c r="O346" s="54">
        <f t="shared" si="29"/>
        <v>0</v>
      </c>
      <c r="P346" s="54">
        <f t="shared" si="31"/>
        <v>0</v>
      </c>
      <c r="Q346" s="54">
        <f t="shared" si="32"/>
        <v>0</v>
      </c>
      <c r="R346" s="57"/>
      <c r="S346" s="90" t="str">
        <f>IF(AND(B346='DC - CN'!$C$16,OR(Q346&lt;&gt;0,R346&lt;&gt;0)),"x","")</f>
        <v/>
      </c>
    </row>
    <row r="347" spans="1:19" ht="18" customHeight="1">
      <c r="A347" s="2" t="str">
        <f t="shared" si="28"/>
        <v/>
      </c>
      <c r="B347" s="3"/>
      <c r="C347" s="3"/>
      <c r="D347" s="85"/>
      <c r="E347" s="85"/>
      <c r="F347" s="85"/>
      <c r="G347" s="77"/>
      <c r="H347" s="52">
        <f t="shared" si="30"/>
        <v>0</v>
      </c>
      <c r="I347" s="63"/>
      <c r="J347" s="63"/>
      <c r="K347" s="53"/>
      <c r="L347" s="53"/>
      <c r="M347" s="54"/>
      <c r="N347" s="54"/>
      <c r="O347" s="54">
        <f t="shared" si="29"/>
        <v>0</v>
      </c>
      <c r="P347" s="54">
        <f t="shared" si="31"/>
        <v>0</v>
      </c>
      <c r="Q347" s="54">
        <f t="shared" si="32"/>
        <v>0</v>
      </c>
      <c r="R347" s="57"/>
      <c r="S347" s="90" t="str">
        <f>IF(AND(B347='DC - CN'!$C$16,OR(Q347&lt;&gt;0,R347&lt;&gt;0)),"x","")</f>
        <v/>
      </c>
    </row>
    <row r="348" spans="1:19" ht="18" customHeight="1">
      <c r="A348" s="2" t="str">
        <f t="shared" si="28"/>
        <v/>
      </c>
      <c r="B348" s="3"/>
      <c r="C348" s="3"/>
      <c r="D348" s="85"/>
      <c r="E348" s="85"/>
      <c r="F348" s="85"/>
      <c r="G348" s="77"/>
      <c r="H348" s="52">
        <f t="shared" si="30"/>
        <v>0</v>
      </c>
      <c r="I348" s="63"/>
      <c r="J348" s="63"/>
      <c r="K348" s="53"/>
      <c r="L348" s="53"/>
      <c r="M348" s="54"/>
      <c r="N348" s="54"/>
      <c r="O348" s="54">
        <f t="shared" si="29"/>
        <v>0</v>
      </c>
      <c r="P348" s="54">
        <f t="shared" si="31"/>
        <v>0</v>
      </c>
      <c r="Q348" s="54">
        <f t="shared" si="32"/>
        <v>0</v>
      </c>
      <c r="R348" s="57"/>
      <c r="S348" s="90" t="str">
        <f>IF(AND(B348='DC - CN'!$C$16,OR(Q348&lt;&gt;0,R348&lt;&gt;0)),"x","")</f>
        <v/>
      </c>
    </row>
    <row r="349" spans="1:19" ht="18" customHeight="1">
      <c r="A349" s="2" t="str">
        <f t="shared" si="28"/>
        <v/>
      </c>
      <c r="B349" s="3"/>
      <c r="C349" s="3"/>
      <c r="D349" s="85"/>
      <c r="E349" s="85"/>
      <c r="F349" s="85"/>
      <c r="G349" s="77"/>
      <c r="H349" s="52">
        <f t="shared" si="30"/>
        <v>0</v>
      </c>
      <c r="I349" s="63"/>
      <c r="J349" s="63"/>
      <c r="K349" s="53"/>
      <c r="L349" s="53"/>
      <c r="M349" s="54"/>
      <c r="N349" s="54"/>
      <c r="O349" s="54">
        <f t="shared" si="29"/>
        <v>0</v>
      </c>
      <c r="P349" s="54">
        <f t="shared" si="31"/>
        <v>0</v>
      </c>
      <c r="Q349" s="54">
        <f t="shared" si="32"/>
        <v>0</v>
      </c>
      <c r="R349" s="57"/>
      <c r="S349" s="90" t="str">
        <f>IF(AND(B349='DC - CN'!$C$16,OR(Q349&lt;&gt;0,R349&lt;&gt;0)),"x","")</f>
        <v/>
      </c>
    </row>
    <row r="350" spans="1:19" ht="18" customHeight="1">
      <c r="A350" s="2" t="str">
        <f t="shared" si="28"/>
        <v/>
      </c>
      <c r="B350" s="3"/>
      <c r="C350" s="3"/>
      <c r="D350" s="85"/>
      <c r="E350" s="85"/>
      <c r="F350" s="85"/>
      <c r="G350" s="77"/>
      <c r="H350" s="52">
        <f t="shared" si="30"/>
        <v>0</v>
      </c>
      <c r="I350" s="63"/>
      <c r="J350" s="63"/>
      <c r="K350" s="53"/>
      <c r="L350" s="53"/>
      <c r="M350" s="54"/>
      <c r="N350" s="54"/>
      <c r="O350" s="54">
        <f t="shared" si="29"/>
        <v>0</v>
      </c>
      <c r="P350" s="54">
        <f t="shared" si="31"/>
        <v>0</v>
      </c>
      <c r="Q350" s="54">
        <f t="shared" si="32"/>
        <v>0</v>
      </c>
      <c r="R350" s="57"/>
      <c r="S350" s="90" t="str">
        <f>IF(AND(B350='DC - CN'!$C$16,OR(Q350&lt;&gt;0,R350&lt;&gt;0)),"x","")</f>
        <v/>
      </c>
    </row>
    <row r="351" spans="1:19" ht="18" customHeight="1">
      <c r="A351" s="2" t="str">
        <f t="shared" si="28"/>
        <v/>
      </c>
      <c r="B351" s="3"/>
      <c r="C351" s="3"/>
      <c r="D351" s="85"/>
      <c r="E351" s="85"/>
      <c r="F351" s="85"/>
      <c r="G351" s="77"/>
      <c r="H351" s="52">
        <f t="shared" si="30"/>
        <v>0</v>
      </c>
      <c r="I351" s="63"/>
      <c r="J351" s="63"/>
      <c r="K351" s="53"/>
      <c r="L351" s="53"/>
      <c r="M351" s="54"/>
      <c r="N351" s="54"/>
      <c r="O351" s="54">
        <f t="shared" si="29"/>
        <v>0</v>
      </c>
      <c r="P351" s="54">
        <f t="shared" si="31"/>
        <v>0</v>
      </c>
      <c r="Q351" s="54">
        <f t="shared" si="32"/>
        <v>0</v>
      </c>
      <c r="R351" s="57"/>
      <c r="S351" s="90" t="str">
        <f>IF(AND(B351='DC - CN'!$C$16,OR(Q351&lt;&gt;0,R351&lt;&gt;0)),"x","")</f>
        <v/>
      </c>
    </row>
    <row r="352" spans="1:19" ht="18" customHeight="1">
      <c r="A352" s="2" t="str">
        <f t="shared" si="28"/>
        <v/>
      </c>
      <c r="B352" s="3"/>
      <c r="C352" s="3"/>
      <c r="D352" s="85"/>
      <c r="E352" s="85"/>
      <c r="F352" s="85"/>
      <c r="G352" s="77"/>
      <c r="H352" s="52">
        <f t="shared" si="30"/>
        <v>0</v>
      </c>
      <c r="I352" s="63"/>
      <c r="J352" s="63"/>
      <c r="K352" s="53"/>
      <c r="L352" s="53"/>
      <c r="M352" s="54"/>
      <c r="N352" s="54"/>
      <c r="O352" s="54">
        <f t="shared" si="29"/>
        <v>0</v>
      </c>
      <c r="P352" s="54">
        <f t="shared" si="31"/>
        <v>0</v>
      </c>
      <c r="Q352" s="54">
        <f t="shared" si="32"/>
        <v>0</v>
      </c>
      <c r="R352" s="57"/>
      <c r="S352" s="90" t="str">
        <f>IF(AND(B352='DC - CN'!$C$16,OR(Q352&lt;&gt;0,R352&lt;&gt;0)),"x","")</f>
        <v/>
      </c>
    </row>
    <row r="353" spans="1:19" ht="18" customHeight="1">
      <c r="A353" s="2" t="str">
        <f t="shared" si="28"/>
        <v/>
      </c>
      <c r="B353" s="3"/>
      <c r="C353" s="3"/>
      <c r="D353" s="85"/>
      <c r="E353" s="85"/>
      <c r="F353" s="85"/>
      <c r="G353" s="77"/>
      <c r="H353" s="52">
        <f t="shared" si="30"/>
        <v>0</v>
      </c>
      <c r="I353" s="63"/>
      <c r="J353" s="63"/>
      <c r="K353" s="53"/>
      <c r="L353" s="53"/>
      <c r="M353" s="54"/>
      <c r="N353" s="54"/>
      <c r="O353" s="54">
        <f t="shared" si="29"/>
        <v>0</v>
      </c>
      <c r="P353" s="54">
        <f t="shared" si="31"/>
        <v>0</v>
      </c>
      <c r="Q353" s="54">
        <f t="shared" si="32"/>
        <v>0</v>
      </c>
      <c r="R353" s="57"/>
      <c r="S353" s="90" t="str">
        <f>IF(AND(B353='DC - CN'!$C$16,OR(Q353&lt;&gt;0,R353&lt;&gt;0)),"x","")</f>
        <v/>
      </c>
    </row>
    <row r="354" spans="1:19" ht="18" customHeight="1">
      <c r="A354" s="2" t="str">
        <f t="shared" si="28"/>
        <v/>
      </c>
      <c r="B354" s="3"/>
      <c r="C354" s="3"/>
      <c r="D354" s="85"/>
      <c r="E354" s="85"/>
      <c r="F354" s="85"/>
      <c r="G354" s="77"/>
      <c r="H354" s="52">
        <f t="shared" si="30"/>
        <v>0</v>
      </c>
      <c r="I354" s="63"/>
      <c r="J354" s="63"/>
      <c r="K354" s="53"/>
      <c r="L354" s="53"/>
      <c r="M354" s="54"/>
      <c r="N354" s="54"/>
      <c r="O354" s="54">
        <f t="shared" si="29"/>
        <v>0</v>
      </c>
      <c r="P354" s="54">
        <f t="shared" si="31"/>
        <v>0</v>
      </c>
      <c r="Q354" s="54">
        <f t="shared" si="32"/>
        <v>0</v>
      </c>
      <c r="R354" s="57"/>
      <c r="S354" s="90" t="str">
        <f>IF(AND(B354='DC - CN'!$C$16,OR(Q354&lt;&gt;0,R354&lt;&gt;0)),"x","")</f>
        <v/>
      </c>
    </row>
    <row r="355" spans="1:19" ht="18" customHeight="1">
      <c r="A355" s="2" t="str">
        <f t="shared" si="28"/>
        <v/>
      </c>
      <c r="B355" s="3"/>
      <c r="C355" s="3"/>
      <c r="D355" s="85"/>
      <c r="E355" s="85"/>
      <c r="F355" s="85"/>
      <c r="G355" s="77"/>
      <c r="H355" s="52">
        <f t="shared" si="30"/>
        <v>0</v>
      </c>
      <c r="I355" s="63"/>
      <c r="J355" s="63"/>
      <c r="K355" s="53"/>
      <c r="L355" s="53"/>
      <c r="M355" s="54"/>
      <c r="N355" s="54"/>
      <c r="O355" s="54">
        <f t="shared" si="29"/>
        <v>0</v>
      </c>
      <c r="P355" s="54">
        <f t="shared" si="31"/>
        <v>0</v>
      </c>
      <c r="Q355" s="54">
        <f t="shared" si="32"/>
        <v>0</v>
      </c>
      <c r="R355" s="57"/>
      <c r="S355" s="90" t="str">
        <f>IF(AND(B355='DC - CN'!$C$16,OR(Q355&lt;&gt;0,R355&lt;&gt;0)),"x","")</f>
        <v/>
      </c>
    </row>
    <row r="356" spans="1:19" ht="18" customHeight="1">
      <c r="A356" s="2" t="str">
        <f t="shared" si="28"/>
        <v/>
      </c>
      <c r="B356" s="3"/>
      <c r="C356" s="3"/>
      <c r="D356" s="85"/>
      <c r="E356" s="85"/>
      <c r="F356" s="85"/>
      <c r="G356" s="77"/>
      <c r="H356" s="52">
        <f t="shared" si="30"/>
        <v>0</v>
      </c>
      <c r="I356" s="63"/>
      <c r="J356" s="63"/>
      <c r="K356" s="53"/>
      <c r="L356" s="53"/>
      <c r="M356" s="54"/>
      <c r="N356" s="54"/>
      <c r="O356" s="54">
        <f t="shared" si="29"/>
        <v>0</v>
      </c>
      <c r="P356" s="54">
        <f t="shared" si="31"/>
        <v>0</v>
      </c>
      <c r="Q356" s="54">
        <f t="shared" si="32"/>
        <v>0</v>
      </c>
      <c r="R356" s="57"/>
      <c r="S356" s="90" t="str">
        <f>IF(AND(B356='DC - CN'!$C$16,OR(Q356&lt;&gt;0,R356&lt;&gt;0)),"x","")</f>
        <v/>
      </c>
    </row>
    <row r="357" spans="1:19" ht="18" customHeight="1">
      <c r="A357" s="2" t="str">
        <f t="shared" si="28"/>
        <v/>
      </c>
      <c r="B357" s="3"/>
      <c r="C357" s="3"/>
      <c r="D357" s="85"/>
      <c r="E357" s="85"/>
      <c r="F357" s="85"/>
      <c r="G357" s="77"/>
      <c r="H357" s="52">
        <f t="shared" si="30"/>
        <v>0</v>
      </c>
      <c r="I357" s="63"/>
      <c r="J357" s="63"/>
      <c r="K357" s="53"/>
      <c r="L357" s="53"/>
      <c r="M357" s="54"/>
      <c r="N357" s="54"/>
      <c r="O357" s="54">
        <f t="shared" si="29"/>
        <v>0</v>
      </c>
      <c r="P357" s="54">
        <f t="shared" si="31"/>
        <v>0</v>
      </c>
      <c r="Q357" s="54">
        <f t="shared" si="32"/>
        <v>0</v>
      </c>
      <c r="R357" s="57"/>
      <c r="S357" s="90" t="str">
        <f>IF(AND(B357='DC - CN'!$C$16,OR(Q357&lt;&gt;0,R357&lt;&gt;0)),"x","")</f>
        <v/>
      </c>
    </row>
    <row r="358" spans="1:19" ht="18" customHeight="1">
      <c r="A358" s="2" t="str">
        <f t="shared" si="28"/>
        <v/>
      </c>
      <c r="B358" s="3"/>
      <c r="C358" s="3"/>
      <c r="D358" s="85"/>
      <c r="E358" s="85"/>
      <c r="F358" s="85"/>
      <c r="G358" s="77"/>
      <c r="H358" s="52">
        <f t="shared" si="30"/>
        <v>0</v>
      </c>
      <c r="I358" s="63"/>
      <c r="J358" s="63"/>
      <c r="K358" s="53"/>
      <c r="L358" s="53"/>
      <c r="M358" s="54"/>
      <c r="N358" s="54"/>
      <c r="O358" s="54">
        <f t="shared" si="29"/>
        <v>0</v>
      </c>
      <c r="P358" s="54">
        <f t="shared" si="31"/>
        <v>0</v>
      </c>
      <c r="Q358" s="54">
        <f t="shared" si="32"/>
        <v>0</v>
      </c>
      <c r="R358" s="57"/>
      <c r="S358" s="90" t="str">
        <f>IF(AND(B358='DC - CN'!$C$16,OR(Q358&lt;&gt;0,R358&lt;&gt;0)),"x","")</f>
        <v/>
      </c>
    </row>
    <row r="359" spans="1:19" ht="18" customHeight="1">
      <c r="A359" s="2" t="str">
        <f t="shared" si="28"/>
        <v/>
      </c>
      <c r="B359" s="3"/>
      <c r="C359" s="3"/>
      <c r="D359" s="85"/>
      <c r="E359" s="85"/>
      <c r="F359" s="85"/>
      <c r="G359" s="77"/>
      <c r="H359" s="52">
        <f t="shared" si="30"/>
        <v>0</v>
      </c>
      <c r="I359" s="63"/>
      <c r="J359" s="63"/>
      <c r="K359" s="53"/>
      <c r="L359" s="53"/>
      <c r="M359" s="54"/>
      <c r="N359" s="54"/>
      <c r="O359" s="54">
        <f t="shared" si="29"/>
        <v>0</v>
      </c>
      <c r="P359" s="54">
        <f t="shared" si="31"/>
        <v>0</v>
      </c>
      <c r="Q359" s="54">
        <f t="shared" si="32"/>
        <v>0</v>
      </c>
      <c r="R359" s="57"/>
      <c r="S359" s="90" t="str">
        <f>IF(AND(B359='DC - CN'!$C$16,OR(Q359&lt;&gt;0,R359&lt;&gt;0)),"x","")</f>
        <v/>
      </c>
    </row>
    <row r="360" spans="1:19" ht="18" customHeight="1">
      <c r="A360" s="2" t="str">
        <f t="shared" si="28"/>
        <v/>
      </c>
      <c r="B360" s="3"/>
      <c r="C360" s="3"/>
      <c r="D360" s="85"/>
      <c r="E360" s="85"/>
      <c r="F360" s="85"/>
      <c r="G360" s="77"/>
      <c r="H360" s="52">
        <f t="shared" si="30"/>
        <v>0</v>
      </c>
      <c r="I360" s="63"/>
      <c r="J360" s="63"/>
      <c r="K360" s="53"/>
      <c r="L360" s="53"/>
      <c r="M360" s="54"/>
      <c r="N360" s="54"/>
      <c r="O360" s="54">
        <f t="shared" si="29"/>
        <v>0</v>
      </c>
      <c r="P360" s="54">
        <f t="shared" si="31"/>
        <v>0</v>
      </c>
      <c r="Q360" s="54">
        <f t="shared" si="32"/>
        <v>0</v>
      </c>
      <c r="R360" s="57"/>
      <c r="S360" s="90" t="str">
        <f>IF(AND(B360='DC - CN'!$C$16,OR(Q360&lt;&gt;0,R360&lt;&gt;0)),"x","")</f>
        <v/>
      </c>
    </row>
    <row r="361" spans="1:19" ht="18" customHeight="1">
      <c r="A361" s="2" t="str">
        <f t="shared" si="28"/>
        <v/>
      </c>
      <c r="B361" s="3"/>
      <c r="C361" s="3"/>
      <c r="D361" s="85"/>
      <c r="E361" s="85"/>
      <c r="F361" s="85"/>
      <c r="G361" s="77"/>
      <c r="H361" s="52">
        <f t="shared" si="30"/>
        <v>0</v>
      </c>
      <c r="I361" s="63"/>
      <c r="J361" s="63"/>
      <c r="K361" s="53"/>
      <c r="L361" s="53"/>
      <c r="M361" s="54"/>
      <c r="N361" s="54"/>
      <c r="O361" s="54">
        <f t="shared" si="29"/>
        <v>0</v>
      </c>
      <c r="P361" s="54">
        <f t="shared" si="31"/>
        <v>0</v>
      </c>
      <c r="Q361" s="54">
        <f t="shared" si="32"/>
        <v>0</v>
      </c>
      <c r="R361" s="57"/>
      <c r="S361" s="90" t="str">
        <f>IF(AND(B361='DC - CN'!$C$16,OR(Q361&lt;&gt;0,R361&lt;&gt;0)),"x","")</f>
        <v/>
      </c>
    </row>
    <row r="362" spans="1:19" ht="18" customHeight="1">
      <c r="A362" s="2" t="str">
        <f t="shared" si="28"/>
        <v/>
      </c>
      <c r="B362" s="3"/>
      <c r="C362" s="3"/>
      <c r="D362" s="85"/>
      <c r="E362" s="85"/>
      <c r="F362" s="85"/>
      <c r="G362" s="77"/>
      <c r="H362" s="52">
        <f t="shared" si="30"/>
        <v>0</v>
      </c>
      <c r="I362" s="63"/>
      <c r="J362" s="63"/>
      <c r="K362" s="53"/>
      <c r="L362" s="53"/>
      <c r="M362" s="54"/>
      <c r="N362" s="54"/>
      <c r="O362" s="54">
        <f t="shared" si="29"/>
        <v>0</v>
      </c>
      <c r="P362" s="54">
        <f t="shared" si="31"/>
        <v>0</v>
      </c>
      <c r="Q362" s="54">
        <f t="shared" si="32"/>
        <v>0</v>
      </c>
      <c r="R362" s="57"/>
      <c r="S362" s="90" t="str">
        <f>IF(AND(B362='DC - CN'!$C$16,OR(Q362&lt;&gt;0,R362&lt;&gt;0)),"x","")</f>
        <v/>
      </c>
    </row>
    <row r="363" spans="1:19" ht="18" customHeight="1">
      <c r="A363" s="2" t="str">
        <f t="shared" si="28"/>
        <v/>
      </c>
      <c r="B363" s="3"/>
      <c r="C363" s="3"/>
      <c r="D363" s="85"/>
      <c r="E363" s="85"/>
      <c r="F363" s="85"/>
      <c r="G363" s="77"/>
      <c r="H363" s="52">
        <f t="shared" si="30"/>
        <v>0</v>
      </c>
      <c r="I363" s="63"/>
      <c r="J363" s="63"/>
      <c r="K363" s="53"/>
      <c r="L363" s="53"/>
      <c r="M363" s="54"/>
      <c r="N363" s="54"/>
      <c r="O363" s="54">
        <f t="shared" si="29"/>
        <v>0</v>
      </c>
      <c r="P363" s="54">
        <f t="shared" si="31"/>
        <v>0</v>
      </c>
      <c r="Q363" s="54">
        <f t="shared" si="32"/>
        <v>0</v>
      </c>
      <c r="R363" s="57"/>
      <c r="S363" s="90" t="str">
        <f>IF(AND(B363='DC - CN'!$C$16,OR(Q363&lt;&gt;0,R363&lt;&gt;0)),"x","")</f>
        <v/>
      </c>
    </row>
    <row r="364" spans="1:19" ht="18" customHeight="1">
      <c r="A364" s="2" t="str">
        <f t="shared" si="28"/>
        <v/>
      </c>
      <c r="B364" s="3"/>
      <c r="C364" s="3"/>
      <c r="D364" s="85"/>
      <c r="E364" s="85"/>
      <c r="F364" s="85"/>
      <c r="G364" s="77"/>
      <c r="H364" s="52">
        <f t="shared" si="30"/>
        <v>0</v>
      </c>
      <c r="I364" s="63"/>
      <c r="J364" s="63"/>
      <c r="K364" s="53"/>
      <c r="L364" s="53"/>
      <c r="M364" s="54"/>
      <c r="N364" s="54"/>
      <c r="O364" s="54">
        <f t="shared" si="29"/>
        <v>0</v>
      </c>
      <c r="P364" s="54">
        <f t="shared" si="31"/>
        <v>0</v>
      </c>
      <c r="Q364" s="54">
        <f t="shared" si="32"/>
        <v>0</v>
      </c>
      <c r="R364" s="57"/>
      <c r="S364" s="90" t="str">
        <f>IF(AND(B364='DC - CN'!$C$16,OR(Q364&lt;&gt;0,R364&lt;&gt;0)),"x","")</f>
        <v/>
      </c>
    </row>
    <row r="365" spans="1:19" ht="18" customHeight="1">
      <c r="A365" s="2" t="str">
        <f t="shared" ref="A365:A400" si="33">IF(B365&lt;&gt;"",ROW()-2,"")</f>
        <v/>
      </c>
      <c r="B365" s="3"/>
      <c r="C365" s="3"/>
      <c r="D365" s="85"/>
      <c r="E365" s="85"/>
      <c r="F365" s="85"/>
      <c r="G365" s="77"/>
      <c r="H365" s="52">
        <f t="shared" si="30"/>
        <v>0</v>
      </c>
      <c r="I365" s="63"/>
      <c r="J365" s="63"/>
      <c r="K365" s="53"/>
      <c r="L365" s="53"/>
      <c r="M365" s="54"/>
      <c r="N365" s="54"/>
      <c r="O365" s="54">
        <f t="shared" ref="O365:O400" si="34">N365*10%</f>
        <v>0</v>
      </c>
      <c r="P365" s="54">
        <f t="shared" si="31"/>
        <v>0</v>
      </c>
      <c r="Q365" s="54">
        <f t="shared" si="32"/>
        <v>0</v>
      </c>
      <c r="R365" s="57"/>
      <c r="S365" s="90" t="str">
        <f>IF(AND(B365='DC - CN'!$C$16,OR(Q365&lt;&gt;0,R365&lt;&gt;0)),"x","")</f>
        <v/>
      </c>
    </row>
    <row r="366" spans="1:19" ht="18" customHeight="1">
      <c r="A366" s="2" t="str">
        <f t="shared" si="33"/>
        <v/>
      </c>
      <c r="B366" s="3"/>
      <c r="C366" s="3"/>
      <c r="D366" s="85"/>
      <c r="E366" s="85"/>
      <c r="F366" s="85"/>
      <c r="G366" s="77"/>
      <c r="H366" s="52">
        <f t="shared" si="30"/>
        <v>0</v>
      </c>
      <c r="I366" s="63"/>
      <c r="J366" s="63"/>
      <c r="K366" s="53"/>
      <c r="L366" s="53"/>
      <c r="M366" s="54"/>
      <c r="N366" s="54"/>
      <c r="O366" s="54">
        <f t="shared" si="34"/>
        <v>0</v>
      </c>
      <c r="P366" s="54">
        <f t="shared" si="31"/>
        <v>0</v>
      </c>
      <c r="Q366" s="54">
        <f t="shared" si="32"/>
        <v>0</v>
      </c>
      <c r="R366" s="57"/>
      <c r="S366" s="90" t="str">
        <f>IF(AND(B366='DC - CN'!$C$16,OR(Q366&lt;&gt;0,R366&lt;&gt;0)),"x","")</f>
        <v/>
      </c>
    </row>
    <row r="367" spans="1:19" ht="18" customHeight="1">
      <c r="A367" s="2" t="str">
        <f t="shared" si="33"/>
        <v/>
      </c>
      <c r="B367" s="3"/>
      <c r="C367" s="3"/>
      <c r="D367" s="85"/>
      <c r="E367" s="85"/>
      <c r="F367" s="85"/>
      <c r="G367" s="77"/>
      <c r="H367" s="52">
        <f t="shared" si="30"/>
        <v>0</v>
      </c>
      <c r="I367" s="63"/>
      <c r="J367" s="63"/>
      <c r="K367" s="53"/>
      <c r="L367" s="53"/>
      <c r="M367" s="54"/>
      <c r="N367" s="54"/>
      <c r="O367" s="54">
        <f t="shared" si="34"/>
        <v>0</v>
      </c>
      <c r="P367" s="54">
        <f t="shared" si="31"/>
        <v>0</v>
      </c>
      <c r="Q367" s="54">
        <f t="shared" si="32"/>
        <v>0</v>
      </c>
      <c r="R367" s="57"/>
      <c r="S367" s="90" t="str">
        <f>IF(AND(B367='DC - CN'!$C$16,OR(Q367&lt;&gt;0,R367&lt;&gt;0)),"x","")</f>
        <v/>
      </c>
    </row>
    <row r="368" spans="1:19" ht="18" customHeight="1">
      <c r="A368" s="2" t="str">
        <f t="shared" si="33"/>
        <v/>
      </c>
      <c r="B368" s="3"/>
      <c r="C368" s="3"/>
      <c r="D368" s="85"/>
      <c r="E368" s="85"/>
      <c r="F368" s="85"/>
      <c r="G368" s="77"/>
      <c r="H368" s="52">
        <f t="shared" si="30"/>
        <v>0</v>
      </c>
      <c r="I368" s="63"/>
      <c r="J368" s="63"/>
      <c r="K368" s="53"/>
      <c r="L368" s="53"/>
      <c r="M368" s="54"/>
      <c r="N368" s="54"/>
      <c r="O368" s="54">
        <f t="shared" si="34"/>
        <v>0</v>
      </c>
      <c r="P368" s="54">
        <f t="shared" si="31"/>
        <v>0</v>
      </c>
      <c r="Q368" s="54">
        <f t="shared" si="32"/>
        <v>0</v>
      </c>
      <c r="R368" s="57"/>
      <c r="S368" s="90" t="str">
        <f>IF(AND(B368='DC - CN'!$C$16,OR(Q368&lt;&gt;0,R368&lt;&gt;0)),"x","")</f>
        <v/>
      </c>
    </row>
    <row r="369" spans="1:19" ht="18" customHeight="1">
      <c r="A369" s="2" t="str">
        <f t="shared" si="33"/>
        <v/>
      </c>
      <c r="B369" s="3"/>
      <c r="C369" s="3"/>
      <c r="D369" s="85"/>
      <c r="E369" s="85"/>
      <c r="F369" s="85"/>
      <c r="G369" s="77"/>
      <c r="H369" s="52">
        <f t="shared" si="30"/>
        <v>0</v>
      </c>
      <c r="I369" s="63"/>
      <c r="J369" s="63"/>
      <c r="K369" s="53"/>
      <c r="L369" s="53"/>
      <c r="M369" s="54"/>
      <c r="N369" s="54"/>
      <c r="O369" s="54">
        <f t="shared" si="34"/>
        <v>0</v>
      </c>
      <c r="P369" s="54">
        <f t="shared" si="31"/>
        <v>0</v>
      </c>
      <c r="Q369" s="54">
        <f t="shared" si="32"/>
        <v>0</v>
      </c>
      <c r="R369" s="57"/>
      <c r="S369" s="90" t="str">
        <f>IF(AND(B369='DC - CN'!$C$16,OR(Q369&lt;&gt;0,R369&lt;&gt;0)),"x","")</f>
        <v/>
      </c>
    </row>
    <row r="370" spans="1:19" ht="18" customHeight="1">
      <c r="A370" s="2" t="str">
        <f t="shared" si="33"/>
        <v/>
      </c>
      <c r="B370" s="3"/>
      <c r="C370" s="3"/>
      <c r="D370" s="85"/>
      <c r="E370" s="85"/>
      <c r="F370" s="85"/>
      <c r="G370" s="77"/>
      <c r="H370" s="52">
        <f t="shared" si="30"/>
        <v>0</v>
      </c>
      <c r="I370" s="63"/>
      <c r="J370" s="63"/>
      <c r="K370" s="53"/>
      <c r="L370" s="53"/>
      <c r="M370" s="54"/>
      <c r="N370" s="54"/>
      <c r="O370" s="54">
        <f t="shared" si="34"/>
        <v>0</v>
      </c>
      <c r="P370" s="54">
        <f t="shared" si="31"/>
        <v>0</v>
      </c>
      <c r="Q370" s="54">
        <f t="shared" si="32"/>
        <v>0</v>
      </c>
      <c r="R370" s="57"/>
      <c r="S370" s="90" t="str">
        <f>IF(AND(B370='DC - CN'!$C$16,OR(Q370&lt;&gt;0,R370&lt;&gt;0)),"x","")</f>
        <v/>
      </c>
    </row>
    <row r="371" spans="1:19" ht="18" customHeight="1">
      <c r="A371" s="2" t="str">
        <f t="shared" si="33"/>
        <v/>
      </c>
      <c r="B371" s="3"/>
      <c r="C371" s="3"/>
      <c r="D371" s="85"/>
      <c r="E371" s="85"/>
      <c r="F371" s="85"/>
      <c r="G371" s="77"/>
      <c r="H371" s="52">
        <f t="shared" si="30"/>
        <v>0</v>
      </c>
      <c r="I371" s="63"/>
      <c r="J371" s="63"/>
      <c r="K371" s="53"/>
      <c r="L371" s="53"/>
      <c r="M371" s="54"/>
      <c r="N371" s="54"/>
      <c r="O371" s="54">
        <f t="shared" si="34"/>
        <v>0</v>
      </c>
      <c r="P371" s="54">
        <f t="shared" si="31"/>
        <v>0</v>
      </c>
      <c r="Q371" s="54">
        <f t="shared" si="32"/>
        <v>0</v>
      </c>
      <c r="R371" s="57"/>
      <c r="S371" s="90" t="str">
        <f>IF(AND(B371='DC - CN'!$C$16,OR(Q371&lt;&gt;0,R371&lt;&gt;0)),"x","")</f>
        <v/>
      </c>
    </row>
    <row r="372" spans="1:19" ht="18" customHeight="1">
      <c r="A372" s="2" t="str">
        <f t="shared" si="33"/>
        <v/>
      </c>
      <c r="B372" s="3"/>
      <c r="C372" s="3"/>
      <c r="D372" s="85"/>
      <c r="E372" s="85"/>
      <c r="F372" s="85"/>
      <c r="G372" s="77"/>
      <c r="H372" s="52">
        <f t="shared" si="30"/>
        <v>0</v>
      </c>
      <c r="I372" s="63"/>
      <c r="J372" s="63"/>
      <c r="K372" s="53"/>
      <c r="L372" s="53"/>
      <c r="M372" s="54"/>
      <c r="N372" s="54"/>
      <c r="O372" s="54">
        <f t="shared" si="34"/>
        <v>0</v>
      </c>
      <c r="P372" s="54">
        <f t="shared" si="31"/>
        <v>0</v>
      </c>
      <c r="Q372" s="54">
        <f t="shared" si="32"/>
        <v>0</v>
      </c>
      <c r="R372" s="57"/>
      <c r="S372" s="90" t="str">
        <f>IF(AND(B372='DC - CN'!$C$16,OR(Q372&lt;&gt;0,R372&lt;&gt;0)),"x","")</f>
        <v/>
      </c>
    </row>
    <row r="373" spans="1:19" ht="18" customHeight="1">
      <c r="A373" s="2" t="str">
        <f t="shared" si="33"/>
        <v/>
      </c>
      <c r="B373" s="3"/>
      <c r="C373" s="3"/>
      <c r="D373" s="85"/>
      <c r="E373" s="85"/>
      <c r="F373" s="85"/>
      <c r="G373" s="77"/>
      <c r="H373" s="52">
        <f t="shared" si="30"/>
        <v>0</v>
      </c>
      <c r="I373" s="63"/>
      <c r="J373" s="63"/>
      <c r="K373" s="53"/>
      <c r="L373" s="53"/>
      <c r="M373" s="54"/>
      <c r="N373" s="54"/>
      <c r="O373" s="54">
        <f t="shared" si="34"/>
        <v>0</v>
      </c>
      <c r="P373" s="54">
        <f t="shared" si="31"/>
        <v>0</v>
      </c>
      <c r="Q373" s="54">
        <f t="shared" si="32"/>
        <v>0</v>
      </c>
      <c r="R373" s="57"/>
      <c r="S373" s="90" t="str">
        <f>IF(AND(B373='DC - CN'!$C$16,OR(Q373&lt;&gt;0,R373&lt;&gt;0)),"x","")</f>
        <v/>
      </c>
    </row>
    <row r="374" spans="1:19" ht="18" customHeight="1">
      <c r="A374" s="2" t="str">
        <f t="shared" si="33"/>
        <v/>
      </c>
      <c r="B374" s="3"/>
      <c r="C374" s="3"/>
      <c r="D374" s="85"/>
      <c r="E374" s="85"/>
      <c r="F374" s="85"/>
      <c r="G374" s="77"/>
      <c r="H374" s="52">
        <f t="shared" si="30"/>
        <v>0</v>
      </c>
      <c r="I374" s="63"/>
      <c r="J374" s="63"/>
      <c r="K374" s="53"/>
      <c r="L374" s="53"/>
      <c r="M374" s="54"/>
      <c r="N374" s="54"/>
      <c r="O374" s="54">
        <f t="shared" si="34"/>
        <v>0</v>
      </c>
      <c r="P374" s="54">
        <f t="shared" si="31"/>
        <v>0</v>
      </c>
      <c r="Q374" s="54">
        <f t="shared" si="32"/>
        <v>0</v>
      </c>
      <c r="R374" s="57"/>
      <c r="S374" s="90" t="str">
        <f>IF(AND(B374='DC - CN'!$C$16,OR(Q374&lt;&gt;0,R374&lt;&gt;0)),"x","")</f>
        <v/>
      </c>
    </row>
    <row r="375" spans="1:19" ht="18" customHeight="1">
      <c r="A375" s="2" t="str">
        <f t="shared" si="33"/>
        <v/>
      </c>
      <c r="B375" s="3"/>
      <c r="C375" s="3"/>
      <c r="D375" s="85"/>
      <c r="E375" s="85"/>
      <c r="F375" s="85"/>
      <c r="G375" s="77"/>
      <c r="H375" s="52">
        <f t="shared" si="30"/>
        <v>0</v>
      </c>
      <c r="I375" s="63"/>
      <c r="J375" s="63"/>
      <c r="K375" s="53"/>
      <c r="L375" s="53"/>
      <c r="M375" s="54"/>
      <c r="N375" s="54"/>
      <c r="O375" s="54">
        <f t="shared" si="34"/>
        <v>0</v>
      </c>
      <c r="P375" s="54">
        <f t="shared" si="31"/>
        <v>0</v>
      </c>
      <c r="Q375" s="54">
        <f t="shared" si="32"/>
        <v>0</v>
      </c>
      <c r="R375" s="57"/>
      <c r="S375" s="90" t="str">
        <f>IF(AND(B375='DC - CN'!$C$16,OR(Q375&lt;&gt;0,R375&lt;&gt;0)),"x","")</f>
        <v/>
      </c>
    </row>
    <row r="376" spans="1:19" ht="18" customHeight="1">
      <c r="A376" s="2" t="str">
        <f t="shared" si="33"/>
        <v/>
      </c>
      <c r="B376" s="3"/>
      <c r="C376" s="3"/>
      <c r="D376" s="85"/>
      <c r="E376" s="85"/>
      <c r="F376" s="85"/>
      <c r="G376" s="77"/>
      <c r="H376" s="52">
        <f t="shared" si="30"/>
        <v>0</v>
      </c>
      <c r="I376" s="63"/>
      <c r="J376" s="63"/>
      <c r="K376" s="53"/>
      <c r="L376" s="53"/>
      <c r="M376" s="54"/>
      <c r="N376" s="54"/>
      <c r="O376" s="54">
        <f t="shared" si="34"/>
        <v>0</v>
      </c>
      <c r="P376" s="54">
        <f t="shared" si="31"/>
        <v>0</v>
      </c>
      <c r="Q376" s="54">
        <f t="shared" si="32"/>
        <v>0</v>
      </c>
      <c r="R376" s="57"/>
      <c r="S376" s="90" t="str">
        <f>IF(AND(B376='DC - CN'!$C$16,OR(Q376&lt;&gt;0,R376&lt;&gt;0)),"x","")</f>
        <v/>
      </c>
    </row>
    <row r="377" spans="1:19" ht="18" customHeight="1">
      <c r="A377" s="2" t="str">
        <f t="shared" si="33"/>
        <v/>
      </c>
      <c r="B377" s="3"/>
      <c r="C377" s="3"/>
      <c r="D377" s="85"/>
      <c r="E377" s="85"/>
      <c r="F377" s="85"/>
      <c r="G377" s="77"/>
      <c r="H377" s="52">
        <f t="shared" si="30"/>
        <v>0</v>
      </c>
      <c r="I377" s="63"/>
      <c r="J377" s="63"/>
      <c r="K377" s="53"/>
      <c r="L377" s="53"/>
      <c r="M377" s="54"/>
      <c r="N377" s="54"/>
      <c r="O377" s="54">
        <f t="shared" si="34"/>
        <v>0</v>
      </c>
      <c r="P377" s="54">
        <f t="shared" si="31"/>
        <v>0</v>
      </c>
      <c r="Q377" s="54">
        <f t="shared" si="32"/>
        <v>0</v>
      </c>
      <c r="R377" s="57"/>
      <c r="S377" s="90" t="str">
        <f>IF(AND(B377='DC - CN'!$C$16,OR(Q377&lt;&gt;0,R377&lt;&gt;0)),"x","")</f>
        <v/>
      </c>
    </row>
    <row r="378" spans="1:19" ht="18" customHeight="1">
      <c r="A378" s="2" t="str">
        <f t="shared" si="33"/>
        <v/>
      </c>
      <c r="B378" s="3"/>
      <c r="C378" s="3"/>
      <c r="D378" s="85"/>
      <c r="E378" s="85"/>
      <c r="F378" s="85"/>
      <c r="G378" s="77"/>
      <c r="H378" s="52">
        <f t="shared" si="30"/>
        <v>0</v>
      </c>
      <c r="I378" s="63"/>
      <c r="J378" s="63"/>
      <c r="K378" s="53"/>
      <c r="L378" s="53"/>
      <c r="M378" s="54"/>
      <c r="N378" s="54"/>
      <c r="O378" s="54">
        <f t="shared" si="34"/>
        <v>0</v>
      </c>
      <c r="P378" s="54">
        <f t="shared" si="31"/>
        <v>0</v>
      </c>
      <c r="Q378" s="54">
        <f t="shared" si="32"/>
        <v>0</v>
      </c>
      <c r="R378" s="57"/>
      <c r="S378" s="90" t="str">
        <f>IF(AND(B378='DC - CN'!$C$16,OR(Q378&lt;&gt;0,R378&lt;&gt;0)),"x","")</f>
        <v/>
      </c>
    </row>
    <row r="379" spans="1:19" ht="18" customHeight="1">
      <c r="A379" s="2" t="str">
        <f t="shared" si="33"/>
        <v/>
      </c>
      <c r="B379" s="3"/>
      <c r="C379" s="3"/>
      <c r="D379" s="85"/>
      <c r="E379" s="85"/>
      <c r="F379" s="85"/>
      <c r="G379" s="77"/>
      <c r="H379" s="52">
        <f t="shared" si="30"/>
        <v>0</v>
      </c>
      <c r="I379" s="63"/>
      <c r="J379" s="63"/>
      <c r="K379" s="53"/>
      <c r="L379" s="53"/>
      <c r="M379" s="54"/>
      <c r="N379" s="54"/>
      <c r="O379" s="54">
        <f t="shared" si="34"/>
        <v>0</v>
      </c>
      <c r="P379" s="54">
        <f t="shared" si="31"/>
        <v>0</v>
      </c>
      <c r="Q379" s="54">
        <f t="shared" si="32"/>
        <v>0</v>
      </c>
      <c r="R379" s="57"/>
      <c r="S379" s="90" t="str">
        <f>IF(AND(B379='DC - CN'!$C$16,OR(Q379&lt;&gt;0,R379&lt;&gt;0)),"x","")</f>
        <v/>
      </c>
    </row>
    <row r="380" spans="1:19" ht="18" customHeight="1">
      <c r="A380" s="2" t="str">
        <f t="shared" si="33"/>
        <v/>
      </c>
      <c r="B380" s="3"/>
      <c r="C380" s="3"/>
      <c r="D380" s="85"/>
      <c r="E380" s="85"/>
      <c r="F380" s="85"/>
      <c r="G380" s="77"/>
      <c r="H380" s="52">
        <f t="shared" si="30"/>
        <v>0</v>
      </c>
      <c r="I380" s="63"/>
      <c r="J380" s="63"/>
      <c r="K380" s="53"/>
      <c r="L380" s="53"/>
      <c r="M380" s="54"/>
      <c r="N380" s="54"/>
      <c r="O380" s="54">
        <f t="shared" si="34"/>
        <v>0</v>
      </c>
      <c r="P380" s="54">
        <f t="shared" si="31"/>
        <v>0</v>
      </c>
      <c r="Q380" s="54">
        <f t="shared" si="32"/>
        <v>0</v>
      </c>
      <c r="R380" s="57"/>
      <c r="S380" s="90" t="str">
        <f>IF(AND(B380='DC - CN'!$C$16,OR(Q380&lt;&gt;0,R380&lt;&gt;0)),"x","")</f>
        <v/>
      </c>
    </row>
    <row r="381" spans="1:19" ht="18" customHeight="1">
      <c r="A381" s="2" t="str">
        <f t="shared" si="33"/>
        <v/>
      </c>
      <c r="B381" s="3"/>
      <c r="C381" s="3"/>
      <c r="D381" s="85"/>
      <c r="E381" s="85"/>
      <c r="F381" s="85"/>
      <c r="G381" s="77"/>
      <c r="H381" s="52">
        <f t="shared" si="30"/>
        <v>0</v>
      </c>
      <c r="I381" s="63"/>
      <c r="J381" s="63"/>
      <c r="K381" s="53"/>
      <c r="L381" s="53"/>
      <c r="M381" s="54"/>
      <c r="N381" s="54"/>
      <c r="O381" s="54">
        <f t="shared" si="34"/>
        <v>0</v>
      </c>
      <c r="P381" s="54">
        <f t="shared" si="31"/>
        <v>0</v>
      </c>
      <c r="Q381" s="54">
        <f t="shared" si="32"/>
        <v>0</v>
      </c>
      <c r="R381" s="57"/>
      <c r="S381" s="90" t="str">
        <f>IF(AND(B381='DC - CN'!$C$16,OR(Q381&lt;&gt;0,R381&lt;&gt;0)),"x","")</f>
        <v/>
      </c>
    </row>
    <row r="382" spans="1:19" ht="18" customHeight="1">
      <c r="A382" s="2" t="str">
        <f t="shared" si="33"/>
        <v/>
      </c>
      <c r="B382" s="3"/>
      <c r="C382" s="3"/>
      <c r="D382" s="85"/>
      <c r="E382" s="85"/>
      <c r="F382" s="85"/>
      <c r="G382" s="77"/>
      <c r="H382" s="52">
        <f t="shared" si="30"/>
        <v>0</v>
      </c>
      <c r="I382" s="63"/>
      <c r="J382" s="63"/>
      <c r="K382" s="53"/>
      <c r="L382" s="53"/>
      <c r="M382" s="54"/>
      <c r="N382" s="54"/>
      <c r="O382" s="54">
        <f t="shared" si="34"/>
        <v>0</v>
      </c>
      <c r="P382" s="54">
        <f t="shared" si="31"/>
        <v>0</v>
      </c>
      <c r="Q382" s="54">
        <f t="shared" si="32"/>
        <v>0</v>
      </c>
      <c r="R382" s="57"/>
      <c r="S382" s="90" t="str">
        <f>IF(AND(B382='DC - CN'!$C$16,OR(Q382&lt;&gt;0,R382&lt;&gt;0)),"x","")</f>
        <v/>
      </c>
    </row>
    <row r="383" spans="1:19" ht="18" customHeight="1">
      <c r="A383" s="2" t="str">
        <f t="shared" si="33"/>
        <v/>
      </c>
      <c r="B383" s="3"/>
      <c r="C383" s="3"/>
      <c r="D383" s="85"/>
      <c r="E383" s="85"/>
      <c r="F383" s="85"/>
      <c r="G383" s="77"/>
      <c r="H383" s="52">
        <f t="shared" si="30"/>
        <v>0</v>
      </c>
      <c r="I383" s="63"/>
      <c r="J383" s="63"/>
      <c r="K383" s="53"/>
      <c r="L383" s="53"/>
      <c r="M383" s="54"/>
      <c r="N383" s="54"/>
      <c r="O383" s="54">
        <f t="shared" si="34"/>
        <v>0</v>
      </c>
      <c r="P383" s="54">
        <f t="shared" si="31"/>
        <v>0</v>
      </c>
      <c r="Q383" s="54">
        <f t="shared" si="32"/>
        <v>0</v>
      </c>
      <c r="R383" s="57"/>
      <c r="S383" s="90" t="str">
        <f>IF(AND(B383='DC - CN'!$C$16,OR(Q383&lt;&gt;0,R383&lt;&gt;0)),"x","")</f>
        <v/>
      </c>
    </row>
    <row r="384" spans="1:19" ht="18" customHeight="1">
      <c r="A384" s="2" t="str">
        <f t="shared" si="33"/>
        <v/>
      </c>
      <c r="B384" s="3"/>
      <c r="C384" s="3"/>
      <c r="D384" s="85"/>
      <c r="E384" s="85"/>
      <c r="F384" s="85"/>
      <c r="G384" s="77"/>
      <c r="H384" s="52">
        <f t="shared" si="30"/>
        <v>0</v>
      </c>
      <c r="I384" s="63"/>
      <c r="J384" s="63"/>
      <c r="K384" s="53"/>
      <c r="L384" s="53"/>
      <c r="M384" s="54"/>
      <c r="N384" s="54"/>
      <c r="O384" s="54">
        <f t="shared" si="34"/>
        <v>0</v>
      </c>
      <c r="P384" s="54">
        <f t="shared" si="31"/>
        <v>0</v>
      </c>
      <c r="Q384" s="54">
        <f t="shared" si="32"/>
        <v>0</v>
      </c>
      <c r="R384" s="57"/>
      <c r="S384" s="90" t="str">
        <f>IF(AND(B384='DC - CN'!$C$16,OR(Q384&lt;&gt;0,R384&lt;&gt;0)),"x","")</f>
        <v/>
      </c>
    </row>
    <row r="385" spans="1:19" ht="18" customHeight="1">
      <c r="A385" s="2" t="str">
        <f t="shared" si="33"/>
        <v/>
      </c>
      <c r="B385" s="3"/>
      <c r="C385" s="3"/>
      <c r="D385" s="85"/>
      <c r="E385" s="85"/>
      <c r="F385" s="85"/>
      <c r="G385" s="77"/>
      <c r="H385" s="52">
        <f t="shared" si="30"/>
        <v>0</v>
      </c>
      <c r="I385" s="63"/>
      <c r="J385" s="63"/>
      <c r="K385" s="53"/>
      <c r="L385" s="53"/>
      <c r="M385" s="54"/>
      <c r="N385" s="54"/>
      <c r="O385" s="54">
        <f t="shared" si="34"/>
        <v>0</v>
      </c>
      <c r="P385" s="54">
        <f t="shared" si="31"/>
        <v>0</v>
      </c>
      <c r="Q385" s="54">
        <f t="shared" si="32"/>
        <v>0</v>
      </c>
      <c r="R385" s="57"/>
      <c r="S385" s="90" t="str">
        <f>IF(AND(B385='DC - CN'!$C$16,OR(Q385&lt;&gt;0,R385&lt;&gt;0)),"x","")</f>
        <v/>
      </c>
    </row>
    <row r="386" spans="1:19" ht="18" customHeight="1">
      <c r="A386" s="2" t="str">
        <f t="shared" si="33"/>
        <v/>
      </c>
      <c r="B386" s="3"/>
      <c r="C386" s="3"/>
      <c r="D386" s="85"/>
      <c r="E386" s="85"/>
      <c r="F386" s="85"/>
      <c r="G386" s="77"/>
      <c r="H386" s="52">
        <f t="shared" si="30"/>
        <v>0</v>
      </c>
      <c r="I386" s="63"/>
      <c r="J386" s="63"/>
      <c r="K386" s="53"/>
      <c r="L386" s="53"/>
      <c r="M386" s="54"/>
      <c r="N386" s="54"/>
      <c r="O386" s="54">
        <f t="shared" si="34"/>
        <v>0</v>
      </c>
      <c r="P386" s="54">
        <f t="shared" si="31"/>
        <v>0</v>
      </c>
      <c r="Q386" s="54">
        <f t="shared" si="32"/>
        <v>0</v>
      </c>
      <c r="R386" s="57"/>
      <c r="S386" s="90" t="str">
        <f>IF(AND(B386='DC - CN'!$C$16,OR(Q386&lt;&gt;0,R386&lt;&gt;0)),"x","")</f>
        <v/>
      </c>
    </row>
    <row r="387" spans="1:19" ht="18" customHeight="1">
      <c r="A387" s="2" t="str">
        <f t="shared" si="33"/>
        <v/>
      </c>
      <c r="B387" s="3"/>
      <c r="C387" s="3"/>
      <c r="D387" s="85"/>
      <c r="E387" s="85"/>
      <c r="F387" s="85"/>
      <c r="G387" s="77"/>
      <c r="H387" s="52">
        <f t="shared" si="30"/>
        <v>0</v>
      </c>
      <c r="I387" s="63"/>
      <c r="J387" s="63"/>
      <c r="K387" s="53"/>
      <c r="L387" s="53"/>
      <c r="M387" s="54"/>
      <c r="N387" s="54"/>
      <c r="O387" s="54">
        <f t="shared" si="34"/>
        <v>0</v>
      </c>
      <c r="P387" s="54">
        <f t="shared" si="31"/>
        <v>0</v>
      </c>
      <c r="Q387" s="54">
        <f t="shared" si="32"/>
        <v>0</v>
      </c>
      <c r="R387" s="57"/>
      <c r="S387" s="90" t="str">
        <f>IF(AND(B387='DC - CN'!$C$16,OR(Q387&lt;&gt;0,R387&lt;&gt;0)),"x","")</f>
        <v/>
      </c>
    </row>
    <row r="388" spans="1:19" ht="18" customHeight="1">
      <c r="A388" s="2" t="str">
        <f t="shared" si="33"/>
        <v/>
      </c>
      <c r="B388" s="3"/>
      <c r="C388" s="3"/>
      <c r="D388" s="85"/>
      <c r="E388" s="85"/>
      <c r="F388" s="85"/>
      <c r="G388" s="77"/>
      <c r="H388" s="52">
        <f t="shared" ref="H388:H400" si="35">IF(N388&lt;&gt;"",ROUND(G388*N388,0),0)</f>
        <v>0</v>
      </c>
      <c r="I388" s="63"/>
      <c r="J388" s="63"/>
      <c r="K388" s="53"/>
      <c r="L388" s="53"/>
      <c r="M388" s="54"/>
      <c r="N388" s="54"/>
      <c r="O388" s="54">
        <f t="shared" si="34"/>
        <v>0</v>
      </c>
      <c r="P388" s="54">
        <f t="shared" ref="P388:P400" si="36">ROUND(M388*N388,0)</f>
        <v>0</v>
      </c>
      <c r="Q388" s="54">
        <f t="shared" ref="Q388:Q400" si="37">ROUND(M388*(N388+O388),0)</f>
        <v>0</v>
      </c>
      <c r="R388" s="57"/>
      <c r="S388" s="90" t="str">
        <f>IF(AND(B388='DC - CN'!$C$16,OR(Q388&lt;&gt;0,R388&lt;&gt;0)),"x","")</f>
        <v/>
      </c>
    </row>
    <row r="389" spans="1:19" ht="18" customHeight="1">
      <c r="A389" s="2" t="str">
        <f t="shared" si="33"/>
        <v/>
      </c>
      <c r="B389" s="3"/>
      <c r="C389" s="3"/>
      <c r="D389" s="85"/>
      <c r="E389" s="85"/>
      <c r="F389" s="85"/>
      <c r="G389" s="77"/>
      <c r="H389" s="52">
        <f t="shared" si="35"/>
        <v>0</v>
      </c>
      <c r="I389" s="63"/>
      <c r="J389" s="63"/>
      <c r="K389" s="53"/>
      <c r="L389" s="53"/>
      <c r="M389" s="54"/>
      <c r="N389" s="54"/>
      <c r="O389" s="54">
        <f t="shared" si="34"/>
        <v>0</v>
      </c>
      <c r="P389" s="54">
        <f t="shared" si="36"/>
        <v>0</v>
      </c>
      <c r="Q389" s="54">
        <f t="shared" si="37"/>
        <v>0</v>
      </c>
      <c r="R389" s="57"/>
      <c r="S389" s="90" t="str">
        <f>IF(AND(B389='DC - CN'!$C$16,OR(Q389&lt;&gt;0,R389&lt;&gt;0)),"x","")</f>
        <v/>
      </c>
    </row>
    <row r="390" spans="1:19" ht="18" customHeight="1">
      <c r="A390" s="2" t="str">
        <f t="shared" si="33"/>
        <v/>
      </c>
      <c r="B390" s="3"/>
      <c r="C390" s="3"/>
      <c r="D390" s="85"/>
      <c r="E390" s="85"/>
      <c r="F390" s="85"/>
      <c r="G390" s="77"/>
      <c r="H390" s="52">
        <f t="shared" si="35"/>
        <v>0</v>
      </c>
      <c r="I390" s="63"/>
      <c r="J390" s="63"/>
      <c r="K390" s="53"/>
      <c r="L390" s="53"/>
      <c r="M390" s="54"/>
      <c r="N390" s="54"/>
      <c r="O390" s="54">
        <f t="shared" si="34"/>
        <v>0</v>
      </c>
      <c r="P390" s="54">
        <f t="shared" si="36"/>
        <v>0</v>
      </c>
      <c r="Q390" s="54">
        <f t="shared" si="37"/>
        <v>0</v>
      </c>
      <c r="R390" s="57"/>
      <c r="S390" s="90" t="str">
        <f>IF(AND(B390='DC - CN'!$C$16,OR(Q390&lt;&gt;0,R390&lt;&gt;0)),"x","")</f>
        <v/>
      </c>
    </row>
    <row r="391" spans="1:19" ht="18" customHeight="1">
      <c r="A391" s="2" t="str">
        <f t="shared" si="33"/>
        <v/>
      </c>
      <c r="B391" s="3"/>
      <c r="C391" s="3"/>
      <c r="D391" s="85"/>
      <c r="E391" s="85"/>
      <c r="F391" s="85"/>
      <c r="G391" s="77"/>
      <c r="H391" s="52">
        <f t="shared" si="35"/>
        <v>0</v>
      </c>
      <c r="I391" s="63"/>
      <c r="J391" s="63"/>
      <c r="K391" s="53"/>
      <c r="L391" s="53"/>
      <c r="M391" s="54"/>
      <c r="N391" s="54"/>
      <c r="O391" s="54">
        <f t="shared" si="34"/>
        <v>0</v>
      </c>
      <c r="P391" s="54">
        <f t="shared" si="36"/>
        <v>0</v>
      </c>
      <c r="Q391" s="54">
        <f t="shared" si="37"/>
        <v>0</v>
      </c>
      <c r="R391" s="57"/>
      <c r="S391" s="90" t="str">
        <f>IF(AND(B391='DC - CN'!$C$16,OR(Q391&lt;&gt;0,R391&lt;&gt;0)),"x","")</f>
        <v/>
      </c>
    </row>
    <row r="392" spans="1:19" ht="18" customHeight="1">
      <c r="A392" s="2" t="str">
        <f t="shared" si="33"/>
        <v/>
      </c>
      <c r="B392" s="3"/>
      <c r="C392" s="3"/>
      <c r="D392" s="85"/>
      <c r="E392" s="85"/>
      <c r="F392" s="85"/>
      <c r="G392" s="77"/>
      <c r="H392" s="52">
        <f t="shared" si="35"/>
        <v>0</v>
      </c>
      <c r="I392" s="63"/>
      <c r="J392" s="63"/>
      <c r="K392" s="53"/>
      <c r="L392" s="53"/>
      <c r="M392" s="54"/>
      <c r="N392" s="54"/>
      <c r="O392" s="54">
        <f t="shared" si="34"/>
        <v>0</v>
      </c>
      <c r="P392" s="54">
        <f t="shared" si="36"/>
        <v>0</v>
      </c>
      <c r="Q392" s="54">
        <f t="shared" si="37"/>
        <v>0</v>
      </c>
      <c r="R392" s="57"/>
      <c r="S392" s="90" t="str">
        <f>IF(AND(B392='DC - CN'!$C$16,OR(Q392&lt;&gt;0,R392&lt;&gt;0)),"x","")</f>
        <v/>
      </c>
    </row>
    <row r="393" spans="1:19" ht="18" customHeight="1">
      <c r="A393" s="2" t="str">
        <f t="shared" si="33"/>
        <v/>
      </c>
      <c r="B393" s="3"/>
      <c r="C393" s="3"/>
      <c r="D393" s="85"/>
      <c r="E393" s="85"/>
      <c r="F393" s="85"/>
      <c r="G393" s="77"/>
      <c r="H393" s="52">
        <f t="shared" si="35"/>
        <v>0</v>
      </c>
      <c r="I393" s="63"/>
      <c r="J393" s="63"/>
      <c r="K393" s="53"/>
      <c r="L393" s="53"/>
      <c r="M393" s="54"/>
      <c r="N393" s="54"/>
      <c r="O393" s="54">
        <f t="shared" si="34"/>
        <v>0</v>
      </c>
      <c r="P393" s="54">
        <f t="shared" si="36"/>
        <v>0</v>
      </c>
      <c r="Q393" s="54">
        <f t="shared" si="37"/>
        <v>0</v>
      </c>
      <c r="R393" s="57"/>
      <c r="S393" s="90" t="str">
        <f>IF(AND(B393='DC - CN'!$C$16,OR(Q393&lt;&gt;0,R393&lt;&gt;0)),"x","")</f>
        <v/>
      </c>
    </row>
    <row r="394" spans="1:19" ht="18" customHeight="1">
      <c r="A394" s="2" t="str">
        <f t="shared" si="33"/>
        <v/>
      </c>
      <c r="B394" s="3"/>
      <c r="C394" s="3"/>
      <c r="D394" s="85"/>
      <c r="E394" s="85"/>
      <c r="F394" s="85"/>
      <c r="G394" s="77"/>
      <c r="H394" s="52">
        <f t="shared" si="35"/>
        <v>0</v>
      </c>
      <c r="I394" s="63"/>
      <c r="J394" s="63"/>
      <c r="K394" s="53"/>
      <c r="L394" s="53"/>
      <c r="M394" s="54"/>
      <c r="N394" s="54"/>
      <c r="O394" s="54">
        <f t="shared" si="34"/>
        <v>0</v>
      </c>
      <c r="P394" s="54">
        <f t="shared" si="36"/>
        <v>0</v>
      </c>
      <c r="Q394" s="54">
        <f t="shared" si="37"/>
        <v>0</v>
      </c>
      <c r="R394" s="57"/>
      <c r="S394" s="90" t="str">
        <f>IF(AND(B394='DC - CN'!$C$16,OR(Q394&lt;&gt;0,R394&lt;&gt;0)),"x","")</f>
        <v/>
      </c>
    </row>
    <row r="395" spans="1:19" ht="18" customHeight="1">
      <c r="A395" s="2" t="str">
        <f t="shared" si="33"/>
        <v/>
      </c>
      <c r="B395" s="3"/>
      <c r="C395" s="3"/>
      <c r="D395" s="85"/>
      <c r="E395" s="85"/>
      <c r="F395" s="85"/>
      <c r="G395" s="77"/>
      <c r="H395" s="52">
        <f t="shared" si="35"/>
        <v>0</v>
      </c>
      <c r="I395" s="63"/>
      <c r="J395" s="63"/>
      <c r="K395" s="53"/>
      <c r="L395" s="53"/>
      <c r="M395" s="54"/>
      <c r="N395" s="54"/>
      <c r="O395" s="54">
        <f t="shared" si="34"/>
        <v>0</v>
      </c>
      <c r="P395" s="54">
        <f t="shared" si="36"/>
        <v>0</v>
      </c>
      <c r="Q395" s="54">
        <f t="shared" si="37"/>
        <v>0</v>
      </c>
      <c r="R395" s="57"/>
      <c r="S395" s="90" t="str">
        <f>IF(AND(B395='DC - CN'!$C$16,OR(Q395&lt;&gt;0,R395&lt;&gt;0)),"x","")</f>
        <v/>
      </c>
    </row>
    <row r="396" spans="1:19" ht="18" customHeight="1">
      <c r="A396" s="2" t="str">
        <f t="shared" si="33"/>
        <v/>
      </c>
      <c r="B396" s="3"/>
      <c r="C396" s="3"/>
      <c r="D396" s="85"/>
      <c r="E396" s="85"/>
      <c r="F396" s="85"/>
      <c r="G396" s="77"/>
      <c r="H396" s="52">
        <f t="shared" si="35"/>
        <v>0</v>
      </c>
      <c r="I396" s="63"/>
      <c r="J396" s="63"/>
      <c r="K396" s="53"/>
      <c r="L396" s="53"/>
      <c r="M396" s="54"/>
      <c r="N396" s="54"/>
      <c r="O396" s="54">
        <f t="shared" si="34"/>
        <v>0</v>
      </c>
      <c r="P396" s="54">
        <f t="shared" si="36"/>
        <v>0</v>
      </c>
      <c r="Q396" s="54">
        <f t="shared" si="37"/>
        <v>0</v>
      </c>
      <c r="R396" s="57"/>
      <c r="S396" s="90" t="str">
        <f>IF(AND(B396='DC - CN'!$C$16,OR(Q396&lt;&gt;0,R396&lt;&gt;0)),"x","")</f>
        <v/>
      </c>
    </row>
    <row r="397" spans="1:19" ht="18" customHeight="1">
      <c r="A397" s="2" t="str">
        <f t="shared" si="33"/>
        <v/>
      </c>
      <c r="B397" s="3"/>
      <c r="C397" s="3"/>
      <c r="D397" s="85"/>
      <c r="E397" s="85"/>
      <c r="F397" s="85"/>
      <c r="G397" s="77"/>
      <c r="H397" s="52">
        <f t="shared" si="35"/>
        <v>0</v>
      </c>
      <c r="I397" s="63"/>
      <c r="J397" s="63"/>
      <c r="K397" s="53"/>
      <c r="L397" s="53"/>
      <c r="M397" s="54"/>
      <c r="N397" s="54"/>
      <c r="O397" s="54">
        <f t="shared" si="34"/>
        <v>0</v>
      </c>
      <c r="P397" s="54">
        <f t="shared" si="36"/>
        <v>0</v>
      </c>
      <c r="Q397" s="54">
        <f t="shared" si="37"/>
        <v>0</v>
      </c>
      <c r="R397" s="57"/>
      <c r="S397" s="90" t="str">
        <f>IF(AND(B397='DC - CN'!$C$16,OR(Q397&lt;&gt;0,R397&lt;&gt;0)),"x","")</f>
        <v/>
      </c>
    </row>
    <row r="398" spans="1:19" ht="18" customHeight="1">
      <c r="A398" s="2" t="str">
        <f t="shared" si="33"/>
        <v/>
      </c>
      <c r="B398" s="3"/>
      <c r="C398" s="3"/>
      <c r="D398" s="85"/>
      <c r="E398" s="85"/>
      <c r="F398" s="85"/>
      <c r="G398" s="77"/>
      <c r="H398" s="52">
        <f t="shared" si="35"/>
        <v>0</v>
      </c>
      <c r="I398" s="63"/>
      <c r="J398" s="63"/>
      <c r="K398" s="53"/>
      <c r="L398" s="53"/>
      <c r="M398" s="54"/>
      <c r="N398" s="54"/>
      <c r="O398" s="54">
        <f t="shared" si="34"/>
        <v>0</v>
      </c>
      <c r="P398" s="54">
        <f t="shared" si="36"/>
        <v>0</v>
      </c>
      <c r="Q398" s="54">
        <f t="shared" si="37"/>
        <v>0</v>
      </c>
      <c r="R398" s="57"/>
      <c r="S398" s="90" t="str">
        <f>IF(AND(B398='DC - CN'!$C$16,OR(Q398&lt;&gt;0,R398&lt;&gt;0)),"x","")</f>
        <v/>
      </c>
    </row>
    <row r="399" spans="1:19" ht="18" customHeight="1">
      <c r="A399" s="2" t="str">
        <f t="shared" si="33"/>
        <v/>
      </c>
      <c r="B399" s="3"/>
      <c r="C399" s="3"/>
      <c r="D399" s="85"/>
      <c r="E399" s="85"/>
      <c r="F399" s="85"/>
      <c r="G399" s="77"/>
      <c r="H399" s="52">
        <f t="shared" si="35"/>
        <v>0</v>
      </c>
      <c r="I399" s="63"/>
      <c r="J399" s="63"/>
      <c r="K399" s="53"/>
      <c r="L399" s="53"/>
      <c r="M399" s="54"/>
      <c r="N399" s="54"/>
      <c r="O399" s="54">
        <f t="shared" si="34"/>
        <v>0</v>
      </c>
      <c r="P399" s="54">
        <f t="shared" si="36"/>
        <v>0</v>
      </c>
      <c r="Q399" s="54">
        <f t="shared" si="37"/>
        <v>0</v>
      </c>
      <c r="R399" s="57"/>
      <c r="S399" s="90" t="str">
        <f>IF(AND(B399='DC - CN'!$C$16,OR(Q399&lt;&gt;0,R399&lt;&gt;0)),"x","")</f>
        <v/>
      </c>
    </row>
    <row r="400" spans="1:19" ht="18" customHeight="1">
      <c r="A400" s="2" t="str">
        <f t="shared" si="33"/>
        <v/>
      </c>
      <c r="B400" s="3"/>
      <c r="C400" s="3"/>
      <c r="D400" s="85"/>
      <c r="E400" s="85"/>
      <c r="F400" s="85"/>
      <c r="G400" s="77"/>
      <c r="H400" s="52">
        <f t="shared" si="35"/>
        <v>0</v>
      </c>
      <c r="I400" s="63"/>
      <c r="J400" s="63"/>
      <c r="K400" s="53"/>
      <c r="L400" s="53"/>
      <c r="M400" s="54"/>
      <c r="N400" s="54"/>
      <c r="O400" s="54">
        <f t="shared" si="34"/>
        <v>0</v>
      </c>
      <c r="P400" s="54">
        <f t="shared" si="36"/>
        <v>0</v>
      </c>
      <c r="Q400" s="54">
        <f t="shared" si="37"/>
        <v>0</v>
      </c>
      <c r="R400" s="57"/>
      <c r="S400" s="90" t="str">
        <f>IF(AND(B400='DC - CN'!$C$16,OR(Q400&lt;&gt;0,R400&lt;&gt;0)),"x","")</f>
        <v/>
      </c>
    </row>
    <row r="404" spans="13:18">
      <c r="M404" s="78">
        <f>SUBTOTAL(9,M3:M400)</f>
        <v>3405</v>
      </c>
      <c r="N404" s="78"/>
      <c r="O404" s="78">
        <f>SUBTOTAL(9,O3:O400)</f>
        <v>19327.599999999999</v>
      </c>
      <c r="P404" s="78">
        <f>SUBTOTAL(9,P3:P400)</f>
        <v>50213337</v>
      </c>
      <c r="Q404" s="78">
        <f>SUBTOTAL(9,Q3:Q400)</f>
        <v>50695255</v>
      </c>
      <c r="R404" s="78">
        <f>SUBTOTAL(9,R3:R400)</f>
        <v>5301098</v>
      </c>
    </row>
  </sheetData>
  <autoFilter ref="A2:S400"/>
  <sortState ref="A3:W164">
    <sortCondition ref="I3:I164"/>
  </sortState>
  <mergeCells count="6">
    <mergeCell ref="I1:R1"/>
    <mergeCell ref="A1:A2"/>
    <mergeCell ref="B1:B2"/>
    <mergeCell ref="C1:C2"/>
    <mergeCell ref="D1:F1"/>
    <mergeCell ref="G1:H1"/>
  </mergeCells>
  <dataValidations count="1">
    <dataValidation type="list" allowBlank="1" showInputMessage="1" showErrorMessage="1" sqref="B3:B400">
      <formula1>KHMV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2505"/>
  </sheetPr>
  <dimension ref="A1:N38"/>
  <sheetViews>
    <sheetView topLeftCell="A2" workbookViewId="0">
      <pane xSplit="2" ySplit="2" topLeftCell="E22" activePane="bottomRight" state="frozen"/>
      <selection activeCell="A58" sqref="A58:XFD67"/>
      <selection pane="topRight" activeCell="A58" sqref="A58:XFD67"/>
      <selection pane="bottomLeft" activeCell="A58" sqref="A58:XFD67"/>
      <selection pane="bottomRight" activeCell="B35" sqref="B35"/>
    </sheetView>
  </sheetViews>
  <sheetFormatPr defaultRowHeight="12.75"/>
  <cols>
    <col min="1" max="1" width="6.28515625" style="1" customWidth="1"/>
    <col min="2" max="2" width="50.28515625" style="1" customWidth="1"/>
    <col min="3" max="3" width="5.7109375" style="7" hidden="1" customWidth="1"/>
    <col min="4" max="4" width="5.28515625" style="7" hidden="1" customWidth="1"/>
    <col min="5" max="5" width="6.7109375" style="1" customWidth="1"/>
    <col min="6" max="9" width="14" style="1" customWidth="1"/>
    <col min="10" max="10" width="14" style="59" customWidth="1"/>
    <col min="11" max="11" width="12.140625" style="7" customWidth="1"/>
    <col min="12" max="12" width="43.42578125" style="1" customWidth="1"/>
    <col min="13" max="13" width="14.7109375" style="1" customWidth="1"/>
    <col min="14" max="16384" width="9.140625" style="1"/>
  </cols>
  <sheetData>
    <row r="1" spans="1:14" ht="18.75" hidden="1" customHeight="1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</row>
    <row r="2" spans="1:14" ht="25.5" customHeight="1">
      <c r="A2" s="105" t="s">
        <v>1</v>
      </c>
      <c r="B2" s="105" t="s">
        <v>2</v>
      </c>
      <c r="C2" s="105" t="s">
        <v>74</v>
      </c>
      <c r="D2" s="105" t="s">
        <v>75</v>
      </c>
      <c r="E2" s="97" t="s">
        <v>91</v>
      </c>
      <c r="F2" s="98"/>
      <c r="G2" s="97" t="s">
        <v>88</v>
      </c>
      <c r="H2" s="98"/>
      <c r="I2" s="99" t="s">
        <v>89</v>
      </c>
      <c r="J2" s="100"/>
      <c r="K2" s="105" t="s">
        <v>3</v>
      </c>
      <c r="L2" s="105" t="s">
        <v>4</v>
      </c>
      <c r="M2" s="105" t="s">
        <v>5</v>
      </c>
      <c r="N2" s="105" t="s">
        <v>6</v>
      </c>
    </row>
    <row r="3" spans="1:14" s="55" customFormat="1" ht="26.25" customHeight="1">
      <c r="A3" s="105"/>
      <c r="B3" s="105"/>
      <c r="C3" s="105"/>
      <c r="D3" s="105"/>
      <c r="E3" s="60" t="s">
        <v>90</v>
      </c>
      <c r="F3" s="60" t="s">
        <v>92</v>
      </c>
      <c r="G3" s="60" t="s">
        <v>90</v>
      </c>
      <c r="H3" s="60" t="s">
        <v>92</v>
      </c>
      <c r="I3" s="60" t="s">
        <v>90</v>
      </c>
      <c r="J3" s="60" t="s">
        <v>92</v>
      </c>
      <c r="K3" s="105"/>
      <c r="L3" s="105"/>
      <c r="M3" s="105"/>
      <c r="N3" s="105"/>
    </row>
    <row r="4" spans="1:14" ht="18.75" customHeight="1">
      <c r="A4" s="2">
        <f t="shared" ref="A4:A24" si="0">IF(B4&lt;&gt;"",ROW()-3,"")</f>
        <v>1</v>
      </c>
      <c r="B4" s="5" t="s">
        <v>111</v>
      </c>
      <c r="C4" s="6"/>
      <c r="D4" s="6">
        <v>15</v>
      </c>
      <c r="E4" s="58"/>
      <c r="F4" s="58">
        <v>163711648</v>
      </c>
      <c r="G4" s="56">
        <f t="array" ref="G4">IF($B4="",0,SUM(IF($B4=THBR,BRN)))</f>
        <v>0</v>
      </c>
      <c r="H4" s="56">
        <f t="array" ref="H4">IF($B4="",0,SUM(IF($B4=THBR,BRC)))</f>
        <v>15423872.200000001</v>
      </c>
      <c r="I4" s="66">
        <f t="shared" ref="I4:I24" si="1">ROUND(MAX(E4+G4-F4-H4,0),2)</f>
        <v>0</v>
      </c>
      <c r="J4" s="66">
        <f t="shared" ref="J4:J24" si="2">ROUND(MAX(F4+H4-E4-G4,0),2)</f>
        <v>179135520.19999999</v>
      </c>
      <c r="K4" s="6">
        <v>3701773902</v>
      </c>
      <c r="L4" s="5" t="s">
        <v>159</v>
      </c>
      <c r="M4" s="64"/>
      <c r="N4" s="64"/>
    </row>
    <row r="5" spans="1:14" ht="18.75" customHeight="1">
      <c r="A5" s="2">
        <f t="shared" si="0"/>
        <v>2</v>
      </c>
      <c r="B5" s="5" t="s">
        <v>112</v>
      </c>
      <c r="C5" s="6" t="s">
        <v>155</v>
      </c>
      <c r="D5" s="6" t="s">
        <v>46</v>
      </c>
      <c r="E5" s="58"/>
      <c r="F5" s="58"/>
      <c r="G5" s="56">
        <f t="array" ref="G5">IF($B5="",0,SUM(IF($B5=THBR,BRN)))</f>
        <v>0</v>
      </c>
      <c r="H5" s="56">
        <f t="array" ref="H5">IF($B5="",0,SUM(IF($B5=THBR,BRC)))</f>
        <v>803000</v>
      </c>
      <c r="I5" s="66">
        <f t="shared" si="1"/>
        <v>0</v>
      </c>
      <c r="J5" s="66">
        <f t="shared" si="2"/>
        <v>803000</v>
      </c>
      <c r="K5" s="6"/>
      <c r="L5" s="5" t="s">
        <v>160</v>
      </c>
      <c r="M5" s="64"/>
      <c r="N5" s="64"/>
    </row>
    <row r="6" spans="1:14" ht="18.75" customHeight="1">
      <c r="A6" s="2">
        <f t="shared" si="0"/>
        <v>3</v>
      </c>
      <c r="B6" s="5" t="s">
        <v>113</v>
      </c>
      <c r="C6" s="6" t="s">
        <v>78</v>
      </c>
      <c r="D6" s="6">
        <v>30</v>
      </c>
      <c r="E6" s="58"/>
      <c r="F6" s="58">
        <v>14985158</v>
      </c>
      <c r="G6" s="56">
        <f t="array" ref="G6">IF($B6="",0,SUM(IF($B6=THBR,BRN)))</f>
        <v>0</v>
      </c>
      <c r="H6" s="56">
        <f t="array" ref="H6">IF($B6="",0,SUM(IF($B6=THBR,BRC)))</f>
        <v>0</v>
      </c>
      <c r="I6" s="66">
        <f t="shared" si="1"/>
        <v>0</v>
      </c>
      <c r="J6" s="66">
        <f t="shared" si="2"/>
        <v>14985158</v>
      </c>
      <c r="K6" s="6">
        <v>3700318266</v>
      </c>
      <c r="L6" s="5" t="s">
        <v>161</v>
      </c>
      <c r="M6" s="64"/>
      <c r="N6" s="64"/>
    </row>
    <row r="7" spans="1:14" ht="18.75" customHeight="1">
      <c r="A7" s="2">
        <f t="shared" si="0"/>
        <v>4</v>
      </c>
      <c r="B7" s="5" t="s">
        <v>114</v>
      </c>
      <c r="C7" s="6" t="s">
        <v>78</v>
      </c>
      <c r="D7" s="6" t="s">
        <v>46</v>
      </c>
      <c r="E7" s="58"/>
      <c r="F7" s="58"/>
      <c r="G7" s="56">
        <f t="array" ref="G7">IF($B7="",0,SUM(IF($B7=THBR,BRN)))</f>
        <v>0</v>
      </c>
      <c r="H7" s="56">
        <f t="array" ref="H7">IF($B7="",0,SUM(IF($B7=THBR,BRC)))</f>
        <v>0</v>
      </c>
      <c r="I7" s="66">
        <f t="shared" si="1"/>
        <v>0</v>
      </c>
      <c r="J7" s="66">
        <f t="shared" si="2"/>
        <v>0</v>
      </c>
      <c r="K7" s="6"/>
      <c r="L7" s="5" t="s">
        <v>160</v>
      </c>
      <c r="M7" s="64"/>
      <c r="N7" s="64"/>
    </row>
    <row r="8" spans="1:14" ht="18.75" customHeight="1">
      <c r="A8" s="2">
        <f t="shared" si="0"/>
        <v>5</v>
      </c>
      <c r="B8" s="5" t="s">
        <v>116</v>
      </c>
      <c r="C8" s="6" t="s">
        <v>75</v>
      </c>
      <c r="D8" s="6" t="s">
        <v>46</v>
      </c>
      <c r="E8" s="58"/>
      <c r="F8" s="58">
        <v>20994400</v>
      </c>
      <c r="G8" s="56">
        <f t="array" ref="G8">IF($B8="",0,SUM(IF($B8=THBR,BRN)))</f>
        <v>0</v>
      </c>
      <c r="H8" s="56">
        <f t="array" ref="H8">IF($B8="",0,SUM(IF($B8=THBR,BRC)))</f>
        <v>0</v>
      </c>
      <c r="I8" s="66">
        <f t="shared" si="1"/>
        <v>0</v>
      </c>
      <c r="J8" s="66">
        <f t="shared" si="2"/>
        <v>20994400</v>
      </c>
      <c r="K8" s="6"/>
      <c r="L8" s="5" t="s">
        <v>160</v>
      </c>
      <c r="M8" s="64"/>
      <c r="N8" s="64"/>
    </row>
    <row r="9" spans="1:14" ht="18.75" customHeight="1">
      <c r="A9" s="2">
        <f t="shared" si="0"/>
        <v>6</v>
      </c>
      <c r="B9" s="5" t="s">
        <v>118</v>
      </c>
      <c r="C9" s="6"/>
      <c r="D9" s="6" t="s">
        <v>46</v>
      </c>
      <c r="E9" s="58"/>
      <c r="F9" s="58">
        <v>14973440</v>
      </c>
      <c r="G9" s="56">
        <f t="array" ref="G9">IF($B9="",0,SUM(IF($B9=THBR,BRN)))</f>
        <v>0</v>
      </c>
      <c r="H9" s="56">
        <f t="array" ref="H9">IF($B9="",0,SUM(IF($B9=THBR,BRC)))</f>
        <v>0</v>
      </c>
      <c r="I9" s="66">
        <f t="shared" si="1"/>
        <v>0</v>
      </c>
      <c r="J9" s="66">
        <f t="shared" si="2"/>
        <v>14973440</v>
      </c>
      <c r="K9" s="6"/>
      <c r="L9" s="5" t="s">
        <v>160</v>
      </c>
      <c r="M9" s="64"/>
      <c r="N9" s="64"/>
    </row>
    <row r="10" spans="1:14" ht="18.75" customHeight="1">
      <c r="A10" s="2">
        <f t="shared" si="0"/>
        <v>7</v>
      </c>
      <c r="B10" s="5" t="s">
        <v>120</v>
      </c>
      <c r="C10" s="6" t="s">
        <v>77</v>
      </c>
      <c r="D10" s="6" t="s">
        <v>46</v>
      </c>
      <c r="E10" s="58"/>
      <c r="F10" s="58"/>
      <c r="G10" s="56">
        <f t="array" ref="G10">IF($B10="",0,SUM(IF($B10=THBR,BRN)))</f>
        <v>2821500</v>
      </c>
      <c r="H10" s="56">
        <f t="array" ref="H10">IF($B10="",0,SUM(IF($B10=THBR,BRC)))</f>
        <v>2821500</v>
      </c>
      <c r="I10" s="66">
        <f t="shared" si="1"/>
        <v>0</v>
      </c>
      <c r="J10" s="66">
        <f t="shared" si="2"/>
        <v>0</v>
      </c>
      <c r="K10" s="6">
        <v>3603093803</v>
      </c>
      <c r="L10" s="5" t="s">
        <v>162</v>
      </c>
      <c r="M10" s="64"/>
      <c r="N10" s="64"/>
    </row>
    <row r="11" spans="1:14" ht="18.75" customHeight="1">
      <c r="A11" s="2">
        <f t="shared" si="0"/>
        <v>8</v>
      </c>
      <c r="B11" s="3" t="s">
        <v>122</v>
      </c>
      <c r="C11" s="6"/>
      <c r="D11" s="6" t="s">
        <v>46</v>
      </c>
      <c r="E11" s="58"/>
      <c r="F11" s="58"/>
      <c r="G11" s="56">
        <f t="array" ref="G11">IF($B11="",0,SUM(IF($B11=THBR,BRN)))</f>
        <v>0</v>
      </c>
      <c r="H11" s="56">
        <f t="array" ref="H11">IF($B11="",0,SUM(IF($B11=THBR,BRC)))</f>
        <v>0</v>
      </c>
      <c r="I11" s="66">
        <f t="shared" si="1"/>
        <v>0</v>
      </c>
      <c r="J11" s="66">
        <f t="shared" si="2"/>
        <v>0</v>
      </c>
      <c r="K11" s="4" t="s">
        <v>163</v>
      </c>
      <c r="L11" s="3" t="s">
        <v>164</v>
      </c>
      <c r="M11" s="64"/>
      <c r="N11" s="64"/>
    </row>
    <row r="12" spans="1:14" ht="18.75" customHeight="1">
      <c r="A12" s="2">
        <f t="shared" si="0"/>
        <v>9</v>
      </c>
      <c r="B12" s="5" t="s">
        <v>124</v>
      </c>
      <c r="C12" s="6" t="s">
        <v>155</v>
      </c>
      <c r="D12" s="6" t="s">
        <v>46</v>
      </c>
      <c r="E12" s="58"/>
      <c r="F12" s="58"/>
      <c r="G12" s="56">
        <f t="array" ref="G12">IF($B12="",0,SUM(IF($B12=THBR,BRN)))</f>
        <v>0</v>
      </c>
      <c r="H12" s="56">
        <f t="array" ref="H12">IF($B12="",0,SUM(IF($B12=THBR,BRC)))</f>
        <v>0</v>
      </c>
      <c r="I12" s="66">
        <f t="shared" si="1"/>
        <v>0</v>
      </c>
      <c r="J12" s="66">
        <f t="shared" si="2"/>
        <v>0</v>
      </c>
      <c r="K12" s="6"/>
      <c r="L12" s="5"/>
      <c r="M12" s="64"/>
      <c r="N12" s="64"/>
    </row>
    <row r="13" spans="1:14" ht="18.75" customHeight="1">
      <c r="A13" s="2">
        <f t="shared" si="0"/>
        <v>10</v>
      </c>
      <c r="B13" s="5" t="s">
        <v>126</v>
      </c>
      <c r="C13" s="6" t="s">
        <v>75</v>
      </c>
      <c r="D13" s="6"/>
      <c r="E13" s="58"/>
      <c r="F13" s="58">
        <v>17221000</v>
      </c>
      <c r="G13" s="56">
        <f t="array" ref="G13">IF($B13="",0,SUM(IF($B13=THBR,BRN)))</f>
        <v>0</v>
      </c>
      <c r="H13" s="56">
        <f t="array" ref="H13">IF($B13="",0,SUM(IF($B13=THBR,BRC)))</f>
        <v>0</v>
      </c>
      <c r="I13" s="66">
        <f t="shared" si="1"/>
        <v>0</v>
      </c>
      <c r="J13" s="66">
        <f t="shared" si="2"/>
        <v>17221000</v>
      </c>
      <c r="K13" s="6">
        <v>303103212</v>
      </c>
      <c r="L13" s="5" t="s">
        <v>165</v>
      </c>
      <c r="M13" s="64"/>
      <c r="N13" s="64"/>
    </row>
    <row r="14" spans="1:14" ht="18.75" customHeight="1">
      <c r="A14" s="2">
        <f t="shared" si="0"/>
        <v>11</v>
      </c>
      <c r="B14" s="5" t="s">
        <v>128</v>
      </c>
      <c r="C14" s="6"/>
      <c r="D14" s="6" t="s">
        <v>46</v>
      </c>
      <c r="E14" s="58"/>
      <c r="F14" s="58"/>
      <c r="G14" s="56">
        <f t="array" ref="G14">IF($B14="",0,SUM(IF($B14=THBR,BRN)))</f>
        <v>0</v>
      </c>
      <c r="H14" s="56">
        <f t="array" ref="H14">IF($B14="",0,SUM(IF($B14=THBR,BRC)))</f>
        <v>0</v>
      </c>
      <c r="I14" s="66">
        <f t="shared" si="1"/>
        <v>0</v>
      </c>
      <c r="J14" s="66">
        <f t="shared" si="2"/>
        <v>0</v>
      </c>
      <c r="K14" s="6">
        <v>304152188</v>
      </c>
      <c r="L14" s="5" t="s">
        <v>166</v>
      </c>
      <c r="M14" s="64"/>
      <c r="N14" s="64"/>
    </row>
    <row r="15" spans="1:14" ht="18.75" customHeight="1">
      <c r="A15" s="2">
        <f t="shared" si="0"/>
        <v>12</v>
      </c>
      <c r="B15" s="61" t="s">
        <v>130</v>
      </c>
      <c r="C15" s="6"/>
      <c r="D15" s="6"/>
      <c r="E15" s="58"/>
      <c r="F15" s="58"/>
      <c r="G15" s="56">
        <f t="array" ref="G15">IF($B15="",0,SUM(IF($B15=THBR,BRN)))</f>
        <v>1429500</v>
      </c>
      <c r="H15" s="56">
        <f t="array" ref="H15">IF($B15="",0,SUM(IF($B15=THBR,BRC)))</f>
        <v>1429500</v>
      </c>
      <c r="I15" s="66">
        <f t="shared" si="1"/>
        <v>0</v>
      </c>
      <c r="J15" s="66">
        <f t="shared" si="2"/>
        <v>0</v>
      </c>
      <c r="K15" s="6"/>
      <c r="L15" s="5" t="s">
        <v>167</v>
      </c>
      <c r="M15" s="64"/>
      <c r="N15" s="64"/>
    </row>
    <row r="16" spans="1:14" ht="18.75" customHeight="1">
      <c r="A16" s="2">
        <f t="shared" si="0"/>
        <v>13</v>
      </c>
      <c r="B16" s="5" t="s">
        <v>131</v>
      </c>
      <c r="C16" s="6" t="s">
        <v>81</v>
      </c>
      <c r="D16" s="6" t="s">
        <v>46</v>
      </c>
      <c r="E16" s="58"/>
      <c r="F16" s="58">
        <v>12375150</v>
      </c>
      <c r="G16" s="56">
        <f t="array" ref="G16">IF($B16="",0,SUM(IF($B16=THBR,BRN)))</f>
        <v>0</v>
      </c>
      <c r="H16" s="56">
        <f t="array" ref="H16">IF($B16="",0,SUM(IF($B16=THBR,BRC)))</f>
        <v>0</v>
      </c>
      <c r="I16" s="66">
        <f t="shared" si="1"/>
        <v>0</v>
      </c>
      <c r="J16" s="66">
        <f t="shared" si="2"/>
        <v>12375150</v>
      </c>
      <c r="K16" s="6"/>
      <c r="L16" s="5" t="s">
        <v>168</v>
      </c>
      <c r="M16" s="64"/>
      <c r="N16" s="64"/>
    </row>
    <row r="17" spans="1:14" ht="18.75" customHeight="1">
      <c r="A17" s="2">
        <f t="shared" si="0"/>
        <v>14</v>
      </c>
      <c r="B17" s="5" t="s">
        <v>132</v>
      </c>
      <c r="C17" s="6" t="s">
        <v>80</v>
      </c>
      <c r="D17" s="6" t="s">
        <v>46</v>
      </c>
      <c r="E17" s="58"/>
      <c r="F17" s="58"/>
      <c r="G17" s="56">
        <f t="array" ref="G17">IF($B17="",0,SUM(IF($B17=THBR,BRN)))</f>
        <v>0</v>
      </c>
      <c r="H17" s="56">
        <f t="array" ref="H17">IF($B17="",0,SUM(IF($B17=THBR,BRC)))</f>
        <v>3065541.6</v>
      </c>
      <c r="I17" s="66">
        <f t="shared" si="1"/>
        <v>0</v>
      </c>
      <c r="J17" s="66">
        <f t="shared" si="2"/>
        <v>3065541.6</v>
      </c>
      <c r="K17" s="6">
        <v>305083642</v>
      </c>
      <c r="L17" s="5" t="s">
        <v>169</v>
      </c>
      <c r="M17" s="64"/>
      <c r="N17" s="64"/>
    </row>
    <row r="18" spans="1:14" ht="18.75" customHeight="1">
      <c r="A18" s="2">
        <f t="shared" si="0"/>
        <v>15</v>
      </c>
      <c r="B18" s="5" t="s">
        <v>133</v>
      </c>
      <c r="C18" s="6" t="s">
        <v>155</v>
      </c>
      <c r="D18" s="6"/>
      <c r="E18" s="58"/>
      <c r="F18" s="58">
        <v>10004500</v>
      </c>
      <c r="G18" s="56">
        <f t="array" ref="G18">IF($B18="",0,SUM(IF($B18=THBR,BRN)))</f>
        <v>0</v>
      </c>
      <c r="H18" s="56">
        <f t="array" ref="H18">IF($B18="",0,SUM(IF($B18=THBR,BRC)))</f>
        <v>0</v>
      </c>
      <c r="I18" s="66">
        <f t="shared" si="1"/>
        <v>0</v>
      </c>
      <c r="J18" s="66">
        <f t="shared" si="2"/>
        <v>10004500</v>
      </c>
      <c r="K18" s="6"/>
      <c r="L18" s="5" t="s">
        <v>160</v>
      </c>
      <c r="M18" s="64"/>
      <c r="N18" s="64"/>
    </row>
    <row r="19" spans="1:14" ht="18.75" customHeight="1">
      <c r="A19" s="2">
        <f t="shared" si="0"/>
        <v>16</v>
      </c>
      <c r="B19" s="5" t="s">
        <v>134</v>
      </c>
      <c r="C19" s="6" t="s">
        <v>78</v>
      </c>
      <c r="D19" s="6" t="s">
        <v>46</v>
      </c>
      <c r="E19" s="58"/>
      <c r="F19" s="58"/>
      <c r="G19" s="56">
        <f t="array" ref="G19">IF($B19="",0,SUM(IF($B19=THBR,BRN)))</f>
        <v>0</v>
      </c>
      <c r="H19" s="56">
        <f t="array" ref="H19">IF($B19="",0,SUM(IF($B19=THBR,BRC)))</f>
        <v>6640716</v>
      </c>
      <c r="I19" s="66">
        <f t="shared" si="1"/>
        <v>0</v>
      </c>
      <c r="J19" s="66">
        <f t="shared" si="2"/>
        <v>6640716</v>
      </c>
      <c r="K19" s="6"/>
      <c r="L19" s="5"/>
      <c r="M19" s="64"/>
      <c r="N19" s="64"/>
    </row>
    <row r="20" spans="1:14" ht="18.75" customHeight="1">
      <c r="A20" s="2">
        <f t="shared" si="0"/>
        <v>17</v>
      </c>
      <c r="B20" s="5" t="s">
        <v>135</v>
      </c>
      <c r="C20" s="6"/>
      <c r="D20" s="6" t="s">
        <v>46</v>
      </c>
      <c r="E20" s="58"/>
      <c r="F20" s="58"/>
      <c r="G20" s="56">
        <f t="array" ref="G20">IF($B20="",0,SUM(IF($B20=THBR,BRN)))</f>
        <v>0</v>
      </c>
      <c r="H20" s="56">
        <f t="array" ref="H20">IF($B20="",0,SUM(IF($B20=THBR,BRC)))</f>
        <v>0</v>
      </c>
      <c r="I20" s="66">
        <f t="shared" si="1"/>
        <v>0</v>
      </c>
      <c r="J20" s="66">
        <f t="shared" si="2"/>
        <v>0</v>
      </c>
      <c r="K20" s="6"/>
      <c r="L20" s="5"/>
      <c r="M20" s="64"/>
      <c r="N20" s="64"/>
    </row>
    <row r="21" spans="1:14" ht="18.75" customHeight="1">
      <c r="A21" s="2">
        <f t="shared" si="0"/>
        <v>18</v>
      </c>
      <c r="B21" s="5" t="s">
        <v>136</v>
      </c>
      <c r="C21" s="6" t="s">
        <v>80</v>
      </c>
      <c r="D21" s="6"/>
      <c r="E21" s="58"/>
      <c r="F21" s="58"/>
      <c r="G21" s="56">
        <f t="array" ref="G21">IF($B21="",0,SUM(IF($B21=THBR,BRN)))</f>
        <v>0</v>
      </c>
      <c r="H21" s="56">
        <f t="array" ref="H21">IF($B21="",0,SUM(IF($B21=THBR,BRC)))</f>
        <v>0</v>
      </c>
      <c r="I21" s="66">
        <f t="shared" si="1"/>
        <v>0</v>
      </c>
      <c r="J21" s="66">
        <f t="shared" si="2"/>
        <v>0</v>
      </c>
      <c r="K21" s="6"/>
      <c r="L21" s="5"/>
      <c r="M21" s="64"/>
      <c r="N21" s="64"/>
    </row>
    <row r="22" spans="1:14" ht="18.75" customHeight="1">
      <c r="A22" s="2">
        <f t="shared" si="0"/>
        <v>19</v>
      </c>
      <c r="B22" s="5" t="s">
        <v>137</v>
      </c>
      <c r="C22" s="6" t="s">
        <v>155</v>
      </c>
      <c r="D22" s="6" t="s">
        <v>46</v>
      </c>
      <c r="E22" s="58"/>
      <c r="F22" s="58"/>
      <c r="G22" s="56">
        <f t="array" ref="G22">IF($B22="",0,SUM(IF($B22=THBR,BRN)))</f>
        <v>0</v>
      </c>
      <c r="H22" s="56">
        <f t="array" ref="H22">IF($B22="",0,SUM(IF($B22=THBR,BRC)))</f>
        <v>0</v>
      </c>
      <c r="I22" s="66">
        <f t="shared" si="1"/>
        <v>0</v>
      </c>
      <c r="J22" s="66">
        <f t="shared" si="2"/>
        <v>0</v>
      </c>
      <c r="K22" s="6"/>
      <c r="L22" s="5"/>
      <c r="M22" s="64"/>
      <c r="N22" s="64"/>
    </row>
    <row r="23" spans="1:14" ht="18.75" customHeight="1">
      <c r="A23" s="2">
        <f t="shared" si="0"/>
        <v>20</v>
      </c>
      <c r="B23" s="5" t="s">
        <v>138</v>
      </c>
      <c r="C23" s="6"/>
      <c r="D23" s="6"/>
      <c r="E23" s="58"/>
      <c r="F23" s="58"/>
      <c r="G23" s="56">
        <f t="array" ref="G23">IF($B23="",0,SUM(IF($B23=THBR,BRN)))</f>
        <v>0</v>
      </c>
      <c r="H23" s="56">
        <f t="array" ref="H23">IF($B23="",0,SUM(IF($B23=THBR,BRC)))</f>
        <v>0</v>
      </c>
      <c r="I23" s="66">
        <f t="shared" si="1"/>
        <v>0</v>
      </c>
      <c r="J23" s="66">
        <f t="shared" si="2"/>
        <v>0</v>
      </c>
      <c r="K23" s="6"/>
      <c r="L23" s="5"/>
      <c r="M23" s="64"/>
      <c r="N23" s="64"/>
    </row>
    <row r="24" spans="1:14" ht="18.75" customHeight="1">
      <c r="A24" s="2">
        <f t="shared" si="0"/>
        <v>21</v>
      </c>
      <c r="B24" s="61" t="s">
        <v>139</v>
      </c>
      <c r="C24" s="6"/>
      <c r="D24" s="6" t="s">
        <v>46</v>
      </c>
      <c r="E24" s="58"/>
      <c r="F24" s="58"/>
      <c r="G24" s="56">
        <f t="array" ref="G24">IF($B24="",0,SUM(IF($B24=THBR,BRN)))</f>
        <v>0</v>
      </c>
      <c r="H24" s="56">
        <f t="array" ref="H24">IF($B24="",0,SUM(IF($B24=THBR,BRC)))</f>
        <v>0</v>
      </c>
      <c r="I24" s="66">
        <f t="shared" si="1"/>
        <v>0</v>
      </c>
      <c r="J24" s="66">
        <f t="shared" si="2"/>
        <v>0</v>
      </c>
      <c r="K24" s="6"/>
      <c r="L24" s="5"/>
      <c r="M24" s="64"/>
      <c r="N24" s="64"/>
    </row>
    <row r="25" spans="1:14" ht="18.75" customHeight="1">
      <c r="A25" s="2">
        <f>IF(B25&lt;&gt;"",ROW()-3,"")</f>
        <v>22</v>
      </c>
      <c r="B25" s="5" t="s">
        <v>140</v>
      </c>
      <c r="C25" s="6" t="s">
        <v>78</v>
      </c>
      <c r="D25" s="6"/>
      <c r="E25" s="58"/>
      <c r="F25" s="58"/>
      <c r="G25" s="56">
        <f t="array" ref="G25">IF($B25="",0,SUM(IF($B25=THBR,BRN)))</f>
        <v>0</v>
      </c>
      <c r="H25" s="56">
        <f t="array" ref="H25">IF($B25="",0,SUM(IF($B25=THBR,BRC)))</f>
        <v>0</v>
      </c>
      <c r="I25" s="66">
        <f>ROUND(MAX(E25+G25-F25-H25,0),2)</f>
        <v>0</v>
      </c>
      <c r="J25" s="66">
        <f>ROUND(MAX(F25+H25-E25-G25,0),2)</f>
        <v>0</v>
      </c>
      <c r="K25" s="6"/>
      <c r="L25" s="5"/>
      <c r="M25" s="64"/>
      <c r="N25" s="64"/>
    </row>
    <row r="26" spans="1:14" ht="18.75" customHeight="1">
      <c r="A26" s="2">
        <f t="shared" ref="A26:A36" si="3">IF(B26&lt;&gt;"",ROW()-3,"")</f>
        <v>23</v>
      </c>
      <c r="B26" s="61" t="s">
        <v>141</v>
      </c>
      <c r="C26" s="6"/>
      <c r="D26" s="6" t="s">
        <v>46</v>
      </c>
      <c r="E26" s="58"/>
      <c r="F26" s="58">
        <v>1498000</v>
      </c>
      <c r="G26" s="56">
        <f t="array" ref="G26">IF($B26="",0,SUM(IF($B26=THBR,BRN)))</f>
        <v>1498000</v>
      </c>
      <c r="H26" s="56">
        <f t="array" ref="H26">IF($B26="",0,SUM(IF($B26=THBR,BRC)))</f>
        <v>0</v>
      </c>
      <c r="I26" s="66">
        <f t="shared" ref="I26:I36" si="4">ROUND(MAX(E26+G26-F26-H26,0),2)</f>
        <v>0</v>
      </c>
      <c r="J26" s="66">
        <f t="shared" ref="J26:J36" si="5">ROUND(MAX(F26+H26-E26-G26,0),2)</f>
        <v>0</v>
      </c>
      <c r="K26" s="6"/>
      <c r="L26" s="5"/>
      <c r="M26" s="64"/>
      <c r="N26" s="64"/>
    </row>
    <row r="27" spans="1:14" ht="18.75" customHeight="1">
      <c r="A27" s="2">
        <f t="shared" si="3"/>
        <v>24</v>
      </c>
      <c r="B27" s="62" t="s">
        <v>142</v>
      </c>
      <c r="C27" s="6" t="s">
        <v>80</v>
      </c>
      <c r="D27" s="6"/>
      <c r="E27" s="58"/>
      <c r="F27" s="58">
        <v>681900</v>
      </c>
      <c r="G27" s="56">
        <f t="array" ref="G27">IF($B27="",0,SUM(IF($B27=THBR,BRN)))</f>
        <v>0</v>
      </c>
      <c r="H27" s="56">
        <f t="array" ref="H27">IF($B27="",0,SUM(IF($B27=THBR,BRC)))</f>
        <v>0</v>
      </c>
      <c r="I27" s="66">
        <f t="shared" si="4"/>
        <v>0</v>
      </c>
      <c r="J27" s="66">
        <f t="shared" si="5"/>
        <v>681900</v>
      </c>
      <c r="K27" s="6"/>
      <c r="L27" s="5"/>
      <c r="M27" s="64"/>
      <c r="N27" s="64"/>
    </row>
    <row r="28" spans="1:14" ht="18.75" customHeight="1">
      <c r="A28" s="2">
        <f t="shared" si="3"/>
        <v>25</v>
      </c>
      <c r="B28" s="61" t="s">
        <v>143</v>
      </c>
      <c r="C28" s="6"/>
      <c r="D28" s="6" t="s">
        <v>156</v>
      </c>
      <c r="E28" s="58"/>
      <c r="F28" s="58">
        <v>8618500</v>
      </c>
      <c r="G28" s="56">
        <f t="array" ref="G28">IF($B28="",0,SUM(IF($B28=THBR,BRN)))</f>
        <v>0</v>
      </c>
      <c r="H28" s="56">
        <f t="array" ref="H28">IF($B28="",0,SUM(IF($B28=THBR,BRC)))</f>
        <v>0</v>
      </c>
      <c r="I28" s="66">
        <f t="shared" si="4"/>
        <v>0</v>
      </c>
      <c r="J28" s="66">
        <f t="shared" si="5"/>
        <v>8618500</v>
      </c>
      <c r="K28" s="6"/>
      <c r="L28" s="5"/>
      <c r="M28" s="64"/>
      <c r="N28" s="64"/>
    </row>
    <row r="29" spans="1:14" ht="18.75" customHeight="1">
      <c r="A29" s="2">
        <f t="shared" si="3"/>
        <v>26</v>
      </c>
      <c r="B29" s="5" t="s">
        <v>144</v>
      </c>
      <c r="C29" s="6" t="s">
        <v>81</v>
      </c>
      <c r="D29" s="6"/>
      <c r="E29" s="58"/>
      <c r="F29" s="58"/>
      <c r="G29" s="56">
        <f t="array" ref="G29">IF($B29="",0,SUM(IF($B29=THBR,BRN)))</f>
        <v>0</v>
      </c>
      <c r="H29" s="56">
        <f t="array" ref="H29">IF($B29="",0,SUM(IF($B29=THBR,BRC)))</f>
        <v>0</v>
      </c>
      <c r="I29" s="66">
        <f t="shared" si="4"/>
        <v>0</v>
      </c>
      <c r="J29" s="66">
        <f t="shared" si="5"/>
        <v>0</v>
      </c>
      <c r="K29" s="6"/>
      <c r="L29" s="5"/>
      <c r="M29" s="64"/>
      <c r="N29" s="64"/>
    </row>
    <row r="30" spans="1:14" ht="18.75" customHeight="1">
      <c r="A30" s="2">
        <f t="shared" si="3"/>
        <v>27</v>
      </c>
      <c r="B30" s="3" t="s">
        <v>157</v>
      </c>
      <c r="C30" s="4"/>
      <c r="D30" s="4">
        <v>30</v>
      </c>
      <c r="E30" s="57"/>
      <c r="F30" s="57"/>
      <c r="G30" s="56">
        <f t="array" ref="G30">IF($B30="",0,SUM(IF($B30=THBR,BRN)))</f>
        <v>0</v>
      </c>
      <c r="H30" s="56">
        <f t="array" ref="H30">IF($B30="",0,SUM(IF($B30=THBR,BRC)))</f>
        <v>10864040</v>
      </c>
      <c r="I30" s="66">
        <f t="shared" si="4"/>
        <v>0</v>
      </c>
      <c r="J30" s="66">
        <f t="shared" si="5"/>
        <v>10864040</v>
      </c>
      <c r="K30" s="4"/>
      <c r="L30" s="3"/>
      <c r="M30" s="65"/>
      <c r="N30" s="65"/>
    </row>
    <row r="31" spans="1:14" ht="18.75" customHeight="1">
      <c r="A31" s="2">
        <f t="shared" si="3"/>
        <v>28</v>
      </c>
      <c r="B31" s="5" t="s">
        <v>158</v>
      </c>
      <c r="C31" s="6" t="s">
        <v>82</v>
      </c>
      <c r="D31" s="6"/>
      <c r="E31" s="58"/>
      <c r="F31" s="58">
        <v>2440000</v>
      </c>
      <c r="G31" s="56">
        <f t="array" ref="G31">IF($B31="",0,SUM(IF($B31=THBR,BRN)))</f>
        <v>0</v>
      </c>
      <c r="H31" s="56">
        <f t="array" ref="H31">IF($B31="",0,SUM(IF($B31=THBR,BRC)))</f>
        <v>0</v>
      </c>
      <c r="I31" s="66">
        <f t="shared" si="4"/>
        <v>0</v>
      </c>
      <c r="J31" s="66">
        <f t="shared" si="5"/>
        <v>2440000</v>
      </c>
      <c r="K31" s="6"/>
      <c r="L31" s="5"/>
      <c r="M31" s="64"/>
      <c r="N31" s="64"/>
    </row>
    <row r="32" spans="1:14" ht="18.75" customHeight="1">
      <c r="A32" s="2" t="str">
        <f t="shared" si="3"/>
        <v/>
      </c>
      <c r="B32" s="5"/>
      <c r="C32" s="6"/>
      <c r="D32" s="6"/>
      <c r="E32" s="58"/>
      <c r="F32" s="58"/>
      <c r="G32" s="56">
        <f t="array" ref="G32">IF($B32="",0,SUM(IF($B32=THBR,BRN)))</f>
        <v>0</v>
      </c>
      <c r="H32" s="56">
        <f t="array" ref="H32">IF($B32="",0,SUM(IF($B32=THBR,BRC)))</f>
        <v>0</v>
      </c>
      <c r="I32" s="66">
        <f t="shared" si="4"/>
        <v>0</v>
      </c>
      <c r="J32" s="66">
        <f t="shared" si="5"/>
        <v>0</v>
      </c>
      <c r="K32" s="6"/>
      <c r="L32" s="5"/>
      <c r="M32" s="64"/>
      <c r="N32" s="64"/>
    </row>
    <row r="33" spans="1:14" ht="18.75" customHeight="1">
      <c r="A33" s="2" t="str">
        <f t="shared" si="3"/>
        <v/>
      </c>
      <c r="B33" s="3"/>
      <c r="C33" s="6"/>
      <c r="D33" s="6"/>
      <c r="E33" s="58"/>
      <c r="F33" s="58"/>
      <c r="G33" s="56">
        <f t="array" ref="G33">IF($B33="",0,SUM(IF($B33=THBR,BRN)))</f>
        <v>0</v>
      </c>
      <c r="H33" s="56">
        <f t="array" ref="H33">IF($B33="",0,SUM(IF($B33=THBR,BRC)))</f>
        <v>0</v>
      </c>
      <c r="I33" s="66">
        <f t="shared" si="4"/>
        <v>0</v>
      </c>
      <c r="J33" s="66">
        <f t="shared" si="5"/>
        <v>0</v>
      </c>
      <c r="K33" s="6"/>
      <c r="L33" s="5"/>
      <c r="M33" s="64"/>
      <c r="N33" s="64"/>
    </row>
    <row r="34" spans="1:14" ht="18.75" customHeight="1">
      <c r="A34" s="2" t="str">
        <f t="shared" si="3"/>
        <v/>
      </c>
      <c r="B34" s="5"/>
      <c r="C34" s="6"/>
      <c r="D34" s="6"/>
      <c r="E34" s="58"/>
      <c r="F34" s="58"/>
      <c r="G34" s="56">
        <f t="array" ref="G34">IF($B34="",0,SUM(IF($B34=THBR,BRN)))</f>
        <v>0</v>
      </c>
      <c r="H34" s="56">
        <f t="array" ref="H34">IF($B34="",0,SUM(IF($B34=THBR,BRC)))</f>
        <v>0</v>
      </c>
      <c r="I34" s="66">
        <f t="shared" si="4"/>
        <v>0</v>
      </c>
      <c r="J34" s="66">
        <f t="shared" si="5"/>
        <v>0</v>
      </c>
      <c r="K34" s="6"/>
      <c r="L34" s="5"/>
      <c r="M34" s="64"/>
      <c r="N34" s="64"/>
    </row>
    <row r="35" spans="1:14" ht="18.75" customHeight="1">
      <c r="A35" s="2" t="str">
        <f t="shared" si="3"/>
        <v/>
      </c>
      <c r="B35" s="5"/>
      <c r="C35" s="6"/>
      <c r="D35" s="6"/>
      <c r="E35" s="58"/>
      <c r="F35" s="58"/>
      <c r="G35" s="56">
        <f t="array" ref="G35">IF($B35="",0,SUM(IF($B35=THBR,BRN)))</f>
        <v>0</v>
      </c>
      <c r="H35" s="56">
        <f t="array" ref="H35">IF($B35="",0,SUM(IF($B35=THBR,BRC)))</f>
        <v>0</v>
      </c>
      <c r="I35" s="66">
        <f t="shared" si="4"/>
        <v>0</v>
      </c>
      <c r="J35" s="66">
        <f t="shared" si="5"/>
        <v>0</v>
      </c>
      <c r="K35" s="6"/>
      <c r="L35" s="5"/>
      <c r="M35" s="64"/>
      <c r="N35" s="64"/>
    </row>
    <row r="36" spans="1:14" ht="18.75" customHeight="1">
      <c r="A36" s="2" t="str">
        <f t="shared" si="3"/>
        <v/>
      </c>
      <c r="B36" s="5"/>
      <c r="C36" s="6"/>
      <c r="D36" s="6"/>
      <c r="E36" s="58"/>
      <c r="F36" s="58"/>
      <c r="G36" s="56">
        <f t="array" ref="G36">IF($B36="",0,SUM(IF($B36=THBR,BRN)))</f>
        <v>0</v>
      </c>
      <c r="H36" s="56">
        <f t="array" ref="H36">IF($B36="",0,SUM(IF($B36=THBR,BRC)))</f>
        <v>0</v>
      </c>
      <c r="I36" s="66">
        <f t="shared" si="4"/>
        <v>0</v>
      </c>
      <c r="J36" s="66">
        <f t="shared" si="5"/>
        <v>0</v>
      </c>
      <c r="K36" s="6"/>
      <c r="L36" s="5"/>
      <c r="M36" s="64"/>
      <c r="N36" s="64"/>
    </row>
    <row r="37" spans="1:14" ht="18.75" customHeight="1">
      <c r="A37" s="67" t="str">
        <f t="shared" ref="A37" si="6">IF(B37&lt;&gt;"",ROW()-3,"")</f>
        <v/>
      </c>
      <c r="B37" s="68"/>
      <c r="C37" s="69"/>
      <c r="D37" s="69"/>
      <c r="E37" s="68"/>
      <c r="F37" s="68"/>
      <c r="G37" s="56">
        <f t="array" ref="G37">IF($B37="",0,SUM(IF($B37=THBR,BRN)))</f>
        <v>0</v>
      </c>
      <c r="H37" s="56">
        <f t="array" ref="H37">IF($B37="",0,SUM(IF($B37=THBR,BRC)))</f>
        <v>0</v>
      </c>
      <c r="I37" s="70">
        <f t="shared" ref="I37" si="7">ROUND(MAX(E37+G37-F37-H37,0),2)</f>
        <v>0</v>
      </c>
      <c r="J37" s="70">
        <f t="shared" ref="J37" si="8">ROUND(MAX(F37+H37-E37-G37,0),2)</f>
        <v>0</v>
      </c>
      <c r="K37" s="69"/>
      <c r="L37" s="68"/>
      <c r="M37" s="71"/>
      <c r="N37" s="71"/>
    </row>
    <row r="38" spans="1:14" ht="18.75" customHeight="1">
      <c r="A38" s="101" t="s">
        <v>69</v>
      </c>
      <c r="B38" s="102"/>
      <c r="C38" s="102"/>
      <c r="D38" s="103"/>
      <c r="E38" s="75">
        <f>SUM(E4:E37)</f>
        <v>0</v>
      </c>
      <c r="F38" s="75">
        <f>SUM(F4:F37)</f>
        <v>267503696</v>
      </c>
      <c r="G38" s="75">
        <f>SUM(G4:G37)</f>
        <v>5749000</v>
      </c>
      <c r="H38" s="75">
        <f>SUM(H4:H37)</f>
        <v>41048169.800000004</v>
      </c>
      <c r="I38" s="75">
        <f>SUM(I4:I37)</f>
        <v>0</v>
      </c>
      <c r="J38" s="75">
        <f>SUM(J4:J37)</f>
        <v>302802865.79999995</v>
      </c>
      <c r="K38" s="73"/>
      <c r="L38" s="72"/>
      <c r="M38" s="74"/>
      <c r="N38" s="74"/>
    </row>
  </sheetData>
  <autoFilter ref="A3:N38"/>
  <mergeCells count="13">
    <mergeCell ref="M2:M3"/>
    <mergeCell ref="N2:N3"/>
    <mergeCell ref="A38:D38"/>
    <mergeCell ref="A1:N1"/>
    <mergeCell ref="A2:A3"/>
    <mergeCell ref="B2:B3"/>
    <mergeCell ref="C2:C3"/>
    <mergeCell ref="D2:D3"/>
    <mergeCell ref="E2:F2"/>
    <mergeCell ref="G2:H2"/>
    <mergeCell ref="I2:J2"/>
    <mergeCell ref="K2:K3"/>
    <mergeCell ref="L2:L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2505"/>
  </sheetPr>
  <dimension ref="A1:Z404"/>
  <sheetViews>
    <sheetView workbookViewId="0">
      <pane xSplit="2" ySplit="2" topLeftCell="C3" activePane="bottomRight" state="frozen"/>
      <selection activeCell="A58" sqref="A58:XFD67"/>
      <selection pane="topRight" activeCell="A58" sqref="A58:XFD67"/>
      <selection pane="bottomLeft" activeCell="A58" sqref="A58:XFD67"/>
      <selection pane="bottomRight" activeCell="B3" sqref="B3"/>
    </sheetView>
  </sheetViews>
  <sheetFormatPr defaultRowHeight="12.75"/>
  <cols>
    <col min="1" max="1" width="6.140625" style="1" customWidth="1"/>
    <col min="2" max="2" width="34.85546875" style="1" customWidth="1"/>
    <col min="3" max="3" width="16.28515625" style="1" customWidth="1"/>
    <col min="4" max="6" width="6.140625" style="7" customWidth="1"/>
    <col min="7" max="7" width="9.140625" style="87"/>
    <col min="8" max="8" width="6.42578125" style="1" customWidth="1"/>
    <col min="9" max="9" width="8.5703125" style="1" customWidth="1"/>
    <col min="10" max="10" width="11.5703125" style="88" customWidth="1"/>
    <col min="11" max="11" width="6" style="88" customWidth="1"/>
    <col min="12" max="12" width="9.5703125" style="88" customWidth="1"/>
    <col min="13" max="13" width="8.28515625" style="7" customWidth="1"/>
    <col min="14" max="14" width="6.28515625" style="7" customWidth="1"/>
    <col min="15" max="15" width="7.5703125" style="1" customWidth="1"/>
    <col min="16" max="16" width="6.5703125" style="1" customWidth="1"/>
    <col min="17" max="17" width="8" style="1" customWidth="1"/>
    <col min="18" max="18" width="9.28515625" style="1" customWidth="1"/>
    <col min="19" max="19" width="10.5703125" style="1" customWidth="1"/>
    <col min="20" max="20" width="11.5703125" style="1" customWidth="1"/>
    <col min="21" max="21" width="10.5703125" style="76" customWidth="1"/>
    <col min="22" max="22" width="4.140625" style="90" customWidth="1"/>
    <col min="23" max="16384" width="9.140625" style="1"/>
  </cols>
  <sheetData>
    <row r="1" spans="1:22" ht="19.5" customHeight="1">
      <c r="A1" s="109" t="s">
        <v>1</v>
      </c>
      <c r="B1" s="109" t="s">
        <v>61</v>
      </c>
      <c r="C1" s="109" t="s">
        <v>71</v>
      </c>
      <c r="D1" s="110" t="s">
        <v>41</v>
      </c>
      <c r="E1" s="110"/>
      <c r="F1" s="110"/>
      <c r="G1" s="109" t="s">
        <v>67</v>
      </c>
      <c r="H1" s="109"/>
      <c r="I1" s="109"/>
      <c r="J1" s="109"/>
      <c r="K1" s="187" t="s">
        <v>174</v>
      </c>
      <c r="L1" s="188"/>
      <c r="M1" s="106" t="s">
        <v>94</v>
      </c>
      <c r="N1" s="107"/>
      <c r="O1" s="107"/>
      <c r="P1" s="107"/>
      <c r="Q1" s="107"/>
      <c r="R1" s="107"/>
      <c r="S1" s="107"/>
      <c r="T1" s="107"/>
      <c r="U1" s="108"/>
    </row>
    <row r="2" spans="1:22" ht="28.5" customHeight="1">
      <c r="A2" s="109"/>
      <c r="B2" s="109"/>
      <c r="C2" s="109" t="s">
        <v>62</v>
      </c>
      <c r="D2" s="96" t="s">
        <v>63</v>
      </c>
      <c r="E2" s="89" t="s">
        <v>64</v>
      </c>
      <c r="F2" s="96" t="s">
        <v>65</v>
      </c>
      <c r="G2" s="86" t="s">
        <v>68</v>
      </c>
      <c r="H2" s="49" t="s">
        <v>87</v>
      </c>
      <c r="I2" s="49" t="s">
        <v>66</v>
      </c>
      <c r="J2" s="49" t="s">
        <v>59</v>
      </c>
      <c r="K2" s="189" t="s">
        <v>87</v>
      </c>
      <c r="L2" s="189" t="s">
        <v>59</v>
      </c>
      <c r="M2" s="51" t="s">
        <v>93</v>
      </c>
      <c r="N2" s="51" t="s">
        <v>73</v>
      </c>
      <c r="O2" s="51" t="s">
        <v>70</v>
      </c>
      <c r="P2" s="51" t="s">
        <v>87</v>
      </c>
      <c r="Q2" s="51" t="s">
        <v>66</v>
      </c>
      <c r="R2" s="51" t="s">
        <v>72</v>
      </c>
      <c r="S2" s="51" t="s">
        <v>95</v>
      </c>
      <c r="T2" s="51" t="s">
        <v>96</v>
      </c>
      <c r="U2" s="60" t="s">
        <v>60</v>
      </c>
    </row>
    <row r="3" spans="1:22" ht="18" customHeight="1">
      <c r="A3" s="2">
        <f t="shared" ref="A3:A66" si="0">IF(B3&lt;&gt;"",ROW()-2,"")</f>
        <v>1</v>
      </c>
      <c r="B3" s="3" t="s">
        <v>130</v>
      </c>
      <c r="C3" s="3" t="s">
        <v>171</v>
      </c>
      <c r="D3" s="85">
        <v>22</v>
      </c>
      <c r="E3" s="85">
        <v>12</v>
      </c>
      <c r="F3" s="85">
        <v>12</v>
      </c>
      <c r="G3" s="77">
        <v>42584</v>
      </c>
      <c r="H3" s="52">
        <v>2859</v>
      </c>
      <c r="I3" s="52">
        <v>500</v>
      </c>
      <c r="J3" s="52">
        <v>1429500</v>
      </c>
      <c r="K3" s="57">
        <v>2859</v>
      </c>
      <c r="L3" s="57">
        <f>IF(Q3&lt;&gt;"",ROUND(K3*Q3,0),0)</f>
        <v>1429500</v>
      </c>
      <c r="M3" s="63">
        <v>42586</v>
      </c>
      <c r="N3" s="165" t="s">
        <v>172</v>
      </c>
      <c r="O3" s="53"/>
      <c r="P3" s="54">
        <v>2859</v>
      </c>
      <c r="Q3" s="54">
        <v>500</v>
      </c>
      <c r="R3" s="54"/>
      <c r="S3" s="54">
        <v>1429500</v>
      </c>
      <c r="T3" s="54">
        <v>1429500</v>
      </c>
      <c r="U3" s="57"/>
      <c r="V3" s="90" t="str">
        <f>IF(AND(B3='DC - CN'!$C$16,OR(T3&lt;&gt;0,U3&lt;&gt;0)),"x","")</f>
        <v/>
      </c>
    </row>
    <row r="4" spans="1:22" ht="18" customHeight="1">
      <c r="A4" s="2">
        <f t="shared" si="0"/>
        <v>2</v>
      </c>
      <c r="B4" s="3" t="s">
        <v>130</v>
      </c>
      <c r="C4" s="3" t="s">
        <v>97</v>
      </c>
      <c r="D4" s="85"/>
      <c r="E4" s="85"/>
      <c r="F4" s="85"/>
      <c r="G4" s="77"/>
      <c r="H4" s="52"/>
      <c r="I4" s="52"/>
      <c r="J4" s="52">
        <v>0</v>
      </c>
      <c r="K4" s="57"/>
      <c r="L4" s="57">
        <f t="shared" ref="L4:L67" si="1">IF(Q4&lt;&gt;"",ROUND(K4*Q4,0),0)</f>
        <v>0</v>
      </c>
      <c r="M4" s="63">
        <v>42586</v>
      </c>
      <c r="N4" s="63" t="s">
        <v>46</v>
      </c>
      <c r="O4" s="53"/>
      <c r="P4" s="54"/>
      <c r="Q4" s="54"/>
      <c r="R4" s="54"/>
      <c r="S4" s="54">
        <v>0</v>
      </c>
      <c r="T4" s="54">
        <v>0</v>
      </c>
      <c r="U4" s="57">
        <v>1429500</v>
      </c>
      <c r="V4" s="90" t="str">
        <f>IF(AND(B4='DC - CN'!$C$16,OR(T4&lt;&gt;0,U4&lt;&gt;0)),"x","")</f>
        <v/>
      </c>
    </row>
    <row r="5" spans="1:22" ht="18" customHeight="1">
      <c r="A5" s="2">
        <f t="shared" si="0"/>
        <v>3</v>
      </c>
      <c r="B5" s="3" t="s">
        <v>141</v>
      </c>
      <c r="C5" s="3" t="s">
        <v>97</v>
      </c>
      <c r="D5" s="85"/>
      <c r="E5" s="85"/>
      <c r="F5" s="85"/>
      <c r="G5" s="77"/>
      <c r="H5" s="52"/>
      <c r="I5" s="52"/>
      <c r="J5" s="52"/>
      <c r="K5" s="57"/>
      <c r="L5" s="57">
        <f t="shared" si="1"/>
        <v>0</v>
      </c>
      <c r="M5" s="63">
        <v>42587</v>
      </c>
      <c r="N5" s="63" t="s">
        <v>46</v>
      </c>
      <c r="O5" s="53"/>
      <c r="P5" s="54"/>
      <c r="Q5" s="54"/>
      <c r="R5" s="54"/>
      <c r="S5" s="54"/>
      <c r="T5" s="54"/>
      <c r="U5" s="57">
        <v>1498000</v>
      </c>
      <c r="V5" s="90" t="str">
        <f>IF(AND(B5='DC - CN'!$C$16,OR(T5&lt;&gt;0,U5&lt;&gt;0)),"x","")</f>
        <v/>
      </c>
    </row>
    <row r="6" spans="1:22" ht="18" customHeight="1">
      <c r="A6" s="2">
        <f t="shared" si="0"/>
        <v>4</v>
      </c>
      <c r="B6" s="3" t="s">
        <v>120</v>
      </c>
      <c r="C6" s="3" t="s">
        <v>173</v>
      </c>
      <c r="D6" s="85">
        <v>32</v>
      </c>
      <c r="E6" s="85">
        <v>23</v>
      </c>
      <c r="F6" s="85">
        <v>49</v>
      </c>
      <c r="G6" s="77">
        <v>42585</v>
      </c>
      <c r="H6" s="52">
        <v>200</v>
      </c>
      <c r="I6" s="52">
        <v>12825</v>
      </c>
      <c r="J6" s="52">
        <v>2565000</v>
      </c>
      <c r="K6" s="57">
        <v>200</v>
      </c>
      <c r="L6" s="57">
        <f t="shared" si="1"/>
        <v>2565000</v>
      </c>
      <c r="M6" s="63">
        <v>42587</v>
      </c>
      <c r="N6" s="63" t="s">
        <v>172</v>
      </c>
      <c r="O6" s="53"/>
      <c r="P6" s="54">
        <v>200</v>
      </c>
      <c r="Q6" s="54">
        <v>12825</v>
      </c>
      <c r="R6" s="54">
        <v>1282.5</v>
      </c>
      <c r="S6" s="54">
        <v>2565000</v>
      </c>
      <c r="T6" s="54">
        <v>2821500</v>
      </c>
      <c r="U6" s="57"/>
      <c r="V6" s="90" t="str">
        <f>IF(AND(B6='DC - CN'!$C$16,OR(T6&lt;&gt;0,U6&lt;&gt;0)),"x","")</f>
        <v>x</v>
      </c>
    </row>
    <row r="7" spans="1:22" ht="18" customHeight="1">
      <c r="A7" s="2">
        <f t="shared" si="0"/>
        <v>5</v>
      </c>
      <c r="B7" s="3" t="s">
        <v>120</v>
      </c>
      <c r="C7" s="3" t="s">
        <v>97</v>
      </c>
      <c r="D7" s="85"/>
      <c r="E7" s="85"/>
      <c r="F7" s="85"/>
      <c r="G7" s="77"/>
      <c r="H7" s="52"/>
      <c r="I7" s="52"/>
      <c r="J7" s="52">
        <v>0</v>
      </c>
      <c r="K7" s="57"/>
      <c r="L7" s="57">
        <f t="shared" si="1"/>
        <v>0</v>
      </c>
      <c r="M7" s="63">
        <v>42587</v>
      </c>
      <c r="N7" s="63" t="s">
        <v>46</v>
      </c>
      <c r="O7" s="53"/>
      <c r="P7" s="54"/>
      <c r="Q7" s="54"/>
      <c r="R7" s="54">
        <v>0</v>
      </c>
      <c r="S7" s="54">
        <v>0</v>
      </c>
      <c r="T7" s="54">
        <v>0</v>
      </c>
      <c r="U7" s="57">
        <v>2821500</v>
      </c>
      <c r="V7" s="90" t="str">
        <f>IF(AND(B7='DC - CN'!$C$16,OR(T7&lt;&gt;0,U7&lt;&gt;0)),"x","")</f>
        <v>x</v>
      </c>
    </row>
    <row r="8" spans="1:22" ht="18" customHeight="1">
      <c r="A8" s="2">
        <f t="shared" si="0"/>
        <v>6</v>
      </c>
      <c r="B8" s="3" t="s">
        <v>134</v>
      </c>
      <c r="C8" s="3" t="s">
        <v>173</v>
      </c>
      <c r="D8" s="85">
        <v>61</v>
      </c>
      <c r="E8" s="85">
        <v>30</v>
      </c>
      <c r="F8" s="85">
        <v>20</v>
      </c>
      <c r="G8" s="77"/>
      <c r="H8" s="52">
        <v>150</v>
      </c>
      <c r="I8" s="52">
        <v>12236</v>
      </c>
      <c r="J8" s="52">
        <v>1835400</v>
      </c>
      <c r="K8" s="57">
        <v>150</v>
      </c>
      <c r="L8" s="57">
        <f t="shared" si="1"/>
        <v>1835400</v>
      </c>
      <c r="M8" s="63">
        <v>42587</v>
      </c>
      <c r="N8" s="63" t="s">
        <v>47</v>
      </c>
      <c r="O8" s="53"/>
      <c r="P8" s="54">
        <v>150</v>
      </c>
      <c r="Q8" s="54">
        <v>12236</v>
      </c>
      <c r="R8" s="54"/>
      <c r="S8" s="54">
        <v>1835400</v>
      </c>
      <c r="T8" s="54">
        <v>1835400</v>
      </c>
      <c r="U8" s="57"/>
      <c r="V8" s="90" t="str">
        <f>IF(AND(B8='DC - CN'!$C$16,OR(T8&lt;&gt;0,U8&lt;&gt;0)),"x","")</f>
        <v/>
      </c>
    </row>
    <row r="9" spans="1:22" ht="18" customHeight="1">
      <c r="A9" s="2">
        <f t="shared" si="0"/>
        <v>7</v>
      </c>
      <c r="B9" s="3" t="s">
        <v>134</v>
      </c>
      <c r="C9" s="3" t="s">
        <v>173</v>
      </c>
      <c r="D9" s="85">
        <v>61</v>
      </c>
      <c r="E9" s="85">
        <v>21</v>
      </c>
      <c r="F9" s="85">
        <v>32</v>
      </c>
      <c r="G9" s="77"/>
      <c r="H9" s="52">
        <v>75</v>
      </c>
      <c r="I9" s="52">
        <v>10753</v>
      </c>
      <c r="J9" s="52">
        <v>806475</v>
      </c>
      <c r="K9" s="57">
        <v>75</v>
      </c>
      <c r="L9" s="57">
        <f t="shared" si="1"/>
        <v>806475</v>
      </c>
      <c r="M9" s="63">
        <v>42587</v>
      </c>
      <c r="N9" s="63" t="s">
        <v>47</v>
      </c>
      <c r="O9" s="53"/>
      <c r="P9" s="54">
        <v>75</v>
      </c>
      <c r="Q9" s="54">
        <v>10753</v>
      </c>
      <c r="R9" s="54"/>
      <c r="S9" s="54">
        <v>806475</v>
      </c>
      <c r="T9" s="54">
        <v>806475</v>
      </c>
      <c r="U9" s="57"/>
      <c r="V9" s="90" t="str">
        <f>IF(AND(B9='DC - CN'!$C$16,OR(T9&lt;&gt;0,U9&lt;&gt;0)),"x","")</f>
        <v/>
      </c>
    </row>
    <row r="10" spans="1:22" ht="18" customHeight="1">
      <c r="A10" s="2">
        <f t="shared" si="0"/>
        <v>8</v>
      </c>
      <c r="B10" s="3" t="s">
        <v>157</v>
      </c>
      <c r="C10" s="3" t="s">
        <v>173</v>
      </c>
      <c r="D10" s="85">
        <v>56</v>
      </c>
      <c r="E10" s="85">
        <v>31.5</v>
      </c>
      <c r="F10" s="85">
        <v>18</v>
      </c>
      <c r="G10" s="77">
        <v>42583</v>
      </c>
      <c r="H10" s="52">
        <v>300</v>
      </c>
      <c r="I10" s="52">
        <v>13900</v>
      </c>
      <c r="J10" s="52">
        <v>4170000</v>
      </c>
      <c r="K10" s="57">
        <v>300</v>
      </c>
      <c r="L10" s="57">
        <f t="shared" si="1"/>
        <v>4170000</v>
      </c>
      <c r="M10" s="63">
        <v>42588</v>
      </c>
      <c r="N10" s="63" t="s">
        <v>47</v>
      </c>
      <c r="O10" s="53"/>
      <c r="P10" s="54">
        <v>300</v>
      </c>
      <c r="Q10" s="54">
        <v>13900</v>
      </c>
      <c r="R10" s="54">
        <v>1390</v>
      </c>
      <c r="S10" s="54">
        <v>4170000</v>
      </c>
      <c r="T10" s="54">
        <v>4587000</v>
      </c>
      <c r="U10" s="57"/>
      <c r="V10" s="90" t="str">
        <f>IF(AND(B10='DC - CN'!$C$16,OR(T10&lt;&gt;0,U10&lt;&gt;0)),"x","")</f>
        <v/>
      </c>
    </row>
    <row r="11" spans="1:22" ht="18" customHeight="1">
      <c r="A11" s="2">
        <f t="shared" si="0"/>
        <v>9</v>
      </c>
      <c r="B11" s="3" t="s">
        <v>157</v>
      </c>
      <c r="C11" s="3" t="s">
        <v>173</v>
      </c>
      <c r="D11" s="85">
        <v>59</v>
      </c>
      <c r="E11" s="85">
        <v>31.5</v>
      </c>
      <c r="F11" s="85">
        <v>24.5</v>
      </c>
      <c r="G11" s="77">
        <v>42583</v>
      </c>
      <c r="H11" s="52">
        <v>400</v>
      </c>
      <c r="I11" s="52">
        <v>14266</v>
      </c>
      <c r="J11" s="52">
        <v>5706400</v>
      </c>
      <c r="K11" s="57">
        <v>400</v>
      </c>
      <c r="L11" s="57">
        <f t="shared" si="1"/>
        <v>5706400</v>
      </c>
      <c r="M11" s="63">
        <v>42588</v>
      </c>
      <c r="N11" s="63" t="s">
        <v>47</v>
      </c>
      <c r="O11" s="53"/>
      <c r="P11" s="54">
        <v>400</v>
      </c>
      <c r="Q11" s="54">
        <v>14266</v>
      </c>
      <c r="R11" s="54">
        <v>1426.6000000000001</v>
      </c>
      <c r="S11" s="54">
        <v>5706400</v>
      </c>
      <c r="T11" s="54">
        <v>6277040</v>
      </c>
      <c r="U11" s="57"/>
      <c r="V11" s="90" t="str">
        <f>IF(AND(B11='DC - CN'!$C$16,OR(T11&lt;&gt;0,U11&lt;&gt;0)),"x","")</f>
        <v/>
      </c>
    </row>
    <row r="12" spans="1:22" ht="18" customHeight="1">
      <c r="A12" s="2">
        <f t="shared" si="0"/>
        <v>10</v>
      </c>
      <c r="B12" s="3" t="s">
        <v>132</v>
      </c>
      <c r="C12" s="3" t="s">
        <v>173</v>
      </c>
      <c r="D12" s="85">
        <v>187</v>
      </c>
      <c r="E12" s="85">
        <v>78</v>
      </c>
      <c r="F12" s="85">
        <v>19</v>
      </c>
      <c r="G12" s="77"/>
      <c r="H12" s="52">
        <v>9</v>
      </c>
      <c r="I12" s="52">
        <v>76944</v>
      </c>
      <c r="J12" s="52">
        <v>692496</v>
      </c>
      <c r="K12" s="57">
        <v>9</v>
      </c>
      <c r="L12" s="57">
        <f t="shared" si="1"/>
        <v>692496</v>
      </c>
      <c r="M12" s="63">
        <v>42588</v>
      </c>
      <c r="N12" s="63" t="s">
        <v>47</v>
      </c>
      <c r="O12" s="53"/>
      <c r="P12" s="54">
        <v>9</v>
      </c>
      <c r="Q12" s="54">
        <v>76944</v>
      </c>
      <c r="R12" s="54">
        <v>7694.4000000000005</v>
      </c>
      <c r="S12" s="54">
        <v>692496</v>
      </c>
      <c r="T12" s="54">
        <v>761745.6</v>
      </c>
      <c r="U12" s="57"/>
      <c r="V12" s="90" t="str">
        <f>IF(AND(B12='DC - CN'!$C$16,OR(T12&lt;&gt;0,U12&lt;&gt;0)),"x","")</f>
        <v/>
      </c>
    </row>
    <row r="13" spans="1:22" ht="18" customHeight="1">
      <c r="A13" s="2">
        <f t="shared" si="0"/>
        <v>11</v>
      </c>
      <c r="B13" s="3" t="s">
        <v>132</v>
      </c>
      <c r="C13" s="3" t="s">
        <v>173</v>
      </c>
      <c r="D13" s="85">
        <v>86</v>
      </c>
      <c r="E13" s="85">
        <v>86</v>
      </c>
      <c r="F13" s="85">
        <v>77</v>
      </c>
      <c r="G13" s="77"/>
      <c r="H13" s="52">
        <v>8</v>
      </c>
      <c r="I13" s="52">
        <v>82765</v>
      </c>
      <c r="J13" s="52">
        <v>662120</v>
      </c>
      <c r="K13" s="57">
        <v>8</v>
      </c>
      <c r="L13" s="57">
        <f t="shared" si="1"/>
        <v>662120</v>
      </c>
      <c r="M13" s="63">
        <v>42588</v>
      </c>
      <c r="N13" s="63" t="s">
        <v>47</v>
      </c>
      <c r="O13" s="53"/>
      <c r="P13" s="54">
        <v>8</v>
      </c>
      <c r="Q13" s="54">
        <v>82765</v>
      </c>
      <c r="R13" s="54">
        <v>8276.5</v>
      </c>
      <c r="S13" s="54">
        <v>662120</v>
      </c>
      <c r="T13" s="54">
        <v>728332</v>
      </c>
      <c r="U13" s="57"/>
      <c r="V13" s="90" t="str">
        <f>IF(AND(B13='DC - CN'!$C$16,OR(T13&lt;&gt;0,U13&lt;&gt;0)),"x","")</f>
        <v/>
      </c>
    </row>
    <row r="14" spans="1:22" ht="18" customHeight="1">
      <c r="A14" s="2">
        <f t="shared" si="0"/>
        <v>12</v>
      </c>
      <c r="B14" s="3" t="s">
        <v>132</v>
      </c>
      <c r="C14" s="3" t="s">
        <v>173</v>
      </c>
      <c r="D14" s="85">
        <v>131</v>
      </c>
      <c r="E14" s="85">
        <v>48</v>
      </c>
      <c r="F14" s="85">
        <v>87</v>
      </c>
      <c r="G14" s="77"/>
      <c r="H14" s="52">
        <v>20</v>
      </c>
      <c r="I14" s="52">
        <v>71612</v>
      </c>
      <c r="J14" s="52">
        <v>1432240</v>
      </c>
      <c r="K14" s="57">
        <v>20</v>
      </c>
      <c r="L14" s="57">
        <f t="shared" si="1"/>
        <v>1432240</v>
      </c>
      <c r="M14" s="63">
        <v>42588</v>
      </c>
      <c r="N14" s="63" t="s">
        <v>47</v>
      </c>
      <c r="O14" s="53"/>
      <c r="P14" s="54">
        <v>20</v>
      </c>
      <c r="Q14" s="54">
        <v>71612</v>
      </c>
      <c r="R14" s="54">
        <v>7161.2000000000007</v>
      </c>
      <c r="S14" s="54">
        <v>1432240</v>
      </c>
      <c r="T14" s="54">
        <v>1575464</v>
      </c>
      <c r="U14" s="57"/>
      <c r="V14" s="90" t="str">
        <f>IF(AND(B14='DC - CN'!$C$16,OR(T14&lt;&gt;0,U14&lt;&gt;0)),"x","")</f>
        <v/>
      </c>
    </row>
    <row r="15" spans="1:22" ht="18" customHeight="1">
      <c r="A15" s="2">
        <f t="shared" si="0"/>
        <v>13</v>
      </c>
      <c r="B15" s="3" t="s">
        <v>134</v>
      </c>
      <c r="C15" s="3" t="s">
        <v>173</v>
      </c>
      <c r="D15" s="85">
        <v>63</v>
      </c>
      <c r="E15" s="85">
        <v>23</v>
      </c>
      <c r="F15" s="85">
        <v>32</v>
      </c>
      <c r="G15" s="77"/>
      <c r="H15" s="52">
        <v>75</v>
      </c>
      <c r="I15" s="52">
        <v>13282</v>
      </c>
      <c r="J15" s="52">
        <v>996150</v>
      </c>
      <c r="K15" s="57">
        <v>75</v>
      </c>
      <c r="L15" s="57">
        <f t="shared" si="1"/>
        <v>996150</v>
      </c>
      <c r="M15" s="63">
        <v>42589</v>
      </c>
      <c r="N15" s="63" t="s">
        <v>47</v>
      </c>
      <c r="O15" s="53"/>
      <c r="P15" s="54">
        <v>75</v>
      </c>
      <c r="Q15" s="54">
        <v>13282</v>
      </c>
      <c r="R15" s="54">
        <v>1328.2</v>
      </c>
      <c r="S15" s="54">
        <v>996150</v>
      </c>
      <c r="T15" s="54">
        <v>1095765</v>
      </c>
      <c r="U15" s="57"/>
      <c r="V15" s="90" t="str">
        <f>IF(AND(B15='DC - CN'!$C$16,OR(T15&lt;&gt;0,U15&lt;&gt;0)),"x","")</f>
        <v/>
      </c>
    </row>
    <row r="16" spans="1:22" ht="18" customHeight="1">
      <c r="A16" s="2">
        <f t="shared" si="0"/>
        <v>14</v>
      </c>
      <c r="B16" s="3" t="s">
        <v>134</v>
      </c>
      <c r="C16" s="3" t="s">
        <v>173</v>
      </c>
      <c r="D16" s="85">
        <v>63</v>
      </c>
      <c r="E16" s="85">
        <v>33</v>
      </c>
      <c r="F16" s="85">
        <v>22</v>
      </c>
      <c r="G16" s="77"/>
      <c r="H16" s="52">
        <v>180</v>
      </c>
      <c r="I16" s="52">
        <v>14662</v>
      </c>
      <c r="J16" s="52">
        <v>2639160</v>
      </c>
      <c r="K16" s="57">
        <v>180</v>
      </c>
      <c r="L16" s="57">
        <f t="shared" si="1"/>
        <v>2639160</v>
      </c>
      <c r="M16" s="63">
        <v>42589</v>
      </c>
      <c r="N16" s="63" t="s">
        <v>47</v>
      </c>
      <c r="O16" s="53"/>
      <c r="P16" s="54">
        <v>180</v>
      </c>
      <c r="Q16" s="54">
        <v>14662</v>
      </c>
      <c r="R16" s="54">
        <v>1466.2</v>
      </c>
      <c r="S16" s="54">
        <v>2639160</v>
      </c>
      <c r="T16" s="54">
        <v>2903076</v>
      </c>
      <c r="U16" s="57"/>
      <c r="V16" s="90" t="str">
        <f>IF(AND(B16='DC - CN'!$C$16,OR(T16&lt;&gt;0,U16&lt;&gt;0)),"x","")</f>
        <v/>
      </c>
    </row>
    <row r="17" spans="1:22" ht="18" customHeight="1">
      <c r="A17" s="2">
        <f t="shared" si="0"/>
        <v>15</v>
      </c>
      <c r="B17" s="3" t="s">
        <v>112</v>
      </c>
      <c r="C17" s="3" t="s">
        <v>173</v>
      </c>
      <c r="D17" s="85">
        <v>51.5</v>
      </c>
      <c r="E17" s="85">
        <v>27</v>
      </c>
      <c r="F17" s="85">
        <v>27</v>
      </c>
      <c r="G17" s="77"/>
      <c r="H17" s="52">
        <v>100</v>
      </c>
      <c r="I17" s="52">
        <v>7300</v>
      </c>
      <c r="J17" s="52">
        <v>730000</v>
      </c>
      <c r="K17" s="57">
        <v>100</v>
      </c>
      <c r="L17" s="57">
        <f t="shared" si="1"/>
        <v>730000</v>
      </c>
      <c r="M17" s="63">
        <v>42589</v>
      </c>
      <c r="N17" s="63" t="s">
        <v>47</v>
      </c>
      <c r="O17" s="53"/>
      <c r="P17" s="54">
        <v>100</v>
      </c>
      <c r="Q17" s="54">
        <v>7300</v>
      </c>
      <c r="R17" s="54">
        <v>730</v>
      </c>
      <c r="S17" s="54">
        <v>730000</v>
      </c>
      <c r="T17" s="54">
        <v>803000</v>
      </c>
      <c r="U17" s="57"/>
      <c r="V17" s="90" t="str">
        <f>IF(AND(B17='DC - CN'!$C$16,OR(T17&lt;&gt;0,U17&lt;&gt;0)),"x","")</f>
        <v/>
      </c>
    </row>
    <row r="18" spans="1:22" ht="18" customHeight="1">
      <c r="A18" s="2">
        <f t="shared" si="0"/>
        <v>16</v>
      </c>
      <c r="B18" s="3" t="s">
        <v>111</v>
      </c>
      <c r="C18" s="3" t="s">
        <v>173</v>
      </c>
      <c r="D18" s="85">
        <v>62</v>
      </c>
      <c r="E18" s="85">
        <v>37</v>
      </c>
      <c r="F18" s="85">
        <v>86</v>
      </c>
      <c r="G18" s="77"/>
      <c r="H18" s="52">
        <v>12</v>
      </c>
      <c r="I18" s="52">
        <v>50190</v>
      </c>
      <c r="J18" s="52">
        <v>602280</v>
      </c>
      <c r="K18" s="57">
        <v>12</v>
      </c>
      <c r="L18" s="57">
        <f t="shared" si="1"/>
        <v>602280</v>
      </c>
      <c r="M18" s="63">
        <v>42592</v>
      </c>
      <c r="N18" s="63" t="s">
        <v>47</v>
      </c>
      <c r="O18" s="53"/>
      <c r="P18" s="54">
        <v>12</v>
      </c>
      <c r="Q18" s="54">
        <v>50190</v>
      </c>
      <c r="R18" s="54">
        <v>5019</v>
      </c>
      <c r="S18" s="54">
        <v>602280</v>
      </c>
      <c r="T18" s="54">
        <v>662508</v>
      </c>
      <c r="U18" s="57"/>
      <c r="V18" s="90" t="str">
        <f>IF(AND(B18='DC - CN'!$C$16,OR(T18&lt;&gt;0,U18&lt;&gt;0)),"x","")</f>
        <v/>
      </c>
    </row>
    <row r="19" spans="1:22" ht="18" customHeight="1">
      <c r="A19" s="2">
        <f t="shared" si="0"/>
        <v>17</v>
      </c>
      <c r="B19" s="3" t="s">
        <v>111</v>
      </c>
      <c r="C19" s="3" t="s">
        <v>173</v>
      </c>
      <c r="D19" s="85">
        <v>62</v>
      </c>
      <c r="E19" s="85">
        <v>37</v>
      </c>
      <c r="F19" s="85">
        <v>86</v>
      </c>
      <c r="G19" s="77"/>
      <c r="H19" s="52">
        <v>28</v>
      </c>
      <c r="I19" s="52">
        <v>50190</v>
      </c>
      <c r="J19" s="52">
        <v>1405320</v>
      </c>
      <c r="K19" s="57">
        <v>28</v>
      </c>
      <c r="L19" s="57">
        <f t="shared" si="1"/>
        <v>1405320</v>
      </c>
      <c r="M19" s="63">
        <v>42592</v>
      </c>
      <c r="N19" s="63" t="s">
        <v>47</v>
      </c>
      <c r="O19" s="53"/>
      <c r="P19" s="54">
        <v>28</v>
      </c>
      <c r="Q19" s="54">
        <v>50190</v>
      </c>
      <c r="R19" s="54">
        <v>5019</v>
      </c>
      <c r="S19" s="54">
        <v>1405320</v>
      </c>
      <c r="T19" s="54">
        <v>1545852</v>
      </c>
      <c r="U19" s="57"/>
      <c r="V19" s="90" t="str">
        <f>IF(AND(B19='DC - CN'!$C$16,OR(T19&lt;&gt;0,U19&lt;&gt;0)),"x","")</f>
        <v/>
      </c>
    </row>
    <row r="20" spans="1:22" ht="18" customHeight="1">
      <c r="A20" s="2">
        <f t="shared" si="0"/>
        <v>18</v>
      </c>
      <c r="B20" s="3" t="s">
        <v>111</v>
      </c>
      <c r="C20" s="3" t="s">
        <v>173</v>
      </c>
      <c r="D20" s="85">
        <v>145</v>
      </c>
      <c r="E20" s="85">
        <v>45</v>
      </c>
      <c r="F20" s="85">
        <v>45</v>
      </c>
      <c r="G20" s="77"/>
      <c r="H20" s="52">
        <v>75</v>
      </c>
      <c r="I20" s="52">
        <v>69654</v>
      </c>
      <c r="J20" s="52">
        <v>5224050</v>
      </c>
      <c r="K20" s="57">
        <v>75</v>
      </c>
      <c r="L20" s="57">
        <f t="shared" si="1"/>
        <v>5224050</v>
      </c>
      <c r="M20" s="63">
        <v>42592</v>
      </c>
      <c r="N20" s="63" t="s">
        <v>47</v>
      </c>
      <c r="O20" s="53"/>
      <c r="P20" s="54">
        <v>75</v>
      </c>
      <c r="Q20" s="54">
        <v>69654</v>
      </c>
      <c r="R20" s="54">
        <v>6965.4000000000005</v>
      </c>
      <c r="S20" s="54">
        <v>5224050</v>
      </c>
      <c r="T20" s="54">
        <v>5746455</v>
      </c>
      <c r="U20" s="57"/>
      <c r="V20" s="90" t="str">
        <f>IF(AND(B20='DC - CN'!$C$16,OR(T20&lt;&gt;0,U20&lt;&gt;0)),"x","")</f>
        <v/>
      </c>
    </row>
    <row r="21" spans="1:22" ht="18" customHeight="1">
      <c r="A21" s="2">
        <f t="shared" si="0"/>
        <v>19</v>
      </c>
      <c r="B21" s="3" t="s">
        <v>111</v>
      </c>
      <c r="C21" s="3" t="s">
        <v>173</v>
      </c>
      <c r="D21" s="85">
        <v>55</v>
      </c>
      <c r="E21" s="85">
        <v>55</v>
      </c>
      <c r="F21" s="85">
        <v>78</v>
      </c>
      <c r="G21" s="77"/>
      <c r="H21" s="52">
        <v>56</v>
      </c>
      <c r="I21" s="52">
        <v>40018</v>
      </c>
      <c r="J21" s="52">
        <v>2241008</v>
      </c>
      <c r="K21" s="57">
        <v>56</v>
      </c>
      <c r="L21" s="57">
        <f t="shared" si="1"/>
        <v>2241008</v>
      </c>
      <c r="M21" s="63">
        <v>42592</v>
      </c>
      <c r="N21" s="63" t="s">
        <v>47</v>
      </c>
      <c r="O21" s="53"/>
      <c r="P21" s="54">
        <v>56</v>
      </c>
      <c r="Q21" s="54">
        <v>40018</v>
      </c>
      <c r="R21" s="54">
        <v>4001.8</v>
      </c>
      <c r="S21" s="54">
        <v>2241008</v>
      </c>
      <c r="T21" s="54">
        <v>2465108.8000000003</v>
      </c>
      <c r="U21" s="57"/>
      <c r="V21" s="90" t="str">
        <f>IF(AND(B21='DC - CN'!$C$16,OR(T21&lt;&gt;0,U21&lt;&gt;0)),"x","")</f>
        <v/>
      </c>
    </row>
    <row r="22" spans="1:22" ht="18" customHeight="1">
      <c r="A22" s="2">
        <f t="shared" si="0"/>
        <v>20</v>
      </c>
      <c r="B22" s="3" t="s">
        <v>111</v>
      </c>
      <c r="C22" s="3" t="s">
        <v>173</v>
      </c>
      <c r="D22" s="85">
        <v>206</v>
      </c>
      <c r="E22" s="85">
        <v>106</v>
      </c>
      <c r="F22" s="85">
        <v>13</v>
      </c>
      <c r="G22" s="77"/>
      <c r="H22" s="52">
        <v>12</v>
      </c>
      <c r="I22" s="52">
        <v>99037</v>
      </c>
      <c r="J22" s="52">
        <v>1188444</v>
      </c>
      <c r="K22" s="57">
        <v>12</v>
      </c>
      <c r="L22" s="57">
        <f t="shared" si="1"/>
        <v>1188444</v>
      </c>
      <c r="M22" s="63">
        <v>42592</v>
      </c>
      <c r="N22" s="63" t="s">
        <v>47</v>
      </c>
      <c r="O22" s="53"/>
      <c r="P22" s="54">
        <v>12</v>
      </c>
      <c r="Q22" s="54">
        <v>99037</v>
      </c>
      <c r="R22" s="54">
        <v>9903.7000000000007</v>
      </c>
      <c r="S22" s="54">
        <v>1188444</v>
      </c>
      <c r="T22" s="54">
        <v>1307288.3999999999</v>
      </c>
      <c r="U22" s="57"/>
      <c r="V22" s="90" t="str">
        <f>IF(AND(B22='DC - CN'!$C$16,OR(T22&lt;&gt;0,U22&lt;&gt;0)),"x","")</f>
        <v/>
      </c>
    </row>
    <row r="23" spans="1:22" ht="18" customHeight="1">
      <c r="A23" s="2">
        <f t="shared" si="0"/>
        <v>21</v>
      </c>
      <c r="B23" s="3" t="s">
        <v>111</v>
      </c>
      <c r="C23" s="3" t="s">
        <v>173</v>
      </c>
      <c r="D23" s="85">
        <v>115</v>
      </c>
      <c r="E23" s="85">
        <v>115</v>
      </c>
      <c r="F23" s="85">
        <v>30</v>
      </c>
      <c r="G23" s="77"/>
      <c r="H23" s="52">
        <v>24</v>
      </c>
      <c r="I23" s="52">
        <v>140025</v>
      </c>
      <c r="J23" s="52">
        <v>3360600</v>
      </c>
      <c r="K23" s="57">
        <v>24</v>
      </c>
      <c r="L23" s="57">
        <f t="shared" si="1"/>
        <v>3360600</v>
      </c>
      <c r="M23" s="63">
        <v>42592</v>
      </c>
      <c r="N23" s="63" t="s">
        <v>47</v>
      </c>
      <c r="O23" s="53"/>
      <c r="P23" s="54">
        <v>24</v>
      </c>
      <c r="Q23" s="54">
        <v>140025</v>
      </c>
      <c r="R23" s="54">
        <v>14002.5</v>
      </c>
      <c r="S23" s="54">
        <v>3360600</v>
      </c>
      <c r="T23" s="54">
        <v>3696660</v>
      </c>
      <c r="U23" s="57"/>
      <c r="V23" s="90" t="str">
        <f>IF(AND(B23='DC - CN'!$C$16,OR(T23&lt;&gt;0,U23&lt;&gt;0)),"x","")</f>
        <v/>
      </c>
    </row>
    <row r="24" spans="1:22" ht="18" customHeight="1">
      <c r="A24" s="2">
        <f t="shared" si="0"/>
        <v>22</v>
      </c>
      <c r="B24" s="3" t="s">
        <v>113</v>
      </c>
      <c r="C24" s="3" t="s">
        <v>173</v>
      </c>
      <c r="D24" s="85">
        <v>155</v>
      </c>
      <c r="E24" s="85">
        <v>155</v>
      </c>
      <c r="F24" s="85">
        <v>18</v>
      </c>
      <c r="G24" s="77"/>
      <c r="H24" s="52">
        <v>10</v>
      </c>
      <c r="I24" s="52">
        <v>122693</v>
      </c>
      <c r="J24" s="52">
        <v>1226930</v>
      </c>
      <c r="K24" s="57"/>
      <c r="L24" s="57">
        <f t="shared" si="1"/>
        <v>0</v>
      </c>
      <c r="M24" s="63"/>
      <c r="N24" s="63"/>
      <c r="O24" s="53"/>
      <c r="P24" s="54"/>
      <c r="Q24" s="54"/>
      <c r="R24" s="54"/>
      <c r="S24" s="54"/>
      <c r="T24" s="54"/>
      <c r="U24" s="57"/>
      <c r="V24" s="90" t="str">
        <f>IF(AND(B24='DC - CN'!$C$16,OR(T24&lt;&gt;0,U24&lt;&gt;0)),"x","")</f>
        <v/>
      </c>
    </row>
    <row r="25" spans="1:22" ht="18" customHeight="1">
      <c r="A25" s="2">
        <f t="shared" si="0"/>
        <v>23</v>
      </c>
      <c r="B25" s="3" t="s">
        <v>113</v>
      </c>
      <c r="C25" s="3" t="s">
        <v>173</v>
      </c>
      <c r="D25" s="85">
        <v>155</v>
      </c>
      <c r="E25" s="85">
        <v>155</v>
      </c>
      <c r="F25" s="85">
        <v>18</v>
      </c>
      <c r="G25" s="77"/>
      <c r="H25" s="52">
        <v>9</v>
      </c>
      <c r="I25" s="52">
        <v>122693</v>
      </c>
      <c r="J25" s="52">
        <v>1104237</v>
      </c>
      <c r="K25" s="57"/>
      <c r="L25" s="57">
        <f t="shared" si="1"/>
        <v>0</v>
      </c>
      <c r="M25" s="63"/>
      <c r="N25" s="63"/>
      <c r="O25" s="53"/>
      <c r="P25" s="54"/>
      <c r="Q25" s="54"/>
      <c r="R25" s="54"/>
      <c r="S25" s="54"/>
      <c r="T25" s="54"/>
      <c r="U25" s="57"/>
      <c r="V25" s="90" t="str">
        <f>IF(AND(B25='DC - CN'!$C$16,OR(T25&lt;&gt;0,U25&lt;&gt;0)),"x","")</f>
        <v/>
      </c>
    </row>
    <row r="26" spans="1:22" ht="18" customHeight="1">
      <c r="A26" s="2">
        <f t="shared" si="0"/>
        <v>24</v>
      </c>
      <c r="B26" s="3" t="s">
        <v>113</v>
      </c>
      <c r="C26" s="3" t="s">
        <v>173</v>
      </c>
      <c r="D26" s="85">
        <v>155</v>
      </c>
      <c r="E26" s="85">
        <v>155</v>
      </c>
      <c r="F26" s="85">
        <v>18</v>
      </c>
      <c r="G26" s="77"/>
      <c r="H26" s="52">
        <v>21</v>
      </c>
      <c r="I26" s="52">
        <v>122693</v>
      </c>
      <c r="J26" s="52">
        <v>2576553</v>
      </c>
      <c r="K26" s="57"/>
      <c r="L26" s="57">
        <f t="shared" si="1"/>
        <v>0</v>
      </c>
      <c r="M26" s="63"/>
      <c r="N26" s="63"/>
      <c r="O26" s="53"/>
      <c r="P26" s="54"/>
      <c r="Q26" s="54"/>
      <c r="R26" s="54"/>
      <c r="S26" s="54"/>
      <c r="T26" s="54"/>
      <c r="U26" s="57"/>
      <c r="V26" s="90" t="str">
        <f>IF(AND(B26='DC - CN'!$C$16,OR(T26&lt;&gt;0,U26&lt;&gt;0)),"x","")</f>
        <v/>
      </c>
    </row>
    <row r="27" spans="1:22" ht="18" customHeight="1">
      <c r="A27" s="2">
        <f t="shared" si="0"/>
        <v>25</v>
      </c>
      <c r="B27" s="3" t="s">
        <v>113</v>
      </c>
      <c r="C27" s="3" t="s">
        <v>173</v>
      </c>
      <c r="D27" s="85">
        <v>224</v>
      </c>
      <c r="E27" s="85">
        <v>104</v>
      </c>
      <c r="F27" s="85">
        <v>9</v>
      </c>
      <c r="G27" s="77"/>
      <c r="H27" s="52">
        <v>20</v>
      </c>
      <c r="I27" s="52"/>
      <c r="J27" s="52">
        <v>0</v>
      </c>
      <c r="K27" s="57"/>
      <c r="L27" s="57">
        <f t="shared" si="1"/>
        <v>0</v>
      </c>
      <c r="M27" s="63"/>
      <c r="N27" s="63"/>
      <c r="O27" s="53"/>
      <c r="P27" s="54"/>
      <c r="Q27" s="54"/>
      <c r="R27" s="54"/>
      <c r="S27" s="54"/>
      <c r="T27" s="54"/>
      <c r="U27" s="57"/>
      <c r="V27" s="90" t="str">
        <f>IF(AND(B27='DC - CN'!$C$16,OR(T27&lt;&gt;0,U27&lt;&gt;0)),"x","")</f>
        <v/>
      </c>
    </row>
    <row r="28" spans="1:22" ht="18" customHeight="1">
      <c r="A28" s="2">
        <f t="shared" si="0"/>
        <v>26</v>
      </c>
      <c r="B28" s="3" t="s">
        <v>113</v>
      </c>
      <c r="C28" s="3" t="s">
        <v>173</v>
      </c>
      <c r="D28" s="85">
        <v>142</v>
      </c>
      <c r="E28" s="85">
        <v>42</v>
      </c>
      <c r="F28" s="85">
        <v>72</v>
      </c>
      <c r="G28" s="77"/>
      <c r="H28" s="52">
        <v>20</v>
      </c>
      <c r="I28" s="52">
        <v>140379</v>
      </c>
      <c r="J28" s="52">
        <v>2807580</v>
      </c>
      <c r="K28" s="57"/>
      <c r="L28" s="57">
        <f t="shared" si="1"/>
        <v>0</v>
      </c>
      <c r="M28" s="63"/>
      <c r="N28" s="63"/>
      <c r="O28" s="53"/>
      <c r="P28" s="54"/>
      <c r="Q28" s="54"/>
      <c r="R28" s="54"/>
      <c r="S28" s="54"/>
      <c r="T28" s="54"/>
      <c r="U28" s="57"/>
      <c r="V28" s="90" t="str">
        <f>IF(AND(B28='DC - CN'!$C$16,OR(T28&lt;&gt;0,U28&lt;&gt;0)),"x","")</f>
        <v/>
      </c>
    </row>
    <row r="29" spans="1:22" ht="18" customHeight="1">
      <c r="A29" s="2">
        <f t="shared" si="0"/>
        <v>27</v>
      </c>
      <c r="B29" s="3" t="s">
        <v>113</v>
      </c>
      <c r="C29" s="3" t="s">
        <v>173</v>
      </c>
      <c r="D29" s="85">
        <v>224</v>
      </c>
      <c r="E29" s="85">
        <v>104</v>
      </c>
      <c r="F29" s="85">
        <v>21</v>
      </c>
      <c r="G29" s="77"/>
      <c r="H29" s="52">
        <v>10</v>
      </c>
      <c r="I29" s="52"/>
      <c r="J29" s="52">
        <v>0</v>
      </c>
      <c r="K29" s="57"/>
      <c r="L29" s="57">
        <f t="shared" si="1"/>
        <v>0</v>
      </c>
      <c r="M29" s="63"/>
      <c r="N29" s="63"/>
      <c r="O29" s="53"/>
      <c r="P29" s="54"/>
      <c r="Q29" s="54"/>
      <c r="R29" s="54"/>
      <c r="S29" s="54"/>
      <c r="T29" s="54"/>
      <c r="U29" s="57"/>
      <c r="V29" s="90" t="str">
        <f>IF(AND(B29='DC - CN'!$C$16,OR(T29&lt;&gt;0,U29&lt;&gt;0)),"x","")</f>
        <v/>
      </c>
    </row>
    <row r="30" spans="1:22" ht="18" customHeight="1">
      <c r="A30" s="2">
        <f t="shared" si="0"/>
        <v>28</v>
      </c>
      <c r="B30" s="3" t="s">
        <v>113</v>
      </c>
      <c r="C30" s="3" t="s">
        <v>173</v>
      </c>
      <c r="D30" s="85">
        <v>214</v>
      </c>
      <c r="E30" s="85">
        <v>44</v>
      </c>
      <c r="F30" s="85">
        <v>10</v>
      </c>
      <c r="G30" s="77"/>
      <c r="H30" s="52">
        <v>20</v>
      </c>
      <c r="I30" s="52"/>
      <c r="J30" s="52">
        <v>0</v>
      </c>
      <c r="K30" s="57"/>
      <c r="L30" s="57">
        <f t="shared" si="1"/>
        <v>0</v>
      </c>
      <c r="M30" s="63"/>
      <c r="N30" s="63"/>
      <c r="O30" s="53"/>
      <c r="P30" s="54"/>
      <c r="Q30" s="54"/>
      <c r="R30" s="54"/>
      <c r="S30" s="54"/>
      <c r="T30" s="54"/>
      <c r="U30" s="57"/>
      <c r="V30" s="90" t="str">
        <f>IF(AND(B30='DC - CN'!$C$16,OR(T30&lt;&gt;0,U30&lt;&gt;0)),"x","")</f>
        <v/>
      </c>
    </row>
    <row r="31" spans="1:22" ht="18" customHeight="1">
      <c r="A31" s="2">
        <f t="shared" si="0"/>
        <v>29</v>
      </c>
      <c r="B31" s="3" t="s">
        <v>113</v>
      </c>
      <c r="C31" s="3" t="s">
        <v>173</v>
      </c>
      <c r="D31" s="85">
        <v>64</v>
      </c>
      <c r="E31" s="85">
        <v>33</v>
      </c>
      <c r="F31" s="85">
        <v>42</v>
      </c>
      <c r="G31" s="77"/>
      <c r="H31" s="52">
        <v>10</v>
      </c>
      <c r="I31" s="52"/>
      <c r="J31" s="52">
        <v>0</v>
      </c>
      <c r="K31" s="57"/>
      <c r="L31" s="57">
        <f t="shared" si="1"/>
        <v>0</v>
      </c>
      <c r="M31" s="63"/>
      <c r="N31" s="63"/>
      <c r="O31" s="53"/>
      <c r="P31" s="54"/>
      <c r="Q31" s="54"/>
      <c r="R31" s="54"/>
      <c r="S31" s="54"/>
      <c r="T31" s="54"/>
      <c r="U31" s="57"/>
      <c r="V31" s="90" t="str">
        <f>IF(AND(B31='DC - CN'!$C$16,OR(T31&lt;&gt;0,U31&lt;&gt;0)),"x","")</f>
        <v/>
      </c>
    </row>
    <row r="32" spans="1:22" ht="18" customHeight="1">
      <c r="A32" s="2">
        <f t="shared" si="0"/>
        <v>30</v>
      </c>
      <c r="B32" s="3" t="s">
        <v>113</v>
      </c>
      <c r="C32" s="3" t="s">
        <v>173</v>
      </c>
      <c r="D32" s="85">
        <v>113</v>
      </c>
      <c r="E32" s="85">
        <v>113</v>
      </c>
      <c r="F32" s="85">
        <v>15</v>
      </c>
      <c r="G32" s="77"/>
      <c r="H32" s="52">
        <v>12</v>
      </c>
      <c r="I32" s="52"/>
      <c r="J32" s="52">
        <v>0</v>
      </c>
      <c r="K32" s="57"/>
      <c r="L32" s="57">
        <f t="shared" si="1"/>
        <v>0</v>
      </c>
      <c r="M32" s="63"/>
      <c r="N32" s="63"/>
      <c r="O32" s="53"/>
      <c r="P32" s="54"/>
      <c r="Q32" s="54"/>
      <c r="R32" s="54"/>
      <c r="S32" s="54"/>
      <c r="T32" s="54"/>
      <c r="U32" s="57"/>
      <c r="V32" s="90" t="str">
        <f>IF(AND(B32='DC - CN'!$C$16,OR(T32&lt;&gt;0,U32&lt;&gt;0)),"x","")</f>
        <v/>
      </c>
    </row>
    <row r="33" spans="1:22" ht="18" customHeight="1">
      <c r="A33" s="2">
        <f t="shared" si="0"/>
        <v>31</v>
      </c>
      <c r="B33" s="3" t="s">
        <v>113</v>
      </c>
      <c r="C33" s="3" t="s">
        <v>173</v>
      </c>
      <c r="D33" s="85">
        <v>70</v>
      </c>
      <c r="E33" s="85">
        <v>67</v>
      </c>
      <c r="F33" s="85">
        <v>49</v>
      </c>
      <c r="G33" s="77"/>
      <c r="H33" s="52">
        <v>96</v>
      </c>
      <c r="I33" s="52"/>
      <c r="J33" s="52">
        <v>0</v>
      </c>
      <c r="K33" s="57"/>
      <c r="L33" s="57">
        <f t="shared" si="1"/>
        <v>0</v>
      </c>
      <c r="M33" s="63"/>
      <c r="N33" s="63"/>
      <c r="O33" s="53"/>
      <c r="P33" s="54"/>
      <c r="Q33" s="54"/>
      <c r="R33" s="54"/>
      <c r="S33" s="54"/>
      <c r="T33" s="54"/>
      <c r="U33" s="57"/>
      <c r="V33" s="90" t="str">
        <f>IF(AND(B33='DC - CN'!$C$16,OR(T33&lt;&gt;0,U33&lt;&gt;0)),"x","")</f>
        <v/>
      </c>
    </row>
    <row r="34" spans="1:22" ht="18" customHeight="1">
      <c r="A34" s="2" t="str">
        <f t="shared" ref="A34:A38" si="2">IF(B34&lt;&gt;"",ROW()-2,"")</f>
        <v/>
      </c>
      <c r="B34" s="3"/>
      <c r="C34" s="3"/>
      <c r="D34" s="85"/>
      <c r="E34" s="85"/>
      <c r="F34" s="85"/>
      <c r="G34" s="77"/>
      <c r="H34" s="52"/>
      <c r="I34" s="52"/>
      <c r="J34" s="52">
        <f t="shared" ref="J34:J38" si="3">H34*I34</f>
        <v>0</v>
      </c>
      <c r="K34" s="57"/>
      <c r="L34" s="57">
        <f t="shared" si="1"/>
        <v>0</v>
      </c>
      <c r="M34" s="63"/>
      <c r="N34" s="63"/>
      <c r="O34" s="53"/>
      <c r="P34" s="54"/>
      <c r="Q34" s="54"/>
      <c r="R34" s="54">
        <f t="shared" ref="R34:R38" si="4">Q34*10%</f>
        <v>0</v>
      </c>
      <c r="S34" s="54">
        <f t="shared" ref="S34:S38" si="5">P34*Q34</f>
        <v>0</v>
      </c>
      <c r="T34" s="54">
        <f t="shared" ref="T34:T38" si="6">P34*(Q34+R34)</f>
        <v>0</v>
      </c>
      <c r="U34" s="57"/>
      <c r="V34" s="90" t="str">
        <f>IF(AND(B34='DC - CN'!$C$16,OR(T34&lt;&gt;0,U34&lt;&gt;0)),"x","")</f>
        <v/>
      </c>
    </row>
    <row r="35" spans="1:22" ht="18" customHeight="1">
      <c r="A35" s="2" t="str">
        <f t="shared" si="2"/>
        <v/>
      </c>
      <c r="B35" s="3"/>
      <c r="C35" s="3"/>
      <c r="D35" s="85"/>
      <c r="E35" s="85"/>
      <c r="F35" s="85"/>
      <c r="G35" s="77"/>
      <c r="H35" s="52"/>
      <c r="I35" s="52"/>
      <c r="J35" s="52">
        <f t="shared" si="3"/>
        <v>0</v>
      </c>
      <c r="K35" s="57"/>
      <c r="L35" s="57">
        <f t="shared" si="1"/>
        <v>0</v>
      </c>
      <c r="M35" s="63"/>
      <c r="N35" s="63"/>
      <c r="O35" s="53"/>
      <c r="P35" s="54"/>
      <c r="Q35" s="54"/>
      <c r="R35" s="54">
        <f t="shared" si="4"/>
        <v>0</v>
      </c>
      <c r="S35" s="54">
        <f t="shared" si="5"/>
        <v>0</v>
      </c>
      <c r="T35" s="54">
        <f t="shared" si="6"/>
        <v>0</v>
      </c>
      <c r="U35" s="57"/>
      <c r="V35" s="90" t="str">
        <f>IF(AND(B35='DC - CN'!$C$16,OR(T35&lt;&gt;0,U35&lt;&gt;0)),"x","")</f>
        <v/>
      </c>
    </row>
    <row r="36" spans="1:22" ht="18" customHeight="1">
      <c r="A36" s="2" t="str">
        <f t="shared" si="2"/>
        <v/>
      </c>
      <c r="B36" s="3"/>
      <c r="C36" s="3"/>
      <c r="D36" s="85"/>
      <c r="E36" s="85"/>
      <c r="F36" s="85"/>
      <c r="G36" s="77"/>
      <c r="H36" s="52"/>
      <c r="I36" s="52"/>
      <c r="J36" s="52">
        <f t="shared" si="3"/>
        <v>0</v>
      </c>
      <c r="K36" s="57"/>
      <c r="L36" s="57">
        <f t="shared" si="1"/>
        <v>0</v>
      </c>
      <c r="M36" s="63"/>
      <c r="N36" s="63"/>
      <c r="O36" s="53"/>
      <c r="P36" s="54"/>
      <c r="Q36" s="54"/>
      <c r="R36" s="54">
        <f t="shared" si="4"/>
        <v>0</v>
      </c>
      <c r="S36" s="54">
        <f t="shared" si="5"/>
        <v>0</v>
      </c>
      <c r="T36" s="54">
        <f t="shared" si="6"/>
        <v>0</v>
      </c>
      <c r="U36" s="57"/>
      <c r="V36" s="90" t="str">
        <f>IF(AND(B36='DC - CN'!$C$16,OR(T36&lt;&gt;0,U36&lt;&gt;0)),"x","")</f>
        <v/>
      </c>
    </row>
    <row r="37" spans="1:22" ht="18" customHeight="1">
      <c r="A37" s="2" t="str">
        <f t="shared" si="2"/>
        <v/>
      </c>
      <c r="B37" s="3"/>
      <c r="C37" s="3"/>
      <c r="D37" s="85"/>
      <c r="E37" s="85"/>
      <c r="F37" s="85"/>
      <c r="G37" s="77"/>
      <c r="H37" s="52"/>
      <c r="I37" s="52"/>
      <c r="J37" s="52">
        <f t="shared" si="3"/>
        <v>0</v>
      </c>
      <c r="K37" s="57"/>
      <c r="L37" s="57">
        <f t="shared" si="1"/>
        <v>0</v>
      </c>
      <c r="M37" s="63"/>
      <c r="N37" s="63"/>
      <c r="O37" s="53"/>
      <c r="P37" s="54"/>
      <c r="Q37" s="54"/>
      <c r="R37" s="54">
        <f t="shared" si="4"/>
        <v>0</v>
      </c>
      <c r="S37" s="54">
        <f t="shared" si="5"/>
        <v>0</v>
      </c>
      <c r="T37" s="54">
        <f t="shared" si="6"/>
        <v>0</v>
      </c>
      <c r="U37" s="57"/>
      <c r="V37" s="90" t="str">
        <f>IF(AND(B37='DC - CN'!$C$16,OR(T37&lt;&gt;0,U37&lt;&gt;0)),"x","")</f>
        <v/>
      </c>
    </row>
    <row r="38" spans="1:22" ht="18" customHeight="1">
      <c r="A38" s="2" t="str">
        <f t="shared" si="2"/>
        <v/>
      </c>
      <c r="B38" s="3"/>
      <c r="C38" s="3"/>
      <c r="D38" s="85"/>
      <c r="E38" s="85"/>
      <c r="F38" s="85"/>
      <c r="G38" s="77"/>
      <c r="H38" s="52"/>
      <c r="I38" s="52"/>
      <c r="J38" s="52">
        <f t="shared" si="3"/>
        <v>0</v>
      </c>
      <c r="K38" s="57"/>
      <c r="L38" s="57">
        <f t="shared" si="1"/>
        <v>0</v>
      </c>
      <c r="M38" s="63"/>
      <c r="N38" s="63"/>
      <c r="O38" s="53"/>
      <c r="P38" s="54"/>
      <c r="Q38" s="54"/>
      <c r="R38" s="54">
        <f t="shared" si="4"/>
        <v>0</v>
      </c>
      <c r="S38" s="54">
        <f t="shared" si="5"/>
        <v>0</v>
      </c>
      <c r="T38" s="54">
        <f t="shared" si="6"/>
        <v>0</v>
      </c>
      <c r="U38" s="57"/>
      <c r="V38" s="90" t="str">
        <f>IF(AND(B38='DC - CN'!$C$16,OR(T38&lt;&gt;0,U38&lt;&gt;0)),"x","")</f>
        <v/>
      </c>
    </row>
    <row r="39" spans="1:22" ht="18" customHeight="1">
      <c r="A39" s="2" t="str">
        <f t="shared" si="0"/>
        <v/>
      </c>
      <c r="B39" s="3"/>
      <c r="C39" s="3"/>
      <c r="D39" s="85"/>
      <c r="E39" s="85"/>
      <c r="F39" s="85"/>
      <c r="G39" s="77"/>
      <c r="H39" s="52"/>
      <c r="I39" s="52"/>
      <c r="J39" s="52">
        <f t="shared" ref="J39:J66" si="7">H39*I39</f>
        <v>0</v>
      </c>
      <c r="K39" s="57"/>
      <c r="L39" s="57">
        <f t="shared" si="1"/>
        <v>0</v>
      </c>
      <c r="M39" s="63"/>
      <c r="N39" s="63"/>
      <c r="O39" s="53"/>
      <c r="P39" s="54"/>
      <c r="Q39" s="54"/>
      <c r="R39" s="54">
        <f t="shared" ref="R39:R97" si="8">Q39*10%</f>
        <v>0</v>
      </c>
      <c r="S39" s="54">
        <f t="shared" ref="S39:S66" si="9">P39*Q39</f>
        <v>0</v>
      </c>
      <c r="T39" s="54">
        <f t="shared" ref="T39:T66" si="10">P39*(Q39+R39)</f>
        <v>0</v>
      </c>
      <c r="U39" s="57"/>
      <c r="V39" s="90" t="str">
        <f>IF(AND(B39='DC - CN'!$C$16,OR(T39&lt;&gt;0,U39&lt;&gt;0)),"x","")</f>
        <v/>
      </c>
    </row>
    <row r="40" spans="1:22" ht="18" customHeight="1">
      <c r="A40" s="2" t="str">
        <f t="shared" si="0"/>
        <v/>
      </c>
      <c r="B40" s="3"/>
      <c r="C40" s="3"/>
      <c r="D40" s="85"/>
      <c r="E40" s="85"/>
      <c r="F40" s="85"/>
      <c r="G40" s="77"/>
      <c r="H40" s="52"/>
      <c r="I40" s="52"/>
      <c r="J40" s="52">
        <f t="shared" si="7"/>
        <v>0</v>
      </c>
      <c r="K40" s="57"/>
      <c r="L40" s="57">
        <f t="shared" si="1"/>
        <v>0</v>
      </c>
      <c r="M40" s="63"/>
      <c r="N40" s="63"/>
      <c r="O40" s="53"/>
      <c r="P40" s="54"/>
      <c r="Q40" s="54"/>
      <c r="R40" s="54">
        <f t="shared" si="8"/>
        <v>0</v>
      </c>
      <c r="S40" s="54">
        <f t="shared" si="9"/>
        <v>0</v>
      </c>
      <c r="T40" s="54">
        <f t="shared" si="10"/>
        <v>0</v>
      </c>
      <c r="U40" s="57"/>
      <c r="V40" s="90" t="str">
        <f>IF(AND(B40='DC - CN'!$C$16,OR(T40&lt;&gt;0,U40&lt;&gt;0)),"x","")</f>
        <v/>
      </c>
    </row>
    <row r="41" spans="1:22" ht="18" customHeight="1">
      <c r="A41" s="2" t="str">
        <f t="shared" si="0"/>
        <v/>
      </c>
      <c r="B41" s="3"/>
      <c r="C41" s="3"/>
      <c r="D41" s="85"/>
      <c r="E41" s="85"/>
      <c r="F41" s="85"/>
      <c r="G41" s="77"/>
      <c r="H41" s="52"/>
      <c r="I41" s="52"/>
      <c r="J41" s="52">
        <f t="shared" si="7"/>
        <v>0</v>
      </c>
      <c r="K41" s="57"/>
      <c r="L41" s="57">
        <f t="shared" si="1"/>
        <v>0</v>
      </c>
      <c r="M41" s="63"/>
      <c r="N41" s="63"/>
      <c r="O41" s="53"/>
      <c r="P41" s="54"/>
      <c r="Q41" s="54"/>
      <c r="R41" s="54">
        <f t="shared" si="8"/>
        <v>0</v>
      </c>
      <c r="S41" s="54">
        <f t="shared" si="9"/>
        <v>0</v>
      </c>
      <c r="T41" s="54">
        <f t="shared" si="10"/>
        <v>0</v>
      </c>
      <c r="U41" s="57"/>
      <c r="V41" s="90" t="str">
        <f>IF(AND(B41='DC - CN'!$C$16,OR(T41&lt;&gt;0,U41&lt;&gt;0)),"x","")</f>
        <v/>
      </c>
    </row>
    <row r="42" spans="1:22" ht="18" customHeight="1">
      <c r="A42" s="2" t="str">
        <f t="shared" si="0"/>
        <v/>
      </c>
      <c r="B42" s="3"/>
      <c r="C42" s="3"/>
      <c r="D42" s="85"/>
      <c r="E42" s="85"/>
      <c r="F42" s="85"/>
      <c r="G42" s="77"/>
      <c r="H42" s="52"/>
      <c r="I42" s="52"/>
      <c r="J42" s="52">
        <f t="shared" si="7"/>
        <v>0</v>
      </c>
      <c r="K42" s="57"/>
      <c r="L42" s="57">
        <f t="shared" si="1"/>
        <v>0</v>
      </c>
      <c r="M42" s="63"/>
      <c r="N42" s="63"/>
      <c r="O42" s="53"/>
      <c r="P42" s="54"/>
      <c r="Q42" s="54"/>
      <c r="R42" s="54">
        <f t="shared" si="8"/>
        <v>0</v>
      </c>
      <c r="S42" s="54">
        <f t="shared" si="9"/>
        <v>0</v>
      </c>
      <c r="T42" s="54">
        <f t="shared" si="10"/>
        <v>0</v>
      </c>
      <c r="U42" s="57"/>
      <c r="V42" s="90" t="str">
        <f>IF(AND(B42='DC - CN'!$C$16,OR(T42&lt;&gt;0,U42&lt;&gt;0)),"x","")</f>
        <v/>
      </c>
    </row>
    <row r="43" spans="1:22" ht="18" customHeight="1">
      <c r="A43" s="2" t="str">
        <f t="shared" si="0"/>
        <v/>
      </c>
      <c r="B43" s="3"/>
      <c r="C43" s="3"/>
      <c r="D43" s="85"/>
      <c r="E43" s="85"/>
      <c r="F43" s="85"/>
      <c r="G43" s="77"/>
      <c r="H43" s="52"/>
      <c r="I43" s="52"/>
      <c r="J43" s="52">
        <f t="shared" si="7"/>
        <v>0</v>
      </c>
      <c r="K43" s="57"/>
      <c r="L43" s="57">
        <f t="shared" si="1"/>
        <v>0</v>
      </c>
      <c r="M43" s="63"/>
      <c r="N43" s="63"/>
      <c r="O43" s="53"/>
      <c r="P43" s="54"/>
      <c r="Q43" s="54"/>
      <c r="R43" s="54">
        <f t="shared" si="8"/>
        <v>0</v>
      </c>
      <c r="S43" s="54">
        <f t="shared" si="9"/>
        <v>0</v>
      </c>
      <c r="T43" s="54">
        <f t="shared" si="10"/>
        <v>0</v>
      </c>
      <c r="U43" s="57"/>
      <c r="V43" s="90" t="str">
        <f>IF(AND(B43='DC - CN'!$C$16,OR(T43&lt;&gt;0,U43&lt;&gt;0)),"x","")</f>
        <v/>
      </c>
    </row>
    <row r="44" spans="1:22" ht="18" customHeight="1">
      <c r="A44" s="2" t="str">
        <f t="shared" si="0"/>
        <v/>
      </c>
      <c r="B44" s="3"/>
      <c r="C44" s="3"/>
      <c r="D44" s="85"/>
      <c r="E44" s="85"/>
      <c r="F44" s="85"/>
      <c r="G44" s="77"/>
      <c r="H44" s="52"/>
      <c r="I44" s="52"/>
      <c r="J44" s="52">
        <f t="shared" si="7"/>
        <v>0</v>
      </c>
      <c r="K44" s="57"/>
      <c r="L44" s="57">
        <f t="shared" si="1"/>
        <v>0</v>
      </c>
      <c r="M44" s="63"/>
      <c r="N44" s="63"/>
      <c r="O44" s="53"/>
      <c r="P44" s="54"/>
      <c r="Q44" s="54"/>
      <c r="R44" s="54">
        <f t="shared" si="8"/>
        <v>0</v>
      </c>
      <c r="S44" s="54">
        <f t="shared" si="9"/>
        <v>0</v>
      </c>
      <c r="T44" s="54">
        <f t="shared" si="10"/>
        <v>0</v>
      </c>
      <c r="U44" s="57"/>
      <c r="V44" s="90" t="str">
        <f>IF(AND(B44='DC - CN'!$C$16,OR(T44&lt;&gt;0,U44&lt;&gt;0)),"x","")</f>
        <v/>
      </c>
    </row>
    <row r="45" spans="1:22" ht="18" customHeight="1">
      <c r="A45" s="2" t="str">
        <f t="shared" si="0"/>
        <v/>
      </c>
      <c r="B45" s="3"/>
      <c r="C45" s="3"/>
      <c r="D45" s="85"/>
      <c r="E45" s="85"/>
      <c r="F45" s="85"/>
      <c r="G45" s="77"/>
      <c r="H45" s="52"/>
      <c r="I45" s="52"/>
      <c r="J45" s="52">
        <f t="shared" si="7"/>
        <v>0</v>
      </c>
      <c r="K45" s="57"/>
      <c r="L45" s="57">
        <f t="shared" si="1"/>
        <v>0</v>
      </c>
      <c r="M45" s="63"/>
      <c r="N45" s="63"/>
      <c r="O45" s="53"/>
      <c r="P45" s="54"/>
      <c r="Q45" s="54"/>
      <c r="R45" s="54">
        <f t="shared" si="8"/>
        <v>0</v>
      </c>
      <c r="S45" s="54">
        <f t="shared" si="9"/>
        <v>0</v>
      </c>
      <c r="T45" s="54">
        <f t="shared" si="10"/>
        <v>0</v>
      </c>
      <c r="U45" s="57"/>
      <c r="V45" s="90" t="str">
        <f>IF(AND(B45='DC - CN'!$C$16,OR(T45&lt;&gt;0,U45&lt;&gt;0)),"x","")</f>
        <v/>
      </c>
    </row>
    <row r="46" spans="1:22" ht="18" customHeight="1">
      <c r="A46" s="2" t="str">
        <f t="shared" si="0"/>
        <v/>
      </c>
      <c r="B46" s="3"/>
      <c r="C46" s="3"/>
      <c r="D46" s="85"/>
      <c r="E46" s="85"/>
      <c r="F46" s="85"/>
      <c r="G46" s="77"/>
      <c r="H46" s="52"/>
      <c r="I46" s="52"/>
      <c r="J46" s="52">
        <f t="shared" si="7"/>
        <v>0</v>
      </c>
      <c r="K46" s="57"/>
      <c r="L46" s="57">
        <f t="shared" si="1"/>
        <v>0</v>
      </c>
      <c r="M46" s="63"/>
      <c r="N46" s="63"/>
      <c r="O46" s="53"/>
      <c r="P46" s="54"/>
      <c r="Q46" s="54"/>
      <c r="R46" s="54">
        <f t="shared" si="8"/>
        <v>0</v>
      </c>
      <c r="S46" s="54">
        <f t="shared" si="9"/>
        <v>0</v>
      </c>
      <c r="T46" s="54">
        <f t="shared" si="10"/>
        <v>0</v>
      </c>
      <c r="U46" s="57"/>
      <c r="V46" s="90" t="str">
        <f>IF(AND(B46='DC - CN'!$C$16,OR(T46&lt;&gt;0,U46&lt;&gt;0)),"x","")</f>
        <v/>
      </c>
    </row>
    <row r="47" spans="1:22" ht="18" customHeight="1">
      <c r="A47" s="2" t="str">
        <f t="shared" si="0"/>
        <v/>
      </c>
      <c r="B47" s="3"/>
      <c r="C47" s="3"/>
      <c r="D47" s="85"/>
      <c r="E47" s="85"/>
      <c r="F47" s="85"/>
      <c r="G47" s="77"/>
      <c r="H47" s="52"/>
      <c r="I47" s="52"/>
      <c r="J47" s="52">
        <f t="shared" si="7"/>
        <v>0</v>
      </c>
      <c r="K47" s="57"/>
      <c r="L47" s="57">
        <f t="shared" si="1"/>
        <v>0</v>
      </c>
      <c r="M47" s="63"/>
      <c r="N47" s="63"/>
      <c r="O47" s="53"/>
      <c r="P47" s="54"/>
      <c r="Q47" s="54"/>
      <c r="R47" s="54">
        <f t="shared" si="8"/>
        <v>0</v>
      </c>
      <c r="S47" s="54">
        <f t="shared" si="9"/>
        <v>0</v>
      </c>
      <c r="T47" s="54">
        <f t="shared" si="10"/>
        <v>0</v>
      </c>
      <c r="U47" s="57"/>
      <c r="V47" s="90" t="str">
        <f>IF(AND(B47='DC - CN'!$C$16,OR(T47&lt;&gt;0,U47&lt;&gt;0)),"x","")</f>
        <v/>
      </c>
    </row>
    <row r="48" spans="1:22" ht="18" customHeight="1">
      <c r="A48" s="2" t="str">
        <f t="shared" si="0"/>
        <v/>
      </c>
      <c r="B48" s="3"/>
      <c r="C48" s="3"/>
      <c r="D48" s="85"/>
      <c r="E48" s="85"/>
      <c r="F48" s="85"/>
      <c r="G48" s="77"/>
      <c r="H48" s="52"/>
      <c r="I48" s="52"/>
      <c r="J48" s="52">
        <f t="shared" si="7"/>
        <v>0</v>
      </c>
      <c r="K48" s="57"/>
      <c r="L48" s="57">
        <f t="shared" si="1"/>
        <v>0</v>
      </c>
      <c r="M48" s="63"/>
      <c r="N48" s="63"/>
      <c r="O48" s="53"/>
      <c r="P48" s="54"/>
      <c r="Q48" s="54"/>
      <c r="R48" s="54">
        <f t="shared" si="8"/>
        <v>0</v>
      </c>
      <c r="S48" s="54">
        <f t="shared" si="9"/>
        <v>0</v>
      </c>
      <c r="T48" s="54">
        <f t="shared" si="10"/>
        <v>0</v>
      </c>
      <c r="U48" s="57"/>
      <c r="V48" s="90" t="str">
        <f>IF(AND(B48='DC - CN'!$C$16,OR(T48&lt;&gt;0,U48&lt;&gt;0)),"x","")</f>
        <v/>
      </c>
    </row>
    <row r="49" spans="1:22" ht="18" customHeight="1">
      <c r="A49" s="2" t="str">
        <f t="shared" si="0"/>
        <v/>
      </c>
      <c r="B49" s="3"/>
      <c r="C49" s="3"/>
      <c r="D49" s="85"/>
      <c r="E49" s="85"/>
      <c r="F49" s="85"/>
      <c r="G49" s="77"/>
      <c r="H49" s="52"/>
      <c r="I49" s="52"/>
      <c r="J49" s="52">
        <f t="shared" si="7"/>
        <v>0</v>
      </c>
      <c r="K49" s="57"/>
      <c r="L49" s="57">
        <f t="shared" si="1"/>
        <v>0</v>
      </c>
      <c r="M49" s="63"/>
      <c r="N49" s="63"/>
      <c r="O49" s="53"/>
      <c r="P49" s="54"/>
      <c r="Q49" s="54"/>
      <c r="R49" s="54">
        <f t="shared" si="8"/>
        <v>0</v>
      </c>
      <c r="S49" s="54">
        <f t="shared" si="9"/>
        <v>0</v>
      </c>
      <c r="T49" s="54">
        <f t="shared" si="10"/>
        <v>0</v>
      </c>
      <c r="U49" s="57"/>
      <c r="V49" s="90" t="str">
        <f>IF(AND(B49='DC - CN'!$C$16,OR(T49&lt;&gt;0,U49&lt;&gt;0)),"x","")</f>
        <v/>
      </c>
    </row>
    <row r="50" spans="1:22" ht="18" customHeight="1">
      <c r="A50" s="2" t="str">
        <f t="shared" si="0"/>
        <v/>
      </c>
      <c r="B50" s="3"/>
      <c r="C50" s="3"/>
      <c r="D50" s="85"/>
      <c r="E50" s="85"/>
      <c r="F50" s="85"/>
      <c r="G50" s="77"/>
      <c r="H50" s="52"/>
      <c r="I50" s="52"/>
      <c r="J50" s="52">
        <f t="shared" si="7"/>
        <v>0</v>
      </c>
      <c r="K50" s="57"/>
      <c r="L50" s="57">
        <f t="shared" si="1"/>
        <v>0</v>
      </c>
      <c r="M50" s="63"/>
      <c r="N50" s="63"/>
      <c r="O50" s="53"/>
      <c r="P50" s="54"/>
      <c r="Q50" s="54"/>
      <c r="R50" s="54">
        <f t="shared" si="8"/>
        <v>0</v>
      </c>
      <c r="S50" s="54">
        <f t="shared" si="9"/>
        <v>0</v>
      </c>
      <c r="T50" s="54">
        <f t="shared" si="10"/>
        <v>0</v>
      </c>
      <c r="U50" s="57"/>
      <c r="V50" s="90" t="str">
        <f>IF(AND(B50='DC - CN'!$C$16,OR(T50&lt;&gt;0,U50&lt;&gt;0)),"x","")</f>
        <v/>
      </c>
    </row>
    <row r="51" spans="1:22" ht="18" customHeight="1">
      <c r="A51" s="2" t="str">
        <f t="shared" si="0"/>
        <v/>
      </c>
      <c r="B51" s="3"/>
      <c r="C51" s="3"/>
      <c r="D51" s="85"/>
      <c r="E51" s="85"/>
      <c r="F51" s="85"/>
      <c r="G51" s="77"/>
      <c r="H51" s="52"/>
      <c r="I51" s="52"/>
      <c r="J51" s="52">
        <f t="shared" si="7"/>
        <v>0</v>
      </c>
      <c r="K51" s="57"/>
      <c r="L51" s="57">
        <f t="shared" si="1"/>
        <v>0</v>
      </c>
      <c r="M51" s="63"/>
      <c r="N51" s="63"/>
      <c r="O51" s="53"/>
      <c r="P51" s="54"/>
      <c r="Q51" s="54"/>
      <c r="R51" s="54">
        <f t="shared" si="8"/>
        <v>0</v>
      </c>
      <c r="S51" s="54">
        <f t="shared" si="9"/>
        <v>0</v>
      </c>
      <c r="T51" s="54">
        <f t="shared" si="10"/>
        <v>0</v>
      </c>
      <c r="U51" s="57"/>
      <c r="V51" s="90" t="str">
        <f>IF(AND(B51='DC - CN'!$C$16,OR(T51&lt;&gt;0,U51&lt;&gt;0)),"x","")</f>
        <v/>
      </c>
    </row>
    <row r="52" spans="1:22" ht="18" customHeight="1">
      <c r="A52" s="2" t="str">
        <f t="shared" si="0"/>
        <v/>
      </c>
      <c r="B52" s="3"/>
      <c r="C52" s="3"/>
      <c r="D52" s="85"/>
      <c r="E52" s="85"/>
      <c r="F52" s="85"/>
      <c r="G52" s="77"/>
      <c r="H52" s="52"/>
      <c r="I52" s="52"/>
      <c r="J52" s="52">
        <f t="shared" si="7"/>
        <v>0</v>
      </c>
      <c r="K52" s="57"/>
      <c r="L52" s="57">
        <f t="shared" si="1"/>
        <v>0</v>
      </c>
      <c r="M52" s="63"/>
      <c r="N52" s="63"/>
      <c r="O52" s="53"/>
      <c r="P52" s="54"/>
      <c r="Q52" s="54"/>
      <c r="R52" s="54">
        <f t="shared" si="8"/>
        <v>0</v>
      </c>
      <c r="S52" s="54">
        <f t="shared" si="9"/>
        <v>0</v>
      </c>
      <c r="T52" s="54">
        <f t="shared" si="10"/>
        <v>0</v>
      </c>
      <c r="U52" s="57"/>
      <c r="V52" s="90" t="str">
        <f>IF(AND(B52='DC - CN'!$C$16,OR(T52&lt;&gt;0,U52&lt;&gt;0)),"x","")</f>
        <v/>
      </c>
    </row>
    <row r="53" spans="1:22" ht="18" customHeight="1">
      <c r="A53" s="2" t="str">
        <f t="shared" si="0"/>
        <v/>
      </c>
      <c r="B53" s="3"/>
      <c r="C53" s="3"/>
      <c r="D53" s="85"/>
      <c r="E53" s="85"/>
      <c r="F53" s="85"/>
      <c r="G53" s="77"/>
      <c r="H53" s="52"/>
      <c r="I53" s="52"/>
      <c r="J53" s="52">
        <f t="shared" si="7"/>
        <v>0</v>
      </c>
      <c r="K53" s="57"/>
      <c r="L53" s="57">
        <f t="shared" si="1"/>
        <v>0</v>
      </c>
      <c r="M53" s="63"/>
      <c r="N53" s="63"/>
      <c r="O53" s="53"/>
      <c r="P53" s="54"/>
      <c r="Q53" s="54"/>
      <c r="R53" s="54">
        <f t="shared" si="8"/>
        <v>0</v>
      </c>
      <c r="S53" s="54">
        <f t="shared" si="9"/>
        <v>0</v>
      </c>
      <c r="T53" s="54">
        <f t="shared" si="10"/>
        <v>0</v>
      </c>
      <c r="U53" s="57"/>
      <c r="V53" s="90" t="str">
        <f>IF(AND(B53='DC - CN'!$C$16,OR(T53&lt;&gt;0,U53&lt;&gt;0)),"x","")</f>
        <v/>
      </c>
    </row>
    <row r="54" spans="1:22" ht="18" customHeight="1">
      <c r="A54" s="2" t="str">
        <f t="shared" si="0"/>
        <v/>
      </c>
      <c r="B54" s="3"/>
      <c r="C54" s="3"/>
      <c r="D54" s="85"/>
      <c r="E54" s="85"/>
      <c r="F54" s="85"/>
      <c r="G54" s="77"/>
      <c r="H54" s="52"/>
      <c r="I54" s="52"/>
      <c r="J54" s="52">
        <f t="shared" si="7"/>
        <v>0</v>
      </c>
      <c r="K54" s="57"/>
      <c r="L54" s="57">
        <f t="shared" si="1"/>
        <v>0</v>
      </c>
      <c r="M54" s="63"/>
      <c r="N54" s="63"/>
      <c r="O54" s="53"/>
      <c r="P54" s="54"/>
      <c r="Q54" s="54"/>
      <c r="R54" s="54">
        <f t="shared" si="8"/>
        <v>0</v>
      </c>
      <c r="S54" s="54">
        <f t="shared" si="9"/>
        <v>0</v>
      </c>
      <c r="T54" s="54">
        <f t="shared" si="10"/>
        <v>0</v>
      </c>
      <c r="U54" s="57"/>
      <c r="V54" s="90" t="str">
        <f>IF(AND(B54='DC - CN'!$C$16,OR(T54&lt;&gt;0,U54&lt;&gt;0)),"x","")</f>
        <v/>
      </c>
    </row>
    <row r="55" spans="1:22" ht="18" customHeight="1">
      <c r="A55" s="2" t="str">
        <f t="shared" si="0"/>
        <v/>
      </c>
      <c r="B55" s="3"/>
      <c r="C55" s="3"/>
      <c r="D55" s="85"/>
      <c r="E55" s="85"/>
      <c r="F55" s="85"/>
      <c r="G55" s="77"/>
      <c r="H55" s="52"/>
      <c r="I55" s="52"/>
      <c r="J55" s="52">
        <f t="shared" si="7"/>
        <v>0</v>
      </c>
      <c r="K55" s="57"/>
      <c r="L55" s="57">
        <f t="shared" si="1"/>
        <v>0</v>
      </c>
      <c r="M55" s="63"/>
      <c r="N55" s="63"/>
      <c r="O55" s="53"/>
      <c r="P55" s="54"/>
      <c r="Q55" s="54"/>
      <c r="R55" s="54">
        <f t="shared" si="8"/>
        <v>0</v>
      </c>
      <c r="S55" s="54">
        <f t="shared" si="9"/>
        <v>0</v>
      </c>
      <c r="T55" s="54">
        <f t="shared" si="10"/>
        <v>0</v>
      </c>
      <c r="U55" s="57"/>
      <c r="V55" s="90" t="str">
        <f>IF(AND(B55='DC - CN'!$C$16,OR(T55&lt;&gt;0,U55&lt;&gt;0)),"x","")</f>
        <v/>
      </c>
    </row>
    <row r="56" spans="1:22" ht="18" customHeight="1">
      <c r="A56" s="2" t="str">
        <f t="shared" si="0"/>
        <v/>
      </c>
      <c r="B56" s="3"/>
      <c r="C56" s="3"/>
      <c r="D56" s="85"/>
      <c r="E56" s="85"/>
      <c r="F56" s="85"/>
      <c r="G56" s="77"/>
      <c r="H56" s="52"/>
      <c r="I56" s="52"/>
      <c r="J56" s="52">
        <f t="shared" si="7"/>
        <v>0</v>
      </c>
      <c r="K56" s="57"/>
      <c r="L56" s="57">
        <f t="shared" si="1"/>
        <v>0</v>
      </c>
      <c r="M56" s="63"/>
      <c r="N56" s="63"/>
      <c r="O56" s="53"/>
      <c r="P56" s="54"/>
      <c r="Q56" s="54"/>
      <c r="R56" s="54">
        <f t="shared" si="8"/>
        <v>0</v>
      </c>
      <c r="S56" s="54">
        <f t="shared" si="9"/>
        <v>0</v>
      </c>
      <c r="T56" s="54">
        <f t="shared" si="10"/>
        <v>0</v>
      </c>
      <c r="U56" s="57"/>
      <c r="V56" s="90" t="str">
        <f>IF(AND(B56='DC - CN'!$C$16,OR(T56&lt;&gt;0,U56&lt;&gt;0)),"x","")</f>
        <v/>
      </c>
    </row>
    <row r="57" spans="1:22" ht="18" customHeight="1">
      <c r="A57" s="2" t="str">
        <f t="shared" si="0"/>
        <v/>
      </c>
      <c r="B57" s="3"/>
      <c r="C57" s="3"/>
      <c r="D57" s="85"/>
      <c r="E57" s="85"/>
      <c r="F57" s="85"/>
      <c r="G57" s="77"/>
      <c r="H57" s="52"/>
      <c r="I57" s="52"/>
      <c r="J57" s="52">
        <f t="shared" si="7"/>
        <v>0</v>
      </c>
      <c r="K57" s="57"/>
      <c r="L57" s="57">
        <f t="shared" si="1"/>
        <v>0</v>
      </c>
      <c r="M57" s="63"/>
      <c r="N57" s="63"/>
      <c r="O57" s="53"/>
      <c r="P57" s="54"/>
      <c r="Q57" s="54"/>
      <c r="R57" s="54">
        <f t="shared" si="8"/>
        <v>0</v>
      </c>
      <c r="S57" s="54">
        <f t="shared" si="9"/>
        <v>0</v>
      </c>
      <c r="T57" s="54">
        <f t="shared" si="10"/>
        <v>0</v>
      </c>
      <c r="U57" s="57"/>
      <c r="V57" s="90" t="str">
        <f>IF(AND(B57='DC - CN'!$C$16,OR(T57&lt;&gt;0,U57&lt;&gt;0)),"x","")</f>
        <v/>
      </c>
    </row>
    <row r="58" spans="1:22" ht="18" customHeight="1">
      <c r="A58" s="2" t="str">
        <f t="shared" si="0"/>
        <v/>
      </c>
      <c r="B58" s="3"/>
      <c r="C58" s="3"/>
      <c r="D58" s="85"/>
      <c r="E58" s="85"/>
      <c r="F58" s="85"/>
      <c r="G58" s="77"/>
      <c r="H58" s="52"/>
      <c r="I58" s="52"/>
      <c r="J58" s="52">
        <f t="shared" si="7"/>
        <v>0</v>
      </c>
      <c r="K58" s="57"/>
      <c r="L58" s="57">
        <f t="shared" si="1"/>
        <v>0</v>
      </c>
      <c r="M58" s="63"/>
      <c r="N58" s="63"/>
      <c r="O58" s="53"/>
      <c r="P58" s="54"/>
      <c r="Q58" s="54"/>
      <c r="R58" s="54">
        <f t="shared" si="8"/>
        <v>0</v>
      </c>
      <c r="S58" s="54">
        <f t="shared" si="9"/>
        <v>0</v>
      </c>
      <c r="T58" s="54">
        <f t="shared" si="10"/>
        <v>0</v>
      </c>
      <c r="U58" s="57"/>
      <c r="V58" s="90" t="str">
        <f>IF(AND(B58='DC - CN'!$C$16,OR(T58&lt;&gt;0,U58&lt;&gt;0)),"x","")</f>
        <v/>
      </c>
    </row>
    <row r="59" spans="1:22" ht="18" customHeight="1">
      <c r="A59" s="2" t="str">
        <f t="shared" si="0"/>
        <v/>
      </c>
      <c r="B59" s="3"/>
      <c r="C59" s="3"/>
      <c r="D59" s="85"/>
      <c r="E59" s="85"/>
      <c r="F59" s="85"/>
      <c r="G59" s="77"/>
      <c r="H59" s="52"/>
      <c r="I59" s="52"/>
      <c r="J59" s="52">
        <f t="shared" si="7"/>
        <v>0</v>
      </c>
      <c r="K59" s="57"/>
      <c r="L59" s="57">
        <f t="shared" si="1"/>
        <v>0</v>
      </c>
      <c r="M59" s="63"/>
      <c r="N59" s="63"/>
      <c r="O59" s="53"/>
      <c r="P59" s="54"/>
      <c r="Q59" s="54"/>
      <c r="R59" s="54">
        <f t="shared" si="8"/>
        <v>0</v>
      </c>
      <c r="S59" s="54">
        <f t="shared" si="9"/>
        <v>0</v>
      </c>
      <c r="T59" s="54">
        <f t="shared" si="10"/>
        <v>0</v>
      </c>
      <c r="U59" s="57"/>
      <c r="V59" s="90" t="str">
        <f>IF(AND(B59='DC - CN'!$C$16,OR(T59&lt;&gt;0,U59&lt;&gt;0)),"x","")</f>
        <v/>
      </c>
    </row>
    <row r="60" spans="1:22" ht="18" customHeight="1">
      <c r="A60" s="2" t="str">
        <f t="shared" si="0"/>
        <v/>
      </c>
      <c r="B60" s="3"/>
      <c r="C60" s="3"/>
      <c r="D60" s="85"/>
      <c r="E60" s="85"/>
      <c r="F60" s="85"/>
      <c r="G60" s="77"/>
      <c r="H60" s="52"/>
      <c r="I60" s="52"/>
      <c r="J60" s="52">
        <f t="shared" si="7"/>
        <v>0</v>
      </c>
      <c r="K60" s="57"/>
      <c r="L60" s="57">
        <f t="shared" si="1"/>
        <v>0</v>
      </c>
      <c r="M60" s="63"/>
      <c r="N60" s="63"/>
      <c r="O60" s="53"/>
      <c r="P60" s="54"/>
      <c r="Q60" s="54"/>
      <c r="R60" s="54">
        <f t="shared" si="8"/>
        <v>0</v>
      </c>
      <c r="S60" s="54">
        <f t="shared" si="9"/>
        <v>0</v>
      </c>
      <c r="T60" s="54">
        <f t="shared" si="10"/>
        <v>0</v>
      </c>
      <c r="U60" s="57"/>
      <c r="V60" s="90" t="str">
        <f>IF(AND(B60='DC - CN'!$C$16,OR(T60&lt;&gt;0,U60&lt;&gt;0)),"x","")</f>
        <v/>
      </c>
    </row>
    <row r="61" spans="1:22" ht="18" customHeight="1">
      <c r="A61" s="2" t="str">
        <f t="shared" si="0"/>
        <v/>
      </c>
      <c r="B61" s="3"/>
      <c r="C61" s="3"/>
      <c r="D61" s="85"/>
      <c r="E61" s="85"/>
      <c r="F61" s="85"/>
      <c r="G61" s="77"/>
      <c r="H61" s="52"/>
      <c r="I61" s="52"/>
      <c r="J61" s="52">
        <f t="shared" si="7"/>
        <v>0</v>
      </c>
      <c r="K61" s="57"/>
      <c r="L61" s="57">
        <f t="shared" si="1"/>
        <v>0</v>
      </c>
      <c r="M61" s="63"/>
      <c r="N61" s="63"/>
      <c r="O61" s="53"/>
      <c r="P61" s="54"/>
      <c r="Q61" s="54"/>
      <c r="R61" s="54">
        <f t="shared" si="8"/>
        <v>0</v>
      </c>
      <c r="S61" s="54">
        <f t="shared" si="9"/>
        <v>0</v>
      </c>
      <c r="T61" s="54">
        <f t="shared" si="10"/>
        <v>0</v>
      </c>
      <c r="U61" s="57"/>
      <c r="V61" s="90" t="str">
        <f>IF(AND(B61='DC - CN'!$C$16,OR(T61&lt;&gt;0,U61&lt;&gt;0)),"x","")</f>
        <v/>
      </c>
    </row>
    <row r="62" spans="1:22" ht="18" customHeight="1">
      <c r="A62" s="2" t="str">
        <f t="shared" si="0"/>
        <v/>
      </c>
      <c r="B62" s="3"/>
      <c r="C62" s="3"/>
      <c r="D62" s="85"/>
      <c r="E62" s="85"/>
      <c r="F62" s="85"/>
      <c r="G62" s="77"/>
      <c r="H62" s="52"/>
      <c r="I62" s="52"/>
      <c r="J62" s="52">
        <f t="shared" si="7"/>
        <v>0</v>
      </c>
      <c r="K62" s="57"/>
      <c r="L62" s="57">
        <f t="shared" si="1"/>
        <v>0</v>
      </c>
      <c r="M62" s="63"/>
      <c r="N62" s="63"/>
      <c r="O62" s="53"/>
      <c r="P62" s="54"/>
      <c r="Q62" s="54"/>
      <c r="R62" s="54">
        <f t="shared" si="8"/>
        <v>0</v>
      </c>
      <c r="S62" s="54">
        <f t="shared" si="9"/>
        <v>0</v>
      </c>
      <c r="T62" s="54">
        <f t="shared" si="10"/>
        <v>0</v>
      </c>
      <c r="U62" s="57"/>
      <c r="V62" s="90" t="str">
        <f>IF(AND(B62='DC - CN'!$C$16,OR(T62&lt;&gt;0,U62&lt;&gt;0)),"x","")</f>
        <v/>
      </c>
    </row>
    <row r="63" spans="1:22" ht="18" customHeight="1">
      <c r="A63" s="2" t="str">
        <f t="shared" si="0"/>
        <v/>
      </c>
      <c r="B63" s="3"/>
      <c r="C63" s="3"/>
      <c r="D63" s="85"/>
      <c r="E63" s="85"/>
      <c r="F63" s="85"/>
      <c r="G63" s="77"/>
      <c r="H63" s="52"/>
      <c r="I63" s="52"/>
      <c r="J63" s="52">
        <f t="shared" si="7"/>
        <v>0</v>
      </c>
      <c r="K63" s="57"/>
      <c r="L63" s="57">
        <f t="shared" si="1"/>
        <v>0</v>
      </c>
      <c r="M63" s="63"/>
      <c r="N63" s="63"/>
      <c r="O63" s="53"/>
      <c r="P63" s="54"/>
      <c r="Q63" s="54"/>
      <c r="R63" s="54">
        <f t="shared" si="8"/>
        <v>0</v>
      </c>
      <c r="S63" s="54">
        <f t="shared" si="9"/>
        <v>0</v>
      </c>
      <c r="T63" s="54">
        <f t="shared" si="10"/>
        <v>0</v>
      </c>
      <c r="U63" s="57"/>
      <c r="V63" s="90" t="str">
        <f>IF(AND(B63='DC - CN'!$C$16,OR(T63&lt;&gt;0,U63&lt;&gt;0)),"x","")</f>
        <v/>
      </c>
    </row>
    <row r="64" spans="1:22" ht="18" customHeight="1">
      <c r="A64" s="2" t="str">
        <f t="shared" si="0"/>
        <v/>
      </c>
      <c r="B64" s="3"/>
      <c r="C64" s="3"/>
      <c r="D64" s="85"/>
      <c r="E64" s="85"/>
      <c r="F64" s="85"/>
      <c r="G64" s="77"/>
      <c r="H64" s="52"/>
      <c r="I64" s="52"/>
      <c r="J64" s="52">
        <f t="shared" si="7"/>
        <v>0</v>
      </c>
      <c r="K64" s="57"/>
      <c r="L64" s="57">
        <f t="shared" si="1"/>
        <v>0</v>
      </c>
      <c r="M64" s="63"/>
      <c r="N64" s="63"/>
      <c r="O64" s="53"/>
      <c r="P64" s="54"/>
      <c r="Q64" s="54"/>
      <c r="R64" s="54">
        <f t="shared" si="8"/>
        <v>0</v>
      </c>
      <c r="S64" s="54">
        <f t="shared" si="9"/>
        <v>0</v>
      </c>
      <c r="T64" s="54">
        <f t="shared" si="10"/>
        <v>0</v>
      </c>
      <c r="U64" s="57"/>
      <c r="V64" s="90" t="str">
        <f>IF(AND(B64='DC - CN'!$C$16,OR(T64&lt;&gt;0,U64&lt;&gt;0)),"x","")</f>
        <v/>
      </c>
    </row>
    <row r="65" spans="1:22" ht="18" customHeight="1">
      <c r="A65" s="2" t="str">
        <f t="shared" si="0"/>
        <v/>
      </c>
      <c r="B65" s="3"/>
      <c r="C65" s="3"/>
      <c r="D65" s="85"/>
      <c r="E65" s="85"/>
      <c r="F65" s="85"/>
      <c r="G65" s="77"/>
      <c r="H65" s="52"/>
      <c r="I65" s="52"/>
      <c r="J65" s="52">
        <f t="shared" si="7"/>
        <v>0</v>
      </c>
      <c r="K65" s="57"/>
      <c r="L65" s="57">
        <f t="shared" si="1"/>
        <v>0</v>
      </c>
      <c r="M65" s="63"/>
      <c r="N65" s="63"/>
      <c r="O65" s="53"/>
      <c r="P65" s="54"/>
      <c r="Q65" s="54"/>
      <c r="R65" s="54">
        <f t="shared" si="8"/>
        <v>0</v>
      </c>
      <c r="S65" s="54">
        <f t="shared" si="9"/>
        <v>0</v>
      </c>
      <c r="T65" s="54">
        <f t="shared" si="10"/>
        <v>0</v>
      </c>
      <c r="U65" s="57"/>
      <c r="V65" s="90" t="str">
        <f>IF(AND(B65='DC - CN'!$C$16,OR(T65&lt;&gt;0,U65&lt;&gt;0)),"x","")</f>
        <v/>
      </c>
    </row>
    <row r="66" spans="1:22" ht="18" customHeight="1">
      <c r="A66" s="2" t="str">
        <f t="shared" si="0"/>
        <v/>
      </c>
      <c r="B66" s="3"/>
      <c r="C66" s="3"/>
      <c r="D66" s="85"/>
      <c r="E66" s="85"/>
      <c r="F66" s="85"/>
      <c r="G66" s="77"/>
      <c r="H66" s="52"/>
      <c r="I66" s="52"/>
      <c r="J66" s="52">
        <f t="shared" si="7"/>
        <v>0</v>
      </c>
      <c r="K66" s="57"/>
      <c r="L66" s="57">
        <f t="shared" si="1"/>
        <v>0</v>
      </c>
      <c r="M66" s="63"/>
      <c r="N66" s="63"/>
      <c r="O66" s="53"/>
      <c r="P66" s="54"/>
      <c r="Q66" s="54"/>
      <c r="R66" s="54">
        <f t="shared" si="8"/>
        <v>0</v>
      </c>
      <c r="S66" s="54">
        <f t="shared" si="9"/>
        <v>0</v>
      </c>
      <c r="T66" s="54">
        <f t="shared" si="10"/>
        <v>0</v>
      </c>
      <c r="U66" s="57"/>
      <c r="V66" s="90" t="str">
        <f>IF(AND(B66='DC - CN'!$C$16,OR(T66&lt;&gt;0,U66&lt;&gt;0)),"x","")</f>
        <v/>
      </c>
    </row>
    <row r="67" spans="1:22" ht="18" customHeight="1">
      <c r="A67" s="2" t="str">
        <f t="shared" ref="A67:A130" si="11">IF(B67&lt;&gt;"",ROW()-2,"")</f>
        <v/>
      </c>
      <c r="B67" s="3"/>
      <c r="C67" s="3"/>
      <c r="D67" s="85"/>
      <c r="E67" s="85"/>
      <c r="F67" s="85"/>
      <c r="G67" s="77"/>
      <c r="H67" s="52"/>
      <c r="I67" s="52"/>
      <c r="J67" s="52">
        <f t="shared" ref="J67:J130" si="12">H67*I67</f>
        <v>0</v>
      </c>
      <c r="K67" s="57"/>
      <c r="L67" s="57">
        <f t="shared" si="1"/>
        <v>0</v>
      </c>
      <c r="M67" s="63"/>
      <c r="N67" s="63"/>
      <c r="O67" s="53"/>
      <c r="P67" s="54"/>
      <c r="Q67" s="54"/>
      <c r="R67" s="54">
        <f t="shared" si="8"/>
        <v>0</v>
      </c>
      <c r="S67" s="54">
        <f t="shared" ref="S67:S130" si="13">P67*Q67</f>
        <v>0</v>
      </c>
      <c r="T67" s="54">
        <f t="shared" ref="T67:T130" si="14">P67*(Q67+R67)</f>
        <v>0</v>
      </c>
      <c r="U67" s="57"/>
      <c r="V67" s="90" t="str">
        <f>IF(AND(B67='DC - CN'!$C$16,OR(T67&lt;&gt;0,U67&lt;&gt;0)),"x","")</f>
        <v/>
      </c>
    </row>
    <row r="68" spans="1:22" ht="18" customHeight="1">
      <c r="A68" s="2" t="str">
        <f t="shared" si="11"/>
        <v/>
      </c>
      <c r="B68" s="3"/>
      <c r="C68" s="3"/>
      <c r="D68" s="85"/>
      <c r="E68" s="85"/>
      <c r="F68" s="85"/>
      <c r="G68" s="77"/>
      <c r="H68" s="52"/>
      <c r="I68" s="52"/>
      <c r="J68" s="52">
        <f t="shared" si="12"/>
        <v>0</v>
      </c>
      <c r="K68" s="57"/>
      <c r="L68" s="57">
        <f t="shared" ref="L68:L131" si="15">IF(Q68&lt;&gt;"",ROUND(K68*Q68,0),0)</f>
        <v>0</v>
      </c>
      <c r="M68" s="63"/>
      <c r="N68" s="63"/>
      <c r="O68" s="53"/>
      <c r="P68" s="54"/>
      <c r="Q68" s="54"/>
      <c r="R68" s="54">
        <f t="shared" si="8"/>
        <v>0</v>
      </c>
      <c r="S68" s="54">
        <f t="shared" si="13"/>
        <v>0</v>
      </c>
      <c r="T68" s="54">
        <f t="shared" si="14"/>
        <v>0</v>
      </c>
      <c r="U68" s="57"/>
      <c r="V68" s="90" t="str">
        <f>IF(AND(B68='DC - CN'!$C$16,OR(T68&lt;&gt;0,U68&lt;&gt;0)),"x","")</f>
        <v/>
      </c>
    </row>
    <row r="69" spans="1:22" ht="18" customHeight="1">
      <c r="A69" s="2" t="str">
        <f t="shared" si="11"/>
        <v/>
      </c>
      <c r="B69" s="3"/>
      <c r="C69" s="3"/>
      <c r="D69" s="85"/>
      <c r="E69" s="85"/>
      <c r="F69" s="85"/>
      <c r="G69" s="77"/>
      <c r="H69" s="52"/>
      <c r="I69" s="52"/>
      <c r="J69" s="52">
        <f t="shared" si="12"/>
        <v>0</v>
      </c>
      <c r="K69" s="57"/>
      <c r="L69" s="57">
        <f t="shared" si="15"/>
        <v>0</v>
      </c>
      <c r="M69" s="63"/>
      <c r="N69" s="63"/>
      <c r="O69" s="53"/>
      <c r="P69" s="54"/>
      <c r="Q69" s="54"/>
      <c r="R69" s="54">
        <f t="shared" si="8"/>
        <v>0</v>
      </c>
      <c r="S69" s="54">
        <f t="shared" si="13"/>
        <v>0</v>
      </c>
      <c r="T69" s="54">
        <f t="shared" si="14"/>
        <v>0</v>
      </c>
      <c r="U69" s="57"/>
      <c r="V69" s="90" t="str">
        <f>IF(AND(B69='DC - CN'!$C$16,OR(T69&lt;&gt;0,U69&lt;&gt;0)),"x","")</f>
        <v/>
      </c>
    </row>
    <row r="70" spans="1:22" ht="18" customHeight="1">
      <c r="A70" s="2" t="str">
        <f t="shared" si="11"/>
        <v/>
      </c>
      <c r="B70" s="3"/>
      <c r="C70" s="3"/>
      <c r="D70" s="85"/>
      <c r="E70" s="85"/>
      <c r="F70" s="85"/>
      <c r="G70" s="77"/>
      <c r="H70" s="52"/>
      <c r="I70" s="52"/>
      <c r="J70" s="52">
        <f t="shared" si="12"/>
        <v>0</v>
      </c>
      <c r="K70" s="57"/>
      <c r="L70" s="57">
        <f t="shared" si="15"/>
        <v>0</v>
      </c>
      <c r="M70" s="63"/>
      <c r="N70" s="63"/>
      <c r="O70" s="53"/>
      <c r="P70" s="54"/>
      <c r="Q70" s="54"/>
      <c r="R70" s="54">
        <f t="shared" si="8"/>
        <v>0</v>
      </c>
      <c r="S70" s="54">
        <f t="shared" si="13"/>
        <v>0</v>
      </c>
      <c r="T70" s="54">
        <f t="shared" si="14"/>
        <v>0</v>
      </c>
      <c r="U70" s="57"/>
      <c r="V70" s="90" t="str">
        <f>IF(AND(B70='DC - CN'!$C$16,OR(T70&lt;&gt;0,U70&lt;&gt;0)),"x","")</f>
        <v/>
      </c>
    </row>
    <row r="71" spans="1:22" ht="18" customHeight="1">
      <c r="A71" s="2" t="str">
        <f t="shared" si="11"/>
        <v/>
      </c>
      <c r="B71" s="3"/>
      <c r="C71" s="3"/>
      <c r="D71" s="85"/>
      <c r="E71" s="85"/>
      <c r="F71" s="85"/>
      <c r="G71" s="77"/>
      <c r="H71" s="52"/>
      <c r="I71" s="52"/>
      <c r="J71" s="52">
        <f t="shared" si="12"/>
        <v>0</v>
      </c>
      <c r="K71" s="57"/>
      <c r="L71" s="57">
        <f t="shared" si="15"/>
        <v>0</v>
      </c>
      <c r="M71" s="63"/>
      <c r="N71" s="63"/>
      <c r="O71" s="53"/>
      <c r="P71" s="54"/>
      <c r="Q71" s="54"/>
      <c r="R71" s="54">
        <f t="shared" si="8"/>
        <v>0</v>
      </c>
      <c r="S71" s="54">
        <f t="shared" si="13"/>
        <v>0</v>
      </c>
      <c r="T71" s="54">
        <f t="shared" si="14"/>
        <v>0</v>
      </c>
      <c r="U71" s="57"/>
      <c r="V71" s="90" t="str">
        <f>IF(AND(B71='DC - CN'!$C$16,OR(T71&lt;&gt;0,U71&lt;&gt;0)),"x","")</f>
        <v/>
      </c>
    </row>
    <row r="72" spans="1:22" ht="18" customHeight="1">
      <c r="A72" s="2" t="str">
        <f t="shared" si="11"/>
        <v/>
      </c>
      <c r="B72" s="3"/>
      <c r="C72" s="3"/>
      <c r="D72" s="85"/>
      <c r="E72" s="85"/>
      <c r="F72" s="85"/>
      <c r="G72" s="77"/>
      <c r="H72" s="52"/>
      <c r="I72" s="52"/>
      <c r="J72" s="52">
        <f t="shared" si="12"/>
        <v>0</v>
      </c>
      <c r="K72" s="57"/>
      <c r="L72" s="57">
        <f t="shared" si="15"/>
        <v>0</v>
      </c>
      <c r="M72" s="63"/>
      <c r="N72" s="63"/>
      <c r="O72" s="53"/>
      <c r="P72" s="54"/>
      <c r="Q72" s="54"/>
      <c r="R72" s="54">
        <f t="shared" si="8"/>
        <v>0</v>
      </c>
      <c r="S72" s="54">
        <f t="shared" si="13"/>
        <v>0</v>
      </c>
      <c r="T72" s="54">
        <f t="shared" si="14"/>
        <v>0</v>
      </c>
      <c r="U72" s="57"/>
      <c r="V72" s="90" t="str">
        <f>IF(AND(B72='DC - CN'!$C$16,OR(T72&lt;&gt;0,U72&lt;&gt;0)),"x","")</f>
        <v/>
      </c>
    </row>
    <row r="73" spans="1:22" ht="18" customHeight="1">
      <c r="A73" s="2" t="str">
        <f t="shared" si="11"/>
        <v/>
      </c>
      <c r="B73" s="3"/>
      <c r="C73" s="3"/>
      <c r="D73" s="85"/>
      <c r="E73" s="85"/>
      <c r="F73" s="85"/>
      <c r="G73" s="77"/>
      <c r="H73" s="52"/>
      <c r="I73" s="52"/>
      <c r="J73" s="52">
        <f t="shared" si="12"/>
        <v>0</v>
      </c>
      <c r="K73" s="57"/>
      <c r="L73" s="57">
        <f t="shared" si="15"/>
        <v>0</v>
      </c>
      <c r="M73" s="63"/>
      <c r="N73" s="63"/>
      <c r="O73" s="53"/>
      <c r="P73" s="54"/>
      <c r="Q73" s="54"/>
      <c r="R73" s="54">
        <f t="shared" si="8"/>
        <v>0</v>
      </c>
      <c r="S73" s="54">
        <f t="shared" si="13"/>
        <v>0</v>
      </c>
      <c r="T73" s="54">
        <f t="shared" si="14"/>
        <v>0</v>
      </c>
      <c r="U73" s="57"/>
      <c r="V73" s="90" t="str">
        <f>IF(AND(B73='DC - CN'!$C$16,OR(T73&lt;&gt;0,U73&lt;&gt;0)),"x","")</f>
        <v/>
      </c>
    </row>
    <row r="74" spans="1:22" ht="18" customHeight="1">
      <c r="A74" s="2" t="str">
        <f t="shared" si="11"/>
        <v/>
      </c>
      <c r="B74" s="3"/>
      <c r="C74" s="3"/>
      <c r="D74" s="85"/>
      <c r="E74" s="85"/>
      <c r="F74" s="85"/>
      <c r="G74" s="77"/>
      <c r="H74" s="52"/>
      <c r="I74" s="52"/>
      <c r="J74" s="52">
        <f t="shared" si="12"/>
        <v>0</v>
      </c>
      <c r="K74" s="57"/>
      <c r="L74" s="57">
        <f t="shared" si="15"/>
        <v>0</v>
      </c>
      <c r="M74" s="63"/>
      <c r="N74" s="63"/>
      <c r="O74" s="53"/>
      <c r="P74" s="54"/>
      <c r="Q74" s="54"/>
      <c r="R74" s="54">
        <f t="shared" si="8"/>
        <v>0</v>
      </c>
      <c r="S74" s="54">
        <f t="shared" si="13"/>
        <v>0</v>
      </c>
      <c r="T74" s="54">
        <f t="shared" si="14"/>
        <v>0</v>
      </c>
      <c r="U74" s="57"/>
      <c r="V74" s="90" t="str">
        <f>IF(AND(B74='DC - CN'!$C$16,OR(T74&lt;&gt;0,U74&lt;&gt;0)),"x","")</f>
        <v/>
      </c>
    </row>
    <row r="75" spans="1:22" ht="18" customHeight="1">
      <c r="A75" s="2" t="str">
        <f t="shared" si="11"/>
        <v/>
      </c>
      <c r="B75" s="3"/>
      <c r="C75" s="3"/>
      <c r="D75" s="85"/>
      <c r="E75" s="85"/>
      <c r="F75" s="85"/>
      <c r="G75" s="77"/>
      <c r="H75" s="52"/>
      <c r="I75" s="52"/>
      <c r="J75" s="52">
        <f t="shared" si="12"/>
        <v>0</v>
      </c>
      <c r="K75" s="57"/>
      <c r="L75" s="57">
        <f t="shared" si="15"/>
        <v>0</v>
      </c>
      <c r="M75" s="63"/>
      <c r="N75" s="63"/>
      <c r="O75" s="53"/>
      <c r="P75" s="54"/>
      <c r="Q75" s="54"/>
      <c r="R75" s="54">
        <f t="shared" si="8"/>
        <v>0</v>
      </c>
      <c r="S75" s="54">
        <f t="shared" si="13"/>
        <v>0</v>
      </c>
      <c r="T75" s="54">
        <f t="shared" si="14"/>
        <v>0</v>
      </c>
      <c r="U75" s="57"/>
      <c r="V75" s="90" t="str">
        <f>IF(AND(B75='DC - CN'!$C$16,OR(T75&lt;&gt;0,U75&lt;&gt;0)),"x","")</f>
        <v/>
      </c>
    </row>
    <row r="76" spans="1:22" ht="18" customHeight="1">
      <c r="A76" s="2" t="str">
        <f t="shared" si="11"/>
        <v/>
      </c>
      <c r="B76" s="3"/>
      <c r="C76" s="3"/>
      <c r="D76" s="85"/>
      <c r="E76" s="85"/>
      <c r="F76" s="85"/>
      <c r="G76" s="77"/>
      <c r="H76" s="52"/>
      <c r="I76" s="52"/>
      <c r="J76" s="52">
        <f t="shared" si="12"/>
        <v>0</v>
      </c>
      <c r="K76" s="57"/>
      <c r="L76" s="57">
        <f t="shared" si="15"/>
        <v>0</v>
      </c>
      <c r="M76" s="63"/>
      <c r="N76" s="63"/>
      <c r="O76" s="53"/>
      <c r="P76" s="54"/>
      <c r="Q76" s="54"/>
      <c r="R76" s="54">
        <f t="shared" si="8"/>
        <v>0</v>
      </c>
      <c r="S76" s="54">
        <f t="shared" si="13"/>
        <v>0</v>
      </c>
      <c r="T76" s="54">
        <f t="shared" si="14"/>
        <v>0</v>
      </c>
      <c r="U76" s="57"/>
      <c r="V76" s="90" t="str">
        <f>IF(AND(B76='DC - CN'!$C$16,OR(T76&lt;&gt;0,U76&lt;&gt;0)),"x","")</f>
        <v/>
      </c>
    </row>
    <row r="77" spans="1:22" ht="18" customHeight="1">
      <c r="A77" s="2" t="str">
        <f t="shared" si="11"/>
        <v/>
      </c>
      <c r="B77" s="3"/>
      <c r="C77" s="3"/>
      <c r="D77" s="85"/>
      <c r="E77" s="85"/>
      <c r="F77" s="85"/>
      <c r="G77" s="77"/>
      <c r="H77" s="52"/>
      <c r="I77" s="52"/>
      <c r="J77" s="52">
        <f t="shared" si="12"/>
        <v>0</v>
      </c>
      <c r="K77" s="57"/>
      <c r="L77" s="57">
        <f t="shared" si="15"/>
        <v>0</v>
      </c>
      <c r="M77" s="63"/>
      <c r="N77" s="63"/>
      <c r="O77" s="53"/>
      <c r="P77" s="54"/>
      <c r="Q77" s="54"/>
      <c r="R77" s="54">
        <f t="shared" si="8"/>
        <v>0</v>
      </c>
      <c r="S77" s="54">
        <f t="shared" si="13"/>
        <v>0</v>
      </c>
      <c r="T77" s="54">
        <f t="shared" si="14"/>
        <v>0</v>
      </c>
      <c r="U77" s="57"/>
      <c r="V77" s="90" t="str">
        <f>IF(AND(B77='DC - CN'!$C$16,OR(T77&lt;&gt;0,U77&lt;&gt;0)),"x","")</f>
        <v/>
      </c>
    </row>
    <row r="78" spans="1:22" ht="18" customHeight="1">
      <c r="A78" s="2" t="str">
        <f t="shared" si="11"/>
        <v/>
      </c>
      <c r="B78" s="3"/>
      <c r="C78" s="3"/>
      <c r="D78" s="85"/>
      <c r="E78" s="85"/>
      <c r="F78" s="85"/>
      <c r="G78" s="77"/>
      <c r="H78" s="52"/>
      <c r="I78" s="52"/>
      <c r="J78" s="52">
        <f t="shared" si="12"/>
        <v>0</v>
      </c>
      <c r="K78" s="57"/>
      <c r="L78" s="57">
        <f t="shared" si="15"/>
        <v>0</v>
      </c>
      <c r="M78" s="63"/>
      <c r="N78" s="63"/>
      <c r="O78" s="53"/>
      <c r="P78" s="54"/>
      <c r="Q78" s="54"/>
      <c r="R78" s="54">
        <f t="shared" si="8"/>
        <v>0</v>
      </c>
      <c r="S78" s="54">
        <f t="shared" si="13"/>
        <v>0</v>
      </c>
      <c r="T78" s="54">
        <f t="shared" si="14"/>
        <v>0</v>
      </c>
      <c r="U78" s="57"/>
      <c r="V78" s="90" t="str">
        <f>IF(AND(B78='DC - CN'!$C$16,OR(T78&lt;&gt;0,U78&lt;&gt;0)),"x","")</f>
        <v/>
      </c>
    </row>
    <row r="79" spans="1:22" ht="18" customHeight="1">
      <c r="A79" s="2" t="str">
        <f t="shared" si="11"/>
        <v/>
      </c>
      <c r="B79" s="3"/>
      <c r="C79" s="3"/>
      <c r="D79" s="85"/>
      <c r="E79" s="85"/>
      <c r="F79" s="85"/>
      <c r="G79" s="77"/>
      <c r="H79" s="52"/>
      <c r="I79" s="52"/>
      <c r="J79" s="52">
        <f t="shared" si="12"/>
        <v>0</v>
      </c>
      <c r="K79" s="57"/>
      <c r="L79" s="57">
        <f t="shared" si="15"/>
        <v>0</v>
      </c>
      <c r="M79" s="63"/>
      <c r="N79" s="63"/>
      <c r="O79" s="53"/>
      <c r="P79" s="54"/>
      <c r="Q79" s="54"/>
      <c r="R79" s="54">
        <f t="shared" si="8"/>
        <v>0</v>
      </c>
      <c r="S79" s="54">
        <f t="shared" si="13"/>
        <v>0</v>
      </c>
      <c r="T79" s="54">
        <f t="shared" si="14"/>
        <v>0</v>
      </c>
      <c r="U79" s="57"/>
      <c r="V79" s="90" t="str">
        <f>IF(AND(B79='DC - CN'!$C$16,OR(T79&lt;&gt;0,U79&lt;&gt;0)),"x","")</f>
        <v/>
      </c>
    </row>
    <row r="80" spans="1:22" ht="18" customHeight="1">
      <c r="A80" s="2" t="str">
        <f t="shared" si="11"/>
        <v/>
      </c>
      <c r="B80" s="3"/>
      <c r="C80" s="3"/>
      <c r="D80" s="85"/>
      <c r="E80" s="85"/>
      <c r="F80" s="85"/>
      <c r="G80" s="77"/>
      <c r="H80" s="52"/>
      <c r="I80" s="52"/>
      <c r="J80" s="52">
        <f t="shared" si="12"/>
        <v>0</v>
      </c>
      <c r="K80" s="57"/>
      <c r="L80" s="57">
        <f t="shared" si="15"/>
        <v>0</v>
      </c>
      <c r="M80" s="63"/>
      <c r="N80" s="63"/>
      <c r="O80" s="53"/>
      <c r="P80" s="54"/>
      <c r="Q80" s="54"/>
      <c r="R80" s="54">
        <f t="shared" si="8"/>
        <v>0</v>
      </c>
      <c r="S80" s="54">
        <f t="shared" si="13"/>
        <v>0</v>
      </c>
      <c r="T80" s="54">
        <f t="shared" si="14"/>
        <v>0</v>
      </c>
      <c r="U80" s="57"/>
      <c r="V80" s="90" t="str">
        <f>IF(AND(B80='DC - CN'!$C$16,OR(T80&lt;&gt;0,U80&lt;&gt;0)),"x","")</f>
        <v/>
      </c>
    </row>
    <row r="81" spans="1:22" ht="18" customHeight="1">
      <c r="A81" s="2" t="str">
        <f t="shared" si="11"/>
        <v/>
      </c>
      <c r="B81" s="3"/>
      <c r="C81" s="3"/>
      <c r="D81" s="85"/>
      <c r="E81" s="85"/>
      <c r="F81" s="85"/>
      <c r="G81" s="77"/>
      <c r="H81" s="52"/>
      <c r="I81" s="52"/>
      <c r="J81" s="52">
        <f t="shared" si="12"/>
        <v>0</v>
      </c>
      <c r="K81" s="57"/>
      <c r="L81" s="57">
        <f t="shared" si="15"/>
        <v>0</v>
      </c>
      <c r="M81" s="63"/>
      <c r="N81" s="63"/>
      <c r="O81" s="53"/>
      <c r="P81" s="54"/>
      <c r="Q81" s="54"/>
      <c r="R81" s="54">
        <f t="shared" si="8"/>
        <v>0</v>
      </c>
      <c r="S81" s="54">
        <f t="shared" si="13"/>
        <v>0</v>
      </c>
      <c r="T81" s="54">
        <f t="shared" si="14"/>
        <v>0</v>
      </c>
      <c r="U81" s="57"/>
      <c r="V81" s="90" t="str">
        <f>IF(AND(B81='DC - CN'!$C$16,OR(T81&lt;&gt;0,U81&lt;&gt;0)),"x","")</f>
        <v/>
      </c>
    </row>
    <row r="82" spans="1:22" ht="18" customHeight="1">
      <c r="A82" s="2" t="str">
        <f t="shared" si="11"/>
        <v/>
      </c>
      <c r="B82" s="3"/>
      <c r="C82" s="3"/>
      <c r="D82" s="85"/>
      <c r="E82" s="85"/>
      <c r="F82" s="85"/>
      <c r="G82" s="77"/>
      <c r="H82" s="52"/>
      <c r="I82" s="52"/>
      <c r="J82" s="52">
        <f t="shared" si="12"/>
        <v>0</v>
      </c>
      <c r="K82" s="57"/>
      <c r="L82" s="57">
        <f t="shared" si="15"/>
        <v>0</v>
      </c>
      <c r="M82" s="63"/>
      <c r="N82" s="63"/>
      <c r="O82" s="53"/>
      <c r="P82" s="54"/>
      <c r="Q82" s="54"/>
      <c r="R82" s="54">
        <f t="shared" si="8"/>
        <v>0</v>
      </c>
      <c r="S82" s="54">
        <f t="shared" si="13"/>
        <v>0</v>
      </c>
      <c r="T82" s="54">
        <f t="shared" si="14"/>
        <v>0</v>
      </c>
      <c r="U82" s="57"/>
      <c r="V82" s="90" t="str">
        <f>IF(AND(B82='DC - CN'!$C$16,OR(T82&lt;&gt;0,U82&lt;&gt;0)),"x","")</f>
        <v/>
      </c>
    </row>
    <row r="83" spans="1:22" ht="18" customHeight="1">
      <c r="A83" s="2" t="str">
        <f t="shared" si="11"/>
        <v/>
      </c>
      <c r="B83" s="3"/>
      <c r="C83" s="3"/>
      <c r="D83" s="85"/>
      <c r="E83" s="85"/>
      <c r="F83" s="85"/>
      <c r="G83" s="77"/>
      <c r="H83" s="52"/>
      <c r="I83" s="52"/>
      <c r="J83" s="52">
        <f t="shared" si="12"/>
        <v>0</v>
      </c>
      <c r="K83" s="57"/>
      <c r="L83" s="57">
        <f t="shared" si="15"/>
        <v>0</v>
      </c>
      <c r="M83" s="63"/>
      <c r="N83" s="63"/>
      <c r="O83" s="53"/>
      <c r="P83" s="54"/>
      <c r="Q83" s="54"/>
      <c r="R83" s="54">
        <f t="shared" si="8"/>
        <v>0</v>
      </c>
      <c r="S83" s="54">
        <f t="shared" si="13"/>
        <v>0</v>
      </c>
      <c r="T83" s="54">
        <f t="shared" si="14"/>
        <v>0</v>
      </c>
      <c r="U83" s="57"/>
      <c r="V83" s="90" t="str">
        <f>IF(AND(B83='DC - CN'!$C$16,OR(T83&lt;&gt;0,U83&lt;&gt;0)),"x","")</f>
        <v/>
      </c>
    </row>
    <row r="84" spans="1:22" ht="18" customHeight="1">
      <c r="A84" s="2" t="str">
        <f t="shared" si="11"/>
        <v/>
      </c>
      <c r="B84" s="3"/>
      <c r="C84" s="3"/>
      <c r="D84" s="85"/>
      <c r="E84" s="85"/>
      <c r="F84" s="85"/>
      <c r="G84" s="77"/>
      <c r="H84" s="52"/>
      <c r="I84" s="52"/>
      <c r="J84" s="52">
        <f t="shared" si="12"/>
        <v>0</v>
      </c>
      <c r="K84" s="57"/>
      <c r="L84" s="57">
        <f t="shared" si="15"/>
        <v>0</v>
      </c>
      <c r="M84" s="63"/>
      <c r="N84" s="63"/>
      <c r="O84" s="53"/>
      <c r="P84" s="54"/>
      <c r="Q84" s="54"/>
      <c r="R84" s="54">
        <f t="shared" si="8"/>
        <v>0</v>
      </c>
      <c r="S84" s="54">
        <f t="shared" si="13"/>
        <v>0</v>
      </c>
      <c r="T84" s="54">
        <f t="shared" si="14"/>
        <v>0</v>
      </c>
      <c r="U84" s="57"/>
      <c r="V84" s="90" t="str">
        <f>IF(AND(B84='DC - CN'!$C$16,OR(T84&lt;&gt;0,U84&lt;&gt;0)),"x","")</f>
        <v/>
      </c>
    </row>
    <row r="85" spans="1:22" ht="18" customHeight="1">
      <c r="A85" s="2" t="str">
        <f t="shared" si="11"/>
        <v/>
      </c>
      <c r="B85" s="3"/>
      <c r="C85" s="3"/>
      <c r="D85" s="85"/>
      <c r="E85" s="85"/>
      <c r="F85" s="85"/>
      <c r="G85" s="77"/>
      <c r="H85" s="52"/>
      <c r="I85" s="52"/>
      <c r="J85" s="52">
        <f t="shared" si="12"/>
        <v>0</v>
      </c>
      <c r="K85" s="57"/>
      <c r="L85" s="57">
        <f t="shared" si="15"/>
        <v>0</v>
      </c>
      <c r="M85" s="63"/>
      <c r="N85" s="63"/>
      <c r="O85" s="53"/>
      <c r="P85" s="54"/>
      <c r="Q85" s="54"/>
      <c r="R85" s="54">
        <f t="shared" si="8"/>
        <v>0</v>
      </c>
      <c r="S85" s="54">
        <f t="shared" si="13"/>
        <v>0</v>
      </c>
      <c r="T85" s="54">
        <f t="shared" si="14"/>
        <v>0</v>
      </c>
      <c r="U85" s="57"/>
      <c r="V85" s="90" t="str">
        <f>IF(AND(B85='DC - CN'!$C$16,OR(T85&lt;&gt;0,U85&lt;&gt;0)),"x","")</f>
        <v/>
      </c>
    </row>
    <row r="86" spans="1:22" ht="18" customHeight="1">
      <c r="A86" s="2" t="str">
        <f t="shared" si="11"/>
        <v/>
      </c>
      <c r="B86" s="3"/>
      <c r="C86" s="3"/>
      <c r="D86" s="85"/>
      <c r="E86" s="85"/>
      <c r="F86" s="85"/>
      <c r="G86" s="77"/>
      <c r="H86" s="52"/>
      <c r="I86" s="52"/>
      <c r="J86" s="52">
        <f t="shared" si="12"/>
        <v>0</v>
      </c>
      <c r="K86" s="57"/>
      <c r="L86" s="57">
        <f t="shared" si="15"/>
        <v>0</v>
      </c>
      <c r="M86" s="63"/>
      <c r="N86" s="63"/>
      <c r="O86" s="53"/>
      <c r="P86" s="54"/>
      <c r="Q86" s="54"/>
      <c r="R86" s="54">
        <f t="shared" si="8"/>
        <v>0</v>
      </c>
      <c r="S86" s="54">
        <f t="shared" si="13"/>
        <v>0</v>
      </c>
      <c r="T86" s="54">
        <f t="shared" si="14"/>
        <v>0</v>
      </c>
      <c r="U86" s="57"/>
      <c r="V86" s="90" t="str">
        <f>IF(AND(B86='DC - CN'!$C$16,OR(T86&lt;&gt;0,U86&lt;&gt;0)),"x","")</f>
        <v/>
      </c>
    </row>
    <row r="87" spans="1:22" ht="18" customHeight="1">
      <c r="A87" s="2" t="str">
        <f t="shared" si="11"/>
        <v/>
      </c>
      <c r="B87" s="3"/>
      <c r="C87" s="3"/>
      <c r="D87" s="85"/>
      <c r="E87" s="85"/>
      <c r="F87" s="85"/>
      <c r="G87" s="77"/>
      <c r="H87" s="52"/>
      <c r="I87" s="52"/>
      <c r="J87" s="52">
        <f t="shared" si="12"/>
        <v>0</v>
      </c>
      <c r="K87" s="57"/>
      <c r="L87" s="57">
        <f t="shared" si="15"/>
        <v>0</v>
      </c>
      <c r="M87" s="63"/>
      <c r="N87" s="63"/>
      <c r="O87" s="53"/>
      <c r="P87" s="54"/>
      <c r="Q87" s="54"/>
      <c r="R87" s="54">
        <f t="shared" si="8"/>
        <v>0</v>
      </c>
      <c r="S87" s="54">
        <f t="shared" si="13"/>
        <v>0</v>
      </c>
      <c r="T87" s="54">
        <f t="shared" si="14"/>
        <v>0</v>
      </c>
      <c r="U87" s="57"/>
      <c r="V87" s="90" t="str">
        <f>IF(AND(B87='DC - CN'!$C$16,OR(T87&lt;&gt;0,U87&lt;&gt;0)),"x","")</f>
        <v/>
      </c>
    </row>
    <row r="88" spans="1:22" ht="18" customHeight="1">
      <c r="A88" s="2" t="str">
        <f t="shared" si="11"/>
        <v/>
      </c>
      <c r="B88" s="3"/>
      <c r="C88" s="3"/>
      <c r="D88" s="85"/>
      <c r="E88" s="85"/>
      <c r="F88" s="85"/>
      <c r="G88" s="77"/>
      <c r="H88" s="52"/>
      <c r="I88" s="52"/>
      <c r="J88" s="52">
        <f t="shared" si="12"/>
        <v>0</v>
      </c>
      <c r="K88" s="57"/>
      <c r="L88" s="57">
        <f t="shared" si="15"/>
        <v>0</v>
      </c>
      <c r="M88" s="63"/>
      <c r="N88" s="63"/>
      <c r="O88" s="53"/>
      <c r="P88" s="54"/>
      <c r="Q88" s="54"/>
      <c r="R88" s="54">
        <f t="shared" si="8"/>
        <v>0</v>
      </c>
      <c r="S88" s="54">
        <f t="shared" si="13"/>
        <v>0</v>
      </c>
      <c r="T88" s="54">
        <f t="shared" si="14"/>
        <v>0</v>
      </c>
      <c r="U88" s="57"/>
      <c r="V88" s="90" t="str">
        <f>IF(AND(B88='DC - CN'!$C$16,OR(T88&lt;&gt;0,U88&lt;&gt;0)),"x","")</f>
        <v/>
      </c>
    </row>
    <row r="89" spans="1:22" ht="18" customHeight="1">
      <c r="A89" s="2" t="str">
        <f t="shared" si="11"/>
        <v/>
      </c>
      <c r="B89" s="3"/>
      <c r="C89" s="3"/>
      <c r="D89" s="85"/>
      <c r="E89" s="85"/>
      <c r="F89" s="85"/>
      <c r="G89" s="77"/>
      <c r="H89" s="52"/>
      <c r="I89" s="52"/>
      <c r="J89" s="52">
        <f t="shared" si="12"/>
        <v>0</v>
      </c>
      <c r="K89" s="57"/>
      <c r="L89" s="57">
        <f t="shared" si="15"/>
        <v>0</v>
      </c>
      <c r="M89" s="63"/>
      <c r="N89" s="63"/>
      <c r="O89" s="53"/>
      <c r="P89" s="54"/>
      <c r="Q89" s="54"/>
      <c r="R89" s="54">
        <f t="shared" si="8"/>
        <v>0</v>
      </c>
      <c r="S89" s="54">
        <f t="shared" si="13"/>
        <v>0</v>
      </c>
      <c r="T89" s="54">
        <f t="shared" si="14"/>
        <v>0</v>
      </c>
      <c r="U89" s="57"/>
      <c r="V89" s="90" t="str">
        <f>IF(AND(B89='DC - CN'!$C$16,OR(T89&lt;&gt;0,U89&lt;&gt;0)),"x","")</f>
        <v/>
      </c>
    </row>
    <row r="90" spans="1:22" ht="18" customHeight="1">
      <c r="A90" s="2" t="str">
        <f t="shared" si="11"/>
        <v/>
      </c>
      <c r="B90" s="3"/>
      <c r="C90" s="3"/>
      <c r="D90" s="85"/>
      <c r="E90" s="85"/>
      <c r="F90" s="85"/>
      <c r="G90" s="77"/>
      <c r="H90" s="52"/>
      <c r="I90" s="52"/>
      <c r="J90" s="52">
        <f t="shared" si="12"/>
        <v>0</v>
      </c>
      <c r="K90" s="57"/>
      <c r="L90" s="57">
        <f t="shared" si="15"/>
        <v>0</v>
      </c>
      <c r="M90" s="63"/>
      <c r="N90" s="63"/>
      <c r="O90" s="53"/>
      <c r="P90" s="54"/>
      <c r="Q90" s="54"/>
      <c r="R90" s="54">
        <f t="shared" si="8"/>
        <v>0</v>
      </c>
      <c r="S90" s="54">
        <f t="shared" si="13"/>
        <v>0</v>
      </c>
      <c r="T90" s="54">
        <f t="shared" si="14"/>
        <v>0</v>
      </c>
      <c r="U90" s="57"/>
      <c r="V90" s="90" t="str">
        <f>IF(AND(B90='DC - CN'!$C$16,OR(T90&lt;&gt;0,U90&lt;&gt;0)),"x","")</f>
        <v/>
      </c>
    </row>
    <row r="91" spans="1:22" ht="18" customHeight="1">
      <c r="A91" s="2" t="str">
        <f t="shared" si="11"/>
        <v/>
      </c>
      <c r="B91" s="3"/>
      <c r="C91" s="3"/>
      <c r="D91" s="85"/>
      <c r="E91" s="85"/>
      <c r="F91" s="85"/>
      <c r="G91" s="77"/>
      <c r="H91" s="52"/>
      <c r="I91" s="52"/>
      <c r="J91" s="52">
        <f t="shared" si="12"/>
        <v>0</v>
      </c>
      <c r="K91" s="57"/>
      <c r="L91" s="57">
        <f t="shared" si="15"/>
        <v>0</v>
      </c>
      <c r="M91" s="63"/>
      <c r="N91" s="63"/>
      <c r="O91" s="53"/>
      <c r="P91" s="54"/>
      <c r="Q91" s="54"/>
      <c r="R91" s="54">
        <f t="shared" si="8"/>
        <v>0</v>
      </c>
      <c r="S91" s="54">
        <f t="shared" si="13"/>
        <v>0</v>
      </c>
      <c r="T91" s="54">
        <f t="shared" si="14"/>
        <v>0</v>
      </c>
      <c r="U91" s="57"/>
      <c r="V91" s="90" t="str">
        <f>IF(AND(B91='DC - CN'!$C$16,OR(T91&lt;&gt;0,U91&lt;&gt;0)),"x","")</f>
        <v/>
      </c>
    </row>
    <row r="92" spans="1:22" ht="18" customHeight="1">
      <c r="A92" s="2" t="str">
        <f t="shared" si="11"/>
        <v/>
      </c>
      <c r="B92" s="3"/>
      <c r="C92" s="3"/>
      <c r="D92" s="85"/>
      <c r="E92" s="85"/>
      <c r="F92" s="85"/>
      <c r="G92" s="77"/>
      <c r="H92" s="52"/>
      <c r="I92" s="52"/>
      <c r="J92" s="52">
        <f t="shared" si="12"/>
        <v>0</v>
      </c>
      <c r="K92" s="57"/>
      <c r="L92" s="57">
        <f t="shared" si="15"/>
        <v>0</v>
      </c>
      <c r="M92" s="63"/>
      <c r="N92" s="63"/>
      <c r="O92" s="53"/>
      <c r="P92" s="54"/>
      <c r="Q92" s="54"/>
      <c r="R92" s="54">
        <f t="shared" si="8"/>
        <v>0</v>
      </c>
      <c r="S92" s="54">
        <f t="shared" si="13"/>
        <v>0</v>
      </c>
      <c r="T92" s="54">
        <f t="shared" si="14"/>
        <v>0</v>
      </c>
      <c r="U92" s="57"/>
      <c r="V92" s="90" t="str">
        <f>IF(AND(B92='DC - CN'!$C$16,OR(T92&lt;&gt;0,U92&lt;&gt;0)),"x","")</f>
        <v/>
      </c>
    </row>
    <row r="93" spans="1:22" ht="18" customHeight="1">
      <c r="A93" s="2" t="str">
        <f t="shared" si="11"/>
        <v/>
      </c>
      <c r="B93" s="3"/>
      <c r="C93" s="3"/>
      <c r="D93" s="85"/>
      <c r="E93" s="85"/>
      <c r="F93" s="85"/>
      <c r="G93" s="77"/>
      <c r="H93" s="52"/>
      <c r="I93" s="52"/>
      <c r="J93" s="52">
        <f t="shared" si="12"/>
        <v>0</v>
      </c>
      <c r="K93" s="57"/>
      <c r="L93" s="57">
        <f t="shared" si="15"/>
        <v>0</v>
      </c>
      <c r="M93" s="63"/>
      <c r="N93" s="63"/>
      <c r="O93" s="53"/>
      <c r="P93" s="54"/>
      <c r="Q93" s="54"/>
      <c r="R93" s="54">
        <f t="shared" si="8"/>
        <v>0</v>
      </c>
      <c r="S93" s="54">
        <f t="shared" si="13"/>
        <v>0</v>
      </c>
      <c r="T93" s="54">
        <f t="shared" si="14"/>
        <v>0</v>
      </c>
      <c r="U93" s="57"/>
      <c r="V93" s="90" t="str">
        <f>IF(AND(B93='DC - CN'!$C$16,OR(T93&lt;&gt;0,U93&lt;&gt;0)),"x","")</f>
        <v/>
      </c>
    </row>
    <row r="94" spans="1:22" ht="18" customHeight="1">
      <c r="A94" s="2" t="str">
        <f t="shared" si="11"/>
        <v/>
      </c>
      <c r="B94" s="3"/>
      <c r="C94" s="3"/>
      <c r="D94" s="85"/>
      <c r="E94" s="85"/>
      <c r="F94" s="85"/>
      <c r="G94" s="77"/>
      <c r="H94" s="52"/>
      <c r="I94" s="52"/>
      <c r="J94" s="52">
        <f t="shared" si="12"/>
        <v>0</v>
      </c>
      <c r="K94" s="57"/>
      <c r="L94" s="57">
        <f t="shared" si="15"/>
        <v>0</v>
      </c>
      <c r="M94" s="63"/>
      <c r="N94" s="63"/>
      <c r="O94" s="53"/>
      <c r="P94" s="54"/>
      <c r="Q94" s="54"/>
      <c r="R94" s="54">
        <f t="shared" si="8"/>
        <v>0</v>
      </c>
      <c r="S94" s="54">
        <f t="shared" si="13"/>
        <v>0</v>
      </c>
      <c r="T94" s="54">
        <f t="shared" si="14"/>
        <v>0</v>
      </c>
      <c r="U94" s="57"/>
      <c r="V94" s="90" t="str">
        <f>IF(AND(B94='DC - CN'!$C$16,OR(T94&lt;&gt;0,U94&lt;&gt;0)),"x","")</f>
        <v/>
      </c>
    </row>
    <row r="95" spans="1:22" ht="18" customHeight="1">
      <c r="A95" s="2" t="str">
        <f t="shared" si="11"/>
        <v/>
      </c>
      <c r="B95" s="3"/>
      <c r="C95" s="3"/>
      <c r="D95" s="85"/>
      <c r="E95" s="85"/>
      <c r="F95" s="85"/>
      <c r="G95" s="77"/>
      <c r="H95" s="52"/>
      <c r="I95" s="52"/>
      <c r="J95" s="52">
        <f t="shared" si="12"/>
        <v>0</v>
      </c>
      <c r="K95" s="57"/>
      <c r="L95" s="57">
        <f t="shared" si="15"/>
        <v>0</v>
      </c>
      <c r="M95" s="63"/>
      <c r="N95" s="63"/>
      <c r="O95" s="53"/>
      <c r="P95" s="54"/>
      <c r="Q95" s="54"/>
      <c r="R95" s="54">
        <f t="shared" si="8"/>
        <v>0</v>
      </c>
      <c r="S95" s="54">
        <f t="shared" si="13"/>
        <v>0</v>
      </c>
      <c r="T95" s="54">
        <f t="shared" si="14"/>
        <v>0</v>
      </c>
      <c r="U95" s="57"/>
      <c r="V95" s="90" t="str">
        <f>IF(AND(B95='DC - CN'!$C$16,OR(T95&lt;&gt;0,U95&lt;&gt;0)),"x","")</f>
        <v/>
      </c>
    </row>
    <row r="96" spans="1:22" ht="18" customHeight="1">
      <c r="A96" s="2" t="str">
        <f t="shared" si="11"/>
        <v/>
      </c>
      <c r="B96" s="3"/>
      <c r="C96" s="3"/>
      <c r="D96" s="85"/>
      <c r="E96" s="85"/>
      <c r="F96" s="85"/>
      <c r="G96" s="77"/>
      <c r="H96" s="52"/>
      <c r="I96" s="52"/>
      <c r="J96" s="52">
        <f t="shared" si="12"/>
        <v>0</v>
      </c>
      <c r="K96" s="57"/>
      <c r="L96" s="57">
        <f t="shared" si="15"/>
        <v>0</v>
      </c>
      <c r="M96" s="63"/>
      <c r="N96" s="63"/>
      <c r="O96" s="53"/>
      <c r="P96" s="54"/>
      <c r="Q96" s="54"/>
      <c r="R96" s="54">
        <f t="shared" si="8"/>
        <v>0</v>
      </c>
      <c r="S96" s="54">
        <f t="shared" si="13"/>
        <v>0</v>
      </c>
      <c r="T96" s="54">
        <f t="shared" si="14"/>
        <v>0</v>
      </c>
      <c r="U96" s="57"/>
      <c r="V96" s="90" t="str">
        <f>IF(AND(B96='DC - CN'!$C$16,OR(T96&lt;&gt;0,U96&lt;&gt;0)),"x","")</f>
        <v/>
      </c>
    </row>
    <row r="97" spans="1:22" ht="18" customHeight="1">
      <c r="A97" s="2" t="str">
        <f t="shared" si="11"/>
        <v/>
      </c>
      <c r="B97" s="3"/>
      <c r="C97" s="3"/>
      <c r="D97" s="85"/>
      <c r="E97" s="85"/>
      <c r="F97" s="85"/>
      <c r="G97" s="77"/>
      <c r="H97" s="52"/>
      <c r="I97" s="52"/>
      <c r="J97" s="52">
        <f t="shared" si="12"/>
        <v>0</v>
      </c>
      <c r="K97" s="57"/>
      <c r="L97" s="57">
        <f t="shared" si="15"/>
        <v>0</v>
      </c>
      <c r="M97" s="63"/>
      <c r="N97" s="63"/>
      <c r="O97" s="53"/>
      <c r="P97" s="54"/>
      <c r="Q97" s="54"/>
      <c r="R97" s="54">
        <f t="shared" si="8"/>
        <v>0</v>
      </c>
      <c r="S97" s="54">
        <f t="shared" si="13"/>
        <v>0</v>
      </c>
      <c r="T97" s="54">
        <f t="shared" si="14"/>
        <v>0</v>
      </c>
      <c r="U97" s="57"/>
      <c r="V97" s="90" t="str">
        <f>IF(AND(B97='DC - CN'!$C$16,OR(T97&lt;&gt;0,U97&lt;&gt;0)),"x","")</f>
        <v/>
      </c>
    </row>
    <row r="98" spans="1:22" ht="18" customHeight="1">
      <c r="A98" s="2" t="str">
        <f t="shared" si="11"/>
        <v/>
      </c>
      <c r="B98" s="3"/>
      <c r="C98" s="3"/>
      <c r="D98" s="85"/>
      <c r="E98" s="85"/>
      <c r="F98" s="85"/>
      <c r="G98" s="77"/>
      <c r="H98" s="52"/>
      <c r="I98" s="52"/>
      <c r="J98" s="52">
        <f t="shared" si="12"/>
        <v>0</v>
      </c>
      <c r="K98" s="57"/>
      <c r="L98" s="57">
        <f t="shared" si="15"/>
        <v>0</v>
      </c>
      <c r="M98" s="63"/>
      <c r="N98" s="63"/>
      <c r="O98" s="53"/>
      <c r="P98" s="54"/>
      <c r="Q98" s="54"/>
      <c r="R98" s="54">
        <f t="shared" ref="R98:R161" si="16">Q98*10%</f>
        <v>0</v>
      </c>
      <c r="S98" s="54">
        <f t="shared" si="13"/>
        <v>0</v>
      </c>
      <c r="T98" s="54">
        <f t="shared" si="14"/>
        <v>0</v>
      </c>
      <c r="U98" s="57"/>
      <c r="V98" s="90" t="str">
        <f>IF(AND(B98='DC - CN'!$C$16,OR(T98&lt;&gt;0,U98&lt;&gt;0)),"x","")</f>
        <v/>
      </c>
    </row>
    <row r="99" spans="1:22" ht="18" customHeight="1">
      <c r="A99" s="2" t="str">
        <f t="shared" si="11"/>
        <v/>
      </c>
      <c r="B99" s="3"/>
      <c r="C99" s="3"/>
      <c r="D99" s="85"/>
      <c r="E99" s="85"/>
      <c r="F99" s="85"/>
      <c r="G99" s="77"/>
      <c r="H99" s="52"/>
      <c r="I99" s="52"/>
      <c r="J99" s="52">
        <f t="shared" si="12"/>
        <v>0</v>
      </c>
      <c r="K99" s="57"/>
      <c r="L99" s="57">
        <f t="shared" si="15"/>
        <v>0</v>
      </c>
      <c r="M99" s="63"/>
      <c r="N99" s="63"/>
      <c r="O99" s="53"/>
      <c r="P99" s="54"/>
      <c r="Q99" s="54"/>
      <c r="R99" s="54">
        <f t="shared" si="16"/>
        <v>0</v>
      </c>
      <c r="S99" s="54">
        <f t="shared" si="13"/>
        <v>0</v>
      </c>
      <c r="T99" s="54">
        <f t="shared" si="14"/>
        <v>0</v>
      </c>
      <c r="U99" s="57"/>
      <c r="V99" s="90" t="str">
        <f>IF(AND(B99='DC - CN'!$C$16,OR(T99&lt;&gt;0,U99&lt;&gt;0)),"x","")</f>
        <v/>
      </c>
    </row>
    <row r="100" spans="1:22" ht="18" customHeight="1">
      <c r="A100" s="2" t="str">
        <f t="shared" si="11"/>
        <v/>
      </c>
      <c r="B100" s="3"/>
      <c r="C100" s="3"/>
      <c r="D100" s="85"/>
      <c r="E100" s="85"/>
      <c r="F100" s="85"/>
      <c r="G100" s="77"/>
      <c r="H100" s="52"/>
      <c r="I100" s="52"/>
      <c r="J100" s="52">
        <f t="shared" si="12"/>
        <v>0</v>
      </c>
      <c r="K100" s="57"/>
      <c r="L100" s="57">
        <f t="shared" si="15"/>
        <v>0</v>
      </c>
      <c r="M100" s="63"/>
      <c r="N100" s="63"/>
      <c r="O100" s="53"/>
      <c r="P100" s="54"/>
      <c r="Q100" s="54"/>
      <c r="R100" s="54">
        <f t="shared" si="16"/>
        <v>0</v>
      </c>
      <c r="S100" s="54">
        <f t="shared" si="13"/>
        <v>0</v>
      </c>
      <c r="T100" s="54">
        <f t="shared" si="14"/>
        <v>0</v>
      </c>
      <c r="U100" s="57"/>
      <c r="V100" s="90" t="str">
        <f>IF(AND(B100='DC - CN'!$C$16,OR(T100&lt;&gt;0,U100&lt;&gt;0)),"x","")</f>
        <v/>
      </c>
    </row>
    <row r="101" spans="1:22" ht="18" customHeight="1">
      <c r="A101" s="2" t="str">
        <f t="shared" si="11"/>
        <v/>
      </c>
      <c r="B101" s="3"/>
      <c r="C101" s="3"/>
      <c r="D101" s="85"/>
      <c r="E101" s="85"/>
      <c r="F101" s="85"/>
      <c r="G101" s="77"/>
      <c r="H101" s="52"/>
      <c r="I101" s="52"/>
      <c r="J101" s="52">
        <f t="shared" si="12"/>
        <v>0</v>
      </c>
      <c r="K101" s="57"/>
      <c r="L101" s="57">
        <f t="shared" si="15"/>
        <v>0</v>
      </c>
      <c r="M101" s="63"/>
      <c r="N101" s="63"/>
      <c r="O101" s="53"/>
      <c r="P101" s="54"/>
      <c r="Q101" s="54"/>
      <c r="R101" s="54">
        <f t="shared" si="16"/>
        <v>0</v>
      </c>
      <c r="S101" s="54">
        <f t="shared" si="13"/>
        <v>0</v>
      </c>
      <c r="T101" s="54">
        <f t="shared" si="14"/>
        <v>0</v>
      </c>
      <c r="U101" s="57"/>
      <c r="V101" s="90" t="str">
        <f>IF(AND(B101='DC - CN'!$C$16,OR(T101&lt;&gt;0,U101&lt;&gt;0)),"x","")</f>
        <v/>
      </c>
    </row>
    <row r="102" spans="1:22" ht="18" customHeight="1">
      <c r="A102" s="2" t="str">
        <f t="shared" si="11"/>
        <v/>
      </c>
      <c r="B102" s="3"/>
      <c r="C102" s="3"/>
      <c r="D102" s="85"/>
      <c r="E102" s="85"/>
      <c r="F102" s="85"/>
      <c r="G102" s="77"/>
      <c r="H102" s="52"/>
      <c r="I102" s="52"/>
      <c r="J102" s="52">
        <f t="shared" si="12"/>
        <v>0</v>
      </c>
      <c r="K102" s="57"/>
      <c r="L102" s="57">
        <f t="shared" si="15"/>
        <v>0</v>
      </c>
      <c r="M102" s="63"/>
      <c r="N102" s="63"/>
      <c r="O102" s="53"/>
      <c r="P102" s="54"/>
      <c r="Q102" s="54"/>
      <c r="R102" s="54">
        <f t="shared" si="16"/>
        <v>0</v>
      </c>
      <c r="S102" s="54">
        <f t="shared" si="13"/>
        <v>0</v>
      </c>
      <c r="T102" s="54">
        <f t="shared" si="14"/>
        <v>0</v>
      </c>
      <c r="U102" s="57"/>
      <c r="V102" s="90" t="str">
        <f>IF(AND(B102='DC - CN'!$C$16,OR(T102&lt;&gt;0,U102&lt;&gt;0)),"x","")</f>
        <v/>
      </c>
    </row>
    <row r="103" spans="1:22" ht="18" customHeight="1">
      <c r="A103" s="2" t="str">
        <f t="shared" si="11"/>
        <v/>
      </c>
      <c r="B103" s="3"/>
      <c r="C103" s="3"/>
      <c r="D103" s="85"/>
      <c r="E103" s="85"/>
      <c r="F103" s="85"/>
      <c r="G103" s="77"/>
      <c r="H103" s="52"/>
      <c r="I103" s="52"/>
      <c r="J103" s="52">
        <f t="shared" si="12"/>
        <v>0</v>
      </c>
      <c r="K103" s="57"/>
      <c r="L103" s="57">
        <f t="shared" si="15"/>
        <v>0</v>
      </c>
      <c r="M103" s="63"/>
      <c r="N103" s="63"/>
      <c r="O103" s="53"/>
      <c r="P103" s="54"/>
      <c r="Q103" s="54"/>
      <c r="R103" s="54">
        <f t="shared" si="16"/>
        <v>0</v>
      </c>
      <c r="S103" s="54">
        <f t="shared" si="13"/>
        <v>0</v>
      </c>
      <c r="T103" s="54">
        <f t="shared" si="14"/>
        <v>0</v>
      </c>
      <c r="U103" s="57"/>
      <c r="V103" s="90" t="str">
        <f>IF(AND(B103='DC - CN'!$C$16,OR(T103&lt;&gt;0,U103&lt;&gt;0)),"x","")</f>
        <v/>
      </c>
    </row>
    <row r="104" spans="1:22" ht="18" customHeight="1">
      <c r="A104" s="2" t="str">
        <f t="shared" si="11"/>
        <v/>
      </c>
      <c r="B104" s="3"/>
      <c r="C104" s="3"/>
      <c r="D104" s="85"/>
      <c r="E104" s="85"/>
      <c r="F104" s="85"/>
      <c r="G104" s="77"/>
      <c r="H104" s="52"/>
      <c r="I104" s="52"/>
      <c r="J104" s="52">
        <f t="shared" si="12"/>
        <v>0</v>
      </c>
      <c r="K104" s="57"/>
      <c r="L104" s="57">
        <f t="shared" si="15"/>
        <v>0</v>
      </c>
      <c r="M104" s="63"/>
      <c r="N104" s="63"/>
      <c r="O104" s="53"/>
      <c r="P104" s="54"/>
      <c r="Q104" s="54"/>
      <c r="R104" s="54">
        <f t="shared" si="16"/>
        <v>0</v>
      </c>
      <c r="S104" s="54">
        <f t="shared" si="13"/>
        <v>0</v>
      </c>
      <c r="T104" s="54">
        <f t="shared" si="14"/>
        <v>0</v>
      </c>
      <c r="U104" s="57"/>
      <c r="V104" s="90" t="str">
        <f>IF(AND(B104='DC - CN'!$C$16,OR(T104&lt;&gt;0,U104&lt;&gt;0)),"x","")</f>
        <v/>
      </c>
    </row>
    <row r="105" spans="1:22" ht="18" customHeight="1">
      <c r="A105" s="2" t="str">
        <f t="shared" si="11"/>
        <v/>
      </c>
      <c r="B105" s="3"/>
      <c r="C105" s="3"/>
      <c r="D105" s="85"/>
      <c r="E105" s="85"/>
      <c r="F105" s="85"/>
      <c r="G105" s="77"/>
      <c r="H105" s="52"/>
      <c r="I105" s="52"/>
      <c r="J105" s="52">
        <f t="shared" si="12"/>
        <v>0</v>
      </c>
      <c r="K105" s="57"/>
      <c r="L105" s="57">
        <f t="shared" si="15"/>
        <v>0</v>
      </c>
      <c r="M105" s="63"/>
      <c r="N105" s="63"/>
      <c r="O105" s="53"/>
      <c r="P105" s="54"/>
      <c r="Q105" s="54"/>
      <c r="R105" s="54">
        <f t="shared" si="16"/>
        <v>0</v>
      </c>
      <c r="S105" s="54">
        <f t="shared" si="13"/>
        <v>0</v>
      </c>
      <c r="T105" s="54">
        <f t="shared" si="14"/>
        <v>0</v>
      </c>
      <c r="U105" s="57"/>
      <c r="V105" s="90" t="str">
        <f>IF(AND(B105='DC - CN'!$C$16,OR(T105&lt;&gt;0,U105&lt;&gt;0)),"x","")</f>
        <v/>
      </c>
    </row>
    <row r="106" spans="1:22" ht="18" customHeight="1">
      <c r="A106" s="2" t="str">
        <f t="shared" si="11"/>
        <v/>
      </c>
      <c r="B106" s="3"/>
      <c r="C106" s="3"/>
      <c r="D106" s="85"/>
      <c r="E106" s="85"/>
      <c r="F106" s="85"/>
      <c r="G106" s="77"/>
      <c r="H106" s="52"/>
      <c r="I106" s="52"/>
      <c r="J106" s="52">
        <f t="shared" si="12"/>
        <v>0</v>
      </c>
      <c r="K106" s="57"/>
      <c r="L106" s="57">
        <f t="shared" si="15"/>
        <v>0</v>
      </c>
      <c r="M106" s="63"/>
      <c r="N106" s="63"/>
      <c r="O106" s="53"/>
      <c r="P106" s="54"/>
      <c r="Q106" s="54"/>
      <c r="R106" s="54">
        <f t="shared" si="16"/>
        <v>0</v>
      </c>
      <c r="S106" s="54">
        <f t="shared" si="13"/>
        <v>0</v>
      </c>
      <c r="T106" s="54">
        <f t="shared" si="14"/>
        <v>0</v>
      </c>
      <c r="U106" s="57"/>
      <c r="V106" s="90" t="str">
        <f>IF(AND(B106='DC - CN'!$C$16,OR(T106&lt;&gt;0,U106&lt;&gt;0)),"x","")</f>
        <v/>
      </c>
    </row>
    <row r="107" spans="1:22" ht="18" customHeight="1">
      <c r="A107" s="2" t="str">
        <f t="shared" si="11"/>
        <v/>
      </c>
      <c r="B107" s="3"/>
      <c r="C107" s="3"/>
      <c r="D107" s="85"/>
      <c r="E107" s="85"/>
      <c r="F107" s="85"/>
      <c r="G107" s="77"/>
      <c r="H107" s="52"/>
      <c r="I107" s="52"/>
      <c r="J107" s="52">
        <f t="shared" si="12"/>
        <v>0</v>
      </c>
      <c r="K107" s="57"/>
      <c r="L107" s="57">
        <f t="shared" si="15"/>
        <v>0</v>
      </c>
      <c r="M107" s="63"/>
      <c r="N107" s="63"/>
      <c r="O107" s="53"/>
      <c r="P107" s="54"/>
      <c r="Q107" s="54"/>
      <c r="R107" s="54">
        <f t="shared" si="16"/>
        <v>0</v>
      </c>
      <c r="S107" s="54">
        <f t="shared" si="13"/>
        <v>0</v>
      </c>
      <c r="T107" s="54">
        <f t="shared" si="14"/>
        <v>0</v>
      </c>
      <c r="U107" s="57"/>
      <c r="V107" s="90" t="str">
        <f>IF(AND(B107='DC - CN'!$C$16,OR(T107&lt;&gt;0,U107&lt;&gt;0)),"x","")</f>
        <v/>
      </c>
    </row>
    <row r="108" spans="1:22" ht="18" customHeight="1">
      <c r="A108" s="2" t="str">
        <f t="shared" si="11"/>
        <v/>
      </c>
      <c r="B108" s="3"/>
      <c r="C108" s="3"/>
      <c r="D108" s="85"/>
      <c r="E108" s="85"/>
      <c r="F108" s="85"/>
      <c r="G108" s="77"/>
      <c r="H108" s="52"/>
      <c r="I108" s="52"/>
      <c r="J108" s="52">
        <f t="shared" si="12"/>
        <v>0</v>
      </c>
      <c r="K108" s="57"/>
      <c r="L108" s="57">
        <f t="shared" si="15"/>
        <v>0</v>
      </c>
      <c r="M108" s="63"/>
      <c r="N108" s="63"/>
      <c r="O108" s="53"/>
      <c r="P108" s="54"/>
      <c r="Q108" s="54"/>
      <c r="R108" s="54">
        <f t="shared" si="16"/>
        <v>0</v>
      </c>
      <c r="S108" s="54">
        <f t="shared" si="13"/>
        <v>0</v>
      </c>
      <c r="T108" s="54">
        <f t="shared" si="14"/>
        <v>0</v>
      </c>
      <c r="U108" s="57"/>
      <c r="V108" s="90" t="str">
        <f>IF(AND(B108='DC - CN'!$C$16,OR(T108&lt;&gt;0,U108&lt;&gt;0)),"x","")</f>
        <v/>
      </c>
    </row>
    <row r="109" spans="1:22" ht="18" customHeight="1">
      <c r="A109" s="2" t="str">
        <f t="shared" si="11"/>
        <v/>
      </c>
      <c r="B109" s="3"/>
      <c r="C109" s="3"/>
      <c r="D109" s="85"/>
      <c r="E109" s="85"/>
      <c r="F109" s="85"/>
      <c r="G109" s="77"/>
      <c r="H109" s="52"/>
      <c r="I109" s="52"/>
      <c r="J109" s="52">
        <f t="shared" si="12"/>
        <v>0</v>
      </c>
      <c r="K109" s="57"/>
      <c r="L109" s="57">
        <f t="shared" si="15"/>
        <v>0</v>
      </c>
      <c r="M109" s="63"/>
      <c r="N109" s="63"/>
      <c r="O109" s="53"/>
      <c r="P109" s="54"/>
      <c r="Q109" s="54"/>
      <c r="R109" s="54">
        <f t="shared" si="16"/>
        <v>0</v>
      </c>
      <c r="S109" s="54">
        <f t="shared" si="13"/>
        <v>0</v>
      </c>
      <c r="T109" s="54">
        <f t="shared" si="14"/>
        <v>0</v>
      </c>
      <c r="U109" s="57"/>
      <c r="V109" s="90" t="str">
        <f>IF(AND(B109='DC - CN'!$C$16,OR(T109&lt;&gt;0,U109&lt;&gt;0)),"x","")</f>
        <v/>
      </c>
    </row>
    <row r="110" spans="1:22" ht="18" customHeight="1">
      <c r="A110" s="2" t="str">
        <f t="shared" si="11"/>
        <v/>
      </c>
      <c r="B110" s="3"/>
      <c r="C110" s="3"/>
      <c r="D110" s="85"/>
      <c r="E110" s="85"/>
      <c r="F110" s="85"/>
      <c r="G110" s="77"/>
      <c r="H110" s="52"/>
      <c r="I110" s="52"/>
      <c r="J110" s="52">
        <f t="shared" si="12"/>
        <v>0</v>
      </c>
      <c r="K110" s="57"/>
      <c r="L110" s="57">
        <f t="shared" si="15"/>
        <v>0</v>
      </c>
      <c r="M110" s="63"/>
      <c r="N110" s="63"/>
      <c r="O110" s="53"/>
      <c r="P110" s="54"/>
      <c r="Q110" s="54"/>
      <c r="R110" s="54">
        <f t="shared" si="16"/>
        <v>0</v>
      </c>
      <c r="S110" s="54">
        <f t="shared" si="13"/>
        <v>0</v>
      </c>
      <c r="T110" s="54">
        <f t="shared" si="14"/>
        <v>0</v>
      </c>
      <c r="U110" s="57"/>
      <c r="V110" s="90" t="str">
        <f>IF(AND(B110='DC - CN'!$C$16,OR(T110&lt;&gt;0,U110&lt;&gt;0)),"x","")</f>
        <v/>
      </c>
    </row>
    <row r="111" spans="1:22" ht="18" customHeight="1">
      <c r="A111" s="2" t="str">
        <f t="shared" si="11"/>
        <v/>
      </c>
      <c r="B111" s="3"/>
      <c r="C111" s="3"/>
      <c r="D111" s="85"/>
      <c r="E111" s="85"/>
      <c r="F111" s="85"/>
      <c r="G111" s="77"/>
      <c r="H111" s="52"/>
      <c r="I111" s="52"/>
      <c r="J111" s="52">
        <f t="shared" si="12"/>
        <v>0</v>
      </c>
      <c r="K111" s="57"/>
      <c r="L111" s="57">
        <f t="shared" si="15"/>
        <v>0</v>
      </c>
      <c r="M111" s="63"/>
      <c r="N111" s="63"/>
      <c r="O111" s="53"/>
      <c r="P111" s="54"/>
      <c r="Q111" s="54"/>
      <c r="R111" s="54">
        <f t="shared" si="16"/>
        <v>0</v>
      </c>
      <c r="S111" s="54">
        <f t="shared" si="13"/>
        <v>0</v>
      </c>
      <c r="T111" s="54">
        <f t="shared" si="14"/>
        <v>0</v>
      </c>
      <c r="U111" s="57"/>
      <c r="V111" s="90" t="str">
        <f>IF(AND(B111='DC - CN'!$C$16,OR(T111&lt;&gt;0,U111&lt;&gt;0)),"x","")</f>
        <v/>
      </c>
    </row>
    <row r="112" spans="1:22" ht="18" customHeight="1">
      <c r="A112" s="2" t="str">
        <f t="shared" si="11"/>
        <v/>
      </c>
      <c r="B112" s="3"/>
      <c r="C112" s="3"/>
      <c r="D112" s="85"/>
      <c r="E112" s="85"/>
      <c r="F112" s="85"/>
      <c r="G112" s="77"/>
      <c r="H112" s="52"/>
      <c r="I112" s="52"/>
      <c r="J112" s="52">
        <f t="shared" si="12"/>
        <v>0</v>
      </c>
      <c r="K112" s="57"/>
      <c r="L112" s="57">
        <f t="shared" si="15"/>
        <v>0</v>
      </c>
      <c r="M112" s="63"/>
      <c r="N112" s="63"/>
      <c r="O112" s="53"/>
      <c r="P112" s="54"/>
      <c r="Q112" s="54"/>
      <c r="R112" s="54">
        <f t="shared" si="16"/>
        <v>0</v>
      </c>
      <c r="S112" s="54">
        <f t="shared" si="13"/>
        <v>0</v>
      </c>
      <c r="T112" s="54">
        <f t="shared" si="14"/>
        <v>0</v>
      </c>
      <c r="U112" s="57"/>
      <c r="V112" s="90" t="str">
        <f>IF(AND(B112='DC - CN'!$C$16,OR(T112&lt;&gt;0,U112&lt;&gt;0)),"x","")</f>
        <v/>
      </c>
    </row>
    <row r="113" spans="1:22" ht="18" customHeight="1">
      <c r="A113" s="2" t="str">
        <f t="shared" si="11"/>
        <v/>
      </c>
      <c r="B113" s="3"/>
      <c r="C113" s="3"/>
      <c r="D113" s="85"/>
      <c r="E113" s="85"/>
      <c r="F113" s="85"/>
      <c r="G113" s="77"/>
      <c r="H113" s="52"/>
      <c r="I113" s="52"/>
      <c r="J113" s="52">
        <f t="shared" si="12"/>
        <v>0</v>
      </c>
      <c r="K113" s="57"/>
      <c r="L113" s="57">
        <f t="shared" si="15"/>
        <v>0</v>
      </c>
      <c r="M113" s="63"/>
      <c r="N113" s="63"/>
      <c r="O113" s="53"/>
      <c r="P113" s="54"/>
      <c r="Q113" s="54"/>
      <c r="R113" s="54">
        <f t="shared" si="16"/>
        <v>0</v>
      </c>
      <c r="S113" s="54">
        <f t="shared" si="13"/>
        <v>0</v>
      </c>
      <c r="T113" s="54">
        <f t="shared" si="14"/>
        <v>0</v>
      </c>
      <c r="U113" s="57"/>
      <c r="V113" s="90" t="str">
        <f>IF(AND(B113='DC - CN'!$C$16,OR(T113&lt;&gt;0,U113&lt;&gt;0)),"x","")</f>
        <v/>
      </c>
    </row>
    <row r="114" spans="1:22" ht="18" customHeight="1">
      <c r="A114" s="2" t="str">
        <f t="shared" si="11"/>
        <v/>
      </c>
      <c r="B114" s="3"/>
      <c r="C114" s="3"/>
      <c r="D114" s="85"/>
      <c r="E114" s="85"/>
      <c r="F114" s="85"/>
      <c r="G114" s="77"/>
      <c r="H114" s="52"/>
      <c r="I114" s="52"/>
      <c r="J114" s="52">
        <f t="shared" si="12"/>
        <v>0</v>
      </c>
      <c r="K114" s="57"/>
      <c r="L114" s="57">
        <f t="shared" si="15"/>
        <v>0</v>
      </c>
      <c r="M114" s="63"/>
      <c r="N114" s="63"/>
      <c r="O114" s="53"/>
      <c r="P114" s="54"/>
      <c r="Q114" s="54"/>
      <c r="R114" s="54">
        <f t="shared" si="16"/>
        <v>0</v>
      </c>
      <c r="S114" s="54">
        <f t="shared" si="13"/>
        <v>0</v>
      </c>
      <c r="T114" s="54">
        <f t="shared" si="14"/>
        <v>0</v>
      </c>
      <c r="U114" s="57"/>
      <c r="V114" s="90" t="str">
        <f>IF(AND(B114='DC - CN'!$C$16,OR(T114&lt;&gt;0,U114&lt;&gt;0)),"x","")</f>
        <v/>
      </c>
    </row>
    <row r="115" spans="1:22" ht="18" customHeight="1">
      <c r="A115" s="2" t="str">
        <f t="shared" si="11"/>
        <v/>
      </c>
      <c r="B115" s="3"/>
      <c r="C115" s="3"/>
      <c r="D115" s="85"/>
      <c r="E115" s="85"/>
      <c r="F115" s="85"/>
      <c r="G115" s="77"/>
      <c r="H115" s="52"/>
      <c r="I115" s="52"/>
      <c r="J115" s="52">
        <f t="shared" si="12"/>
        <v>0</v>
      </c>
      <c r="K115" s="57"/>
      <c r="L115" s="57">
        <f t="shared" si="15"/>
        <v>0</v>
      </c>
      <c r="M115" s="63"/>
      <c r="N115" s="63"/>
      <c r="O115" s="53"/>
      <c r="P115" s="54"/>
      <c r="Q115" s="54"/>
      <c r="R115" s="54">
        <f t="shared" si="16"/>
        <v>0</v>
      </c>
      <c r="S115" s="54">
        <f t="shared" si="13"/>
        <v>0</v>
      </c>
      <c r="T115" s="54">
        <f t="shared" si="14"/>
        <v>0</v>
      </c>
      <c r="U115" s="57"/>
      <c r="V115" s="90" t="str">
        <f>IF(AND(B115='DC - CN'!$C$16,OR(T115&lt;&gt;0,U115&lt;&gt;0)),"x","")</f>
        <v/>
      </c>
    </row>
    <row r="116" spans="1:22" ht="18" customHeight="1">
      <c r="A116" s="2" t="str">
        <f t="shared" si="11"/>
        <v/>
      </c>
      <c r="B116" s="3"/>
      <c r="C116" s="3"/>
      <c r="D116" s="85"/>
      <c r="E116" s="85"/>
      <c r="F116" s="85"/>
      <c r="G116" s="77"/>
      <c r="H116" s="52"/>
      <c r="I116" s="52"/>
      <c r="J116" s="52">
        <f t="shared" si="12"/>
        <v>0</v>
      </c>
      <c r="K116" s="57"/>
      <c r="L116" s="57">
        <f t="shared" si="15"/>
        <v>0</v>
      </c>
      <c r="M116" s="63"/>
      <c r="N116" s="63"/>
      <c r="O116" s="53"/>
      <c r="P116" s="54"/>
      <c r="Q116" s="54"/>
      <c r="R116" s="54">
        <f t="shared" si="16"/>
        <v>0</v>
      </c>
      <c r="S116" s="54">
        <f t="shared" si="13"/>
        <v>0</v>
      </c>
      <c r="T116" s="54">
        <f t="shared" si="14"/>
        <v>0</v>
      </c>
      <c r="U116" s="57"/>
      <c r="V116" s="90" t="str">
        <f>IF(AND(B116='DC - CN'!$C$16,OR(T116&lt;&gt;0,U116&lt;&gt;0)),"x","")</f>
        <v/>
      </c>
    </row>
    <row r="117" spans="1:22" ht="18" customHeight="1">
      <c r="A117" s="2" t="str">
        <f t="shared" si="11"/>
        <v/>
      </c>
      <c r="B117" s="3"/>
      <c r="C117" s="3"/>
      <c r="D117" s="85"/>
      <c r="E117" s="85"/>
      <c r="F117" s="85"/>
      <c r="G117" s="77"/>
      <c r="H117" s="52"/>
      <c r="I117" s="52"/>
      <c r="J117" s="52">
        <f t="shared" si="12"/>
        <v>0</v>
      </c>
      <c r="K117" s="57"/>
      <c r="L117" s="57">
        <f t="shared" si="15"/>
        <v>0</v>
      </c>
      <c r="M117" s="63"/>
      <c r="N117" s="63"/>
      <c r="O117" s="53"/>
      <c r="P117" s="54"/>
      <c r="Q117" s="54"/>
      <c r="R117" s="54">
        <f t="shared" si="16"/>
        <v>0</v>
      </c>
      <c r="S117" s="54">
        <f t="shared" si="13"/>
        <v>0</v>
      </c>
      <c r="T117" s="54">
        <f t="shared" si="14"/>
        <v>0</v>
      </c>
      <c r="U117" s="57"/>
      <c r="V117" s="90" t="str">
        <f>IF(AND(B117='DC - CN'!$C$16,OR(T117&lt;&gt;0,U117&lt;&gt;0)),"x","")</f>
        <v/>
      </c>
    </row>
    <row r="118" spans="1:22" ht="18" customHeight="1">
      <c r="A118" s="2" t="str">
        <f t="shared" si="11"/>
        <v/>
      </c>
      <c r="B118" s="3"/>
      <c r="C118" s="3"/>
      <c r="D118" s="85"/>
      <c r="E118" s="85"/>
      <c r="F118" s="85"/>
      <c r="G118" s="77"/>
      <c r="H118" s="52"/>
      <c r="I118" s="52"/>
      <c r="J118" s="52">
        <f t="shared" si="12"/>
        <v>0</v>
      </c>
      <c r="K118" s="57"/>
      <c r="L118" s="57">
        <f t="shared" si="15"/>
        <v>0</v>
      </c>
      <c r="M118" s="63"/>
      <c r="N118" s="63"/>
      <c r="O118" s="53"/>
      <c r="P118" s="54"/>
      <c r="Q118" s="54"/>
      <c r="R118" s="54">
        <f t="shared" si="16"/>
        <v>0</v>
      </c>
      <c r="S118" s="54">
        <f t="shared" si="13"/>
        <v>0</v>
      </c>
      <c r="T118" s="54">
        <f t="shared" si="14"/>
        <v>0</v>
      </c>
      <c r="U118" s="57"/>
      <c r="V118" s="90" t="str">
        <f>IF(AND(B118='DC - CN'!$C$16,OR(T118&lt;&gt;0,U118&lt;&gt;0)),"x","")</f>
        <v/>
      </c>
    </row>
    <row r="119" spans="1:22" ht="18" customHeight="1">
      <c r="A119" s="2" t="str">
        <f t="shared" si="11"/>
        <v/>
      </c>
      <c r="B119" s="3"/>
      <c r="C119" s="3"/>
      <c r="D119" s="85"/>
      <c r="E119" s="85"/>
      <c r="F119" s="85"/>
      <c r="G119" s="77"/>
      <c r="H119" s="52"/>
      <c r="I119" s="52"/>
      <c r="J119" s="52">
        <f t="shared" si="12"/>
        <v>0</v>
      </c>
      <c r="K119" s="57"/>
      <c r="L119" s="57">
        <f t="shared" si="15"/>
        <v>0</v>
      </c>
      <c r="M119" s="63"/>
      <c r="N119" s="63"/>
      <c r="O119" s="53"/>
      <c r="P119" s="54"/>
      <c r="Q119" s="54"/>
      <c r="R119" s="54">
        <f t="shared" si="16"/>
        <v>0</v>
      </c>
      <c r="S119" s="54">
        <f t="shared" si="13"/>
        <v>0</v>
      </c>
      <c r="T119" s="54">
        <f t="shared" si="14"/>
        <v>0</v>
      </c>
      <c r="U119" s="57"/>
      <c r="V119" s="90" t="str">
        <f>IF(AND(B119='DC - CN'!$C$16,OR(T119&lt;&gt;0,U119&lt;&gt;0)),"x","")</f>
        <v/>
      </c>
    </row>
    <row r="120" spans="1:22" ht="18" customHeight="1">
      <c r="A120" s="2" t="str">
        <f t="shared" si="11"/>
        <v/>
      </c>
      <c r="B120" s="3"/>
      <c r="C120" s="3"/>
      <c r="D120" s="85"/>
      <c r="E120" s="85"/>
      <c r="F120" s="85"/>
      <c r="G120" s="77"/>
      <c r="H120" s="52"/>
      <c r="I120" s="52"/>
      <c r="J120" s="52">
        <f t="shared" si="12"/>
        <v>0</v>
      </c>
      <c r="K120" s="57"/>
      <c r="L120" s="57">
        <f t="shared" si="15"/>
        <v>0</v>
      </c>
      <c r="M120" s="63"/>
      <c r="N120" s="63"/>
      <c r="O120" s="53"/>
      <c r="P120" s="54"/>
      <c r="Q120" s="54"/>
      <c r="R120" s="54">
        <f t="shared" si="16"/>
        <v>0</v>
      </c>
      <c r="S120" s="54">
        <f t="shared" si="13"/>
        <v>0</v>
      </c>
      <c r="T120" s="54">
        <f t="shared" si="14"/>
        <v>0</v>
      </c>
      <c r="U120" s="57"/>
      <c r="V120" s="90" t="str">
        <f>IF(AND(B120='DC - CN'!$C$16,OR(T120&lt;&gt;0,U120&lt;&gt;0)),"x","")</f>
        <v/>
      </c>
    </row>
    <row r="121" spans="1:22" ht="18" customHeight="1">
      <c r="A121" s="2" t="str">
        <f t="shared" si="11"/>
        <v/>
      </c>
      <c r="B121" s="3"/>
      <c r="C121" s="3"/>
      <c r="D121" s="85"/>
      <c r="E121" s="85"/>
      <c r="F121" s="85"/>
      <c r="G121" s="77"/>
      <c r="H121" s="52"/>
      <c r="I121" s="52"/>
      <c r="J121" s="52">
        <f t="shared" si="12"/>
        <v>0</v>
      </c>
      <c r="K121" s="57"/>
      <c r="L121" s="57">
        <f t="shared" si="15"/>
        <v>0</v>
      </c>
      <c r="M121" s="63"/>
      <c r="N121" s="63"/>
      <c r="O121" s="53"/>
      <c r="P121" s="54"/>
      <c r="Q121" s="54"/>
      <c r="R121" s="54">
        <f t="shared" si="16"/>
        <v>0</v>
      </c>
      <c r="S121" s="54">
        <f t="shared" si="13"/>
        <v>0</v>
      </c>
      <c r="T121" s="54">
        <f t="shared" si="14"/>
        <v>0</v>
      </c>
      <c r="U121" s="57"/>
      <c r="V121" s="90" t="str">
        <f>IF(AND(B121='DC - CN'!$C$16,OR(T121&lt;&gt;0,U121&lt;&gt;0)),"x","")</f>
        <v/>
      </c>
    </row>
    <row r="122" spans="1:22" ht="18" customHeight="1">
      <c r="A122" s="2" t="str">
        <f t="shared" si="11"/>
        <v/>
      </c>
      <c r="B122" s="3"/>
      <c r="C122" s="3"/>
      <c r="D122" s="85"/>
      <c r="E122" s="85"/>
      <c r="F122" s="85"/>
      <c r="G122" s="77"/>
      <c r="H122" s="52"/>
      <c r="I122" s="52"/>
      <c r="J122" s="52">
        <f t="shared" si="12"/>
        <v>0</v>
      </c>
      <c r="K122" s="57"/>
      <c r="L122" s="57">
        <f t="shared" si="15"/>
        <v>0</v>
      </c>
      <c r="M122" s="63"/>
      <c r="N122" s="63"/>
      <c r="O122" s="53"/>
      <c r="P122" s="54"/>
      <c r="Q122" s="54"/>
      <c r="R122" s="54">
        <f t="shared" si="16"/>
        <v>0</v>
      </c>
      <c r="S122" s="54">
        <f t="shared" si="13"/>
        <v>0</v>
      </c>
      <c r="T122" s="54">
        <f t="shared" si="14"/>
        <v>0</v>
      </c>
      <c r="U122" s="57"/>
      <c r="V122" s="90" t="str">
        <f>IF(AND(B122='DC - CN'!$C$16,OR(T122&lt;&gt;0,U122&lt;&gt;0)),"x","")</f>
        <v/>
      </c>
    </row>
    <row r="123" spans="1:22" ht="18" customHeight="1">
      <c r="A123" s="2" t="str">
        <f t="shared" si="11"/>
        <v/>
      </c>
      <c r="B123" s="3"/>
      <c r="C123" s="3"/>
      <c r="D123" s="85"/>
      <c r="E123" s="85"/>
      <c r="F123" s="85"/>
      <c r="G123" s="77"/>
      <c r="H123" s="52"/>
      <c r="I123" s="52"/>
      <c r="J123" s="52">
        <f t="shared" si="12"/>
        <v>0</v>
      </c>
      <c r="K123" s="57"/>
      <c r="L123" s="57">
        <f t="shared" si="15"/>
        <v>0</v>
      </c>
      <c r="M123" s="63"/>
      <c r="N123" s="63"/>
      <c r="O123" s="53"/>
      <c r="P123" s="54"/>
      <c r="Q123" s="54"/>
      <c r="R123" s="54">
        <f t="shared" si="16"/>
        <v>0</v>
      </c>
      <c r="S123" s="54">
        <f t="shared" si="13"/>
        <v>0</v>
      </c>
      <c r="T123" s="54">
        <f t="shared" si="14"/>
        <v>0</v>
      </c>
      <c r="U123" s="57"/>
      <c r="V123" s="90" t="str">
        <f>IF(AND(B123='DC - CN'!$C$16,OR(T123&lt;&gt;0,U123&lt;&gt;0)),"x","")</f>
        <v/>
      </c>
    </row>
    <row r="124" spans="1:22" ht="18" customHeight="1">
      <c r="A124" s="2" t="str">
        <f t="shared" si="11"/>
        <v/>
      </c>
      <c r="B124" s="3"/>
      <c r="C124" s="3"/>
      <c r="D124" s="85"/>
      <c r="E124" s="85"/>
      <c r="F124" s="85"/>
      <c r="G124" s="77"/>
      <c r="H124" s="52"/>
      <c r="I124" s="52"/>
      <c r="J124" s="52">
        <f t="shared" si="12"/>
        <v>0</v>
      </c>
      <c r="K124" s="57"/>
      <c r="L124" s="57">
        <f t="shared" si="15"/>
        <v>0</v>
      </c>
      <c r="M124" s="63"/>
      <c r="N124" s="63"/>
      <c r="O124" s="53"/>
      <c r="P124" s="54"/>
      <c r="Q124" s="54"/>
      <c r="R124" s="54">
        <f t="shared" si="16"/>
        <v>0</v>
      </c>
      <c r="S124" s="54">
        <f t="shared" si="13"/>
        <v>0</v>
      </c>
      <c r="T124" s="54">
        <f t="shared" si="14"/>
        <v>0</v>
      </c>
      <c r="U124" s="57"/>
      <c r="V124" s="90" t="str">
        <f>IF(AND(B124='DC - CN'!$C$16,OR(T124&lt;&gt;0,U124&lt;&gt;0)),"x","")</f>
        <v/>
      </c>
    </row>
    <row r="125" spans="1:22" ht="18" customHeight="1">
      <c r="A125" s="2" t="str">
        <f t="shared" si="11"/>
        <v/>
      </c>
      <c r="B125" s="3"/>
      <c r="C125" s="3"/>
      <c r="D125" s="85"/>
      <c r="E125" s="85"/>
      <c r="F125" s="85"/>
      <c r="G125" s="77"/>
      <c r="H125" s="52"/>
      <c r="I125" s="52"/>
      <c r="J125" s="52">
        <f t="shared" si="12"/>
        <v>0</v>
      </c>
      <c r="K125" s="57"/>
      <c r="L125" s="57">
        <f t="shared" si="15"/>
        <v>0</v>
      </c>
      <c r="M125" s="63"/>
      <c r="N125" s="63"/>
      <c r="O125" s="53"/>
      <c r="P125" s="54"/>
      <c r="Q125" s="54"/>
      <c r="R125" s="54">
        <f t="shared" si="16"/>
        <v>0</v>
      </c>
      <c r="S125" s="54">
        <f t="shared" si="13"/>
        <v>0</v>
      </c>
      <c r="T125" s="54">
        <f t="shared" si="14"/>
        <v>0</v>
      </c>
      <c r="U125" s="57"/>
      <c r="V125" s="90" t="str">
        <f>IF(AND(B125='DC - CN'!$C$16,OR(T125&lt;&gt;0,U125&lt;&gt;0)),"x","")</f>
        <v/>
      </c>
    </row>
    <row r="126" spans="1:22" ht="18" customHeight="1">
      <c r="A126" s="2" t="str">
        <f t="shared" si="11"/>
        <v/>
      </c>
      <c r="B126" s="3"/>
      <c r="C126" s="3"/>
      <c r="D126" s="85"/>
      <c r="E126" s="85"/>
      <c r="F126" s="85"/>
      <c r="G126" s="77"/>
      <c r="H126" s="52"/>
      <c r="I126" s="52"/>
      <c r="J126" s="52">
        <f t="shared" si="12"/>
        <v>0</v>
      </c>
      <c r="K126" s="57"/>
      <c r="L126" s="57">
        <f t="shared" si="15"/>
        <v>0</v>
      </c>
      <c r="M126" s="63"/>
      <c r="N126" s="63"/>
      <c r="O126" s="53"/>
      <c r="P126" s="54"/>
      <c r="Q126" s="54"/>
      <c r="R126" s="54">
        <f t="shared" si="16"/>
        <v>0</v>
      </c>
      <c r="S126" s="54">
        <f t="shared" si="13"/>
        <v>0</v>
      </c>
      <c r="T126" s="54">
        <f t="shared" si="14"/>
        <v>0</v>
      </c>
      <c r="U126" s="57"/>
      <c r="V126" s="90" t="str">
        <f>IF(AND(B126='DC - CN'!$C$16,OR(T126&lt;&gt;0,U126&lt;&gt;0)),"x","")</f>
        <v/>
      </c>
    </row>
    <row r="127" spans="1:22" ht="18" customHeight="1">
      <c r="A127" s="2" t="str">
        <f t="shared" si="11"/>
        <v/>
      </c>
      <c r="B127" s="3"/>
      <c r="C127" s="3"/>
      <c r="D127" s="85"/>
      <c r="E127" s="85"/>
      <c r="F127" s="85"/>
      <c r="G127" s="77"/>
      <c r="H127" s="52"/>
      <c r="I127" s="52"/>
      <c r="J127" s="52">
        <f t="shared" si="12"/>
        <v>0</v>
      </c>
      <c r="K127" s="57"/>
      <c r="L127" s="57">
        <f t="shared" si="15"/>
        <v>0</v>
      </c>
      <c r="M127" s="63"/>
      <c r="N127" s="63"/>
      <c r="O127" s="53"/>
      <c r="P127" s="54"/>
      <c r="Q127" s="54"/>
      <c r="R127" s="54">
        <f t="shared" si="16"/>
        <v>0</v>
      </c>
      <c r="S127" s="54">
        <f t="shared" si="13"/>
        <v>0</v>
      </c>
      <c r="T127" s="54">
        <f t="shared" si="14"/>
        <v>0</v>
      </c>
      <c r="U127" s="57"/>
      <c r="V127" s="90" t="str">
        <f>IF(AND(B127='DC - CN'!$C$16,OR(T127&lt;&gt;0,U127&lt;&gt;0)),"x","")</f>
        <v/>
      </c>
    </row>
    <row r="128" spans="1:22" ht="18" customHeight="1">
      <c r="A128" s="2" t="str">
        <f t="shared" si="11"/>
        <v/>
      </c>
      <c r="B128" s="3"/>
      <c r="C128" s="3"/>
      <c r="D128" s="85"/>
      <c r="E128" s="85"/>
      <c r="F128" s="85"/>
      <c r="G128" s="77"/>
      <c r="H128" s="52"/>
      <c r="I128" s="52"/>
      <c r="J128" s="52">
        <f t="shared" si="12"/>
        <v>0</v>
      </c>
      <c r="K128" s="57"/>
      <c r="L128" s="57">
        <f t="shared" si="15"/>
        <v>0</v>
      </c>
      <c r="M128" s="63"/>
      <c r="N128" s="63"/>
      <c r="O128" s="53"/>
      <c r="P128" s="54"/>
      <c r="Q128" s="54"/>
      <c r="R128" s="54">
        <f t="shared" si="16"/>
        <v>0</v>
      </c>
      <c r="S128" s="54">
        <f t="shared" si="13"/>
        <v>0</v>
      </c>
      <c r="T128" s="54">
        <f t="shared" si="14"/>
        <v>0</v>
      </c>
      <c r="U128" s="57"/>
      <c r="V128" s="90" t="str">
        <f>IF(AND(B128='DC - CN'!$C$16,OR(T128&lt;&gt;0,U128&lt;&gt;0)),"x","")</f>
        <v/>
      </c>
    </row>
    <row r="129" spans="1:22" ht="18" customHeight="1">
      <c r="A129" s="2" t="str">
        <f t="shared" si="11"/>
        <v/>
      </c>
      <c r="B129" s="3"/>
      <c r="C129" s="3"/>
      <c r="D129" s="85"/>
      <c r="E129" s="85"/>
      <c r="F129" s="85"/>
      <c r="G129" s="77"/>
      <c r="H129" s="52"/>
      <c r="I129" s="52"/>
      <c r="J129" s="52">
        <f t="shared" si="12"/>
        <v>0</v>
      </c>
      <c r="K129" s="57"/>
      <c r="L129" s="57">
        <f t="shared" si="15"/>
        <v>0</v>
      </c>
      <c r="M129" s="63"/>
      <c r="N129" s="63"/>
      <c r="O129" s="53"/>
      <c r="P129" s="54"/>
      <c r="Q129" s="54"/>
      <c r="R129" s="54">
        <f t="shared" si="16"/>
        <v>0</v>
      </c>
      <c r="S129" s="54">
        <f t="shared" si="13"/>
        <v>0</v>
      </c>
      <c r="T129" s="54">
        <f t="shared" si="14"/>
        <v>0</v>
      </c>
      <c r="U129" s="57"/>
      <c r="V129" s="90" t="str">
        <f>IF(AND(B129='DC - CN'!$C$16,OR(T129&lt;&gt;0,U129&lt;&gt;0)),"x","")</f>
        <v/>
      </c>
    </row>
    <row r="130" spans="1:22" ht="18" customHeight="1">
      <c r="A130" s="2" t="str">
        <f t="shared" si="11"/>
        <v/>
      </c>
      <c r="B130" s="3"/>
      <c r="C130" s="3"/>
      <c r="D130" s="85"/>
      <c r="E130" s="85"/>
      <c r="F130" s="85"/>
      <c r="G130" s="77"/>
      <c r="H130" s="52"/>
      <c r="I130" s="52"/>
      <c r="J130" s="52">
        <f t="shared" si="12"/>
        <v>0</v>
      </c>
      <c r="K130" s="57"/>
      <c r="L130" s="57">
        <f t="shared" si="15"/>
        <v>0</v>
      </c>
      <c r="M130" s="63"/>
      <c r="N130" s="63"/>
      <c r="O130" s="53"/>
      <c r="P130" s="54"/>
      <c r="Q130" s="54"/>
      <c r="R130" s="54">
        <f t="shared" si="16"/>
        <v>0</v>
      </c>
      <c r="S130" s="54">
        <f t="shared" si="13"/>
        <v>0</v>
      </c>
      <c r="T130" s="54">
        <f t="shared" si="14"/>
        <v>0</v>
      </c>
      <c r="U130" s="57"/>
      <c r="V130" s="90" t="str">
        <f>IF(AND(B130='DC - CN'!$C$16,OR(T130&lt;&gt;0,U130&lt;&gt;0)),"x","")</f>
        <v/>
      </c>
    </row>
    <row r="131" spans="1:22" ht="18" customHeight="1">
      <c r="A131" s="2" t="str">
        <f t="shared" ref="A131:A194" si="17">IF(B131&lt;&gt;"",ROW()-2,"")</f>
        <v/>
      </c>
      <c r="B131" s="3"/>
      <c r="C131" s="3"/>
      <c r="D131" s="85"/>
      <c r="E131" s="85"/>
      <c r="F131" s="85"/>
      <c r="G131" s="77"/>
      <c r="H131" s="52"/>
      <c r="I131" s="52"/>
      <c r="J131" s="52">
        <f t="shared" ref="J131:J194" si="18">H131*I131</f>
        <v>0</v>
      </c>
      <c r="K131" s="57"/>
      <c r="L131" s="57">
        <f t="shared" si="15"/>
        <v>0</v>
      </c>
      <c r="M131" s="63"/>
      <c r="N131" s="63"/>
      <c r="O131" s="53"/>
      <c r="P131" s="54"/>
      <c r="Q131" s="54"/>
      <c r="R131" s="54">
        <f t="shared" si="16"/>
        <v>0</v>
      </c>
      <c r="S131" s="54">
        <f t="shared" ref="S131:S194" si="19">P131*Q131</f>
        <v>0</v>
      </c>
      <c r="T131" s="54">
        <f t="shared" ref="T131:T194" si="20">P131*(Q131+R131)</f>
        <v>0</v>
      </c>
      <c r="U131" s="57"/>
      <c r="V131" s="90" t="str">
        <f>IF(AND(B131='DC - CN'!$C$16,OR(T131&lt;&gt;0,U131&lt;&gt;0)),"x","")</f>
        <v/>
      </c>
    </row>
    <row r="132" spans="1:22" ht="18" customHeight="1">
      <c r="A132" s="2" t="str">
        <f t="shared" si="17"/>
        <v/>
      </c>
      <c r="B132" s="3"/>
      <c r="C132" s="3"/>
      <c r="D132" s="85"/>
      <c r="E132" s="85"/>
      <c r="F132" s="85"/>
      <c r="G132" s="77"/>
      <c r="H132" s="52"/>
      <c r="I132" s="52"/>
      <c r="J132" s="52">
        <f t="shared" si="18"/>
        <v>0</v>
      </c>
      <c r="K132" s="57"/>
      <c r="L132" s="57">
        <f t="shared" ref="L132:L195" si="21">IF(Q132&lt;&gt;"",ROUND(K132*Q132,0),0)</f>
        <v>0</v>
      </c>
      <c r="M132" s="63"/>
      <c r="N132" s="63"/>
      <c r="O132" s="53"/>
      <c r="P132" s="54"/>
      <c r="Q132" s="54"/>
      <c r="R132" s="54">
        <f t="shared" si="16"/>
        <v>0</v>
      </c>
      <c r="S132" s="54">
        <f t="shared" si="19"/>
        <v>0</v>
      </c>
      <c r="T132" s="54">
        <f t="shared" si="20"/>
        <v>0</v>
      </c>
      <c r="U132" s="57"/>
      <c r="V132" s="90" t="str">
        <f>IF(AND(B132='DC - CN'!$C$16,OR(T132&lt;&gt;0,U132&lt;&gt;0)),"x","")</f>
        <v/>
      </c>
    </row>
    <row r="133" spans="1:22" ht="18" customHeight="1">
      <c r="A133" s="2" t="str">
        <f t="shared" si="17"/>
        <v/>
      </c>
      <c r="B133" s="3"/>
      <c r="C133" s="3"/>
      <c r="D133" s="85"/>
      <c r="E133" s="85"/>
      <c r="F133" s="85"/>
      <c r="G133" s="77"/>
      <c r="H133" s="52"/>
      <c r="I133" s="52"/>
      <c r="J133" s="52">
        <f t="shared" si="18"/>
        <v>0</v>
      </c>
      <c r="K133" s="57"/>
      <c r="L133" s="57">
        <f t="shared" si="21"/>
        <v>0</v>
      </c>
      <c r="M133" s="63"/>
      <c r="N133" s="63"/>
      <c r="O133" s="53"/>
      <c r="P133" s="54"/>
      <c r="Q133" s="54"/>
      <c r="R133" s="54">
        <f t="shared" si="16"/>
        <v>0</v>
      </c>
      <c r="S133" s="54">
        <f t="shared" si="19"/>
        <v>0</v>
      </c>
      <c r="T133" s="54">
        <f t="shared" si="20"/>
        <v>0</v>
      </c>
      <c r="U133" s="57"/>
      <c r="V133" s="90" t="str">
        <f>IF(AND(B133='DC - CN'!$C$16,OR(T133&lt;&gt;0,U133&lt;&gt;0)),"x","")</f>
        <v/>
      </c>
    </row>
    <row r="134" spans="1:22" ht="18" customHeight="1">
      <c r="A134" s="2" t="str">
        <f t="shared" si="17"/>
        <v/>
      </c>
      <c r="B134" s="3"/>
      <c r="C134" s="3"/>
      <c r="D134" s="85"/>
      <c r="E134" s="85"/>
      <c r="F134" s="85"/>
      <c r="G134" s="77"/>
      <c r="H134" s="52"/>
      <c r="I134" s="52"/>
      <c r="J134" s="52">
        <f t="shared" si="18"/>
        <v>0</v>
      </c>
      <c r="K134" s="57"/>
      <c r="L134" s="57">
        <f t="shared" si="21"/>
        <v>0</v>
      </c>
      <c r="M134" s="63"/>
      <c r="N134" s="63"/>
      <c r="O134" s="53"/>
      <c r="P134" s="54"/>
      <c r="Q134" s="54"/>
      <c r="R134" s="54">
        <f t="shared" si="16"/>
        <v>0</v>
      </c>
      <c r="S134" s="54">
        <f t="shared" si="19"/>
        <v>0</v>
      </c>
      <c r="T134" s="54">
        <f t="shared" si="20"/>
        <v>0</v>
      </c>
      <c r="U134" s="57"/>
      <c r="V134" s="90" t="str">
        <f>IF(AND(B134='DC - CN'!$C$16,OR(T134&lt;&gt;0,U134&lt;&gt;0)),"x","")</f>
        <v/>
      </c>
    </row>
    <row r="135" spans="1:22" ht="18" customHeight="1">
      <c r="A135" s="2" t="str">
        <f t="shared" si="17"/>
        <v/>
      </c>
      <c r="B135" s="3"/>
      <c r="C135" s="3"/>
      <c r="D135" s="85"/>
      <c r="E135" s="85"/>
      <c r="F135" s="85"/>
      <c r="G135" s="77"/>
      <c r="H135" s="52"/>
      <c r="I135" s="52"/>
      <c r="J135" s="52">
        <f t="shared" si="18"/>
        <v>0</v>
      </c>
      <c r="K135" s="57"/>
      <c r="L135" s="57">
        <f t="shared" si="21"/>
        <v>0</v>
      </c>
      <c r="M135" s="63"/>
      <c r="N135" s="63"/>
      <c r="O135" s="53"/>
      <c r="P135" s="54"/>
      <c r="Q135" s="54"/>
      <c r="R135" s="54">
        <f t="shared" si="16"/>
        <v>0</v>
      </c>
      <c r="S135" s="54">
        <f t="shared" si="19"/>
        <v>0</v>
      </c>
      <c r="T135" s="54">
        <f t="shared" si="20"/>
        <v>0</v>
      </c>
      <c r="U135" s="57"/>
      <c r="V135" s="90" t="str">
        <f>IF(AND(B135='DC - CN'!$C$16,OR(T135&lt;&gt;0,U135&lt;&gt;0)),"x","")</f>
        <v/>
      </c>
    </row>
    <row r="136" spans="1:22" ht="18" customHeight="1">
      <c r="A136" s="2" t="str">
        <f t="shared" si="17"/>
        <v/>
      </c>
      <c r="B136" s="3"/>
      <c r="C136" s="3"/>
      <c r="D136" s="85"/>
      <c r="E136" s="85"/>
      <c r="F136" s="85"/>
      <c r="G136" s="77"/>
      <c r="H136" s="52"/>
      <c r="I136" s="52"/>
      <c r="J136" s="52">
        <f t="shared" si="18"/>
        <v>0</v>
      </c>
      <c r="K136" s="57"/>
      <c r="L136" s="57">
        <f t="shared" si="21"/>
        <v>0</v>
      </c>
      <c r="M136" s="63"/>
      <c r="N136" s="63"/>
      <c r="O136" s="53"/>
      <c r="P136" s="54"/>
      <c r="Q136" s="54"/>
      <c r="R136" s="54">
        <f t="shared" si="16"/>
        <v>0</v>
      </c>
      <c r="S136" s="54">
        <f t="shared" si="19"/>
        <v>0</v>
      </c>
      <c r="T136" s="54">
        <f t="shared" si="20"/>
        <v>0</v>
      </c>
      <c r="U136" s="57"/>
      <c r="V136" s="90" t="str">
        <f>IF(AND(B136='DC - CN'!$C$16,OR(T136&lt;&gt;0,U136&lt;&gt;0)),"x","")</f>
        <v/>
      </c>
    </row>
    <row r="137" spans="1:22" ht="18" customHeight="1">
      <c r="A137" s="2" t="str">
        <f t="shared" si="17"/>
        <v/>
      </c>
      <c r="B137" s="3"/>
      <c r="C137" s="3"/>
      <c r="D137" s="85"/>
      <c r="E137" s="85"/>
      <c r="F137" s="85"/>
      <c r="G137" s="77"/>
      <c r="H137" s="52"/>
      <c r="I137" s="52"/>
      <c r="J137" s="52">
        <f t="shared" si="18"/>
        <v>0</v>
      </c>
      <c r="K137" s="57"/>
      <c r="L137" s="57">
        <f t="shared" si="21"/>
        <v>0</v>
      </c>
      <c r="M137" s="63"/>
      <c r="N137" s="63"/>
      <c r="O137" s="53"/>
      <c r="P137" s="54"/>
      <c r="Q137" s="54"/>
      <c r="R137" s="54">
        <f t="shared" si="16"/>
        <v>0</v>
      </c>
      <c r="S137" s="54">
        <f t="shared" si="19"/>
        <v>0</v>
      </c>
      <c r="T137" s="54">
        <f t="shared" si="20"/>
        <v>0</v>
      </c>
      <c r="U137" s="57"/>
      <c r="V137" s="90" t="str">
        <f>IF(AND(B137='DC - CN'!$C$16,OR(T137&lt;&gt;0,U137&lt;&gt;0)),"x","")</f>
        <v/>
      </c>
    </row>
    <row r="138" spans="1:22" ht="18" customHeight="1">
      <c r="A138" s="2" t="str">
        <f t="shared" si="17"/>
        <v/>
      </c>
      <c r="B138" s="3"/>
      <c r="C138" s="3"/>
      <c r="D138" s="85"/>
      <c r="E138" s="85"/>
      <c r="F138" s="85"/>
      <c r="G138" s="77"/>
      <c r="H138" s="52"/>
      <c r="I138" s="52"/>
      <c r="J138" s="52">
        <f t="shared" si="18"/>
        <v>0</v>
      </c>
      <c r="K138" s="57"/>
      <c r="L138" s="57">
        <f t="shared" si="21"/>
        <v>0</v>
      </c>
      <c r="M138" s="63"/>
      <c r="N138" s="63"/>
      <c r="O138" s="53"/>
      <c r="P138" s="54"/>
      <c r="Q138" s="54"/>
      <c r="R138" s="54">
        <f t="shared" si="16"/>
        <v>0</v>
      </c>
      <c r="S138" s="54">
        <f t="shared" si="19"/>
        <v>0</v>
      </c>
      <c r="T138" s="54">
        <f t="shared" si="20"/>
        <v>0</v>
      </c>
      <c r="U138" s="57"/>
      <c r="V138" s="90" t="str">
        <f>IF(AND(B138='DC - CN'!$C$16,OR(T138&lt;&gt;0,U138&lt;&gt;0)),"x","")</f>
        <v/>
      </c>
    </row>
    <row r="139" spans="1:22" ht="18" customHeight="1">
      <c r="A139" s="2" t="str">
        <f t="shared" si="17"/>
        <v/>
      </c>
      <c r="B139" s="3"/>
      <c r="C139" s="3"/>
      <c r="D139" s="85"/>
      <c r="E139" s="85"/>
      <c r="F139" s="85"/>
      <c r="G139" s="77"/>
      <c r="H139" s="52"/>
      <c r="I139" s="52"/>
      <c r="J139" s="52">
        <f t="shared" si="18"/>
        <v>0</v>
      </c>
      <c r="K139" s="57"/>
      <c r="L139" s="57">
        <f t="shared" si="21"/>
        <v>0</v>
      </c>
      <c r="M139" s="63"/>
      <c r="N139" s="63"/>
      <c r="O139" s="53"/>
      <c r="P139" s="54"/>
      <c r="Q139" s="54"/>
      <c r="R139" s="54">
        <f t="shared" si="16"/>
        <v>0</v>
      </c>
      <c r="S139" s="54">
        <f t="shared" si="19"/>
        <v>0</v>
      </c>
      <c r="T139" s="54">
        <f t="shared" si="20"/>
        <v>0</v>
      </c>
      <c r="U139" s="57"/>
      <c r="V139" s="90" t="str">
        <f>IF(AND(B139='DC - CN'!$C$16,OR(T139&lt;&gt;0,U139&lt;&gt;0)),"x","")</f>
        <v/>
      </c>
    </row>
    <row r="140" spans="1:22" ht="18" customHeight="1">
      <c r="A140" s="2" t="str">
        <f t="shared" si="17"/>
        <v/>
      </c>
      <c r="B140" s="3"/>
      <c r="C140" s="3"/>
      <c r="D140" s="85"/>
      <c r="E140" s="85"/>
      <c r="F140" s="85"/>
      <c r="G140" s="77"/>
      <c r="H140" s="52"/>
      <c r="I140" s="52"/>
      <c r="J140" s="52">
        <f t="shared" si="18"/>
        <v>0</v>
      </c>
      <c r="K140" s="57"/>
      <c r="L140" s="57">
        <f t="shared" si="21"/>
        <v>0</v>
      </c>
      <c r="M140" s="63"/>
      <c r="N140" s="63"/>
      <c r="O140" s="53"/>
      <c r="P140" s="54"/>
      <c r="Q140" s="54"/>
      <c r="R140" s="54">
        <f t="shared" si="16"/>
        <v>0</v>
      </c>
      <c r="S140" s="54">
        <f t="shared" si="19"/>
        <v>0</v>
      </c>
      <c r="T140" s="54">
        <f t="shared" si="20"/>
        <v>0</v>
      </c>
      <c r="U140" s="57"/>
      <c r="V140" s="90" t="str">
        <f>IF(AND(B140='DC - CN'!$C$16,OR(T140&lt;&gt;0,U140&lt;&gt;0)),"x","")</f>
        <v/>
      </c>
    </row>
    <row r="141" spans="1:22" ht="18" customHeight="1">
      <c r="A141" s="2" t="str">
        <f t="shared" si="17"/>
        <v/>
      </c>
      <c r="B141" s="3"/>
      <c r="C141" s="3"/>
      <c r="D141" s="85"/>
      <c r="E141" s="85"/>
      <c r="F141" s="85"/>
      <c r="G141" s="77"/>
      <c r="H141" s="52"/>
      <c r="I141" s="52"/>
      <c r="J141" s="52">
        <f t="shared" si="18"/>
        <v>0</v>
      </c>
      <c r="K141" s="57"/>
      <c r="L141" s="57">
        <f t="shared" si="21"/>
        <v>0</v>
      </c>
      <c r="M141" s="63"/>
      <c r="N141" s="63"/>
      <c r="O141" s="53"/>
      <c r="P141" s="54"/>
      <c r="Q141" s="54"/>
      <c r="R141" s="54">
        <f t="shared" si="16"/>
        <v>0</v>
      </c>
      <c r="S141" s="54">
        <f t="shared" si="19"/>
        <v>0</v>
      </c>
      <c r="T141" s="54">
        <f t="shared" si="20"/>
        <v>0</v>
      </c>
      <c r="U141" s="57"/>
      <c r="V141" s="90" t="str">
        <f>IF(AND(B141='DC - CN'!$C$16,OR(T141&lt;&gt;0,U141&lt;&gt;0)),"x","")</f>
        <v/>
      </c>
    </row>
    <row r="142" spans="1:22" ht="18" customHeight="1">
      <c r="A142" s="2" t="str">
        <f t="shared" si="17"/>
        <v/>
      </c>
      <c r="B142" s="3"/>
      <c r="C142" s="3"/>
      <c r="D142" s="85"/>
      <c r="E142" s="85"/>
      <c r="F142" s="85"/>
      <c r="G142" s="77"/>
      <c r="H142" s="52"/>
      <c r="I142" s="52"/>
      <c r="J142" s="52">
        <f t="shared" si="18"/>
        <v>0</v>
      </c>
      <c r="K142" s="57"/>
      <c r="L142" s="57">
        <f t="shared" si="21"/>
        <v>0</v>
      </c>
      <c r="M142" s="63"/>
      <c r="N142" s="63"/>
      <c r="O142" s="53"/>
      <c r="P142" s="54"/>
      <c r="Q142" s="54"/>
      <c r="R142" s="54">
        <f t="shared" si="16"/>
        <v>0</v>
      </c>
      <c r="S142" s="54">
        <f t="shared" si="19"/>
        <v>0</v>
      </c>
      <c r="T142" s="54">
        <f t="shared" si="20"/>
        <v>0</v>
      </c>
      <c r="U142" s="57"/>
      <c r="V142" s="90" t="str">
        <f>IF(AND(B142='DC - CN'!$C$16,OR(T142&lt;&gt;0,U142&lt;&gt;0)),"x","")</f>
        <v/>
      </c>
    </row>
    <row r="143" spans="1:22" ht="18" customHeight="1">
      <c r="A143" s="2" t="str">
        <f t="shared" si="17"/>
        <v/>
      </c>
      <c r="B143" s="3"/>
      <c r="C143" s="3"/>
      <c r="D143" s="85"/>
      <c r="E143" s="85"/>
      <c r="F143" s="85"/>
      <c r="G143" s="77"/>
      <c r="H143" s="52"/>
      <c r="I143" s="52"/>
      <c r="J143" s="52">
        <f t="shared" si="18"/>
        <v>0</v>
      </c>
      <c r="K143" s="57"/>
      <c r="L143" s="57">
        <f t="shared" si="21"/>
        <v>0</v>
      </c>
      <c r="M143" s="63"/>
      <c r="N143" s="63"/>
      <c r="O143" s="53"/>
      <c r="P143" s="54"/>
      <c r="Q143" s="54"/>
      <c r="R143" s="54">
        <f t="shared" si="16"/>
        <v>0</v>
      </c>
      <c r="S143" s="54">
        <f t="shared" si="19"/>
        <v>0</v>
      </c>
      <c r="T143" s="54">
        <f t="shared" si="20"/>
        <v>0</v>
      </c>
      <c r="U143" s="57"/>
      <c r="V143" s="90" t="str">
        <f>IF(AND(B143='DC - CN'!$C$16,OR(T143&lt;&gt;0,U143&lt;&gt;0)),"x","")</f>
        <v/>
      </c>
    </row>
    <row r="144" spans="1:22" ht="18" customHeight="1">
      <c r="A144" s="2" t="str">
        <f t="shared" si="17"/>
        <v/>
      </c>
      <c r="B144" s="3"/>
      <c r="C144" s="3"/>
      <c r="D144" s="85"/>
      <c r="E144" s="85"/>
      <c r="F144" s="85"/>
      <c r="G144" s="77"/>
      <c r="H144" s="52"/>
      <c r="I144" s="52"/>
      <c r="J144" s="52">
        <f t="shared" si="18"/>
        <v>0</v>
      </c>
      <c r="K144" s="57"/>
      <c r="L144" s="57">
        <f t="shared" si="21"/>
        <v>0</v>
      </c>
      <c r="M144" s="63"/>
      <c r="N144" s="63"/>
      <c r="O144" s="53"/>
      <c r="P144" s="54"/>
      <c r="Q144" s="54"/>
      <c r="R144" s="54">
        <f t="shared" si="16"/>
        <v>0</v>
      </c>
      <c r="S144" s="54">
        <f t="shared" si="19"/>
        <v>0</v>
      </c>
      <c r="T144" s="54">
        <f t="shared" si="20"/>
        <v>0</v>
      </c>
      <c r="U144" s="57"/>
      <c r="V144" s="90" t="str">
        <f>IF(AND(B144='DC - CN'!$C$16,OR(T144&lt;&gt;0,U144&lt;&gt;0)),"x","")</f>
        <v/>
      </c>
    </row>
    <row r="145" spans="1:22" ht="18" customHeight="1">
      <c r="A145" s="2" t="str">
        <f t="shared" si="17"/>
        <v/>
      </c>
      <c r="B145" s="3"/>
      <c r="C145" s="3"/>
      <c r="D145" s="85"/>
      <c r="E145" s="85"/>
      <c r="F145" s="85"/>
      <c r="G145" s="77"/>
      <c r="H145" s="52"/>
      <c r="I145" s="52"/>
      <c r="J145" s="52">
        <f t="shared" si="18"/>
        <v>0</v>
      </c>
      <c r="K145" s="57"/>
      <c r="L145" s="57">
        <f t="shared" si="21"/>
        <v>0</v>
      </c>
      <c r="M145" s="63"/>
      <c r="N145" s="63"/>
      <c r="O145" s="53"/>
      <c r="P145" s="54"/>
      <c r="Q145" s="54"/>
      <c r="R145" s="54">
        <f t="shared" si="16"/>
        <v>0</v>
      </c>
      <c r="S145" s="54">
        <f t="shared" si="19"/>
        <v>0</v>
      </c>
      <c r="T145" s="54">
        <f t="shared" si="20"/>
        <v>0</v>
      </c>
      <c r="U145" s="57"/>
      <c r="V145" s="90" t="str">
        <f>IF(AND(B145='DC - CN'!$C$16,OR(T145&lt;&gt;0,U145&lt;&gt;0)),"x","")</f>
        <v/>
      </c>
    </row>
    <row r="146" spans="1:22" ht="18" customHeight="1">
      <c r="A146" s="2" t="str">
        <f t="shared" si="17"/>
        <v/>
      </c>
      <c r="B146" s="3"/>
      <c r="C146" s="3"/>
      <c r="D146" s="85"/>
      <c r="E146" s="85"/>
      <c r="F146" s="85"/>
      <c r="G146" s="77"/>
      <c r="H146" s="52"/>
      <c r="I146" s="52"/>
      <c r="J146" s="52">
        <f t="shared" si="18"/>
        <v>0</v>
      </c>
      <c r="K146" s="57"/>
      <c r="L146" s="57">
        <f t="shared" si="21"/>
        <v>0</v>
      </c>
      <c r="M146" s="63"/>
      <c r="N146" s="63"/>
      <c r="O146" s="53"/>
      <c r="P146" s="54"/>
      <c r="Q146" s="54"/>
      <c r="R146" s="54">
        <f t="shared" si="16"/>
        <v>0</v>
      </c>
      <c r="S146" s="54">
        <f t="shared" si="19"/>
        <v>0</v>
      </c>
      <c r="T146" s="54">
        <f t="shared" si="20"/>
        <v>0</v>
      </c>
      <c r="U146" s="57"/>
      <c r="V146" s="90" t="str">
        <f>IF(AND(B146='DC - CN'!$C$16,OR(T146&lt;&gt;0,U146&lt;&gt;0)),"x","")</f>
        <v/>
      </c>
    </row>
    <row r="147" spans="1:22" ht="18" customHeight="1">
      <c r="A147" s="2" t="str">
        <f t="shared" si="17"/>
        <v/>
      </c>
      <c r="B147" s="3"/>
      <c r="C147" s="3"/>
      <c r="D147" s="85"/>
      <c r="E147" s="85"/>
      <c r="F147" s="85"/>
      <c r="G147" s="77"/>
      <c r="H147" s="52"/>
      <c r="I147" s="52"/>
      <c r="J147" s="52">
        <f t="shared" si="18"/>
        <v>0</v>
      </c>
      <c r="K147" s="57"/>
      <c r="L147" s="57">
        <f t="shared" si="21"/>
        <v>0</v>
      </c>
      <c r="M147" s="63"/>
      <c r="N147" s="63"/>
      <c r="O147" s="53"/>
      <c r="P147" s="54"/>
      <c r="Q147" s="54"/>
      <c r="R147" s="54">
        <f t="shared" si="16"/>
        <v>0</v>
      </c>
      <c r="S147" s="54">
        <f t="shared" si="19"/>
        <v>0</v>
      </c>
      <c r="T147" s="54">
        <f t="shared" si="20"/>
        <v>0</v>
      </c>
      <c r="U147" s="57"/>
      <c r="V147" s="90" t="str">
        <f>IF(AND(B147='DC - CN'!$C$16,OR(T147&lt;&gt;0,U147&lt;&gt;0)),"x","")</f>
        <v/>
      </c>
    </row>
    <row r="148" spans="1:22" ht="18" customHeight="1">
      <c r="A148" s="2" t="str">
        <f t="shared" si="17"/>
        <v/>
      </c>
      <c r="B148" s="3"/>
      <c r="C148" s="3"/>
      <c r="D148" s="85"/>
      <c r="E148" s="85"/>
      <c r="F148" s="85"/>
      <c r="G148" s="77"/>
      <c r="H148" s="52"/>
      <c r="I148" s="52"/>
      <c r="J148" s="52">
        <f t="shared" si="18"/>
        <v>0</v>
      </c>
      <c r="K148" s="57"/>
      <c r="L148" s="57">
        <f t="shared" si="21"/>
        <v>0</v>
      </c>
      <c r="M148" s="63"/>
      <c r="N148" s="63"/>
      <c r="O148" s="53"/>
      <c r="P148" s="54"/>
      <c r="Q148" s="54"/>
      <c r="R148" s="54">
        <f t="shared" si="16"/>
        <v>0</v>
      </c>
      <c r="S148" s="54">
        <f t="shared" si="19"/>
        <v>0</v>
      </c>
      <c r="T148" s="54">
        <f t="shared" si="20"/>
        <v>0</v>
      </c>
      <c r="U148" s="57"/>
      <c r="V148" s="90" t="str">
        <f>IF(AND(B148='DC - CN'!$C$16,OR(T148&lt;&gt;0,U148&lt;&gt;0)),"x","")</f>
        <v/>
      </c>
    </row>
    <row r="149" spans="1:22" ht="18" customHeight="1">
      <c r="A149" s="2" t="str">
        <f t="shared" si="17"/>
        <v/>
      </c>
      <c r="B149" s="3"/>
      <c r="C149" s="3"/>
      <c r="D149" s="85"/>
      <c r="E149" s="85"/>
      <c r="F149" s="85"/>
      <c r="G149" s="77"/>
      <c r="H149" s="52"/>
      <c r="I149" s="52"/>
      <c r="J149" s="52">
        <f t="shared" si="18"/>
        <v>0</v>
      </c>
      <c r="K149" s="57"/>
      <c r="L149" s="57">
        <f t="shared" si="21"/>
        <v>0</v>
      </c>
      <c r="M149" s="63"/>
      <c r="N149" s="63"/>
      <c r="O149" s="53"/>
      <c r="P149" s="54"/>
      <c r="Q149" s="54"/>
      <c r="R149" s="54">
        <f t="shared" si="16"/>
        <v>0</v>
      </c>
      <c r="S149" s="54">
        <f t="shared" si="19"/>
        <v>0</v>
      </c>
      <c r="T149" s="54">
        <f t="shared" si="20"/>
        <v>0</v>
      </c>
      <c r="U149" s="57"/>
      <c r="V149" s="90" t="str">
        <f>IF(AND(B149='DC - CN'!$C$16,OR(T149&lt;&gt;0,U149&lt;&gt;0)),"x","")</f>
        <v/>
      </c>
    </row>
    <row r="150" spans="1:22" ht="18" customHeight="1">
      <c r="A150" s="2" t="str">
        <f t="shared" si="17"/>
        <v/>
      </c>
      <c r="B150" s="3"/>
      <c r="C150" s="3"/>
      <c r="D150" s="85"/>
      <c r="E150" s="85"/>
      <c r="F150" s="85"/>
      <c r="G150" s="77"/>
      <c r="H150" s="52"/>
      <c r="I150" s="52"/>
      <c r="J150" s="52">
        <f t="shared" si="18"/>
        <v>0</v>
      </c>
      <c r="K150" s="57"/>
      <c r="L150" s="57">
        <f t="shared" si="21"/>
        <v>0</v>
      </c>
      <c r="M150" s="63"/>
      <c r="N150" s="63"/>
      <c r="O150" s="53"/>
      <c r="P150" s="54"/>
      <c r="Q150" s="54"/>
      <c r="R150" s="54">
        <f t="shared" si="16"/>
        <v>0</v>
      </c>
      <c r="S150" s="54">
        <f t="shared" si="19"/>
        <v>0</v>
      </c>
      <c r="T150" s="54">
        <f t="shared" si="20"/>
        <v>0</v>
      </c>
      <c r="U150" s="57"/>
      <c r="V150" s="90" t="str">
        <f>IF(AND(B150='DC - CN'!$C$16,OR(T150&lt;&gt;0,U150&lt;&gt;0)),"x","")</f>
        <v/>
      </c>
    </row>
    <row r="151" spans="1:22" ht="18" customHeight="1">
      <c r="A151" s="2" t="str">
        <f t="shared" si="17"/>
        <v/>
      </c>
      <c r="B151" s="3"/>
      <c r="C151" s="3"/>
      <c r="D151" s="85"/>
      <c r="E151" s="85"/>
      <c r="F151" s="85"/>
      <c r="G151" s="77"/>
      <c r="H151" s="52"/>
      <c r="I151" s="52"/>
      <c r="J151" s="52">
        <f t="shared" si="18"/>
        <v>0</v>
      </c>
      <c r="K151" s="57"/>
      <c r="L151" s="57">
        <f t="shared" si="21"/>
        <v>0</v>
      </c>
      <c r="M151" s="63"/>
      <c r="N151" s="63"/>
      <c r="O151" s="53"/>
      <c r="P151" s="54"/>
      <c r="Q151" s="54"/>
      <c r="R151" s="54">
        <f t="shared" si="16"/>
        <v>0</v>
      </c>
      <c r="S151" s="54">
        <f t="shared" si="19"/>
        <v>0</v>
      </c>
      <c r="T151" s="54">
        <f t="shared" si="20"/>
        <v>0</v>
      </c>
      <c r="U151" s="57"/>
      <c r="V151" s="90" t="str">
        <f>IF(AND(B151='DC - CN'!$C$16,OR(T151&lt;&gt;0,U151&lt;&gt;0)),"x","")</f>
        <v/>
      </c>
    </row>
    <row r="152" spans="1:22" ht="18" customHeight="1">
      <c r="A152" s="2" t="str">
        <f t="shared" si="17"/>
        <v/>
      </c>
      <c r="B152" s="3"/>
      <c r="C152" s="3"/>
      <c r="D152" s="85"/>
      <c r="E152" s="85"/>
      <c r="F152" s="85"/>
      <c r="G152" s="77"/>
      <c r="H152" s="52"/>
      <c r="I152" s="52"/>
      <c r="J152" s="52">
        <f t="shared" si="18"/>
        <v>0</v>
      </c>
      <c r="K152" s="57"/>
      <c r="L152" s="57">
        <f t="shared" si="21"/>
        <v>0</v>
      </c>
      <c r="M152" s="63"/>
      <c r="N152" s="63"/>
      <c r="O152" s="53"/>
      <c r="P152" s="54"/>
      <c r="Q152" s="54"/>
      <c r="R152" s="54">
        <f t="shared" si="16"/>
        <v>0</v>
      </c>
      <c r="S152" s="54">
        <f t="shared" si="19"/>
        <v>0</v>
      </c>
      <c r="T152" s="54">
        <f t="shared" si="20"/>
        <v>0</v>
      </c>
      <c r="U152" s="57"/>
      <c r="V152" s="90" t="str">
        <f>IF(AND(B152='DC - CN'!$C$16,OR(T152&lt;&gt;0,U152&lt;&gt;0)),"x","")</f>
        <v/>
      </c>
    </row>
    <row r="153" spans="1:22" ht="18" customHeight="1">
      <c r="A153" s="2" t="str">
        <f t="shared" si="17"/>
        <v/>
      </c>
      <c r="B153" s="3"/>
      <c r="C153" s="3"/>
      <c r="D153" s="85"/>
      <c r="E153" s="85"/>
      <c r="F153" s="85"/>
      <c r="G153" s="77"/>
      <c r="H153" s="52"/>
      <c r="I153" s="52"/>
      <c r="J153" s="52">
        <f t="shared" si="18"/>
        <v>0</v>
      </c>
      <c r="K153" s="57"/>
      <c r="L153" s="57">
        <f t="shared" si="21"/>
        <v>0</v>
      </c>
      <c r="M153" s="63"/>
      <c r="N153" s="63"/>
      <c r="O153" s="53"/>
      <c r="P153" s="54"/>
      <c r="Q153" s="54"/>
      <c r="R153" s="54">
        <f t="shared" si="16"/>
        <v>0</v>
      </c>
      <c r="S153" s="54">
        <f t="shared" si="19"/>
        <v>0</v>
      </c>
      <c r="T153" s="54">
        <f t="shared" si="20"/>
        <v>0</v>
      </c>
      <c r="U153" s="57"/>
      <c r="V153" s="90" t="str">
        <f>IF(AND(B153='DC - CN'!$C$16,OR(T153&lt;&gt;0,U153&lt;&gt;0)),"x","")</f>
        <v/>
      </c>
    </row>
    <row r="154" spans="1:22" ht="18" customHeight="1">
      <c r="A154" s="2" t="str">
        <f t="shared" si="17"/>
        <v/>
      </c>
      <c r="B154" s="3"/>
      <c r="C154" s="3"/>
      <c r="D154" s="85"/>
      <c r="E154" s="85"/>
      <c r="F154" s="85"/>
      <c r="G154" s="77"/>
      <c r="H154" s="52"/>
      <c r="I154" s="52"/>
      <c r="J154" s="52">
        <f t="shared" si="18"/>
        <v>0</v>
      </c>
      <c r="K154" s="57"/>
      <c r="L154" s="57">
        <f t="shared" si="21"/>
        <v>0</v>
      </c>
      <c r="M154" s="63"/>
      <c r="N154" s="63"/>
      <c r="O154" s="53"/>
      <c r="P154" s="54"/>
      <c r="Q154" s="54"/>
      <c r="R154" s="54">
        <f t="shared" si="16"/>
        <v>0</v>
      </c>
      <c r="S154" s="54">
        <f t="shared" si="19"/>
        <v>0</v>
      </c>
      <c r="T154" s="54">
        <f t="shared" si="20"/>
        <v>0</v>
      </c>
      <c r="U154" s="57"/>
      <c r="V154" s="90" t="str">
        <f>IF(AND(B154='DC - CN'!$C$16,OR(T154&lt;&gt;0,U154&lt;&gt;0)),"x","")</f>
        <v/>
      </c>
    </row>
    <row r="155" spans="1:22" ht="18" customHeight="1">
      <c r="A155" s="2" t="str">
        <f t="shared" si="17"/>
        <v/>
      </c>
      <c r="B155" s="3"/>
      <c r="C155" s="3"/>
      <c r="D155" s="85"/>
      <c r="E155" s="85"/>
      <c r="F155" s="85"/>
      <c r="G155" s="77"/>
      <c r="H155" s="52"/>
      <c r="I155" s="52"/>
      <c r="J155" s="52">
        <f t="shared" si="18"/>
        <v>0</v>
      </c>
      <c r="K155" s="57"/>
      <c r="L155" s="57">
        <f t="shared" si="21"/>
        <v>0</v>
      </c>
      <c r="M155" s="63"/>
      <c r="N155" s="63"/>
      <c r="O155" s="53"/>
      <c r="P155" s="54"/>
      <c r="Q155" s="54"/>
      <c r="R155" s="54">
        <f t="shared" si="16"/>
        <v>0</v>
      </c>
      <c r="S155" s="54">
        <f t="shared" si="19"/>
        <v>0</v>
      </c>
      <c r="T155" s="54">
        <f t="shared" si="20"/>
        <v>0</v>
      </c>
      <c r="U155" s="57"/>
      <c r="V155" s="90" t="str">
        <f>IF(AND(B155='DC - CN'!$C$16,OR(T155&lt;&gt;0,U155&lt;&gt;0)),"x","")</f>
        <v/>
      </c>
    </row>
    <row r="156" spans="1:22" ht="18" customHeight="1">
      <c r="A156" s="2" t="str">
        <f t="shared" si="17"/>
        <v/>
      </c>
      <c r="B156" s="3"/>
      <c r="C156" s="3"/>
      <c r="D156" s="85"/>
      <c r="E156" s="85"/>
      <c r="F156" s="85"/>
      <c r="G156" s="77"/>
      <c r="H156" s="52"/>
      <c r="I156" s="52"/>
      <c r="J156" s="52">
        <f t="shared" si="18"/>
        <v>0</v>
      </c>
      <c r="K156" s="57"/>
      <c r="L156" s="57">
        <f t="shared" si="21"/>
        <v>0</v>
      </c>
      <c r="M156" s="63"/>
      <c r="N156" s="63"/>
      <c r="O156" s="53"/>
      <c r="P156" s="54"/>
      <c r="Q156" s="54"/>
      <c r="R156" s="54">
        <f t="shared" si="16"/>
        <v>0</v>
      </c>
      <c r="S156" s="54">
        <f t="shared" si="19"/>
        <v>0</v>
      </c>
      <c r="T156" s="54">
        <f t="shared" si="20"/>
        <v>0</v>
      </c>
      <c r="U156" s="57"/>
      <c r="V156" s="90" t="str">
        <f>IF(AND(B156='DC - CN'!$C$16,OR(T156&lt;&gt;0,U156&lt;&gt;0)),"x","")</f>
        <v/>
      </c>
    </row>
    <row r="157" spans="1:22" ht="18" customHeight="1">
      <c r="A157" s="2" t="str">
        <f t="shared" si="17"/>
        <v/>
      </c>
      <c r="B157" s="3"/>
      <c r="C157" s="3"/>
      <c r="D157" s="85"/>
      <c r="E157" s="85"/>
      <c r="F157" s="85"/>
      <c r="G157" s="77"/>
      <c r="H157" s="52"/>
      <c r="I157" s="52"/>
      <c r="J157" s="52">
        <f t="shared" si="18"/>
        <v>0</v>
      </c>
      <c r="K157" s="57"/>
      <c r="L157" s="57">
        <f t="shared" si="21"/>
        <v>0</v>
      </c>
      <c r="M157" s="63"/>
      <c r="N157" s="63"/>
      <c r="O157" s="53"/>
      <c r="P157" s="54"/>
      <c r="Q157" s="54"/>
      <c r="R157" s="54">
        <f t="shared" si="16"/>
        <v>0</v>
      </c>
      <c r="S157" s="54">
        <f t="shared" si="19"/>
        <v>0</v>
      </c>
      <c r="T157" s="54">
        <f t="shared" si="20"/>
        <v>0</v>
      </c>
      <c r="U157" s="57"/>
      <c r="V157" s="90" t="str">
        <f>IF(AND(B157='DC - CN'!$C$16,OR(T157&lt;&gt;0,U157&lt;&gt;0)),"x","")</f>
        <v/>
      </c>
    </row>
    <row r="158" spans="1:22" ht="18" customHeight="1">
      <c r="A158" s="2" t="str">
        <f t="shared" si="17"/>
        <v/>
      </c>
      <c r="B158" s="3"/>
      <c r="C158" s="3"/>
      <c r="D158" s="85"/>
      <c r="E158" s="85"/>
      <c r="F158" s="85"/>
      <c r="G158" s="77"/>
      <c r="H158" s="52"/>
      <c r="I158" s="52"/>
      <c r="J158" s="52">
        <f t="shared" si="18"/>
        <v>0</v>
      </c>
      <c r="K158" s="57"/>
      <c r="L158" s="57">
        <f t="shared" si="21"/>
        <v>0</v>
      </c>
      <c r="M158" s="63"/>
      <c r="N158" s="63"/>
      <c r="O158" s="53"/>
      <c r="P158" s="54"/>
      <c r="Q158" s="54"/>
      <c r="R158" s="54">
        <f t="shared" si="16"/>
        <v>0</v>
      </c>
      <c r="S158" s="54">
        <f t="shared" si="19"/>
        <v>0</v>
      </c>
      <c r="T158" s="54">
        <f t="shared" si="20"/>
        <v>0</v>
      </c>
      <c r="U158" s="57"/>
      <c r="V158" s="90" t="str">
        <f>IF(AND(B158='DC - CN'!$C$16,OR(T158&lt;&gt;0,U158&lt;&gt;0)),"x","")</f>
        <v/>
      </c>
    </row>
    <row r="159" spans="1:22" ht="18" customHeight="1">
      <c r="A159" s="2" t="str">
        <f t="shared" si="17"/>
        <v/>
      </c>
      <c r="B159" s="3"/>
      <c r="C159" s="3"/>
      <c r="D159" s="85"/>
      <c r="E159" s="85"/>
      <c r="F159" s="85"/>
      <c r="G159" s="77"/>
      <c r="H159" s="52"/>
      <c r="I159" s="52"/>
      <c r="J159" s="52">
        <f t="shared" si="18"/>
        <v>0</v>
      </c>
      <c r="K159" s="57"/>
      <c r="L159" s="57">
        <f t="shared" si="21"/>
        <v>0</v>
      </c>
      <c r="M159" s="63"/>
      <c r="N159" s="63"/>
      <c r="O159" s="53"/>
      <c r="P159" s="54"/>
      <c r="Q159" s="54"/>
      <c r="R159" s="54">
        <f t="shared" si="16"/>
        <v>0</v>
      </c>
      <c r="S159" s="54">
        <f t="shared" si="19"/>
        <v>0</v>
      </c>
      <c r="T159" s="54">
        <f t="shared" si="20"/>
        <v>0</v>
      </c>
      <c r="U159" s="57"/>
      <c r="V159" s="90" t="str">
        <f>IF(AND(B159='DC - CN'!$C$16,OR(T159&lt;&gt;0,U159&lt;&gt;0)),"x","")</f>
        <v/>
      </c>
    </row>
    <row r="160" spans="1:22" ht="18" customHeight="1">
      <c r="A160" s="2" t="str">
        <f t="shared" si="17"/>
        <v/>
      </c>
      <c r="B160" s="3"/>
      <c r="C160" s="3"/>
      <c r="D160" s="85"/>
      <c r="E160" s="85"/>
      <c r="F160" s="85"/>
      <c r="G160" s="77"/>
      <c r="H160" s="52"/>
      <c r="I160" s="52"/>
      <c r="J160" s="52">
        <f t="shared" si="18"/>
        <v>0</v>
      </c>
      <c r="K160" s="57"/>
      <c r="L160" s="57">
        <f t="shared" si="21"/>
        <v>0</v>
      </c>
      <c r="M160" s="63"/>
      <c r="N160" s="63"/>
      <c r="O160" s="53"/>
      <c r="P160" s="54"/>
      <c r="Q160" s="54"/>
      <c r="R160" s="54">
        <f t="shared" si="16"/>
        <v>0</v>
      </c>
      <c r="S160" s="54">
        <f t="shared" si="19"/>
        <v>0</v>
      </c>
      <c r="T160" s="54">
        <f t="shared" si="20"/>
        <v>0</v>
      </c>
      <c r="U160" s="57"/>
      <c r="V160" s="90" t="str">
        <f>IF(AND(B160='DC - CN'!$C$16,OR(T160&lt;&gt;0,U160&lt;&gt;0)),"x","")</f>
        <v/>
      </c>
    </row>
    <row r="161" spans="1:22" ht="18" customHeight="1">
      <c r="A161" s="2" t="str">
        <f t="shared" si="17"/>
        <v/>
      </c>
      <c r="B161" s="3"/>
      <c r="C161" s="3"/>
      <c r="D161" s="85"/>
      <c r="E161" s="85"/>
      <c r="F161" s="85"/>
      <c r="G161" s="77"/>
      <c r="H161" s="52"/>
      <c r="I161" s="52"/>
      <c r="J161" s="52">
        <f t="shared" si="18"/>
        <v>0</v>
      </c>
      <c r="K161" s="57"/>
      <c r="L161" s="57">
        <f t="shared" si="21"/>
        <v>0</v>
      </c>
      <c r="M161" s="63"/>
      <c r="N161" s="63"/>
      <c r="O161" s="53"/>
      <c r="P161" s="54"/>
      <c r="Q161" s="54"/>
      <c r="R161" s="54">
        <f t="shared" si="16"/>
        <v>0</v>
      </c>
      <c r="S161" s="54">
        <f t="shared" si="19"/>
        <v>0</v>
      </c>
      <c r="T161" s="54">
        <f t="shared" si="20"/>
        <v>0</v>
      </c>
      <c r="U161" s="57"/>
      <c r="V161" s="90" t="str">
        <f>IF(AND(B161='DC - CN'!$C$16,OR(T161&lt;&gt;0,U161&lt;&gt;0)),"x","")</f>
        <v/>
      </c>
    </row>
    <row r="162" spans="1:22" ht="18" customHeight="1">
      <c r="A162" s="2" t="str">
        <f t="shared" si="17"/>
        <v/>
      </c>
      <c r="B162" s="3"/>
      <c r="C162" s="3"/>
      <c r="D162" s="85"/>
      <c r="E162" s="85"/>
      <c r="F162" s="85"/>
      <c r="G162" s="77"/>
      <c r="H162" s="52"/>
      <c r="I162" s="52"/>
      <c r="J162" s="52">
        <f t="shared" si="18"/>
        <v>0</v>
      </c>
      <c r="K162" s="57"/>
      <c r="L162" s="57">
        <f t="shared" si="21"/>
        <v>0</v>
      </c>
      <c r="M162" s="63"/>
      <c r="N162" s="63"/>
      <c r="O162" s="53"/>
      <c r="P162" s="54"/>
      <c r="Q162" s="54"/>
      <c r="R162" s="54">
        <f t="shared" ref="R162:R225" si="22">Q162*10%</f>
        <v>0</v>
      </c>
      <c r="S162" s="54">
        <f t="shared" si="19"/>
        <v>0</v>
      </c>
      <c r="T162" s="54">
        <f t="shared" si="20"/>
        <v>0</v>
      </c>
      <c r="U162" s="57"/>
      <c r="V162" s="90" t="str">
        <f>IF(AND(B162='DC - CN'!$C$16,OR(T162&lt;&gt;0,U162&lt;&gt;0)),"x","")</f>
        <v/>
      </c>
    </row>
    <row r="163" spans="1:22" ht="18" customHeight="1">
      <c r="A163" s="2" t="str">
        <f t="shared" si="17"/>
        <v/>
      </c>
      <c r="B163" s="3"/>
      <c r="C163" s="3"/>
      <c r="D163" s="85"/>
      <c r="E163" s="85"/>
      <c r="F163" s="85"/>
      <c r="G163" s="77"/>
      <c r="H163" s="52"/>
      <c r="I163" s="52"/>
      <c r="J163" s="52">
        <f t="shared" si="18"/>
        <v>0</v>
      </c>
      <c r="K163" s="57"/>
      <c r="L163" s="57">
        <f t="shared" si="21"/>
        <v>0</v>
      </c>
      <c r="M163" s="63"/>
      <c r="N163" s="63"/>
      <c r="O163" s="53"/>
      <c r="P163" s="54"/>
      <c r="Q163" s="54"/>
      <c r="R163" s="54">
        <f t="shared" si="22"/>
        <v>0</v>
      </c>
      <c r="S163" s="54">
        <f t="shared" si="19"/>
        <v>0</v>
      </c>
      <c r="T163" s="54">
        <f t="shared" si="20"/>
        <v>0</v>
      </c>
      <c r="U163" s="57"/>
      <c r="V163" s="90" t="str">
        <f>IF(AND(B163='DC - CN'!$C$16,OR(T163&lt;&gt;0,U163&lt;&gt;0)),"x","")</f>
        <v/>
      </c>
    </row>
    <row r="164" spans="1:22" ht="18" customHeight="1">
      <c r="A164" s="2" t="str">
        <f t="shared" si="17"/>
        <v/>
      </c>
      <c r="B164" s="3"/>
      <c r="C164" s="3"/>
      <c r="D164" s="85"/>
      <c r="E164" s="85"/>
      <c r="F164" s="85"/>
      <c r="G164" s="77"/>
      <c r="H164" s="52"/>
      <c r="I164" s="52"/>
      <c r="J164" s="52">
        <f t="shared" si="18"/>
        <v>0</v>
      </c>
      <c r="K164" s="57"/>
      <c r="L164" s="57">
        <f t="shared" si="21"/>
        <v>0</v>
      </c>
      <c r="M164" s="63"/>
      <c r="N164" s="63"/>
      <c r="O164" s="53"/>
      <c r="P164" s="54"/>
      <c r="Q164" s="54"/>
      <c r="R164" s="54">
        <f t="shared" si="22"/>
        <v>0</v>
      </c>
      <c r="S164" s="54">
        <f t="shared" si="19"/>
        <v>0</v>
      </c>
      <c r="T164" s="54">
        <f t="shared" si="20"/>
        <v>0</v>
      </c>
      <c r="U164" s="57"/>
      <c r="V164" s="90" t="str">
        <f>IF(AND(B164='DC - CN'!$C$16,OR(T164&lt;&gt;0,U164&lt;&gt;0)),"x","")</f>
        <v/>
      </c>
    </row>
    <row r="165" spans="1:22" ht="18" customHeight="1">
      <c r="A165" s="2" t="str">
        <f t="shared" si="17"/>
        <v/>
      </c>
      <c r="B165" s="3"/>
      <c r="C165" s="3"/>
      <c r="D165" s="85"/>
      <c r="E165" s="85"/>
      <c r="F165" s="85"/>
      <c r="G165" s="77"/>
      <c r="H165" s="52"/>
      <c r="I165" s="52"/>
      <c r="J165" s="52">
        <f t="shared" si="18"/>
        <v>0</v>
      </c>
      <c r="K165" s="57"/>
      <c r="L165" s="57">
        <f t="shared" si="21"/>
        <v>0</v>
      </c>
      <c r="M165" s="63"/>
      <c r="N165" s="63"/>
      <c r="O165" s="53"/>
      <c r="P165" s="54"/>
      <c r="Q165" s="54"/>
      <c r="R165" s="54">
        <f t="shared" si="22"/>
        <v>0</v>
      </c>
      <c r="S165" s="54">
        <f t="shared" si="19"/>
        <v>0</v>
      </c>
      <c r="T165" s="54">
        <f t="shared" si="20"/>
        <v>0</v>
      </c>
      <c r="U165" s="57"/>
      <c r="V165" s="90" t="str">
        <f>IF(AND(B165='DC - CN'!$C$16,OR(T165&lt;&gt;0,U165&lt;&gt;0)),"x","")</f>
        <v/>
      </c>
    </row>
    <row r="166" spans="1:22" ht="18" customHeight="1">
      <c r="A166" s="2" t="str">
        <f t="shared" si="17"/>
        <v/>
      </c>
      <c r="B166" s="3"/>
      <c r="C166" s="3"/>
      <c r="D166" s="85"/>
      <c r="E166" s="85"/>
      <c r="F166" s="85"/>
      <c r="G166" s="77"/>
      <c r="H166" s="52"/>
      <c r="I166" s="52"/>
      <c r="J166" s="52">
        <f t="shared" si="18"/>
        <v>0</v>
      </c>
      <c r="K166" s="57"/>
      <c r="L166" s="57">
        <f t="shared" si="21"/>
        <v>0</v>
      </c>
      <c r="M166" s="63"/>
      <c r="N166" s="63"/>
      <c r="O166" s="53"/>
      <c r="P166" s="54"/>
      <c r="Q166" s="54"/>
      <c r="R166" s="54">
        <f t="shared" si="22"/>
        <v>0</v>
      </c>
      <c r="S166" s="54">
        <f t="shared" si="19"/>
        <v>0</v>
      </c>
      <c r="T166" s="54">
        <f t="shared" si="20"/>
        <v>0</v>
      </c>
      <c r="U166" s="57"/>
      <c r="V166" s="90" t="str">
        <f>IF(AND(B166='DC - CN'!$C$16,OR(T166&lt;&gt;0,U166&lt;&gt;0)),"x","")</f>
        <v/>
      </c>
    </row>
    <row r="167" spans="1:22" ht="18" customHeight="1">
      <c r="A167" s="2" t="str">
        <f t="shared" si="17"/>
        <v/>
      </c>
      <c r="B167" s="3"/>
      <c r="C167" s="3"/>
      <c r="D167" s="85"/>
      <c r="E167" s="85"/>
      <c r="F167" s="85"/>
      <c r="G167" s="77"/>
      <c r="H167" s="52"/>
      <c r="I167" s="52"/>
      <c r="J167" s="52">
        <f t="shared" si="18"/>
        <v>0</v>
      </c>
      <c r="K167" s="57"/>
      <c r="L167" s="57">
        <f t="shared" si="21"/>
        <v>0</v>
      </c>
      <c r="M167" s="63"/>
      <c r="N167" s="63"/>
      <c r="O167" s="53"/>
      <c r="P167" s="54"/>
      <c r="Q167" s="54"/>
      <c r="R167" s="54">
        <f t="shared" si="22"/>
        <v>0</v>
      </c>
      <c r="S167" s="54">
        <f t="shared" si="19"/>
        <v>0</v>
      </c>
      <c r="T167" s="54">
        <f t="shared" si="20"/>
        <v>0</v>
      </c>
      <c r="U167" s="57"/>
      <c r="V167" s="90" t="str">
        <f>IF(AND(B167='DC - CN'!$C$16,OR(T167&lt;&gt;0,U167&lt;&gt;0)),"x","")</f>
        <v/>
      </c>
    </row>
    <row r="168" spans="1:22" ht="18" customHeight="1">
      <c r="A168" s="2" t="str">
        <f t="shared" si="17"/>
        <v/>
      </c>
      <c r="B168" s="3"/>
      <c r="C168" s="3"/>
      <c r="D168" s="85"/>
      <c r="E168" s="85"/>
      <c r="F168" s="85"/>
      <c r="G168" s="77"/>
      <c r="H168" s="52"/>
      <c r="I168" s="52"/>
      <c r="J168" s="52">
        <f t="shared" si="18"/>
        <v>0</v>
      </c>
      <c r="K168" s="57"/>
      <c r="L168" s="57">
        <f t="shared" si="21"/>
        <v>0</v>
      </c>
      <c r="M168" s="63"/>
      <c r="N168" s="63"/>
      <c r="O168" s="53"/>
      <c r="P168" s="54"/>
      <c r="Q168" s="54"/>
      <c r="R168" s="54">
        <f t="shared" si="22"/>
        <v>0</v>
      </c>
      <c r="S168" s="54">
        <f t="shared" si="19"/>
        <v>0</v>
      </c>
      <c r="T168" s="54">
        <f t="shared" si="20"/>
        <v>0</v>
      </c>
      <c r="U168" s="57"/>
      <c r="V168" s="90" t="str">
        <f>IF(AND(B168='DC - CN'!$C$16,OR(T168&lt;&gt;0,U168&lt;&gt;0)),"x","")</f>
        <v/>
      </c>
    </row>
    <row r="169" spans="1:22" ht="18" customHeight="1">
      <c r="A169" s="2" t="str">
        <f t="shared" si="17"/>
        <v/>
      </c>
      <c r="B169" s="3"/>
      <c r="C169" s="3"/>
      <c r="D169" s="85"/>
      <c r="E169" s="85"/>
      <c r="F169" s="85"/>
      <c r="G169" s="77"/>
      <c r="H169" s="52"/>
      <c r="I169" s="52"/>
      <c r="J169" s="52">
        <f t="shared" si="18"/>
        <v>0</v>
      </c>
      <c r="K169" s="57"/>
      <c r="L169" s="57">
        <f t="shared" si="21"/>
        <v>0</v>
      </c>
      <c r="M169" s="63"/>
      <c r="N169" s="63"/>
      <c r="O169" s="53"/>
      <c r="P169" s="54"/>
      <c r="Q169" s="54"/>
      <c r="R169" s="54">
        <f t="shared" si="22"/>
        <v>0</v>
      </c>
      <c r="S169" s="54">
        <f t="shared" si="19"/>
        <v>0</v>
      </c>
      <c r="T169" s="54">
        <f t="shared" si="20"/>
        <v>0</v>
      </c>
      <c r="U169" s="57"/>
      <c r="V169" s="90" t="str">
        <f>IF(AND(B169='DC - CN'!$C$16,OR(T169&lt;&gt;0,U169&lt;&gt;0)),"x","")</f>
        <v/>
      </c>
    </row>
    <row r="170" spans="1:22" ht="18" customHeight="1">
      <c r="A170" s="2" t="str">
        <f t="shared" si="17"/>
        <v/>
      </c>
      <c r="B170" s="3"/>
      <c r="C170" s="3"/>
      <c r="D170" s="85"/>
      <c r="E170" s="85"/>
      <c r="F170" s="85"/>
      <c r="G170" s="77"/>
      <c r="H170" s="52"/>
      <c r="I170" s="52"/>
      <c r="J170" s="52">
        <f t="shared" si="18"/>
        <v>0</v>
      </c>
      <c r="K170" s="57"/>
      <c r="L170" s="57">
        <f t="shared" si="21"/>
        <v>0</v>
      </c>
      <c r="M170" s="63"/>
      <c r="N170" s="63"/>
      <c r="O170" s="53"/>
      <c r="P170" s="54"/>
      <c r="Q170" s="54"/>
      <c r="R170" s="54">
        <f t="shared" si="22"/>
        <v>0</v>
      </c>
      <c r="S170" s="54">
        <f t="shared" si="19"/>
        <v>0</v>
      </c>
      <c r="T170" s="54">
        <f t="shared" si="20"/>
        <v>0</v>
      </c>
      <c r="U170" s="57"/>
      <c r="V170" s="90" t="str">
        <f>IF(AND(B170='DC - CN'!$C$16,OR(T170&lt;&gt;0,U170&lt;&gt;0)),"x","")</f>
        <v/>
      </c>
    </row>
    <row r="171" spans="1:22" ht="18" customHeight="1">
      <c r="A171" s="2" t="str">
        <f t="shared" si="17"/>
        <v/>
      </c>
      <c r="B171" s="3"/>
      <c r="C171" s="3"/>
      <c r="D171" s="85"/>
      <c r="E171" s="85"/>
      <c r="F171" s="85"/>
      <c r="G171" s="77"/>
      <c r="H171" s="52"/>
      <c r="I171" s="52"/>
      <c r="J171" s="52">
        <f t="shared" si="18"/>
        <v>0</v>
      </c>
      <c r="K171" s="57"/>
      <c r="L171" s="57">
        <f t="shared" si="21"/>
        <v>0</v>
      </c>
      <c r="M171" s="63"/>
      <c r="N171" s="63"/>
      <c r="O171" s="53"/>
      <c r="P171" s="54"/>
      <c r="Q171" s="54"/>
      <c r="R171" s="54">
        <f t="shared" si="22"/>
        <v>0</v>
      </c>
      <c r="S171" s="54">
        <f t="shared" si="19"/>
        <v>0</v>
      </c>
      <c r="T171" s="54">
        <f t="shared" si="20"/>
        <v>0</v>
      </c>
      <c r="U171" s="57"/>
      <c r="V171" s="90" t="str">
        <f>IF(AND(B171='DC - CN'!$C$16,OR(T171&lt;&gt;0,U171&lt;&gt;0)),"x","")</f>
        <v/>
      </c>
    </row>
    <row r="172" spans="1:22" ht="18" customHeight="1">
      <c r="A172" s="2" t="str">
        <f t="shared" si="17"/>
        <v/>
      </c>
      <c r="B172" s="3"/>
      <c r="C172" s="3"/>
      <c r="D172" s="85"/>
      <c r="E172" s="85"/>
      <c r="F172" s="85"/>
      <c r="G172" s="77"/>
      <c r="H172" s="52"/>
      <c r="I172" s="52"/>
      <c r="J172" s="52">
        <f t="shared" si="18"/>
        <v>0</v>
      </c>
      <c r="K172" s="57"/>
      <c r="L172" s="57">
        <f t="shared" si="21"/>
        <v>0</v>
      </c>
      <c r="M172" s="63"/>
      <c r="N172" s="63"/>
      <c r="O172" s="53"/>
      <c r="P172" s="54"/>
      <c r="Q172" s="54"/>
      <c r="R172" s="54">
        <f t="shared" si="22"/>
        <v>0</v>
      </c>
      <c r="S172" s="54">
        <f t="shared" si="19"/>
        <v>0</v>
      </c>
      <c r="T172" s="54">
        <f t="shared" si="20"/>
        <v>0</v>
      </c>
      <c r="U172" s="57"/>
      <c r="V172" s="90" t="str">
        <f>IF(AND(B172='DC - CN'!$C$16,OR(T172&lt;&gt;0,U172&lt;&gt;0)),"x","")</f>
        <v/>
      </c>
    </row>
    <row r="173" spans="1:22" ht="18" customHeight="1">
      <c r="A173" s="2" t="str">
        <f t="shared" si="17"/>
        <v/>
      </c>
      <c r="B173" s="3"/>
      <c r="C173" s="3"/>
      <c r="D173" s="85"/>
      <c r="E173" s="85"/>
      <c r="F173" s="85"/>
      <c r="G173" s="77"/>
      <c r="H173" s="52"/>
      <c r="I173" s="52"/>
      <c r="J173" s="52">
        <f t="shared" si="18"/>
        <v>0</v>
      </c>
      <c r="K173" s="57"/>
      <c r="L173" s="57">
        <f t="shared" si="21"/>
        <v>0</v>
      </c>
      <c r="M173" s="63"/>
      <c r="N173" s="63"/>
      <c r="O173" s="53"/>
      <c r="P173" s="54"/>
      <c r="Q173" s="54"/>
      <c r="R173" s="54">
        <f t="shared" si="22"/>
        <v>0</v>
      </c>
      <c r="S173" s="54">
        <f t="shared" si="19"/>
        <v>0</v>
      </c>
      <c r="T173" s="54">
        <f t="shared" si="20"/>
        <v>0</v>
      </c>
      <c r="U173" s="57"/>
      <c r="V173" s="90" t="str">
        <f>IF(AND(B173='DC - CN'!$C$16,OR(T173&lt;&gt;0,U173&lt;&gt;0)),"x","")</f>
        <v/>
      </c>
    </row>
    <row r="174" spans="1:22" ht="18" customHeight="1">
      <c r="A174" s="2" t="str">
        <f t="shared" si="17"/>
        <v/>
      </c>
      <c r="B174" s="3"/>
      <c r="C174" s="3"/>
      <c r="D174" s="85"/>
      <c r="E174" s="85"/>
      <c r="F174" s="85"/>
      <c r="G174" s="77"/>
      <c r="H174" s="52"/>
      <c r="I174" s="52"/>
      <c r="J174" s="52">
        <f t="shared" si="18"/>
        <v>0</v>
      </c>
      <c r="K174" s="57"/>
      <c r="L174" s="57">
        <f t="shared" si="21"/>
        <v>0</v>
      </c>
      <c r="M174" s="63"/>
      <c r="N174" s="63"/>
      <c r="O174" s="53"/>
      <c r="P174" s="54"/>
      <c r="Q174" s="54"/>
      <c r="R174" s="54">
        <f t="shared" si="22"/>
        <v>0</v>
      </c>
      <c r="S174" s="54">
        <f t="shared" si="19"/>
        <v>0</v>
      </c>
      <c r="T174" s="54">
        <f t="shared" si="20"/>
        <v>0</v>
      </c>
      <c r="U174" s="57"/>
      <c r="V174" s="90" t="str">
        <f>IF(AND(B174='DC - CN'!$C$16,OR(T174&lt;&gt;0,U174&lt;&gt;0)),"x","")</f>
        <v/>
      </c>
    </row>
    <row r="175" spans="1:22" ht="18" customHeight="1">
      <c r="A175" s="2" t="str">
        <f t="shared" si="17"/>
        <v/>
      </c>
      <c r="B175" s="3"/>
      <c r="C175" s="3"/>
      <c r="D175" s="85"/>
      <c r="E175" s="85"/>
      <c r="F175" s="85"/>
      <c r="G175" s="77"/>
      <c r="H175" s="52"/>
      <c r="I175" s="52"/>
      <c r="J175" s="52">
        <f t="shared" si="18"/>
        <v>0</v>
      </c>
      <c r="K175" s="57"/>
      <c r="L175" s="57">
        <f t="shared" si="21"/>
        <v>0</v>
      </c>
      <c r="M175" s="63"/>
      <c r="N175" s="63"/>
      <c r="O175" s="53"/>
      <c r="P175" s="54"/>
      <c r="Q175" s="54"/>
      <c r="R175" s="54">
        <f t="shared" si="22"/>
        <v>0</v>
      </c>
      <c r="S175" s="54">
        <f t="shared" si="19"/>
        <v>0</v>
      </c>
      <c r="T175" s="54">
        <f t="shared" si="20"/>
        <v>0</v>
      </c>
      <c r="U175" s="57"/>
      <c r="V175" s="90" t="str">
        <f>IF(AND(B175='DC - CN'!$C$16,OR(T175&lt;&gt;0,U175&lt;&gt;0)),"x","")</f>
        <v/>
      </c>
    </row>
    <row r="176" spans="1:22" ht="18" customHeight="1">
      <c r="A176" s="2" t="str">
        <f t="shared" si="17"/>
        <v/>
      </c>
      <c r="B176" s="3"/>
      <c r="C176" s="3"/>
      <c r="D176" s="85"/>
      <c r="E176" s="85"/>
      <c r="F176" s="85"/>
      <c r="G176" s="77"/>
      <c r="H176" s="52"/>
      <c r="I176" s="52"/>
      <c r="J176" s="52">
        <f t="shared" si="18"/>
        <v>0</v>
      </c>
      <c r="K176" s="57"/>
      <c r="L176" s="57">
        <f t="shared" si="21"/>
        <v>0</v>
      </c>
      <c r="M176" s="63"/>
      <c r="N176" s="63"/>
      <c r="O176" s="53"/>
      <c r="P176" s="54"/>
      <c r="Q176" s="54"/>
      <c r="R176" s="54">
        <f t="shared" si="22"/>
        <v>0</v>
      </c>
      <c r="S176" s="54">
        <f t="shared" si="19"/>
        <v>0</v>
      </c>
      <c r="T176" s="54">
        <f t="shared" si="20"/>
        <v>0</v>
      </c>
      <c r="U176" s="57"/>
      <c r="V176" s="90" t="str">
        <f>IF(AND(B176='DC - CN'!$C$16,OR(T176&lt;&gt;0,U176&lt;&gt;0)),"x","")</f>
        <v/>
      </c>
    </row>
    <row r="177" spans="1:22" ht="18" customHeight="1">
      <c r="A177" s="2" t="str">
        <f t="shared" si="17"/>
        <v/>
      </c>
      <c r="B177" s="3"/>
      <c r="C177" s="3"/>
      <c r="D177" s="85"/>
      <c r="E177" s="85"/>
      <c r="F177" s="85"/>
      <c r="G177" s="77"/>
      <c r="H177" s="52"/>
      <c r="I177" s="52"/>
      <c r="J177" s="52">
        <f t="shared" si="18"/>
        <v>0</v>
      </c>
      <c r="K177" s="57"/>
      <c r="L177" s="57">
        <f t="shared" si="21"/>
        <v>0</v>
      </c>
      <c r="M177" s="63"/>
      <c r="N177" s="63"/>
      <c r="O177" s="53"/>
      <c r="P177" s="54"/>
      <c r="Q177" s="54"/>
      <c r="R177" s="54">
        <f t="shared" si="22"/>
        <v>0</v>
      </c>
      <c r="S177" s="54">
        <f t="shared" si="19"/>
        <v>0</v>
      </c>
      <c r="T177" s="54">
        <f t="shared" si="20"/>
        <v>0</v>
      </c>
      <c r="U177" s="57"/>
      <c r="V177" s="90" t="str">
        <f>IF(AND(B177='DC - CN'!$C$16,OR(T177&lt;&gt;0,U177&lt;&gt;0)),"x","")</f>
        <v/>
      </c>
    </row>
    <row r="178" spans="1:22" ht="18" customHeight="1">
      <c r="A178" s="2" t="str">
        <f t="shared" si="17"/>
        <v/>
      </c>
      <c r="B178" s="3"/>
      <c r="C178" s="3"/>
      <c r="D178" s="85"/>
      <c r="E178" s="85"/>
      <c r="F178" s="85"/>
      <c r="G178" s="77"/>
      <c r="H178" s="52"/>
      <c r="I178" s="52"/>
      <c r="J178" s="52">
        <f t="shared" si="18"/>
        <v>0</v>
      </c>
      <c r="K178" s="57"/>
      <c r="L178" s="57">
        <f t="shared" si="21"/>
        <v>0</v>
      </c>
      <c r="M178" s="63"/>
      <c r="N178" s="63"/>
      <c r="O178" s="53"/>
      <c r="P178" s="54"/>
      <c r="Q178" s="54"/>
      <c r="R178" s="54">
        <f t="shared" si="22"/>
        <v>0</v>
      </c>
      <c r="S178" s="54">
        <f t="shared" si="19"/>
        <v>0</v>
      </c>
      <c r="T178" s="54">
        <f t="shared" si="20"/>
        <v>0</v>
      </c>
      <c r="U178" s="57"/>
      <c r="V178" s="90" t="str">
        <f>IF(AND(B178='DC - CN'!$C$16,OR(T178&lt;&gt;0,U178&lt;&gt;0)),"x","")</f>
        <v/>
      </c>
    </row>
    <row r="179" spans="1:22" ht="18" customHeight="1">
      <c r="A179" s="2" t="str">
        <f t="shared" si="17"/>
        <v/>
      </c>
      <c r="B179" s="3"/>
      <c r="C179" s="3"/>
      <c r="D179" s="85"/>
      <c r="E179" s="85"/>
      <c r="F179" s="85"/>
      <c r="G179" s="77"/>
      <c r="H179" s="52"/>
      <c r="I179" s="52"/>
      <c r="J179" s="52">
        <f t="shared" si="18"/>
        <v>0</v>
      </c>
      <c r="K179" s="57"/>
      <c r="L179" s="57">
        <f t="shared" si="21"/>
        <v>0</v>
      </c>
      <c r="M179" s="63"/>
      <c r="N179" s="63"/>
      <c r="O179" s="53"/>
      <c r="P179" s="54"/>
      <c r="Q179" s="54"/>
      <c r="R179" s="54">
        <f t="shared" si="22"/>
        <v>0</v>
      </c>
      <c r="S179" s="54">
        <f t="shared" si="19"/>
        <v>0</v>
      </c>
      <c r="T179" s="54">
        <f t="shared" si="20"/>
        <v>0</v>
      </c>
      <c r="U179" s="57"/>
      <c r="V179" s="90" t="str">
        <f>IF(AND(B179='DC - CN'!$C$16,OR(T179&lt;&gt;0,U179&lt;&gt;0)),"x","")</f>
        <v/>
      </c>
    </row>
    <row r="180" spans="1:22" ht="18" customHeight="1">
      <c r="A180" s="2" t="str">
        <f t="shared" si="17"/>
        <v/>
      </c>
      <c r="B180" s="3"/>
      <c r="C180" s="3"/>
      <c r="D180" s="85"/>
      <c r="E180" s="85"/>
      <c r="F180" s="85"/>
      <c r="G180" s="77"/>
      <c r="H180" s="52"/>
      <c r="I180" s="52"/>
      <c r="J180" s="52">
        <f t="shared" si="18"/>
        <v>0</v>
      </c>
      <c r="K180" s="57"/>
      <c r="L180" s="57">
        <f t="shared" si="21"/>
        <v>0</v>
      </c>
      <c r="M180" s="63"/>
      <c r="N180" s="63"/>
      <c r="O180" s="53"/>
      <c r="P180" s="54"/>
      <c r="Q180" s="54"/>
      <c r="R180" s="54">
        <f t="shared" si="22"/>
        <v>0</v>
      </c>
      <c r="S180" s="54">
        <f t="shared" si="19"/>
        <v>0</v>
      </c>
      <c r="T180" s="54">
        <f t="shared" si="20"/>
        <v>0</v>
      </c>
      <c r="U180" s="57"/>
      <c r="V180" s="90" t="str">
        <f>IF(AND(B180='DC - CN'!$C$16,OR(T180&lt;&gt;0,U180&lt;&gt;0)),"x","")</f>
        <v/>
      </c>
    </row>
    <row r="181" spans="1:22" ht="18" customHeight="1">
      <c r="A181" s="2" t="str">
        <f t="shared" si="17"/>
        <v/>
      </c>
      <c r="B181" s="3"/>
      <c r="C181" s="3"/>
      <c r="D181" s="85"/>
      <c r="E181" s="85"/>
      <c r="F181" s="85"/>
      <c r="G181" s="77"/>
      <c r="H181" s="52"/>
      <c r="I181" s="52"/>
      <c r="J181" s="52">
        <f t="shared" si="18"/>
        <v>0</v>
      </c>
      <c r="K181" s="57"/>
      <c r="L181" s="57">
        <f t="shared" si="21"/>
        <v>0</v>
      </c>
      <c r="M181" s="63"/>
      <c r="N181" s="63"/>
      <c r="O181" s="53"/>
      <c r="P181" s="54"/>
      <c r="Q181" s="54"/>
      <c r="R181" s="54">
        <f t="shared" si="22"/>
        <v>0</v>
      </c>
      <c r="S181" s="54">
        <f t="shared" si="19"/>
        <v>0</v>
      </c>
      <c r="T181" s="54">
        <f t="shared" si="20"/>
        <v>0</v>
      </c>
      <c r="U181" s="57"/>
      <c r="V181" s="90" t="str">
        <f>IF(AND(B181='DC - CN'!$C$16,OR(T181&lt;&gt;0,U181&lt;&gt;0)),"x","")</f>
        <v/>
      </c>
    </row>
    <row r="182" spans="1:22" ht="18" customHeight="1">
      <c r="A182" s="2" t="str">
        <f t="shared" si="17"/>
        <v/>
      </c>
      <c r="B182" s="3"/>
      <c r="C182" s="3"/>
      <c r="D182" s="85"/>
      <c r="E182" s="85"/>
      <c r="F182" s="85"/>
      <c r="G182" s="77"/>
      <c r="H182" s="52"/>
      <c r="I182" s="52"/>
      <c r="J182" s="52">
        <f t="shared" si="18"/>
        <v>0</v>
      </c>
      <c r="K182" s="57"/>
      <c r="L182" s="57">
        <f t="shared" si="21"/>
        <v>0</v>
      </c>
      <c r="M182" s="63"/>
      <c r="N182" s="63"/>
      <c r="O182" s="53"/>
      <c r="P182" s="54"/>
      <c r="Q182" s="54"/>
      <c r="R182" s="54">
        <f t="shared" si="22"/>
        <v>0</v>
      </c>
      <c r="S182" s="54">
        <f t="shared" si="19"/>
        <v>0</v>
      </c>
      <c r="T182" s="54">
        <f t="shared" si="20"/>
        <v>0</v>
      </c>
      <c r="U182" s="57"/>
      <c r="V182" s="90" t="str">
        <f>IF(AND(B182='DC - CN'!$C$16,OR(T182&lt;&gt;0,U182&lt;&gt;0)),"x","")</f>
        <v/>
      </c>
    </row>
    <row r="183" spans="1:22" ht="18" customHeight="1">
      <c r="A183" s="2" t="str">
        <f t="shared" si="17"/>
        <v/>
      </c>
      <c r="B183" s="3"/>
      <c r="C183" s="3"/>
      <c r="D183" s="85"/>
      <c r="E183" s="85"/>
      <c r="F183" s="85"/>
      <c r="G183" s="77"/>
      <c r="H183" s="52"/>
      <c r="I183" s="52"/>
      <c r="J183" s="52">
        <f t="shared" si="18"/>
        <v>0</v>
      </c>
      <c r="K183" s="57"/>
      <c r="L183" s="57">
        <f t="shared" si="21"/>
        <v>0</v>
      </c>
      <c r="M183" s="63"/>
      <c r="N183" s="63"/>
      <c r="O183" s="53"/>
      <c r="P183" s="54"/>
      <c r="Q183" s="54"/>
      <c r="R183" s="54">
        <f t="shared" si="22"/>
        <v>0</v>
      </c>
      <c r="S183" s="54">
        <f t="shared" si="19"/>
        <v>0</v>
      </c>
      <c r="T183" s="54">
        <f t="shared" si="20"/>
        <v>0</v>
      </c>
      <c r="U183" s="57"/>
      <c r="V183" s="90" t="str">
        <f>IF(AND(B183='DC - CN'!$C$16,OR(T183&lt;&gt;0,U183&lt;&gt;0)),"x","")</f>
        <v/>
      </c>
    </row>
    <row r="184" spans="1:22" ht="18" customHeight="1">
      <c r="A184" s="2" t="str">
        <f t="shared" si="17"/>
        <v/>
      </c>
      <c r="B184" s="3"/>
      <c r="C184" s="3"/>
      <c r="D184" s="85"/>
      <c r="E184" s="85"/>
      <c r="F184" s="85"/>
      <c r="G184" s="77"/>
      <c r="H184" s="52"/>
      <c r="I184" s="52"/>
      <c r="J184" s="52">
        <f t="shared" si="18"/>
        <v>0</v>
      </c>
      <c r="K184" s="57"/>
      <c r="L184" s="57">
        <f t="shared" si="21"/>
        <v>0</v>
      </c>
      <c r="M184" s="63"/>
      <c r="N184" s="63"/>
      <c r="O184" s="53"/>
      <c r="P184" s="54"/>
      <c r="Q184" s="54"/>
      <c r="R184" s="54">
        <f t="shared" si="22"/>
        <v>0</v>
      </c>
      <c r="S184" s="54">
        <f t="shared" si="19"/>
        <v>0</v>
      </c>
      <c r="T184" s="54">
        <f t="shared" si="20"/>
        <v>0</v>
      </c>
      <c r="U184" s="57"/>
      <c r="V184" s="90" t="str">
        <f>IF(AND(B184='DC - CN'!$C$16,OR(T184&lt;&gt;0,U184&lt;&gt;0)),"x","")</f>
        <v/>
      </c>
    </row>
    <row r="185" spans="1:22" ht="18" customHeight="1">
      <c r="A185" s="2" t="str">
        <f t="shared" si="17"/>
        <v/>
      </c>
      <c r="B185" s="3"/>
      <c r="C185" s="3"/>
      <c r="D185" s="85"/>
      <c r="E185" s="85"/>
      <c r="F185" s="85"/>
      <c r="G185" s="77"/>
      <c r="H185" s="52"/>
      <c r="I185" s="52"/>
      <c r="J185" s="52">
        <f t="shared" si="18"/>
        <v>0</v>
      </c>
      <c r="K185" s="57"/>
      <c r="L185" s="57">
        <f t="shared" si="21"/>
        <v>0</v>
      </c>
      <c r="M185" s="63"/>
      <c r="N185" s="63"/>
      <c r="O185" s="53"/>
      <c r="P185" s="54"/>
      <c r="Q185" s="54"/>
      <c r="R185" s="54">
        <f t="shared" si="22"/>
        <v>0</v>
      </c>
      <c r="S185" s="54">
        <f t="shared" si="19"/>
        <v>0</v>
      </c>
      <c r="T185" s="54">
        <f t="shared" si="20"/>
        <v>0</v>
      </c>
      <c r="U185" s="57"/>
      <c r="V185" s="90" t="str">
        <f>IF(AND(B185='DC - CN'!$C$16,OR(T185&lt;&gt;0,U185&lt;&gt;0)),"x","")</f>
        <v/>
      </c>
    </row>
    <row r="186" spans="1:22" ht="18" customHeight="1">
      <c r="A186" s="2" t="str">
        <f t="shared" si="17"/>
        <v/>
      </c>
      <c r="B186" s="3"/>
      <c r="C186" s="3"/>
      <c r="D186" s="85"/>
      <c r="E186" s="85"/>
      <c r="F186" s="85"/>
      <c r="G186" s="77"/>
      <c r="H186" s="52"/>
      <c r="I186" s="52"/>
      <c r="J186" s="52">
        <f t="shared" si="18"/>
        <v>0</v>
      </c>
      <c r="K186" s="57"/>
      <c r="L186" s="57">
        <f t="shared" si="21"/>
        <v>0</v>
      </c>
      <c r="M186" s="63"/>
      <c r="N186" s="63"/>
      <c r="O186" s="53"/>
      <c r="P186" s="54"/>
      <c r="Q186" s="54"/>
      <c r="R186" s="54">
        <f t="shared" si="22"/>
        <v>0</v>
      </c>
      <c r="S186" s="54">
        <f t="shared" si="19"/>
        <v>0</v>
      </c>
      <c r="T186" s="54">
        <f t="shared" si="20"/>
        <v>0</v>
      </c>
      <c r="U186" s="57"/>
      <c r="V186" s="90" t="str">
        <f>IF(AND(B186='DC - CN'!$C$16,OR(T186&lt;&gt;0,U186&lt;&gt;0)),"x","")</f>
        <v/>
      </c>
    </row>
    <row r="187" spans="1:22" ht="18" customHeight="1">
      <c r="A187" s="2" t="str">
        <f t="shared" si="17"/>
        <v/>
      </c>
      <c r="B187" s="3"/>
      <c r="C187" s="3"/>
      <c r="D187" s="85"/>
      <c r="E187" s="85"/>
      <c r="F187" s="85"/>
      <c r="G187" s="77"/>
      <c r="H187" s="52"/>
      <c r="I187" s="52"/>
      <c r="J187" s="52">
        <f t="shared" si="18"/>
        <v>0</v>
      </c>
      <c r="K187" s="57"/>
      <c r="L187" s="57">
        <f t="shared" si="21"/>
        <v>0</v>
      </c>
      <c r="M187" s="63"/>
      <c r="N187" s="63"/>
      <c r="O187" s="53"/>
      <c r="P187" s="54"/>
      <c r="Q187" s="54"/>
      <c r="R187" s="54">
        <f t="shared" si="22"/>
        <v>0</v>
      </c>
      <c r="S187" s="54">
        <f t="shared" si="19"/>
        <v>0</v>
      </c>
      <c r="T187" s="54">
        <f t="shared" si="20"/>
        <v>0</v>
      </c>
      <c r="U187" s="57"/>
      <c r="V187" s="90" t="str">
        <f>IF(AND(B187='DC - CN'!$C$16,OR(T187&lt;&gt;0,U187&lt;&gt;0)),"x","")</f>
        <v/>
      </c>
    </row>
    <row r="188" spans="1:22" ht="18" customHeight="1">
      <c r="A188" s="2" t="str">
        <f t="shared" si="17"/>
        <v/>
      </c>
      <c r="B188" s="3"/>
      <c r="C188" s="3"/>
      <c r="D188" s="85"/>
      <c r="E188" s="85"/>
      <c r="F188" s="85"/>
      <c r="G188" s="77"/>
      <c r="H188" s="52"/>
      <c r="I188" s="52"/>
      <c r="J188" s="52">
        <f t="shared" si="18"/>
        <v>0</v>
      </c>
      <c r="K188" s="57"/>
      <c r="L188" s="57">
        <f t="shared" si="21"/>
        <v>0</v>
      </c>
      <c r="M188" s="63"/>
      <c r="N188" s="63"/>
      <c r="O188" s="53"/>
      <c r="P188" s="54"/>
      <c r="Q188" s="54"/>
      <c r="R188" s="54">
        <f t="shared" si="22"/>
        <v>0</v>
      </c>
      <c r="S188" s="54">
        <f t="shared" si="19"/>
        <v>0</v>
      </c>
      <c r="T188" s="54">
        <f t="shared" si="20"/>
        <v>0</v>
      </c>
      <c r="U188" s="57"/>
      <c r="V188" s="90" t="str">
        <f>IF(AND(B188='DC - CN'!$C$16,OR(T188&lt;&gt;0,U188&lt;&gt;0)),"x","")</f>
        <v/>
      </c>
    </row>
    <row r="189" spans="1:22" ht="18" customHeight="1">
      <c r="A189" s="2" t="str">
        <f t="shared" si="17"/>
        <v/>
      </c>
      <c r="B189" s="3"/>
      <c r="C189" s="3"/>
      <c r="D189" s="85"/>
      <c r="E189" s="85"/>
      <c r="F189" s="85"/>
      <c r="G189" s="77"/>
      <c r="H189" s="52"/>
      <c r="I189" s="52"/>
      <c r="J189" s="52">
        <f t="shared" si="18"/>
        <v>0</v>
      </c>
      <c r="K189" s="57"/>
      <c r="L189" s="57">
        <f t="shared" si="21"/>
        <v>0</v>
      </c>
      <c r="M189" s="63"/>
      <c r="N189" s="63"/>
      <c r="O189" s="53"/>
      <c r="P189" s="54"/>
      <c r="Q189" s="54"/>
      <c r="R189" s="54">
        <f t="shared" si="22"/>
        <v>0</v>
      </c>
      <c r="S189" s="54">
        <f t="shared" si="19"/>
        <v>0</v>
      </c>
      <c r="T189" s="54">
        <f t="shared" si="20"/>
        <v>0</v>
      </c>
      <c r="U189" s="57"/>
      <c r="V189" s="90" t="str">
        <f>IF(AND(B189='DC - CN'!$C$16,OR(T189&lt;&gt;0,U189&lt;&gt;0)),"x","")</f>
        <v/>
      </c>
    </row>
    <row r="190" spans="1:22" ht="18" customHeight="1">
      <c r="A190" s="2" t="str">
        <f t="shared" si="17"/>
        <v/>
      </c>
      <c r="B190" s="3"/>
      <c r="C190" s="3"/>
      <c r="D190" s="85"/>
      <c r="E190" s="85"/>
      <c r="F190" s="85"/>
      <c r="G190" s="77"/>
      <c r="H190" s="52"/>
      <c r="I190" s="52"/>
      <c r="J190" s="52">
        <f t="shared" si="18"/>
        <v>0</v>
      </c>
      <c r="K190" s="57"/>
      <c r="L190" s="57">
        <f t="shared" si="21"/>
        <v>0</v>
      </c>
      <c r="M190" s="63"/>
      <c r="N190" s="63"/>
      <c r="O190" s="53"/>
      <c r="P190" s="54"/>
      <c r="Q190" s="54"/>
      <c r="R190" s="54">
        <f t="shared" si="22"/>
        <v>0</v>
      </c>
      <c r="S190" s="54">
        <f t="shared" si="19"/>
        <v>0</v>
      </c>
      <c r="T190" s="54">
        <f t="shared" si="20"/>
        <v>0</v>
      </c>
      <c r="U190" s="57"/>
      <c r="V190" s="90" t="str">
        <f>IF(AND(B190='DC - CN'!$C$16,OR(T190&lt;&gt;0,U190&lt;&gt;0)),"x","")</f>
        <v/>
      </c>
    </row>
    <row r="191" spans="1:22" ht="18" customHeight="1">
      <c r="A191" s="2" t="str">
        <f t="shared" si="17"/>
        <v/>
      </c>
      <c r="B191" s="3"/>
      <c r="C191" s="3"/>
      <c r="D191" s="85"/>
      <c r="E191" s="85"/>
      <c r="F191" s="85"/>
      <c r="G191" s="77"/>
      <c r="H191" s="52"/>
      <c r="I191" s="52"/>
      <c r="J191" s="52">
        <f t="shared" si="18"/>
        <v>0</v>
      </c>
      <c r="K191" s="57"/>
      <c r="L191" s="57">
        <f t="shared" si="21"/>
        <v>0</v>
      </c>
      <c r="M191" s="63"/>
      <c r="N191" s="63"/>
      <c r="O191" s="53"/>
      <c r="P191" s="54"/>
      <c r="Q191" s="54"/>
      <c r="R191" s="54">
        <f t="shared" si="22"/>
        <v>0</v>
      </c>
      <c r="S191" s="54">
        <f t="shared" si="19"/>
        <v>0</v>
      </c>
      <c r="T191" s="54">
        <f t="shared" si="20"/>
        <v>0</v>
      </c>
      <c r="U191" s="57"/>
      <c r="V191" s="90" t="str">
        <f>IF(AND(B191='DC - CN'!$C$16,OR(T191&lt;&gt;0,U191&lt;&gt;0)),"x","")</f>
        <v/>
      </c>
    </row>
    <row r="192" spans="1:22" ht="18" customHeight="1">
      <c r="A192" s="2" t="str">
        <f t="shared" si="17"/>
        <v/>
      </c>
      <c r="B192" s="3"/>
      <c r="C192" s="3"/>
      <c r="D192" s="85"/>
      <c r="E192" s="85"/>
      <c r="F192" s="85"/>
      <c r="G192" s="77"/>
      <c r="H192" s="52"/>
      <c r="I192" s="52"/>
      <c r="J192" s="52">
        <f t="shared" si="18"/>
        <v>0</v>
      </c>
      <c r="K192" s="57"/>
      <c r="L192" s="57">
        <f t="shared" si="21"/>
        <v>0</v>
      </c>
      <c r="M192" s="63"/>
      <c r="N192" s="63"/>
      <c r="O192" s="53"/>
      <c r="P192" s="54"/>
      <c r="Q192" s="54"/>
      <c r="R192" s="54">
        <f t="shared" si="22"/>
        <v>0</v>
      </c>
      <c r="S192" s="54">
        <f t="shared" si="19"/>
        <v>0</v>
      </c>
      <c r="T192" s="54">
        <f t="shared" si="20"/>
        <v>0</v>
      </c>
      <c r="U192" s="57"/>
      <c r="V192" s="90" t="str">
        <f>IF(AND(B192='DC - CN'!$C$16,OR(T192&lt;&gt;0,U192&lt;&gt;0)),"x","")</f>
        <v/>
      </c>
    </row>
    <row r="193" spans="1:22" ht="18" customHeight="1">
      <c r="A193" s="2" t="str">
        <f t="shared" si="17"/>
        <v/>
      </c>
      <c r="B193" s="3"/>
      <c r="C193" s="3"/>
      <c r="D193" s="85"/>
      <c r="E193" s="85"/>
      <c r="F193" s="85"/>
      <c r="G193" s="77"/>
      <c r="H193" s="52"/>
      <c r="I193" s="52"/>
      <c r="J193" s="52">
        <f t="shared" si="18"/>
        <v>0</v>
      </c>
      <c r="K193" s="57"/>
      <c r="L193" s="57">
        <f t="shared" si="21"/>
        <v>0</v>
      </c>
      <c r="M193" s="63"/>
      <c r="N193" s="63"/>
      <c r="O193" s="53"/>
      <c r="P193" s="54"/>
      <c r="Q193" s="54"/>
      <c r="R193" s="54">
        <f t="shared" si="22"/>
        <v>0</v>
      </c>
      <c r="S193" s="54">
        <f t="shared" si="19"/>
        <v>0</v>
      </c>
      <c r="T193" s="54">
        <f t="shared" si="20"/>
        <v>0</v>
      </c>
      <c r="U193" s="57"/>
      <c r="V193" s="90" t="str">
        <f>IF(AND(B193='DC - CN'!$C$16,OR(T193&lt;&gt;0,U193&lt;&gt;0)),"x","")</f>
        <v/>
      </c>
    </row>
    <row r="194" spans="1:22" ht="18" customHeight="1">
      <c r="A194" s="2" t="str">
        <f t="shared" si="17"/>
        <v/>
      </c>
      <c r="B194" s="3"/>
      <c r="C194" s="3"/>
      <c r="D194" s="85"/>
      <c r="E194" s="85"/>
      <c r="F194" s="85"/>
      <c r="G194" s="77"/>
      <c r="H194" s="52"/>
      <c r="I194" s="52"/>
      <c r="J194" s="52">
        <f t="shared" si="18"/>
        <v>0</v>
      </c>
      <c r="K194" s="57"/>
      <c r="L194" s="57">
        <f t="shared" si="21"/>
        <v>0</v>
      </c>
      <c r="M194" s="63"/>
      <c r="N194" s="63"/>
      <c r="O194" s="53"/>
      <c r="P194" s="54"/>
      <c r="Q194" s="54"/>
      <c r="R194" s="54">
        <f t="shared" si="22"/>
        <v>0</v>
      </c>
      <c r="S194" s="54">
        <f t="shared" si="19"/>
        <v>0</v>
      </c>
      <c r="T194" s="54">
        <f t="shared" si="20"/>
        <v>0</v>
      </c>
      <c r="U194" s="57"/>
      <c r="V194" s="90" t="str">
        <f>IF(AND(B194='DC - CN'!$C$16,OR(T194&lt;&gt;0,U194&lt;&gt;0)),"x","")</f>
        <v/>
      </c>
    </row>
    <row r="195" spans="1:22" ht="18" customHeight="1">
      <c r="A195" s="2" t="str">
        <f t="shared" ref="A195:A237" si="23">IF(B195&lt;&gt;"",ROW()-2,"")</f>
        <v/>
      </c>
      <c r="B195" s="3"/>
      <c r="C195" s="3"/>
      <c r="D195" s="85"/>
      <c r="E195" s="85"/>
      <c r="F195" s="85"/>
      <c r="G195" s="77"/>
      <c r="H195" s="52"/>
      <c r="I195" s="52"/>
      <c r="J195" s="52">
        <f t="shared" ref="J195:J237" si="24">H195*I195</f>
        <v>0</v>
      </c>
      <c r="K195" s="57"/>
      <c r="L195" s="57">
        <f t="shared" si="21"/>
        <v>0</v>
      </c>
      <c r="M195" s="63"/>
      <c r="N195" s="63"/>
      <c r="O195" s="53"/>
      <c r="P195" s="54"/>
      <c r="Q195" s="54"/>
      <c r="R195" s="54">
        <f t="shared" si="22"/>
        <v>0</v>
      </c>
      <c r="S195" s="54">
        <f t="shared" ref="S195:S237" si="25">P195*Q195</f>
        <v>0</v>
      </c>
      <c r="T195" s="54">
        <f t="shared" ref="T195:T237" si="26">P195*(Q195+R195)</f>
        <v>0</v>
      </c>
      <c r="U195" s="57"/>
      <c r="V195" s="90" t="str">
        <f>IF(AND(B195='DC - CN'!$C$16,OR(T195&lt;&gt;0,U195&lt;&gt;0)),"x","")</f>
        <v/>
      </c>
    </row>
    <row r="196" spans="1:22" ht="18" customHeight="1">
      <c r="A196" s="2" t="str">
        <f t="shared" si="23"/>
        <v/>
      </c>
      <c r="B196" s="3"/>
      <c r="C196" s="3"/>
      <c r="D196" s="85"/>
      <c r="E196" s="85"/>
      <c r="F196" s="85"/>
      <c r="G196" s="77"/>
      <c r="H196" s="52"/>
      <c r="I196" s="52"/>
      <c r="J196" s="52">
        <f t="shared" si="24"/>
        <v>0</v>
      </c>
      <c r="K196" s="57"/>
      <c r="L196" s="57">
        <f t="shared" ref="L196:L259" si="27">IF(Q196&lt;&gt;"",ROUND(K196*Q196,0),0)</f>
        <v>0</v>
      </c>
      <c r="M196" s="63"/>
      <c r="N196" s="63"/>
      <c r="O196" s="53"/>
      <c r="P196" s="54"/>
      <c r="Q196" s="54"/>
      <c r="R196" s="54">
        <f t="shared" si="22"/>
        <v>0</v>
      </c>
      <c r="S196" s="54">
        <f t="shared" si="25"/>
        <v>0</v>
      </c>
      <c r="T196" s="54">
        <f t="shared" si="26"/>
        <v>0</v>
      </c>
      <c r="U196" s="57"/>
      <c r="V196" s="90" t="str">
        <f>IF(AND(B196='DC - CN'!$C$16,OR(T196&lt;&gt;0,U196&lt;&gt;0)),"x","")</f>
        <v/>
      </c>
    </row>
    <row r="197" spans="1:22" ht="18" customHeight="1">
      <c r="A197" s="2" t="str">
        <f t="shared" si="23"/>
        <v/>
      </c>
      <c r="B197" s="3"/>
      <c r="C197" s="3"/>
      <c r="D197" s="85"/>
      <c r="E197" s="85"/>
      <c r="F197" s="85"/>
      <c r="G197" s="77"/>
      <c r="H197" s="52"/>
      <c r="I197" s="52"/>
      <c r="J197" s="52">
        <f t="shared" si="24"/>
        <v>0</v>
      </c>
      <c r="K197" s="57"/>
      <c r="L197" s="57">
        <f t="shared" si="27"/>
        <v>0</v>
      </c>
      <c r="M197" s="63"/>
      <c r="N197" s="63"/>
      <c r="O197" s="53"/>
      <c r="P197" s="54"/>
      <c r="Q197" s="54"/>
      <c r="R197" s="54">
        <f t="shared" si="22"/>
        <v>0</v>
      </c>
      <c r="S197" s="54">
        <f t="shared" si="25"/>
        <v>0</v>
      </c>
      <c r="T197" s="54">
        <f t="shared" si="26"/>
        <v>0</v>
      </c>
      <c r="U197" s="57"/>
      <c r="V197" s="90" t="str">
        <f>IF(AND(B197='DC - CN'!$C$16,OR(T197&lt;&gt;0,U197&lt;&gt;0)),"x","")</f>
        <v/>
      </c>
    </row>
    <row r="198" spans="1:22" ht="18" customHeight="1">
      <c r="A198" s="2" t="str">
        <f t="shared" si="23"/>
        <v/>
      </c>
      <c r="B198" s="3"/>
      <c r="C198" s="3"/>
      <c r="D198" s="85"/>
      <c r="E198" s="85"/>
      <c r="F198" s="85"/>
      <c r="G198" s="77"/>
      <c r="H198" s="52"/>
      <c r="I198" s="52"/>
      <c r="J198" s="52">
        <f t="shared" si="24"/>
        <v>0</v>
      </c>
      <c r="K198" s="57"/>
      <c r="L198" s="57">
        <f t="shared" si="27"/>
        <v>0</v>
      </c>
      <c r="M198" s="63"/>
      <c r="N198" s="63"/>
      <c r="O198" s="53"/>
      <c r="P198" s="54"/>
      <c r="Q198" s="54"/>
      <c r="R198" s="54">
        <f t="shared" si="22"/>
        <v>0</v>
      </c>
      <c r="S198" s="54">
        <f t="shared" si="25"/>
        <v>0</v>
      </c>
      <c r="T198" s="54">
        <f t="shared" si="26"/>
        <v>0</v>
      </c>
      <c r="U198" s="57"/>
      <c r="V198" s="90" t="str">
        <f>IF(AND(B198='DC - CN'!$C$16,OR(T198&lt;&gt;0,U198&lt;&gt;0)),"x","")</f>
        <v/>
      </c>
    </row>
    <row r="199" spans="1:22" ht="18" customHeight="1">
      <c r="A199" s="2" t="str">
        <f t="shared" si="23"/>
        <v/>
      </c>
      <c r="B199" s="3"/>
      <c r="C199" s="3"/>
      <c r="D199" s="85"/>
      <c r="E199" s="85"/>
      <c r="F199" s="85"/>
      <c r="G199" s="77"/>
      <c r="H199" s="52"/>
      <c r="I199" s="52"/>
      <c r="J199" s="52">
        <f t="shared" si="24"/>
        <v>0</v>
      </c>
      <c r="K199" s="57"/>
      <c r="L199" s="57">
        <f t="shared" si="27"/>
        <v>0</v>
      </c>
      <c r="M199" s="63"/>
      <c r="N199" s="63"/>
      <c r="O199" s="53"/>
      <c r="P199" s="54"/>
      <c r="Q199" s="54"/>
      <c r="R199" s="54">
        <f t="shared" si="22"/>
        <v>0</v>
      </c>
      <c r="S199" s="54">
        <f t="shared" si="25"/>
        <v>0</v>
      </c>
      <c r="T199" s="54">
        <f t="shared" si="26"/>
        <v>0</v>
      </c>
      <c r="U199" s="57"/>
      <c r="V199" s="90" t="str">
        <f>IF(AND(B199='DC - CN'!$C$16,OR(T199&lt;&gt;0,U199&lt;&gt;0)),"x","")</f>
        <v/>
      </c>
    </row>
    <row r="200" spans="1:22" ht="18" customHeight="1">
      <c r="A200" s="2" t="str">
        <f t="shared" si="23"/>
        <v/>
      </c>
      <c r="B200" s="3"/>
      <c r="C200" s="3"/>
      <c r="D200" s="85"/>
      <c r="E200" s="85"/>
      <c r="F200" s="85"/>
      <c r="G200" s="77"/>
      <c r="H200" s="52"/>
      <c r="I200" s="52"/>
      <c r="J200" s="52">
        <f t="shared" si="24"/>
        <v>0</v>
      </c>
      <c r="K200" s="57"/>
      <c r="L200" s="57">
        <f t="shared" si="27"/>
        <v>0</v>
      </c>
      <c r="M200" s="63"/>
      <c r="N200" s="63"/>
      <c r="O200" s="53"/>
      <c r="P200" s="54"/>
      <c r="Q200" s="54"/>
      <c r="R200" s="54">
        <f t="shared" si="22"/>
        <v>0</v>
      </c>
      <c r="S200" s="54">
        <f t="shared" si="25"/>
        <v>0</v>
      </c>
      <c r="T200" s="54">
        <f t="shared" si="26"/>
        <v>0</v>
      </c>
      <c r="U200" s="57"/>
      <c r="V200" s="90" t="str">
        <f>IF(AND(B200='DC - CN'!$C$16,OR(T200&lt;&gt;0,U200&lt;&gt;0)),"x","")</f>
        <v/>
      </c>
    </row>
    <row r="201" spans="1:22" ht="18" customHeight="1">
      <c r="A201" s="2" t="str">
        <f t="shared" si="23"/>
        <v/>
      </c>
      <c r="B201" s="3"/>
      <c r="C201" s="3"/>
      <c r="D201" s="85"/>
      <c r="E201" s="85"/>
      <c r="F201" s="85"/>
      <c r="G201" s="77"/>
      <c r="H201" s="52"/>
      <c r="I201" s="52"/>
      <c r="J201" s="52">
        <f t="shared" si="24"/>
        <v>0</v>
      </c>
      <c r="K201" s="57"/>
      <c r="L201" s="57">
        <f t="shared" si="27"/>
        <v>0</v>
      </c>
      <c r="M201" s="63"/>
      <c r="N201" s="63"/>
      <c r="O201" s="53"/>
      <c r="P201" s="54"/>
      <c r="Q201" s="54"/>
      <c r="R201" s="54">
        <f t="shared" si="22"/>
        <v>0</v>
      </c>
      <c r="S201" s="54">
        <f t="shared" si="25"/>
        <v>0</v>
      </c>
      <c r="T201" s="54">
        <f t="shared" si="26"/>
        <v>0</v>
      </c>
      <c r="U201" s="57"/>
      <c r="V201" s="90" t="str">
        <f>IF(AND(B201='DC - CN'!$C$16,OR(T201&lt;&gt;0,U201&lt;&gt;0)),"x","")</f>
        <v/>
      </c>
    </row>
    <row r="202" spans="1:22" ht="18" customHeight="1">
      <c r="A202" s="2" t="str">
        <f t="shared" si="23"/>
        <v/>
      </c>
      <c r="B202" s="3"/>
      <c r="C202" s="3"/>
      <c r="D202" s="85"/>
      <c r="E202" s="85"/>
      <c r="F202" s="85"/>
      <c r="G202" s="77"/>
      <c r="H202" s="52"/>
      <c r="I202" s="52"/>
      <c r="J202" s="52">
        <f t="shared" si="24"/>
        <v>0</v>
      </c>
      <c r="K202" s="57"/>
      <c r="L202" s="57">
        <f t="shared" si="27"/>
        <v>0</v>
      </c>
      <c r="M202" s="63"/>
      <c r="N202" s="63"/>
      <c r="O202" s="53"/>
      <c r="P202" s="54"/>
      <c r="Q202" s="54"/>
      <c r="R202" s="54">
        <f t="shared" si="22"/>
        <v>0</v>
      </c>
      <c r="S202" s="54">
        <f t="shared" si="25"/>
        <v>0</v>
      </c>
      <c r="T202" s="54">
        <f t="shared" si="26"/>
        <v>0</v>
      </c>
      <c r="U202" s="57"/>
      <c r="V202" s="90" t="str">
        <f>IF(AND(B202='DC - CN'!$C$16,OR(T202&lt;&gt;0,U202&lt;&gt;0)),"x","")</f>
        <v/>
      </c>
    </row>
    <row r="203" spans="1:22" ht="18" customHeight="1">
      <c r="A203" s="2" t="str">
        <f t="shared" si="23"/>
        <v/>
      </c>
      <c r="B203" s="3"/>
      <c r="C203" s="3"/>
      <c r="D203" s="85"/>
      <c r="E203" s="85"/>
      <c r="F203" s="85"/>
      <c r="G203" s="77"/>
      <c r="H203" s="52"/>
      <c r="I203" s="52"/>
      <c r="J203" s="52">
        <f t="shared" si="24"/>
        <v>0</v>
      </c>
      <c r="K203" s="57"/>
      <c r="L203" s="57">
        <f t="shared" si="27"/>
        <v>0</v>
      </c>
      <c r="M203" s="63"/>
      <c r="N203" s="63"/>
      <c r="O203" s="53"/>
      <c r="P203" s="54"/>
      <c r="Q203" s="54"/>
      <c r="R203" s="54">
        <f t="shared" si="22"/>
        <v>0</v>
      </c>
      <c r="S203" s="54">
        <f t="shared" si="25"/>
        <v>0</v>
      </c>
      <c r="T203" s="54">
        <f t="shared" si="26"/>
        <v>0</v>
      </c>
      <c r="U203" s="57"/>
      <c r="V203" s="90" t="str">
        <f>IF(AND(B203='DC - CN'!$C$16,OR(T203&lt;&gt;0,U203&lt;&gt;0)),"x","")</f>
        <v/>
      </c>
    </row>
    <row r="204" spans="1:22" ht="18" customHeight="1">
      <c r="A204" s="2" t="str">
        <f t="shared" si="23"/>
        <v/>
      </c>
      <c r="B204" s="3"/>
      <c r="C204" s="3"/>
      <c r="D204" s="85"/>
      <c r="E204" s="85"/>
      <c r="F204" s="85"/>
      <c r="G204" s="77"/>
      <c r="H204" s="52"/>
      <c r="I204" s="52"/>
      <c r="J204" s="52">
        <f t="shared" si="24"/>
        <v>0</v>
      </c>
      <c r="K204" s="57"/>
      <c r="L204" s="57">
        <f t="shared" si="27"/>
        <v>0</v>
      </c>
      <c r="M204" s="63"/>
      <c r="N204" s="63"/>
      <c r="O204" s="53"/>
      <c r="P204" s="54"/>
      <c r="Q204" s="54"/>
      <c r="R204" s="54">
        <f t="shared" si="22"/>
        <v>0</v>
      </c>
      <c r="S204" s="54">
        <f t="shared" si="25"/>
        <v>0</v>
      </c>
      <c r="T204" s="54">
        <f t="shared" si="26"/>
        <v>0</v>
      </c>
      <c r="U204" s="57"/>
      <c r="V204" s="90" t="str">
        <f>IF(AND(B204='DC - CN'!$C$16,OR(T204&lt;&gt;0,U204&lt;&gt;0)),"x","")</f>
        <v/>
      </c>
    </row>
    <row r="205" spans="1:22" ht="18" customHeight="1">
      <c r="A205" s="2" t="str">
        <f t="shared" si="23"/>
        <v/>
      </c>
      <c r="B205" s="3"/>
      <c r="C205" s="3"/>
      <c r="D205" s="85"/>
      <c r="E205" s="85"/>
      <c r="F205" s="85"/>
      <c r="G205" s="77"/>
      <c r="H205" s="52"/>
      <c r="I205" s="52"/>
      <c r="J205" s="52">
        <f t="shared" si="24"/>
        <v>0</v>
      </c>
      <c r="K205" s="57"/>
      <c r="L205" s="57">
        <f t="shared" si="27"/>
        <v>0</v>
      </c>
      <c r="M205" s="63"/>
      <c r="N205" s="63"/>
      <c r="O205" s="53"/>
      <c r="P205" s="54"/>
      <c r="Q205" s="54"/>
      <c r="R205" s="54">
        <f t="shared" si="22"/>
        <v>0</v>
      </c>
      <c r="S205" s="54">
        <f t="shared" si="25"/>
        <v>0</v>
      </c>
      <c r="T205" s="54">
        <f t="shared" si="26"/>
        <v>0</v>
      </c>
      <c r="U205" s="57"/>
      <c r="V205" s="90" t="str">
        <f>IF(AND(B205='DC - CN'!$C$16,OR(T205&lt;&gt;0,U205&lt;&gt;0)),"x","")</f>
        <v/>
      </c>
    </row>
    <row r="206" spans="1:22" ht="18" customHeight="1">
      <c r="A206" s="2" t="str">
        <f t="shared" si="23"/>
        <v/>
      </c>
      <c r="B206" s="3"/>
      <c r="C206" s="3"/>
      <c r="D206" s="85"/>
      <c r="E206" s="85"/>
      <c r="F206" s="85"/>
      <c r="G206" s="77"/>
      <c r="H206" s="52"/>
      <c r="I206" s="52"/>
      <c r="J206" s="52">
        <f t="shared" si="24"/>
        <v>0</v>
      </c>
      <c r="K206" s="57"/>
      <c r="L206" s="57">
        <f t="shared" si="27"/>
        <v>0</v>
      </c>
      <c r="M206" s="63"/>
      <c r="N206" s="63"/>
      <c r="O206" s="53"/>
      <c r="P206" s="54"/>
      <c r="Q206" s="54"/>
      <c r="R206" s="54">
        <f t="shared" si="22"/>
        <v>0</v>
      </c>
      <c r="S206" s="54">
        <f t="shared" si="25"/>
        <v>0</v>
      </c>
      <c r="T206" s="54">
        <f t="shared" si="26"/>
        <v>0</v>
      </c>
      <c r="U206" s="57"/>
      <c r="V206" s="90" t="str">
        <f>IF(AND(B206='DC - CN'!$C$16,OR(T206&lt;&gt;0,U206&lt;&gt;0)),"x","")</f>
        <v/>
      </c>
    </row>
    <row r="207" spans="1:22" ht="18" customHeight="1">
      <c r="A207" s="2" t="str">
        <f t="shared" si="23"/>
        <v/>
      </c>
      <c r="B207" s="3"/>
      <c r="C207" s="3"/>
      <c r="D207" s="85"/>
      <c r="E207" s="85"/>
      <c r="F207" s="85"/>
      <c r="G207" s="77"/>
      <c r="H207" s="52"/>
      <c r="I207" s="52"/>
      <c r="J207" s="52">
        <f t="shared" si="24"/>
        <v>0</v>
      </c>
      <c r="K207" s="57"/>
      <c r="L207" s="57">
        <f t="shared" si="27"/>
        <v>0</v>
      </c>
      <c r="M207" s="63"/>
      <c r="N207" s="63"/>
      <c r="O207" s="53"/>
      <c r="P207" s="54"/>
      <c r="Q207" s="54"/>
      <c r="R207" s="54">
        <f t="shared" si="22"/>
        <v>0</v>
      </c>
      <c r="S207" s="54">
        <f t="shared" si="25"/>
        <v>0</v>
      </c>
      <c r="T207" s="54">
        <f t="shared" si="26"/>
        <v>0</v>
      </c>
      <c r="U207" s="57"/>
      <c r="V207" s="90" t="str">
        <f>IF(AND(B207='DC - CN'!$C$16,OR(T207&lt;&gt;0,U207&lt;&gt;0)),"x","")</f>
        <v/>
      </c>
    </row>
    <row r="208" spans="1:22" ht="18" customHeight="1">
      <c r="A208" s="2" t="str">
        <f t="shared" si="23"/>
        <v/>
      </c>
      <c r="B208" s="3"/>
      <c r="C208" s="3"/>
      <c r="D208" s="85"/>
      <c r="E208" s="85"/>
      <c r="F208" s="85"/>
      <c r="G208" s="77"/>
      <c r="H208" s="52"/>
      <c r="I208" s="52"/>
      <c r="J208" s="52">
        <f t="shared" si="24"/>
        <v>0</v>
      </c>
      <c r="K208" s="57"/>
      <c r="L208" s="57">
        <f t="shared" si="27"/>
        <v>0</v>
      </c>
      <c r="M208" s="63"/>
      <c r="N208" s="63"/>
      <c r="O208" s="53"/>
      <c r="P208" s="54"/>
      <c r="Q208" s="54"/>
      <c r="R208" s="54">
        <f t="shared" si="22"/>
        <v>0</v>
      </c>
      <c r="S208" s="54">
        <f t="shared" si="25"/>
        <v>0</v>
      </c>
      <c r="T208" s="54">
        <f t="shared" si="26"/>
        <v>0</v>
      </c>
      <c r="U208" s="57"/>
      <c r="V208" s="90" t="str">
        <f>IF(AND(B208='DC - CN'!$C$16,OR(T208&lt;&gt;0,U208&lt;&gt;0)),"x","")</f>
        <v/>
      </c>
    </row>
    <row r="209" spans="1:22" ht="18" customHeight="1">
      <c r="A209" s="2" t="str">
        <f t="shared" si="23"/>
        <v/>
      </c>
      <c r="B209" s="3"/>
      <c r="C209" s="3"/>
      <c r="D209" s="85"/>
      <c r="E209" s="85"/>
      <c r="F209" s="85"/>
      <c r="G209" s="77"/>
      <c r="H209" s="52"/>
      <c r="I209" s="52"/>
      <c r="J209" s="52">
        <f t="shared" si="24"/>
        <v>0</v>
      </c>
      <c r="K209" s="57"/>
      <c r="L209" s="57">
        <f t="shared" si="27"/>
        <v>0</v>
      </c>
      <c r="M209" s="63"/>
      <c r="N209" s="63"/>
      <c r="O209" s="53"/>
      <c r="P209" s="54"/>
      <c r="Q209" s="54"/>
      <c r="R209" s="54">
        <f t="shared" si="22"/>
        <v>0</v>
      </c>
      <c r="S209" s="54">
        <f t="shared" si="25"/>
        <v>0</v>
      </c>
      <c r="T209" s="54">
        <f t="shared" si="26"/>
        <v>0</v>
      </c>
      <c r="U209" s="57"/>
      <c r="V209" s="90" t="str">
        <f>IF(AND(B209='DC - CN'!$C$16,OR(T209&lt;&gt;0,U209&lt;&gt;0)),"x","")</f>
        <v/>
      </c>
    </row>
    <row r="210" spans="1:22" ht="18" customHeight="1">
      <c r="A210" s="2" t="str">
        <f t="shared" si="23"/>
        <v/>
      </c>
      <c r="B210" s="3"/>
      <c r="C210" s="3"/>
      <c r="D210" s="85"/>
      <c r="E210" s="85"/>
      <c r="F210" s="85"/>
      <c r="G210" s="77"/>
      <c r="H210" s="52"/>
      <c r="I210" s="52"/>
      <c r="J210" s="52">
        <f t="shared" si="24"/>
        <v>0</v>
      </c>
      <c r="K210" s="57"/>
      <c r="L210" s="57">
        <f t="shared" si="27"/>
        <v>0</v>
      </c>
      <c r="M210" s="63"/>
      <c r="N210" s="63"/>
      <c r="O210" s="53"/>
      <c r="P210" s="54"/>
      <c r="Q210" s="54"/>
      <c r="R210" s="54">
        <f t="shared" si="22"/>
        <v>0</v>
      </c>
      <c r="S210" s="54">
        <f t="shared" si="25"/>
        <v>0</v>
      </c>
      <c r="T210" s="54">
        <f t="shared" si="26"/>
        <v>0</v>
      </c>
      <c r="U210" s="57"/>
      <c r="V210" s="90" t="str">
        <f>IF(AND(B210='DC - CN'!$C$16,OR(T210&lt;&gt;0,U210&lt;&gt;0)),"x","")</f>
        <v/>
      </c>
    </row>
    <row r="211" spans="1:22" ht="18" customHeight="1">
      <c r="A211" s="2" t="str">
        <f t="shared" si="23"/>
        <v/>
      </c>
      <c r="B211" s="3"/>
      <c r="C211" s="3"/>
      <c r="D211" s="85"/>
      <c r="E211" s="85"/>
      <c r="F211" s="85"/>
      <c r="G211" s="77"/>
      <c r="H211" s="52"/>
      <c r="I211" s="52"/>
      <c r="J211" s="52">
        <f t="shared" si="24"/>
        <v>0</v>
      </c>
      <c r="K211" s="57"/>
      <c r="L211" s="57">
        <f t="shared" si="27"/>
        <v>0</v>
      </c>
      <c r="M211" s="63"/>
      <c r="N211" s="63"/>
      <c r="O211" s="53"/>
      <c r="P211" s="54"/>
      <c r="Q211" s="54"/>
      <c r="R211" s="54">
        <f t="shared" si="22"/>
        <v>0</v>
      </c>
      <c r="S211" s="54">
        <f t="shared" si="25"/>
        <v>0</v>
      </c>
      <c r="T211" s="54">
        <f t="shared" si="26"/>
        <v>0</v>
      </c>
      <c r="U211" s="57"/>
      <c r="V211" s="90" t="str">
        <f>IF(AND(B211='DC - CN'!$C$16,OR(T211&lt;&gt;0,U211&lt;&gt;0)),"x","")</f>
        <v/>
      </c>
    </row>
    <row r="212" spans="1:22" ht="18" customHeight="1">
      <c r="A212" s="2" t="str">
        <f t="shared" si="23"/>
        <v/>
      </c>
      <c r="B212" s="3"/>
      <c r="C212" s="3"/>
      <c r="D212" s="85"/>
      <c r="E212" s="85"/>
      <c r="F212" s="85"/>
      <c r="G212" s="77"/>
      <c r="H212" s="52"/>
      <c r="I212" s="52"/>
      <c r="J212" s="52">
        <f t="shared" si="24"/>
        <v>0</v>
      </c>
      <c r="K212" s="57"/>
      <c r="L212" s="57">
        <f t="shared" si="27"/>
        <v>0</v>
      </c>
      <c r="M212" s="63"/>
      <c r="N212" s="63"/>
      <c r="O212" s="53"/>
      <c r="P212" s="54"/>
      <c r="Q212" s="54"/>
      <c r="R212" s="54">
        <f t="shared" si="22"/>
        <v>0</v>
      </c>
      <c r="S212" s="54">
        <f t="shared" si="25"/>
        <v>0</v>
      </c>
      <c r="T212" s="54">
        <f t="shared" si="26"/>
        <v>0</v>
      </c>
      <c r="U212" s="57"/>
      <c r="V212" s="90" t="str">
        <f>IF(AND(B212='DC - CN'!$C$16,OR(T212&lt;&gt;0,U212&lt;&gt;0)),"x","")</f>
        <v/>
      </c>
    </row>
    <row r="213" spans="1:22" ht="18" customHeight="1">
      <c r="A213" s="2" t="str">
        <f t="shared" si="23"/>
        <v/>
      </c>
      <c r="B213" s="3"/>
      <c r="C213" s="3"/>
      <c r="D213" s="85"/>
      <c r="E213" s="85"/>
      <c r="F213" s="85"/>
      <c r="G213" s="77"/>
      <c r="H213" s="52"/>
      <c r="I213" s="52"/>
      <c r="J213" s="52">
        <f t="shared" si="24"/>
        <v>0</v>
      </c>
      <c r="K213" s="57"/>
      <c r="L213" s="57">
        <f t="shared" si="27"/>
        <v>0</v>
      </c>
      <c r="M213" s="63"/>
      <c r="N213" s="63"/>
      <c r="O213" s="53"/>
      <c r="P213" s="54"/>
      <c r="Q213" s="54"/>
      <c r="R213" s="54">
        <f t="shared" si="22"/>
        <v>0</v>
      </c>
      <c r="S213" s="54">
        <f t="shared" si="25"/>
        <v>0</v>
      </c>
      <c r="T213" s="54">
        <f t="shared" si="26"/>
        <v>0</v>
      </c>
      <c r="U213" s="57"/>
      <c r="V213" s="90" t="str">
        <f>IF(AND(B213='DC - CN'!$C$16,OR(T213&lt;&gt;0,U213&lt;&gt;0)),"x","")</f>
        <v/>
      </c>
    </row>
    <row r="214" spans="1:22" ht="18" customHeight="1">
      <c r="A214" s="2" t="str">
        <f t="shared" si="23"/>
        <v/>
      </c>
      <c r="B214" s="3"/>
      <c r="C214" s="3"/>
      <c r="D214" s="85"/>
      <c r="E214" s="85"/>
      <c r="F214" s="85"/>
      <c r="G214" s="77"/>
      <c r="H214" s="52"/>
      <c r="I214" s="52"/>
      <c r="J214" s="52">
        <f t="shared" si="24"/>
        <v>0</v>
      </c>
      <c r="K214" s="57"/>
      <c r="L214" s="57">
        <f t="shared" si="27"/>
        <v>0</v>
      </c>
      <c r="M214" s="63"/>
      <c r="N214" s="63"/>
      <c r="O214" s="53"/>
      <c r="P214" s="54"/>
      <c r="Q214" s="54"/>
      <c r="R214" s="54">
        <f t="shared" si="22"/>
        <v>0</v>
      </c>
      <c r="S214" s="54">
        <f t="shared" si="25"/>
        <v>0</v>
      </c>
      <c r="T214" s="54">
        <f t="shared" si="26"/>
        <v>0</v>
      </c>
      <c r="U214" s="57"/>
      <c r="V214" s="90" t="str">
        <f>IF(AND(B214='DC - CN'!$C$16,OR(T214&lt;&gt;0,U214&lt;&gt;0)),"x","")</f>
        <v/>
      </c>
    </row>
    <row r="215" spans="1:22" ht="18" customHeight="1">
      <c r="A215" s="2" t="str">
        <f t="shared" si="23"/>
        <v/>
      </c>
      <c r="B215" s="3"/>
      <c r="C215" s="3"/>
      <c r="D215" s="85"/>
      <c r="E215" s="85"/>
      <c r="F215" s="85"/>
      <c r="G215" s="77"/>
      <c r="H215" s="52"/>
      <c r="I215" s="52"/>
      <c r="J215" s="52">
        <f t="shared" si="24"/>
        <v>0</v>
      </c>
      <c r="K215" s="57"/>
      <c r="L215" s="57">
        <f t="shared" si="27"/>
        <v>0</v>
      </c>
      <c r="M215" s="63"/>
      <c r="N215" s="63"/>
      <c r="O215" s="53"/>
      <c r="P215" s="54"/>
      <c r="Q215" s="54"/>
      <c r="R215" s="54">
        <f t="shared" si="22"/>
        <v>0</v>
      </c>
      <c r="S215" s="54">
        <f t="shared" si="25"/>
        <v>0</v>
      </c>
      <c r="T215" s="54">
        <f t="shared" si="26"/>
        <v>0</v>
      </c>
      <c r="U215" s="57"/>
      <c r="V215" s="90" t="str">
        <f>IF(AND(B215='DC - CN'!$C$16,OR(T215&lt;&gt;0,U215&lt;&gt;0)),"x","")</f>
        <v/>
      </c>
    </row>
    <row r="216" spans="1:22" ht="18" customHeight="1">
      <c r="A216" s="2" t="str">
        <f t="shared" si="23"/>
        <v/>
      </c>
      <c r="B216" s="3"/>
      <c r="C216" s="3"/>
      <c r="D216" s="85"/>
      <c r="E216" s="85"/>
      <c r="F216" s="85"/>
      <c r="G216" s="77"/>
      <c r="H216" s="52"/>
      <c r="I216" s="52"/>
      <c r="J216" s="52">
        <f t="shared" si="24"/>
        <v>0</v>
      </c>
      <c r="K216" s="57"/>
      <c r="L216" s="57">
        <f t="shared" si="27"/>
        <v>0</v>
      </c>
      <c r="M216" s="63"/>
      <c r="N216" s="63"/>
      <c r="O216" s="53"/>
      <c r="P216" s="54"/>
      <c r="Q216" s="54"/>
      <c r="R216" s="54">
        <f t="shared" si="22"/>
        <v>0</v>
      </c>
      <c r="S216" s="54">
        <f t="shared" si="25"/>
        <v>0</v>
      </c>
      <c r="T216" s="54">
        <f t="shared" si="26"/>
        <v>0</v>
      </c>
      <c r="U216" s="57"/>
      <c r="V216" s="90" t="str">
        <f>IF(AND(B216='DC - CN'!$C$16,OR(T216&lt;&gt;0,U216&lt;&gt;0)),"x","")</f>
        <v/>
      </c>
    </row>
    <row r="217" spans="1:22" ht="18" customHeight="1">
      <c r="A217" s="2" t="str">
        <f t="shared" si="23"/>
        <v/>
      </c>
      <c r="B217" s="3"/>
      <c r="C217" s="3"/>
      <c r="D217" s="85"/>
      <c r="E217" s="85"/>
      <c r="F217" s="85"/>
      <c r="G217" s="77"/>
      <c r="H217" s="52"/>
      <c r="I217" s="52"/>
      <c r="J217" s="52">
        <f t="shared" si="24"/>
        <v>0</v>
      </c>
      <c r="K217" s="57"/>
      <c r="L217" s="57">
        <f t="shared" si="27"/>
        <v>0</v>
      </c>
      <c r="M217" s="63"/>
      <c r="N217" s="63"/>
      <c r="O217" s="53"/>
      <c r="P217" s="54"/>
      <c r="Q217" s="54"/>
      <c r="R217" s="54">
        <f t="shared" si="22"/>
        <v>0</v>
      </c>
      <c r="S217" s="54">
        <f t="shared" si="25"/>
        <v>0</v>
      </c>
      <c r="T217" s="54">
        <f t="shared" si="26"/>
        <v>0</v>
      </c>
      <c r="U217" s="57"/>
      <c r="V217" s="90" t="str">
        <f>IF(AND(B217='DC - CN'!$C$16,OR(T217&lt;&gt;0,U217&lt;&gt;0)),"x","")</f>
        <v/>
      </c>
    </row>
    <row r="218" spans="1:22" ht="18" customHeight="1">
      <c r="A218" s="2" t="str">
        <f t="shared" si="23"/>
        <v/>
      </c>
      <c r="B218" s="3"/>
      <c r="C218" s="3"/>
      <c r="D218" s="85"/>
      <c r="E218" s="85"/>
      <c r="F218" s="85"/>
      <c r="G218" s="77"/>
      <c r="H218" s="52"/>
      <c r="I218" s="52"/>
      <c r="J218" s="52">
        <f t="shared" si="24"/>
        <v>0</v>
      </c>
      <c r="K218" s="57"/>
      <c r="L218" s="57">
        <f t="shared" si="27"/>
        <v>0</v>
      </c>
      <c r="M218" s="63"/>
      <c r="N218" s="63"/>
      <c r="O218" s="53"/>
      <c r="P218" s="54"/>
      <c r="Q218" s="54"/>
      <c r="R218" s="54">
        <f t="shared" si="22"/>
        <v>0</v>
      </c>
      <c r="S218" s="54">
        <f t="shared" si="25"/>
        <v>0</v>
      </c>
      <c r="T218" s="54">
        <f t="shared" si="26"/>
        <v>0</v>
      </c>
      <c r="U218" s="57"/>
      <c r="V218" s="90" t="str">
        <f>IF(AND(B218='DC - CN'!$C$16,OR(T218&lt;&gt;0,U218&lt;&gt;0)),"x","")</f>
        <v/>
      </c>
    </row>
    <row r="219" spans="1:22" ht="18" customHeight="1">
      <c r="A219" s="2" t="str">
        <f t="shared" si="23"/>
        <v/>
      </c>
      <c r="B219" s="3"/>
      <c r="C219" s="3"/>
      <c r="D219" s="85"/>
      <c r="E219" s="85"/>
      <c r="F219" s="85"/>
      <c r="G219" s="77"/>
      <c r="H219" s="52"/>
      <c r="I219" s="52"/>
      <c r="J219" s="52">
        <f t="shared" si="24"/>
        <v>0</v>
      </c>
      <c r="K219" s="57"/>
      <c r="L219" s="57">
        <f t="shared" si="27"/>
        <v>0</v>
      </c>
      <c r="M219" s="63"/>
      <c r="N219" s="63"/>
      <c r="O219" s="53"/>
      <c r="P219" s="54"/>
      <c r="Q219" s="54"/>
      <c r="R219" s="54">
        <f t="shared" si="22"/>
        <v>0</v>
      </c>
      <c r="S219" s="54">
        <f t="shared" si="25"/>
        <v>0</v>
      </c>
      <c r="T219" s="54">
        <f t="shared" si="26"/>
        <v>0</v>
      </c>
      <c r="U219" s="57"/>
      <c r="V219" s="90" t="str">
        <f>IF(AND(B219='DC - CN'!$C$16,OR(T219&lt;&gt;0,U219&lt;&gt;0)),"x","")</f>
        <v/>
      </c>
    </row>
    <row r="220" spans="1:22" ht="18" customHeight="1">
      <c r="A220" s="2" t="str">
        <f t="shared" si="23"/>
        <v/>
      </c>
      <c r="B220" s="3"/>
      <c r="C220" s="3"/>
      <c r="D220" s="85"/>
      <c r="E220" s="85"/>
      <c r="F220" s="85"/>
      <c r="G220" s="77"/>
      <c r="H220" s="52"/>
      <c r="I220" s="52"/>
      <c r="J220" s="52">
        <f t="shared" si="24"/>
        <v>0</v>
      </c>
      <c r="K220" s="57"/>
      <c r="L220" s="57">
        <f t="shared" si="27"/>
        <v>0</v>
      </c>
      <c r="M220" s="63"/>
      <c r="N220" s="63"/>
      <c r="O220" s="53"/>
      <c r="P220" s="54"/>
      <c r="Q220" s="54"/>
      <c r="R220" s="54">
        <f t="shared" si="22"/>
        <v>0</v>
      </c>
      <c r="S220" s="54">
        <f t="shared" si="25"/>
        <v>0</v>
      </c>
      <c r="T220" s="54">
        <f t="shared" si="26"/>
        <v>0</v>
      </c>
      <c r="U220" s="57"/>
      <c r="V220" s="90" t="str">
        <f>IF(AND(B220='DC - CN'!$C$16,OR(T220&lt;&gt;0,U220&lt;&gt;0)),"x","")</f>
        <v/>
      </c>
    </row>
    <row r="221" spans="1:22" ht="18" customHeight="1">
      <c r="A221" s="2" t="str">
        <f t="shared" si="23"/>
        <v/>
      </c>
      <c r="B221" s="3"/>
      <c r="C221" s="3"/>
      <c r="D221" s="85"/>
      <c r="E221" s="85"/>
      <c r="F221" s="85"/>
      <c r="G221" s="77"/>
      <c r="H221" s="52"/>
      <c r="I221" s="52"/>
      <c r="J221" s="52">
        <f t="shared" si="24"/>
        <v>0</v>
      </c>
      <c r="K221" s="57"/>
      <c r="L221" s="57">
        <f t="shared" si="27"/>
        <v>0</v>
      </c>
      <c r="M221" s="63"/>
      <c r="N221" s="63"/>
      <c r="O221" s="53"/>
      <c r="P221" s="54"/>
      <c r="Q221" s="54"/>
      <c r="R221" s="54">
        <f t="shared" si="22"/>
        <v>0</v>
      </c>
      <c r="S221" s="54">
        <f t="shared" si="25"/>
        <v>0</v>
      </c>
      <c r="T221" s="54">
        <f t="shared" si="26"/>
        <v>0</v>
      </c>
      <c r="U221" s="57"/>
      <c r="V221" s="90" t="str">
        <f>IF(AND(B221='DC - CN'!$C$16,OR(T221&lt;&gt;0,U221&lt;&gt;0)),"x","")</f>
        <v/>
      </c>
    </row>
    <row r="222" spans="1:22" ht="18" customHeight="1">
      <c r="A222" s="2" t="str">
        <f t="shared" si="23"/>
        <v/>
      </c>
      <c r="B222" s="3"/>
      <c r="C222" s="3"/>
      <c r="D222" s="85"/>
      <c r="E222" s="85"/>
      <c r="F222" s="85"/>
      <c r="G222" s="77"/>
      <c r="H222" s="52"/>
      <c r="I222" s="52"/>
      <c r="J222" s="52">
        <f t="shared" si="24"/>
        <v>0</v>
      </c>
      <c r="K222" s="57"/>
      <c r="L222" s="57">
        <f t="shared" si="27"/>
        <v>0</v>
      </c>
      <c r="M222" s="63"/>
      <c r="N222" s="63"/>
      <c r="O222" s="53"/>
      <c r="P222" s="54"/>
      <c r="Q222" s="54"/>
      <c r="R222" s="54">
        <f t="shared" si="22"/>
        <v>0</v>
      </c>
      <c r="S222" s="54">
        <f t="shared" si="25"/>
        <v>0</v>
      </c>
      <c r="T222" s="54">
        <f t="shared" si="26"/>
        <v>0</v>
      </c>
      <c r="U222" s="57"/>
      <c r="V222" s="90" t="str">
        <f>IF(AND(B222='DC - CN'!$C$16,OR(T222&lt;&gt;0,U222&lt;&gt;0)),"x","")</f>
        <v/>
      </c>
    </row>
    <row r="223" spans="1:22" ht="18" customHeight="1">
      <c r="A223" s="2" t="str">
        <f t="shared" si="23"/>
        <v/>
      </c>
      <c r="B223" s="3"/>
      <c r="C223" s="3"/>
      <c r="D223" s="85"/>
      <c r="E223" s="85"/>
      <c r="F223" s="85"/>
      <c r="G223" s="77"/>
      <c r="H223" s="52"/>
      <c r="I223" s="52"/>
      <c r="J223" s="52">
        <f t="shared" si="24"/>
        <v>0</v>
      </c>
      <c r="K223" s="57"/>
      <c r="L223" s="57">
        <f t="shared" si="27"/>
        <v>0</v>
      </c>
      <c r="M223" s="63"/>
      <c r="N223" s="63"/>
      <c r="O223" s="53"/>
      <c r="P223" s="54"/>
      <c r="Q223" s="54"/>
      <c r="R223" s="54">
        <f t="shared" si="22"/>
        <v>0</v>
      </c>
      <c r="S223" s="54">
        <f t="shared" si="25"/>
        <v>0</v>
      </c>
      <c r="T223" s="54">
        <f t="shared" si="26"/>
        <v>0</v>
      </c>
      <c r="U223" s="57"/>
      <c r="V223" s="90" t="str">
        <f>IF(AND(B223='DC - CN'!$C$16,OR(T223&lt;&gt;0,U223&lt;&gt;0)),"x","")</f>
        <v/>
      </c>
    </row>
    <row r="224" spans="1:22" ht="18" customHeight="1">
      <c r="A224" s="2" t="str">
        <f t="shared" si="23"/>
        <v/>
      </c>
      <c r="B224" s="3"/>
      <c r="C224" s="3"/>
      <c r="D224" s="85"/>
      <c r="E224" s="85"/>
      <c r="F224" s="85"/>
      <c r="G224" s="77"/>
      <c r="H224" s="52"/>
      <c r="I224" s="52"/>
      <c r="J224" s="52">
        <f t="shared" si="24"/>
        <v>0</v>
      </c>
      <c r="K224" s="57"/>
      <c r="L224" s="57">
        <f t="shared" si="27"/>
        <v>0</v>
      </c>
      <c r="M224" s="63"/>
      <c r="N224" s="63"/>
      <c r="O224" s="53"/>
      <c r="P224" s="54"/>
      <c r="Q224" s="54"/>
      <c r="R224" s="54">
        <f t="shared" si="22"/>
        <v>0</v>
      </c>
      <c r="S224" s="54">
        <f t="shared" si="25"/>
        <v>0</v>
      </c>
      <c r="T224" s="54">
        <f t="shared" si="26"/>
        <v>0</v>
      </c>
      <c r="U224" s="57"/>
      <c r="V224" s="90" t="str">
        <f>IF(AND(B224='DC - CN'!$C$16,OR(T224&lt;&gt;0,U224&lt;&gt;0)),"x","")</f>
        <v/>
      </c>
    </row>
    <row r="225" spans="1:22" ht="18" customHeight="1">
      <c r="A225" s="2" t="str">
        <f t="shared" si="23"/>
        <v/>
      </c>
      <c r="B225" s="3"/>
      <c r="C225" s="3"/>
      <c r="D225" s="85"/>
      <c r="E225" s="85"/>
      <c r="F225" s="85"/>
      <c r="G225" s="77"/>
      <c r="H225" s="52"/>
      <c r="I225" s="52"/>
      <c r="J225" s="52">
        <f t="shared" si="24"/>
        <v>0</v>
      </c>
      <c r="K225" s="57"/>
      <c r="L225" s="57">
        <f t="shared" si="27"/>
        <v>0</v>
      </c>
      <c r="M225" s="63"/>
      <c r="N225" s="63"/>
      <c r="O225" s="53"/>
      <c r="P225" s="54"/>
      <c r="Q225" s="54"/>
      <c r="R225" s="54">
        <f t="shared" si="22"/>
        <v>0</v>
      </c>
      <c r="S225" s="54">
        <f t="shared" si="25"/>
        <v>0</v>
      </c>
      <c r="T225" s="54">
        <f t="shared" si="26"/>
        <v>0</v>
      </c>
      <c r="U225" s="57"/>
      <c r="V225" s="90" t="str">
        <f>IF(AND(B225='DC - CN'!$C$16,OR(T225&lt;&gt;0,U225&lt;&gt;0)),"x","")</f>
        <v/>
      </c>
    </row>
    <row r="226" spans="1:22" ht="18" customHeight="1">
      <c r="A226" s="2" t="str">
        <f t="shared" si="23"/>
        <v/>
      </c>
      <c r="B226" s="3"/>
      <c r="C226" s="3"/>
      <c r="D226" s="85"/>
      <c r="E226" s="85"/>
      <c r="F226" s="85"/>
      <c r="G226" s="77"/>
      <c r="H226" s="52"/>
      <c r="I226" s="52"/>
      <c r="J226" s="52">
        <f t="shared" si="24"/>
        <v>0</v>
      </c>
      <c r="K226" s="57"/>
      <c r="L226" s="57">
        <f t="shared" si="27"/>
        <v>0</v>
      </c>
      <c r="M226" s="63"/>
      <c r="N226" s="63"/>
      <c r="O226" s="53"/>
      <c r="P226" s="54"/>
      <c r="Q226" s="54"/>
      <c r="R226" s="54">
        <f t="shared" ref="R226:R237" si="28">Q226*10%</f>
        <v>0</v>
      </c>
      <c r="S226" s="54">
        <f t="shared" si="25"/>
        <v>0</v>
      </c>
      <c r="T226" s="54">
        <f t="shared" si="26"/>
        <v>0</v>
      </c>
      <c r="U226" s="57"/>
      <c r="V226" s="90" t="str">
        <f>IF(AND(B226='DC - CN'!$C$16,OR(T226&lt;&gt;0,U226&lt;&gt;0)),"x","")</f>
        <v/>
      </c>
    </row>
    <row r="227" spans="1:22" ht="18" customHeight="1">
      <c r="A227" s="2" t="str">
        <f t="shared" si="23"/>
        <v/>
      </c>
      <c r="B227" s="3"/>
      <c r="C227" s="3"/>
      <c r="D227" s="85"/>
      <c r="E227" s="85"/>
      <c r="F227" s="85"/>
      <c r="G227" s="77"/>
      <c r="H227" s="52"/>
      <c r="I227" s="52"/>
      <c r="J227" s="52">
        <f t="shared" si="24"/>
        <v>0</v>
      </c>
      <c r="K227" s="57"/>
      <c r="L227" s="57">
        <f t="shared" si="27"/>
        <v>0</v>
      </c>
      <c r="M227" s="63"/>
      <c r="N227" s="63"/>
      <c r="O227" s="53"/>
      <c r="P227" s="54"/>
      <c r="Q227" s="54"/>
      <c r="R227" s="54">
        <f t="shared" si="28"/>
        <v>0</v>
      </c>
      <c r="S227" s="54">
        <f t="shared" si="25"/>
        <v>0</v>
      </c>
      <c r="T227" s="54">
        <f t="shared" si="26"/>
        <v>0</v>
      </c>
      <c r="U227" s="57"/>
      <c r="V227" s="90" t="str">
        <f>IF(AND(B227='DC - CN'!$C$16,OR(T227&lt;&gt;0,U227&lt;&gt;0)),"x","")</f>
        <v/>
      </c>
    </row>
    <row r="228" spans="1:22" ht="18" customHeight="1">
      <c r="A228" s="2" t="str">
        <f t="shared" si="23"/>
        <v/>
      </c>
      <c r="B228" s="3"/>
      <c r="C228" s="3"/>
      <c r="D228" s="85"/>
      <c r="E228" s="85"/>
      <c r="F228" s="85"/>
      <c r="G228" s="77"/>
      <c r="H228" s="52"/>
      <c r="I228" s="52"/>
      <c r="J228" s="52">
        <f t="shared" si="24"/>
        <v>0</v>
      </c>
      <c r="K228" s="57"/>
      <c r="L228" s="57">
        <f t="shared" si="27"/>
        <v>0</v>
      </c>
      <c r="M228" s="63"/>
      <c r="N228" s="63"/>
      <c r="O228" s="53"/>
      <c r="P228" s="54"/>
      <c r="Q228" s="54"/>
      <c r="R228" s="54">
        <f t="shared" si="28"/>
        <v>0</v>
      </c>
      <c r="S228" s="54">
        <f t="shared" si="25"/>
        <v>0</v>
      </c>
      <c r="T228" s="54">
        <f t="shared" si="26"/>
        <v>0</v>
      </c>
      <c r="U228" s="57"/>
      <c r="V228" s="90" t="str">
        <f>IF(AND(B228='DC - CN'!$C$16,OR(T228&lt;&gt;0,U228&lt;&gt;0)),"x","")</f>
        <v/>
      </c>
    </row>
    <row r="229" spans="1:22" ht="18" customHeight="1">
      <c r="A229" s="2" t="str">
        <f t="shared" si="23"/>
        <v/>
      </c>
      <c r="B229" s="3"/>
      <c r="C229" s="3"/>
      <c r="D229" s="85"/>
      <c r="E229" s="85"/>
      <c r="F229" s="85"/>
      <c r="G229" s="77"/>
      <c r="H229" s="52"/>
      <c r="I229" s="52"/>
      <c r="J229" s="52">
        <f t="shared" si="24"/>
        <v>0</v>
      </c>
      <c r="K229" s="57"/>
      <c r="L229" s="57">
        <f t="shared" si="27"/>
        <v>0</v>
      </c>
      <c r="M229" s="63"/>
      <c r="N229" s="63"/>
      <c r="O229" s="53"/>
      <c r="P229" s="54"/>
      <c r="Q229" s="54"/>
      <c r="R229" s="54">
        <f t="shared" si="28"/>
        <v>0</v>
      </c>
      <c r="S229" s="54">
        <f t="shared" si="25"/>
        <v>0</v>
      </c>
      <c r="T229" s="54">
        <f t="shared" si="26"/>
        <v>0</v>
      </c>
      <c r="U229" s="57"/>
      <c r="V229" s="90" t="str">
        <f>IF(AND(B229='DC - CN'!$C$16,OR(T229&lt;&gt;0,U229&lt;&gt;0)),"x","")</f>
        <v/>
      </c>
    </row>
    <row r="230" spans="1:22" ht="18" customHeight="1">
      <c r="A230" s="2" t="str">
        <f t="shared" si="23"/>
        <v/>
      </c>
      <c r="B230" s="3"/>
      <c r="C230" s="3"/>
      <c r="D230" s="85"/>
      <c r="E230" s="85"/>
      <c r="F230" s="85"/>
      <c r="G230" s="77"/>
      <c r="H230" s="52"/>
      <c r="I230" s="52"/>
      <c r="J230" s="52">
        <f t="shared" si="24"/>
        <v>0</v>
      </c>
      <c r="K230" s="57"/>
      <c r="L230" s="57">
        <f t="shared" si="27"/>
        <v>0</v>
      </c>
      <c r="M230" s="63"/>
      <c r="N230" s="63"/>
      <c r="O230" s="53"/>
      <c r="P230" s="54"/>
      <c r="Q230" s="54"/>
      <c r="R230" s="54">
        <f t="shared" si="28"/>
        <v>0</v>
      </c>
      <c r="S230" s="54">
        <f t="shared" si="25"/>
        <v>0</v>
      </c>
      <c r="T230" s="54">
        <f t="shared" si="26"/>
        <v>0</v>
      </c>
      <c r="U230" s="57"/>
      <c r="V230" s="90" t="str">
        <f>IF(AND(B230='DC - CN'!$C$16,OR(T230&lt;&gt;0,U230&lt;&gt;0)),"x","")</f>
        <v/>
      </c>
    </row>
    <row r="231" spans="1:22" ht="18" customHeight="1">
      <c r="A231" s="2" t="str">
        <f t="shared" si="23"/>
        <v/>
      </c>
      <c r="B231" s="3"/>
      <c r="C231" s="3"/>
      <c r="D231" s="85"/>
      <c r="E231" s="85"/>
      <c r="F231" s="85"/>
      <c r="G231" s="77"/>
      <c r="H231" s="52"/>
      <c r="I231" s="52"/>
      <c r="J231" s="52">
        <f t="shared" si="24"/>
        <v>0</v>
      </c>
      <c r="K231" s="57"/>
      <c r="L231" s="57">
        <f t="shared" si="27"/>
        <v>0</v>
      </c>
      <c r="M231" s="63"/>
      <c r="N231" s="63"/>
      <c r="O231" s="53"/>
      <c r="P231" s="54"/>
      <c r="Q231" s="54"/>
      <c r="R231" s="54">
        <f t="shared" si="28"/>
        <v>0</v>
      </c>
      <c r="S231" s="54">
        <f t="shared" si="25"/>
        <v>0</v>
      </c>
      <c r="T231" s="54">
        <f t="shared" si="26"/>
        <v>0</v>
      </c>
      <c r="U231" s="57"/>
      <c r="V231" s="90" t="str">
        <f>IF(AND(B231='DC - CN'!$C$16,OR(T231&lt;&gt;0,U231&lt;&gt;0)),"x","")</f>
        <v/>
      </c>
    </row>
    <row r="232" spans="1:22" ht="18" customHeight="1">
      <c r="A232" s="2" t="str">
        <f t="shared" si="23"/>
        <v/>
      </c>
      <c r="B232" s="3"/>
      <c r="C232" s="3"/>
      <c r="D232" s="85"/>
      <c r="E232" s="85"/>
      <c r="F232" s="85"/>
      <c r="G232" s="77"/>
      <c r="H232" s="52"/>
      <c r="I232" s="52"/>
      <c r="J232" s="52">
        <f t="shared" si="24"/>
        <v>0</v>
      </c>
      <c r="K232" s="57"/>
      <c r="L232" s="57">
        <f t="shared" si="27"/>
        <v>0</v>
      </c>
      <c r="M232" s="63"/>
      <c r="N232" s="63"/>
      <c r="O232" s="53"/>
      <c r="P232" s="54"/>
      <c r="Q232" s="54"/>
      <c r="R232" s="54">
        <f t="shared" si="28"/>
        <v>0</v>
      </c>
      <c r="S232" s="54">
        <f t="shared" si="25"/>
        <v>0</v>
      </c>
      <c r="T232" s="54">
        <f t="shared" si="26"/>
        <v>0</v>
      </c>
      <c r="U232" s="57"/>
      <c r="V232" s="90" t="str">
        <f>IF(AND(B232='DC - CN'!$C$16,OR(T232&lt;&gt;0,U232&lt;&gt;0)),"x","")</f>
        <v/>
      </c>
    </row>
    <row r="233" spans="1:22" ht="18" customHeight="1">
      <c r="A233" s="2" t="str">
        <f t="shared" si="23"/>
        <v/>
      </c>
      <c r="B233" s="3"/>
      <c r="C233" s="3"/>
      <c r="D233" s="85"/>
      <c r="E233" s="85"/>
      <c r="F233" s="85"/>
      <c r="G233" s="77"/>
      <c r="H233" s="52"/>
      <c r="I233" s="52"/>
      <c r="J233" s="52">
        <f t="shared" si="24"/>
        <v>0</v>
      </c>
      <c r="K233" s="57"/>
      <c r="L233" s="57">
        <f t="shared" si="27"/>
        <v>0</v>
      </c>
      <c r="M233" s="63"/>
      <c r="N233" s="63"/>
      <c r="O233" s="53"/>
      <c r="P233" s="54"/>
      <c r="Q233" s="54"/>
      <c r="R233" s="54">
        <f t="shared" si="28"/>
        <v>0</v>
      </c>
      <c r="S233" s="54">
        <f t="shared" si="25"/>
        <v>0</v>
      </c>
      <c r="T233" s="54">
        <f t="shared" si="26"/>
        <v>0</v>
      </c>
      <c r="U233" s="57"/>
      <c r="V233" s="90" t="str">
        <f>IF(AND(B233='DC - CN'!$C$16,OR(T233&lt;&gt;0,U233&lt;&gt;0)),"x","")</f>
        <v/>
      </c>
    </row>
    <row r="234" spans="1:22" ht="18" customHeight="1">
      <c r="A234" s="2" t="str">
        <f t="shared" si="23"/>
        <v/>
      </c>
      <c r="B234" s="3"/>
      <c r="C234" s="3"/>
      <c r="D234" s="85"/>
      <c r="E234" s="85"/>
      <c r="F234" s="85"/>
      <c r="G234" s="77"/>
      <c r="H234" s="52"/>
      <c r="I234" s="52"/>
      <c r="J234" s="52">
        <f t="shared" si="24"/>
        <v>0</v>
      </c>
      <c r="K234" s="57"/>
      <c r="L234" s="57">
        <f t="shared" si="27"/>
        <v>0</v>
      </c>
      <c r="M234" s="63"/>
      <c r="N234" s="63"/>
      <c r="O234" s="53"/>
      <c r="P234" s="54"/>
      <c r="Q234" s="54"/>
      <c r="R234" s="54">
        <f t="shared" si="28"/>
        <v>0</v>
      </c>
      <c r="S234" s="54">
        <f t="shared" si="25"/>
        <v>0</v>
      </c>
      <c r="T234" s="54">
        <f t="shared" si="26"/>
        <v>0</v>
      </c>
      <c r="U234" s="57"/>
      <c r="V234" s="90" t="str">
        <f>IF(AND(B234='DC - CN'!$C$16,OR(T234&lt;&gt;0,U234&lt;&gt;0)),"x","")</f>
        <v/>
      </c>
    </row>
    <row r="235" spans="1:22" ht="18" customHeight="1">
      <c r="A235" s="2" t="str">
        <f t="shared" si="23"/>
        <v/>
      </c>
      <c r="B235" s="3"/>
      <c r="C235" s="3"/>
      <c r="D235" s="85"/>
      <c r="E235" s="85"/>
      <c r="F235" s="85"/>
      <c r="G235" s="77"/>
      <c r="H235" s="52"/>
      <c r="I235" s="52"/>
      <c r="J235" s="52">
        <f t="shared" si="24"/>
        <v>0</v>
      </c>
      <c r="K235" s="57"/>
      <c r="L235" s="57">
        <f t="shared" si="27"/>
        <v>0</v>
      </c>
      <c r="M235" s="63"/>
      <c r="N235" s="63"/>
      <c r="O235" s="53"/>
      <c r="P235" s="54"/>
      <c r="Q235" s="54"/>
      <c r="R235" s="54">
        <f t="shared" si="28"/>
        <v>0</v>
      </c>
      <c r="S235" s="54">
        <f t="shared" si="25"/>
        <v>0</v>
      </c>
      <c r="T235" s="54">
        <f t="shared" si="26"/>
        <v>0</v>
      </c>
      <c r="U235" s="57"/>
      <c r="V235" s="90" t="str">
        <f>IF(AND(B235='DC - CN'!$C$16,OR(T235&lt;&gt;0,U235&lt;&gt;0)),"x","")</f>
        <v/>
      </c>
    </row>
    <row r="236" spans="1:22" ht="18" customHeight="1">
      <c r="A236" s="2" t="str">
        <f t="shared" si="23"/>
        <v/>
      </c>
      <c r="B236" s="3"/>
      <c r="C236" s="3"/>
      <c r="D236" s="85"/>
      <c r="E236" s="85"/>
      <c r="F236" s="85"/>
      <c r="G236" s="77"/>
      <c r="H236" s="52"/>
      <c r="I236" s="52"/>
      <c r="J236" s="52">
        <f t="shared" si="24"/>
        <v>0</v>
      </c>
      <c r="K236" s="57"/>
      <c r="L236" s="57">
        <f t="shared" si="27"/>
        <v>0</v>
      </c>
      <c r="M236" s="63"/>
      <c r="N236" s="63"/>
      <c r="O236" s="53"/>
      <c r="P236" s="54"/>
      <c r="Q236" s="54"/>
      <c r="R236" s="54">
        <f t="shared" si="28"/>
        <v>0</v>
      </c>
      <c r="S236" s="54">
        <f t="shared" si="25"/>
        <v>0</v>
      </c>
      <c r="T236" s="54">
        <f t="shared" si="26"/>
        <v>0</v>
      </c>
      <c r="U236" s="57"/>
      <c r="V236" s="90" t="str">
        <f>IF(AND(B236='DC - CN'!$C$16,OR(T236&lt;&gt;0,U236&lt;&gt;0)),"x","")</f>
        <v/>
      </c>
    </row>
    <row r="237" spans="1:22" ht="18" customHeight="1">
      <c r="A237" s="2" t="str">
        <f t="shared" si="23"/>
        <v/>
      </c>
      <c r="B237" s="3"/>
      <c r="C237" s="3"/>
      <c r="D237" s="85"/>
      <c r="E237" s="85"/>
      <c r="F237" s="85"/>
      <c r="G237" s="77"/>
      <c r="H237" s="52"/>
      <c r="I237" s="52"/>
      <c r="J237" s="52">
        <f t="shared" si="24"/>
        <v>0</v>
      </c>
      <c r="K237" s="57"/>
      <c r="L237" s="57">
        <f t="shared" si="27"/>
        <v>0</v>
      </c>
      <c r="M237" s="63"/>
      <c r="N237" s="63"/>
      <c r="O237" s="53"/>
      <c r="P237" s="54"/>
      <c r="Q237" s="54"/>
      <c r="R237" s="54">
        <f t="shared" si="28"/>
        <v>0</v>
      </c>
      <c r="S237" s="54">
        <f t="shared" si="25"/>
        <v>0</v>
      </c>
      <c r="T237" s="54">
        <f t="shared" si="26"/>
        <v>0</v>
      </c>
      <c r="U237" s="57"/>
      <c r="V237" s="90" t="str">
        <f>IF(AND(B237='DC - CN'!$C$16,OR(T237&lt;&gt;0,U237&lt;&gt;0)),"x","")</f>
        <v/>
      </c>
    </row>
    <row r="238" spans="1:22" ht="18" customHeight="1">
      <c r="A238" s="2" t="str">
        <f t="shared" ref="A238:A266" si="29">IF(B238&lt;&gt;"",ROW()-2,"")</f>
        <v/>
      </c>
      <c r="B238" s="3"/>
      <c r="C238" s="3"/>
      <c r="D238" s="85"/>
      <c r="E238" s="85"/>
      <c r="F238" s="85"/>
      <c r="G238" s="77"/>
      <c r="H238" s="52"/>
      <c r="I238" s="52"/>
      <c r="J238" s="52">
        <f t="shared" ref="J238:J263" si="30">H238*I238</f>
        <v>0</v>
      </c>
      <c r="K238" s="57"/>
      <c r="L238" s="57">
        <f t="shared" si="27"/>
        <v>0</v>
      </c>
      <c r="M238" s="63"/>
      <c r="N238" s="63"/>
      <c r="O238" s="53"/>
      <c r="P238" s="54"/>
      <c r="Q238" s="54"/>
      <c r="R238" s="54">
        <f t="shared" ref="R238:R292" si="31">Q238*10%</f>
        <v>0</v>
      </c>
      <c r="S238" s="54">
        <f t="shared" ref="S238:S263" si="32">P238*Q238</f>
        <v>0</v>
      </c>
      <c r="T238" s="54">
        <f t="shared" ref="T238:T258" si="33">P238*(Q238+R238)</f>
        <v>0</v>
      </c>
      <c r="U238" s="57"/>
      <c r="V238" s="90" t="str">
        <f>IF(AND(B238='DC - CN'!$C$16,OR(T238&lt;&gt;0,U238&lt;&gt;0)),"x","")</f>
        <v/>
      </c>
    </row>
    <row r="239" spans="1:22" ht="18" customHeight="1">
      <c r="A239" s="2" t="str">
        <f t="shared" si="29"/>
        <v/>
      </c>
      <c r="B239" s="3"/>
      <c r="C239" s="3"/>
      <c r="D239" s="85"/>
      <c r="E239" s="85"/>
      <c r="F239" s="85"/>
      <c r="G239" s="77"/>
      <c r="H239" s="52"/>
      <c r="I239" s="52"/>
      <c r="J239" s="52">
        <f t="shared" si="30"/>
        <v>0</v>
      </c>
      <c r="K239" s="57"/>
      <c r="L239" s="57">
        <f t="shared" si="27"/>
        <v>0</v>
      </c>
      <c r="M239" s="63"/>
      <c r="N239" s="63"/>
      <c r="O239" s="53"/>
      <c r="P239" s="54"/>
      <c r="Q239" s="54"/>
      <c r="R239" s="54">
        <f t="shared" si="31"/>
        <v>0</v>
      </c>
      <c r="S239" s="54">
        <f t="shared" si="32"/>
        <v>0</v>
      </c>
      <c r="T239" s="54">
        <f t="shared" si="33"/>
        <v>0</v>
      </c>
      <c r="U239" s="57"/>
      <c r="V239" s="90" t="str">
        <f>IF(AND(B239='DC - CN'!$C$16,OR(T239&lt;&gt;0,U239&lt;&gt;0)),"x","")</f>
        <v/>
      </c>
    </row>
    <row r="240" spans="1:22" ht="18" customHeight="1">
      <c r="A240" s="2" t="str">
        <f t="shared" si="29"/>
        <v/>
      </c>
      <c r="B240" s="3"/>
      <c r="C240" s="3"/>
      <c r="D240" s="85"/>
      <c r="E240" s="85"/>
      <c r="F240" s="85"/>
      <c r="G240" s="77"/>
      <c r="H240" s="52"/>
      <c r="I240" s="52"/>
      <c r="J240" s="52">
        <f t="shared" si="30"/>
        <v>0</v>
      </c>
      <c r="K240" s="57"/>
      <c r="L240" s="57">
        <f t="shared" si="27"/>
        <v>0</v>
      </c>
      <c r="M240" s="63"/>
      <c r="N240" s="63"/>
      <c r="O240" s="53"/>
      <c r="P240" s="54"/>
      <c r="Q240" s="54"/>
      <c r="R240" s="54">
        <f t="shared" si="31"/>
        <v>0</v>
      </c>
      <c r="S240" s="54">
        <f t="shared" si="32"/>
        <v>0</v>
      </c>
      <c r="T240" s="54">
        <f t="shared" si="33"/>
        <v>0</v>
      </c>
      <c r="U240" s="57"/>
      <c r="V240" s="90" t="str">
        <f>IF(AND(B240='DC - CN'!$C$16,OR(T240&lt;&gt;0,U240&lt;&gt;0)),"x","")</f>
        <v/>
      </c>
    </row>
    <row r="241" spans="1:22" ht="18" customHeight="1">
      <c r="A241" s="2" t="str">
        <f t="shared" si="29"/>
        <v/>
      </c>
      <c r="B241" s="3"/>
      <c r="C241" s="3"/>
      <c r="D241" s="85"/>
      <c r="E241" s="85"/>
      <c r="F241" s="85"/>
      <c r="G241" s="77"/>
      <c r="H241" s="52"/>
      <c r="I241" s="52"/>
      <c r="J241" s="52">
        <f t="shared" si="30"/>
        <v>0</v>
      </c>
      <c r="K241" s="57"/>
      <c r="L241" s="57">
        <f t="shared" si="27"/>
        <v>0</v>
      </c>
      <c r="M241" s="63"/>
      <c r="N241" s="63"/>
      <c r="O241" s="53"/>
      <c r="P241" s="54"/>
      <c r="Q241" s="54"/>
      <c r="R241" s="54">
        <f t="shared" si="31"/>
        <v>0</v>
      </c>
      <c r="S241" s="54">
        <f t="shared" si="32"/>
        <v>0</v>
      </c>
      <c r="T241" s="54">
        <f t="shared" si="33"/>
        <v>0</v>
      </c>
      <c r="U241" s="57"/>
      <c r="V241" s="90" t="str">
        <f>IF(AND(B241='DC - CN'!$C$16,OR(T241&lt;&gt;0,U241&lt;&gt;0)),"x","")</f>
        <v/>
      </c>
    </row>
    <row r="242" spans="1:22" ht="18" customHeight="1">
      <c r="A242" s="2" t="str">
        <f t="shared" si="29"/>
        <v/>
      </c>
      <c r="B242" s="3"/>
      <c r="C242" s="3"/>
      <c r="D242" s="85"/>
      <c r="E242" s="85"/>
      <c r="F242" s="85"/>
      <c r="G242" s="77"/>
      <c r="H242" s="52"/>
      <c r="I242" s="52"/>
      <c r="J242" s="52">
        <f t="shared" si="30"/>
        <v>0</v>
      </c>
      <c r="K242" s="57"/>
      <c r="L242" s="57">
        <f t="shared" si="27"/>
        <v>0</v>
      </c>
      <c r="M242" s="63"/>
      <c r="N242" s="63"/>
      <c r="O242" s="53"/>
      <c r="P242" s="54"/>
      <c r="Q242" s="54"/>
      <c r="R242" s="54">
        <f t="shared" si="31"/>
        <v>0</v>
      </c>
      <c r="S242" s="54">
        <f t="shared" si="32"/>
        <v>0</v>
      </c>
      <c r="T242" s="54">
        <f t="shared" si="33"/>
        <v>0</v>
      </c>
      <c r="U242" s="57"/>
      <c r="V242" s="90" t="str">
        <f>IF(AND(B242='DC - CN'!$C$16,OR(T242&lt;&gt;0,U242&lt;&gt;0)),"x","")</f>
        <v/>
      </c>
    </row>
    <row r="243" spans="1:22" ht="18" customHeight="1">
      <c r="A243" s="2" t="str">
        <f t="shared" si="29"/>
        <v/>
      </c>
      <c r="B243" s="3"/>
      <c r="C243" s="3"/>
      <c r="D243" s="85"/>
      <c r="E243" s="85"/>
      <c r="F243" s="85"/>
      <c r="G243" s="77"/>
      <c r="H243" s="52"/>
      <c r="I243" s="52"/>
      <c r="J243" s="52">
        <f t="shared" si="30"/>
        <v>0</v>
      </c>
      <c r="K243" s="57"/>
      <c r="L243" s="57">
        <f t="shared" si="27"/>
        <v>0</v>
      </c>
      <c r="M243" s="63"/>
      <c r="N243" s="63"/>
      <c r="O243" s="53"/>
      <c r="P243" s="54"/>
      <c r="Q243" s="54"/>
      <c r="R243" s="54">
        <f t="shared" si="31"/>
        <v>0</v>
      </c>
      <c r="S243" s="54">
        <f t="shared" si="32"/>
        <v>0</v>
      </c>
      <c r="T243" s="54">
        <f t="shared" si="33"/>
        <v>0</v>
      </c>
      <c r="U243" s="57"/>
      <c r="V243" s="90" t="str">
        <f>IF(AND(B243='DC - CN'!$C$16,OR(T243&lt;&gt;0,U243&lt;&gt;0)),"x","")</f>
        <v/>
      </c>
    </row>
    <row r="244" spans="1:22" ht="18" customHeight="1">
      <c r="A244" s="2" t="str">
        <f t="shared" si="29"/>
        <v/>
      </c>
      <c r="B244" s="3"/>
      <c r="C244" s="3"/>
      <c r="D244" s="85"/>
      <c r="E244" s="85"/>
      <c r="F244" s="85"/>
      <c r="G244" s="77"/>
      <c r="H244" s="52"/>
      <c r="I244" s="52"/>
      <c r="J244" s="52">
        <f t="shared" si="30"/>
        <v>0</v>
      </c>
      <c r="K244" s="57"/>
      <c r="L244" s="57">
        <f t="shared" si="27"/>
        <v>0</v>
      </c>
      <c r="M244" s="63"/>
      <c r="N244" s="63"/>
      <c r="O244" s="53"/>
      <c r="P244" s="54"/>
      <c r="Q244" s="54"/>
      <c r="R244" s="54">
        <f t="shared" si="31"/>
        <v>0</v>
      </c>
      <c r="S244" s="54">
        <f t="shared" si="32"/>
        <v>0</v>
      </c>
      <c r="T244" s="54">
        <f t="shared" si="33"/>
        <v>0</v>
      </c>
      <c r="U244" s="57"/>
      <c r="V244" s="90" t="str">
        <f>IF(AND(B244='DC - CN'!$C$16,OR(T244&lt;&gt;0,U244&lt;&gt;0)),"x","")</f>
        <v/>
      </c>
    </row>
    <row r="245" spans="1:22" ht="18" customHeight="1">
      <c r="A245" s="2" t="str">
        <f t="shared" si="29"/>
        <v/>
      </c>
      <c r="B245" s="3"/>
      <c r="C245" s="3"/>
      <c r="D245" s="85"/>
      <c r="E245" s="85"/>
      <c r="F245" s="85"/>
      <c r="G245" s="77"/>
      <c r="H245" s="52"/>
      <c r="I245" s="52"/>
      <c r="J245" s="52">
        <f t="shared" si="30"/>
        <v>0</v>
      </c>
      <c r="K245" s="57"/>
      <c r="L245" s="57">
        <f t="shared" si="27"/>
        <v>0</v>
      </c>
      <c r="M245" s="63"/>
      <c r="N245" s="63"/>
      <c r="O245" s="53"/>
      <c r="P245" s="54"/>
      <c r="Q245" s="54"/>
      <c r="R245" s="54">
        <f t="shared" si="31"/>
        <v>0</v>
      </c>
      <c r="S245" s="54">
        <f t="shared" si="32"/>
        <v>0</v>
      </c>
      <c r="T245" s="54">
        <f t="shared" si="33"/>
        <v>0</v>
      </c>
      <c r="U245" s="57"/>
      <c r="V245" s="90" t="str">
        <f>IF(AND(B245='DC - CN'!$C$16,OR(T245&lt;&gt;0,U245&lt;&gt;0)),"x","")</f>
        <v/>
      </c>
    </row>
    <row r="246" spans="1:22" ht="18" customHeight="1">
      <c r="A246" s="2" t="str">
        <f t="shared" si="29"/>
        <v/>
      </c>
      <c r="B246" s="3"/>
      <c r="C246" s="3"/>
      <c r="D246" s="85"/>
      <c r="E246" s="85"/>
      <c r="F246" s="85"/>
      <c r="G246" s="77"/>
      <c r="H246" s="52"/>
      <c r="I246" s="52"/>
      <c r="J246" s="52">
        <f t="shared" si="30"/>
        <v>0</v>
      </c>
      <c r="K246" s="57"/>
      <c r="L246" s="57">
        <f t="shared" si="27"/>
        <v>0</v>
      </c>
      <c r="M246" s="63"/>
      <c r="N246" s="63"/>
      <c r="O246" s="53"/>
      <c r="P246" s="54"/>
      <c r="Q246" s="54"/>
      <c r="R246" s="54">
        <f t="shared" si="31"/>
        <v>0</v>
      </c>
      <c r="S246" s="54">
        <f t="shared" si="32"/>
        <v>0</v>
      </c>
      <c r="T246" s="54">
        <f t="shared" si="33"/>
        <v>0</v>
      </c>
      <c r="U246" s="57"/>
      <c r="V246" s="90" t="str">
        <f>IF(AND(B246='DC - CN'!$C$16,OR(T246&lt;&gt;0,U246&lt;&gt;0)),"x","")</f>
        <v/>
      </c>
    </row>
    <row r="247" spans="1:22" ht="18" customHeight="1">
      <c r="A247" s="2" t="str">
        <f t="shared" si="29"/>
        <v/>
      </c>
      <c r="B247" s="3"/>
      <c r="C247" s="3"/>
      <c r="D247" s="85"/>
      <c r="E247" s="85"/>
      <c r="F247" s="85"/>
      <c r="G247" s="77"/>
      <c r="H247" s="52"/>
      <c r="I247" s="52"/>
      <c r="J247" s="52">
        <f t="shared" si="30"/>
        <v>0</v>
      </c>
      <c r="K247" s="57"/>
      <c r="L247" s="57">
        <f t="shared" si="27"/>
        <v>0</v>
      </c>
      <c r="M247" s="63"/>
      <c r="N247" s="63"/>
      <c r="O247" s="53"/>
      <c r="P247" s="54"/>
      <c r="Q247" s="54"/>
      <c r="R247" s="54">
        <f t="shared" si="31"/>
        <v>0</v>
      </c>
      <c r="S247" s="54">
        <f t="shared" si="32"/>
        <v>0</v>
      </c>
      <c r="T247" s="54">
        <f t="shared" si="33"/>
        <v>0</v>
      </c>
      <c r="U247" s="57"/>
      <c r="V247" s="90" t="str">
        <f>IF(AND(B247='DC - CN'!$C$16,OR(T247&lt;&gt;0,U247&lt;&gt;0)),"x","")</f>
        <v/>
      </c>
    </row>
    <row r="248" spans="1:22" ht="18" customHeight="1">
      <c r="A248" s="2" t="str">
        <f t="shared" si="29"/>
        <v/>
      </c>
      <c r="B248" s="3"/>
      <c r="C248" s="3"/>
      <c r="D248" s="85"/>
      <c r="E248" s="85"/>
      <c r="F248" s="85"/>
      <c r="G248" s="77"/>
      <c r="H248" s="52"/>
      <c r="I248" s="52"/>
      <c r="J248" s="52">
        <f t="shared" si="30"/>
        <v>0</v>
      </c>
      <c r="K248" s="57"/>
      <c r="L248" s="57">
        <f t="shared" si="27"/>
        <v>0</v>
      </c>
      <c r="M248" s="63"/>
      <c r="N248" s="63"/>
      <c r="O248" s="53"/>
      <c r="P248" s="54"/>
      <c r="Q248" s="54"/>
      <c r="R248" s="54">
        <f t="shared" si="31"/>
        <v>0</v>
      </c>
      <c r="S248" s="54">
        <f t="shared" si="32"/>
        <v>0</v>
      </c>
      <c r="T248" s="54">
        <f t="shared" si="33"/>
        <v>0</v>
      </c>
      <c r="U248" s="57"/>
      <c r="V248" s="90" t="str">
        <f>IF(AND(B248='DC - CN'!$C$16,OR(T248&lt;&gt;0,U248&lt;&gt;0)),"x","")</f>
        <v/>
      </c>
    </row>
    <row r="249" spans="1:22" ht="18" customHeight="1">
      <c r="A249" s="2" t="str">
        <f t="shared" si="29"/>
        <v/>
      </c>
      <c r="B249" s="3"/>
      <c r="C249" s="3"/>
      <c r="D249" s="85"/>
      <c r="E249" s="85"/>
      <c r="F249" s="85"/>
      <c r="G249" s="77"/>
      <c r="H249" s="52"/>
      <c r="I249" s="52"/>
      <c r="J249" s="52">
        <f t="shared" si="30"/>
        <v>0</v>
      </c>
      <c r="K249" s="57"/>
      <c r="L249" s="57">
        <f t="shared" si="27"/>
        <v>0</v>
      </c>
      <c r="M249" s="63"/>
      <c r="N249" s="63"/>
      <c r="O249" s="53"/>
      <c r="P249" s="54"/>
      <c r="Q249" s="54"/>
      <c r="R249" s="54">
        <f t="shared" si="31"/>
        <v>0</v>
      </c>
      <c r="S249" s="54">
        <f t="shared" si="32"/>
        <v>0</v>
      </c>
      <c r="T249" s="54">
        <f t="shared" si="33"/>
        <v>0</v>
      </c>
      <c r="U249" s="57"/>
      <c r="V249" s="90" t="str">
        <f>IF(AND(B249='DC - CN'!$C$16,OR(T249&lt;&gt;0,U249&lt;&gt;0)),"x","")</f>
        <v/>
      </c>
    </row>
    <row r="250" spans="1:22" ht="18" customHeight="1">
      <c r="A250" s="2" t="str">
        <f t="shared" si="29"/>
        <v/>
      </c>
      <c r="B250" s="3"/>
      <c r="C250" s="3"/>
      <c r="D250" s="85"/>
      <c r="E250" s="85"/>
      <c r="F250" s="85"/>
      <c r="G250" s="77"/>
      <c r="H250" s="52"/>
      <c r="I250" s="52"/>
      <c r="J250" s="52">
        <f t="shared" si="30"/>
        <v>0</v>
      </c>
      <c r="K250" s="57"/>
      <c r="L250" s="57">
        <f t="shared" si="27"/>
        <v>0</v>
      </c>
      <c r="M250" s="63"/>
      <c r="N250" s="63"/>
      <c r="O250" s="53"/>
      <c r="P250" s="54"/>
      <c r="Q250" s="54"/>
      <c r="R250" s="54">
        <f t="shared" si="31"/>
        <v>0</v>
      </c>
      <c r="S250" s="54">
        <f t="shared" si="32"/>
        <v>0</v>
      </c>
      <c r="T250" s="54">
        <f t="shared" si="33"/>
        <v>0</v>
      </c>
      <c r="U250" s="57"/>
      <c r="V250" s="90" t="str">
        <f>IF(AND(B250='DC - CN'!$C$16,OR(T250&lt;&gt;0,U250&lt;&gt;0)),"x","")</f>
        <v/>
      </c>
    </row>
    <row r="251" spans="1:22" ht="18" customHeight="1">
      <c r="A251" s="2" t="str">
        <f t="shared" si="29"/>
        <v/>
      </c>
      <c r="B251" s="3"/>
      <c r="C251" s="3"/>
      <c r="D251" s="85"/>
      <c r="E251" s="85"/>
      <c r="F251" s="85"/>
      <c r="G251" s="77"/>
      <c r="H251" s="52"/>
      <c r="I251" s="52"/>
      <c r="J251" s="52">
        <f t="shared" si="30"/>
        <v>0</v>
      </c>
      <c r="K251" s="57"/>
      <c r="L251" s="57">
        <f t="shared" si="27"/>
        <v>0</v>
      </c>
      <c r="M251" s="63"/>
      <c r="N251" s="63"/>
      <c r="O251" s="53"/>
      <c r="P251" s="54"/>
      <c r="Q251" s="54"/>
      <c r="R251" s="54">
        <f t="shared" si="31"/>
        <v>0</v>
      </c>
      <c r="S251" s="54">
        <f t="shared" si="32"/>
        <v>0</v>
      </c>
      <c r="T251" s="54">
        <f t="shared" si="33"/>
        <v>0</v>
      </c>
      <c r="U251" s="57"/>
      <c r="V251" s="90" t="str">
        <f>IF(AND(B251='DC - CN'!$C$16,OR(T251&lt;&gt;0,U251&lt;&gt;0)),"x","")</f>
        <v/>
      </c>
    </row>
    <row r="252" spans="1:22" ht="18" customHeight="1">
      <c r="A252" s="2" t="str">
        <f t="shared" si="29"/>
        <v/>
      </c>
      <c r="B252" s="3"/>
      <c r="C252" s="3"/>
      <c r="D252" s="85"/>
      <c r="E252" s="85"/>
      <c r="F252" s="85"/>
      <c r="G252" s="77"/>
      <c r="H252" s="52"/>
      <c r="I252" s="52"/>
      <c r="J252" s="52">
        <f t="shared" si="30"/>
        <v>0</v>
      </c>
      <c r="K252" s="57"/>
      <c r="L252" s="57">
        <f t="shared" si="27"/>
        <v>0</v>
      </c>
      <c r="M252" s="63"/>
      <c r="N252" s="63"/>
      <c r="O252" s="53"/>
      <c r="P252" s="54"/>
      <c r="Q252" s="54"/>
      <c r="R252" s="54">
        <f t="shared" si="31"/>
        <v>0</v>
      </c>
      <c r="S252" s="54">
        <f t="shared" si="32"/>
        <v>0</v>
      </c>
      <c r="T252" s="54">
        <f t="shared" si="33"/>
        <v>0</v>
      </c>
      <c r="U252" s="57"/>
      <c r="V252" s="90" t="str">
        <f>IF(AND(B252='DC - CN'!$C$16,OR(T252&lt;&gt;0,U252&lt;&gt;0)),"x","")</f>
        <v/>
      </c>
    </row>
    <row r="253" spans="1:22" ht="18" customHeight="1">
      <c r="A253" s="2" t="str">
        <f t="shared" si="29"/>
        <v/>
      </c>
      <c r="B253" s="3"/>
      <c r="C253" s="3"/>
      <c r="D253" s="85"/>
      <c r="E253" s="85"/>
      <c r="F253" s="85"/>
      <c r="G253" s="77"/>
      <c r="H253" s="52"/>
      <c r="I253" s="52"/>
      <c r="J253" s="52">
        <f t="shared" si="30"/>
        <v>0</v>
      </c>
      <c r="K253" s="57"/>
      <c r="L253" s="57">
        <f t="shared" si="27"/>
        <v>0</v>
      </c>
      <c r="M253" s="63"/>
      <c r="N253" s="63"/>
      <c r="O253" s="53"/>
      <c r="P253" s="54"/>
      <c r="Q253" s="54"/>
      <c r="R253" s="54">
        <f t="shared" si="31"/>
        <v>0</v>
      </c>
      <c r="S253" s="54">
        <f t="shared" si="32"/>
        <v>0</v>
      </c>
      <c r="T253" s="54">
        <f t="shared" si="33"/>
        <v>0</v>
      </c>
      <c r="U253" s="57"/>
      <c r="V253" s="90" t="str">
        <f>IF(AND(B253='DC - CN'!$C$16,OR(T253&lt;&gt;0,U253&lt;&gt;0)),"x","")</f>
        <v/>
      </c>
    </row>
    <row r="254" spans="1:22" ht="18" customHeight="1">
      <c r="A254" s="2" t="str">
        <f t="shared" si="29"/>
        <v/>
      </c>
      <c r="B254" s="3"/>
      <c r="C254" s="3"/>
      <c r="D254" s="85"/>
      <c r="E254" s="85"/>
      <c r="F254" s="85"/>
      <c r="G254" s="77"/>
      <c r="H254" s="52"/>
      <c r="I254" s="52"/>
      <c r="J254" s="52">
        <f t="shared" si="30"/>
        <v>0</v>
      </c>
      <c r="K254" s="57"/>
      <c r="L254" s="57">
        <f t="shared" si="27"/>
        <v>0</v>
      </c>
      <c r="M254" s="63"/>
      <c r="N254" s="63"/>
      <c r="O254" s="53"/>
      <c r="P254" s="54"/>
      <c r="Q254" s="54"/>
      <c r="R254" s="54">
        <f t="shared" si="31"/>
        <v>0</v>
      </c>
      <c r="S254" s="54">
        <f t="shared" si="32"/>
        <v>0</v>
      </c>
      <c r="T254" s="54">
        <f t="shared" si="33"/>
        <v>0</v>
      </c>
      <c r="U254" s="57"/>
      <c r="V254" s="90" t="str">
        <f>IF(AND(B254='DC - CN'!$C$16,OR(T254&lt;&gt;0,U254&lt;&gt;0)),"x","")</f>
        <v/>
      </c>
    </row>
    <row r="255" spans="1:22" ht="18" customHeight="1">
      <c r="A255" s="2" t="str">
        <f t="shared" si="29"/>
        <v/>
      </c>
      <c r="B255" s="3"/>
      <c r="C255" s="3"/>
      <c r="D255" s="85"/>
      <c r="E255" s="85"/>
      <c r="F255" s="85"/>
      <c r="G255" s="77"/>
      <c r="H255" s="52"/>
      <c r="I255" s="52"/>
      <c r="J255" s="52">
        <f t="shared" si="30"/>
        <v>0</v>
      </c>
      <c r="K255" s="57"/>
      <c r="L255" s="57">
        <f t="shared" si="27"/>
        <v>0</v>
      </c>
      <c r="M255" s="63"/>
      <c r="N255" s="63"/>
      <c r="O255" s="53"/>
      <c r="P255" s="54"/>
      <c r="Q255" s="54"/>
      <c r="R255" s="54">
        <f t="shared" si="31"/>
        <v>0</v>
      </c>
      <c r="S255" s="54">
        <f t="shared" si="32"/>
        <v>0</v>
      </c>
      <c r="T255" s="54">
        <f t="shared" si="33"/>
        <v>0</v>
      </c>
      <c r="U255" s="57"/>
      <c r="V255" s="90" t="str">
        <f>IF(AND(B255='DC - CN'!$C$16,OR(T255&lt;&gt;0,U255&lt;&gt;0)),"x","")</f>
        <v/>
      </c>
    </row>
    <row r="256" spans="1:22" ht="18" customHeight="1">
      <c r="A256" s="2" t="str">
        <f t="shared" si="29"/>
        <v/>
      </c>
      <c r="B256" s="3"/>
      <c r="C256" s="3"/>
      <c r="D256" s="85"/>
      <c r="E256" s="85"/>
      <c r="F256" s="85"/>
      <c r="G256" s="77"/>
      <c r="H256" s="52"/>
      <c r="I256" s="52"/>
      <c r="J256" s="52">
        <f t="shared" si="30"/>
        <v>0</v>
      </c>
      <c r="K256" s="57"/>
      <c r="L256" s="57">
        <f t="shared" si="27"/>
        <v>0</v>
      </c>
      <c r="M256" s="63"/>
      <c r="N256" s="63"/>
      <c r="O256" s="53"/>
      <c r="P256" s="54"/>
      <c r="Q256" s="54"/>
      <c r="R256" s="54">
        <f t="shared" si="31"/>
        <v>0</v>
      </c>
      <c r="S256" s="54">
        <f t="shared" si="32"/>
        <v>0</v>
      </c>
      <c r="T256" s="54">
        <f t="shared" si="33"/>
        <v>0</v>
      </c>
      <c r="U256" s="57"/>
      <c r="V256" s="90" t="str">
        <f>IF(AND(B256='DC - CN'!$C$16,OR(T256&lt;&gt;0,U256&lt;&gt;0)),"x","")</f>
        <v/>
      </c>
    </row>
    <row r="257" spans="1:22" ht="18" customHeight="1">
      <c r="A257" s="2" t="str">
        <f t="shared" si="29"/>
        <v/>
      </c>
      <c r="B257" s="3"/>
      <c r="C257" s="3"/>
      <c r="D257" s="85"/>
      <c r="E257" s="85"/>
      <c r="F257" s="85"/>
      <c r="G257" s="77"/>
      <c r="H257" s="52"/>
      <c r="I257" s="52"/>
      <c r="J257" s="52">
        <f t="shared" si="30"/>
        <v>0</v>
      </c>
      <c r="K257" s="57"/>
      <c r="L257" s="57">
        <f t="shared" si="27"/>
        <v>0</v>
      </c>
      <c r="M257" s="63"/>
      <c r="N257" s="63"/>
      <c r="O257" s="53"/>
      <c r="P257" s="54"/>
      <c r="Q257" s="54"/>
      <c r="R257" s="54">
        <f t="shared" si="31"/>
        <v>0</v>
      </c>
      <c r="S257" s="54">
        <f t="shared" si="32"/>
        <v>0</v>
      </c>
      <c r="T257" s="54">
        <f t="shared" si="33"/>
        <v>0</v>
      </c>
      <c r="U257" s="57"/>
      <c r="V257" s="90" t="str">
        <f>IF(AND(B257='DC - CN'!$C$16,OR(T257&lt;&gt;0,U257&lt;&gt;0)),"x","")</f>
        <v/>
      </c>
    </row>
    <row r="258" spans="1:22" ht="18" customHeight="1">
      <c r="A258" s="2" t="str">
        <f t="shared" si="29"/>
        <v/>
      </c>
      <c r="B258" s="3"/>
      <c r="C258" s="3"/>
      <c r="D258" s="85"/>
      <c r="E258" s="85"/>
      <c r="F258" s="85"/>
      <c r="G258" s="77"/>
      <c r="H258" s="52"/>
      <c r="I258" s="52"/>
      <c r="J258" s="52">
        <f t="shared" si="30"/>
        <v>0</v>
      </c>
      <c r="K258" s="57"/>
      <c r="L258" s="57">
        <f t="shared" si="27"/>
        <v>0</v>
      </c>
      <c r="M258" s="63"/>
      <c r="N258" s="63"/>
      <c r="O258" s="53"/>
      <c r="P258" s="54"/>
      <c r="Q258" s="54"/>
      <c r="R258" s="54">
        <f t="shared" si="31"/>
        <v>0</v>
      </c>
      <c r="S258" s="54">
        <f t="shared" si="32"/>
        <v>0</v>
      </c>
      <c r="T258" s="54">
        <f t="shared" si="33"/>
        <v>0</v>
      </c>
      <c r="U258" s="57"/>
      <c r="V258" s="90" t="str">
        <f>IF(AND(B258='DC - CN'!$C$16,OR(T258&lt;&gt;0,U258&lt;&gt;0)),"x","")</f>
        <v/>
      </c>
    </row>
    <row r="259" spans="1:22" ht="18" customHeight="1">
      <c r="A259" s="2" t="str">
        <f t="shared" si="29"/>
        <v/>
      </c>
      <c r="B259" s="3"/>
      <c r="C259" s="3"/>
      <c r="D259" s="85"/>
      <c r="E259" s="85"/>
      <c r="F259" s="85"/>
      <c r="G259" s="77"/>
      <c r="H259" s="52"/>
      <c r="I259" s="52"/>
      <c r="J259" s="52">
        <f t="shared" si="30"/>
        <v>0</v>
      </c>
      <c r="K259" s="57"/>
      <c r="L259" s="57">
        <f t="shared" si="27"/>
        <v>0</v>
      </c>
      <c r="M259" s="63"/>
      <c r="N259" s="63"/>
      <c r="O259" s="53"/>
      <c r="P259" s="54"/>
      <c r="Q259" s="54"/>
      <c r="R259" s="54">
        <f t="shared" si="31"/>
        <v>0</v>
      </c>
      <c r="S259" s="54">
        <f t="shared" si="32"/>
        <v>0</v>
      </c>
      <c r="T259" s="54">
        <f t="shared" ref="T259:T322" si="34">P259*(Q259+R259)</f>
        <v>0</v>
      </c>
      <c r="U259" s="57"/>
      <c r="V259" s="90" t="str">
        <f>IF(AND(B259='DC - CN'!$C$16,OR(T259&lt;&gt;0,U259&lt;&gt;0)),"x","")</f>
        <v/>
      </c>
    </row>
    <row r="260" spans="1:22" ht="18" customHeight="1">
      <c r="A260" s="2" t="str">
        <f t="shared" si="29"/>
        <v/>
      </c>
      <c r="B260" s="3"/>
      <c r="C260" s="3"/>
      <c r="D260" s="85"/>
      <c r="E260" s="85"/>
      <c r="F260" s="85"/>
      <c r="G260" s="77"/>
      <c r="H260" s="52"/>
      <c r="I260" s="52"/>
      <c r="J260" s="52">
        <f t="shared" si="30"/>
        <v>0</v>
      </c>
      <c r="K260" s="57"/>
      <c r="L260" s="57">
        <f t="shared" ref="L260:L323" si="35">IF(Q260&lt;&gt;"",ROUND(K260*Q260,0),0)</f>
        <v>0</v>
      </c>
      <c r="M260" s="63"/>
      <c r="N260" s="63"/>
      <c r="O260" s="53"/>
      <c r="P260" s="54"/>
      <c r="Q260" s="54"/>
      <c r="R260" s="54">
        <f t="shared" si="31"/>
        <v>0</v>
      </c>
      <c r="S260" s="54">
        <f t="shared" si="32"/>
        <v>0</v>
      </c>
      <c r="T260" s="54">
        <f t="shared" si="34"/>
        <v>0</v>
      </c>
      <c r="U260" s="57"/>
      <c r="V260" s="90" t="str">
        <f>IF(AND(B260='DC - CN'!$C$16,OR(T260&lt;&gt;0,U260&lt;&gt;0)),"x","")</f>
        <v/>
      </c>
    </row>
    <row r="261" spans="1:22" ht="18" customHeight="1">
      <c r="A261" s="2" t="str">
        <f t="shared" si="29"/>
        <v/>
      </c>
      <c r="B261" s="3"/>
      <c r="C261" s="3"/>
      <c r="D261" s="85"/>
      <c r="E261" s="85"/>
      <c r="F261" s="85"/>
      <c r="G261" s="77"/>
      <c r="H261" s="52"/>
      <c r="I261" s="52"/>
      <c r="J261" s="52">
        <f t="shared" si="30"/>
        <v>0</v>
      </c>
      <c r="K261" s="57"/>
      <c r="L261" s="57">
        <f t="shared" si="35"/>
        <v>0</v>
      </c>
      <c r="M261" s="63"/>
      <c r="N261" s="63"/>
      <c r="O261" s="53"/>
      <c r="P261" s="54"/>
      <c r="Q261" s="54"/>
      <c r="R261" s="54">
        <f t="shared" si="31"/>
        <v>0</v>
      </c>
      <c r="S261" s="54">
        <f t="shared" si="32"/>
        <v>0</v>
      </c>
      <c r="T261" s="54">
        <f t="shared" si="34"/>
        <v>0</v>
      </c>
      <c r="U261" s="57"/>
      <c r="V261" s="90" t="str">
        <f>IF(AND(B261='DC - CN'!$C$16,OR(T261&lt;&gt;0,U261&lt;&gt;0)),"x","")</f>
        <v/>
      </c>
    </row>
    <row r="262" spans="1:22" ht="18" customHeight="1">
      <c r="A262" s="2" t="str">
        <f t="shared" si="29"/>
        <v/>
      </c>
      <c r="B262" s="3"/>
      <c r="C262" s="3"/>
      <c r="D262" s="85"/>
      <c r="E262" s="85"/>
      <c r="F262" s="85"/>
      <c r="G262" s="77"/>
      <c r="H262" s="52"/>
      <c r="I262" s="52"/>
      <c r="J262" s="52">
        <f t="shared" si="30"/>
        <v>0</v>
      </c>
      <c r="K262" s="57"/>
      <c r="L262" s="57">
        <f t="shared" si="35"/>
        <v>0</v>
      </c>
      <c r="M262" s="63"/>
      <c r="N262" s="63"/>
      <c r="O262" s="53"/>
      <c r="P262" s="54"/>
      <c r="Q262" s="54"/>
      <c r="R262" s="54">
        <f t="shared" si="31"/>
        <v>0</v>
      </c>
      <c r="S262" s="54">
        <f t="shared" si="32"/>
        <v>0</v>
      </c>
      <c r="T262" s="54">
        <f t="shared" si="34"/>
        <v>0</v>
      </c>
      <c r="U262" s="57"/>
      <c r="V262" s="90" t="str">
        <f>IF(AND(B262='DC - CN'!$C$16,OR(T262&lt;&gt;0,U262&lt;&gt;0)),"x","")</f>
        <v/>
      </c>
    </row>
    <row r="263" spans="1:22" ht="18" customHeight="1">
      <c r="A263" s="2" t="str">
        <f t="shared" si="29"/>
        <v/>
      </c>
      <c r="B263" s="3"/>
      <c r="C263" s="3"/>
      <c r="D263" s="85"/>
      <c r="E263" s="85"/>
      <c r="F263" s="85"/>
      <c r="G263" s="77"/>
      <c r="H263" s="52"/>
      <c r="I263" s="52"/>
      <c r="J263" s="52">
        <f t="shared" si="30"/>
        <v>0</v>
      </c>
      <c r="K263" s="57"/>
      <c r="L263" s="57">
        <f t="shared" si="35"/>
        <v>0</v>
      </c>
      <c r="M263" s="63"/>
      <c r="N263" s="63"/>
      <c r="O263" s="53"/>
      <c r="P263" s="54"/>
      <c r="Q263" s="54"/>
      <c r="R263" s="54">
        <f t="shared" si="31"/>
        <v>0</v>
      </c>
      <c r="S263" s="54">
        <f t="shared" si="32"/>
        <v>0</v>
      </c>
      <c r="T263" s="54">
        <f t="shared" si="34"/>
        <v>0</v>
      </c>
      <c r="U263" s="57"/>
      <c r="V263" s="90" t="str">
        <f>IF(AND(B263='DC - CN'!$C$16,OR(T263&lt;&gt;0,U263&lt;&gt;0)),"x","")</f>
        <v/>
      </c>
    </row>
    <row r="264" spans="1:22" ht="18" customHeight="1">
      <c r="A264" s="2" t="str">
        <f t="shared" si="29"/>
        <v/>
      </c>
      <c r="B264" s="3"/>
      <c r="C264" s="3"/>
      <c r="D264" s="85"/>
      <c r="E264" s="85"/>
      <c r="F264" s="85"/>
      <c r="G264" s="77"/>
      <c r="H264" s="52"/>
      <c r="I264" s="52"/>
      <c r="J264" s="52">
        <f t="shared" ref="J264:J327" si="36">H264*I264</f>
        <v>0</v>
      </c>
      <c r="K264" s="57"/>
      <c r="L264" s="57">
        <f t="shared" si="35"/>
        <v>0</v>
      </c>
      <c r="M264" s="63"/>
      <c r="N264" s="63"/>
      <c r="O264" s="53"/>
      <c r="P264" s="54"/>
      <c r="Q264" s="54"/>
      <c r="R264" s="54">
        <f t="shared" si="31"/>
        <v>0</v>
      </c>
      <c r="S264" s="54">
        <f t="shared" ref="S264:S327" si="37">P264*Q264</f>
        <v>0</v>
      </c>
      <c r="T264" s="54">
        <f t="shared" si="34"/>
        <v>0</v>
      </c>
      <c r="U264" s="57"/>
      <c r="V264" s="90" t="str">
        <f>IF(AND(B264='DC - CN'!$C$16,OR(T264&lt;&gt;0,U264&lt;&gt;0)),"x","")</f>
        <v/>
      </c>
    </row>
    <row r="265" spans="1:22" ht="18" customHeight="1">
      <c r="A265" s="2" t="str">
        <f t="shared" si="29"/>
        <v/>
      </c>
      <c r="B265" s="3"/>
      <c r="C265" s="3"/>
      <c r="D265" s="85"/>
      <c r="E265" s="85"/>
      <c r="F265" s="85"/>
      <c r="G265" s="77"/>
      <c r="H265" s="52"/>
      <c r="I265" s="52"/>
      <c r="J265" s="52">
        <f t="shared" si="36"/>
        <v>0</v>
      </c>
      <c r="K265" s="57"/>
      <c r="L265" s="57">
        <f t="shared" si="35"/>
        <v>0</v>
      </c>
      <c r="M265" s="63"/>
      <c r="N265" s="63"/>
      <c r="O265" s="53"/>
      <c r="P265" s="54"/>
      <c r="Q265" s="54"/>
      <c r="R265" s="54">
        <f t="shared" si="31"/>
        <v>0</v>
      </c>
      <c r="S265" s="54">
        <f t="shared" si="37"/>
        <v>0</v>
      </c>
      <c r="T265" s="54">
        <f t="shared" si="34"/>
        <v>0</v>
      </c>
      <c r="U265" s="57"/>
      <c r="V265" s="90" t="str">
        <f>IF(AND(B265='DC - CN'!$C$16,OR(T265&lt;&gt;0,U265&lt;&gt;0)),"x","")</f>
        <v/>
      </c>
    </row>
    <row r="266" spans="1:22" ht="18" customHeight="1">
      <c r="A266" s="2" t="str">
        <f t="shared" si="29"/>
        <v/>
      </c>
      <c r="B266" s="3"/>
      <c r="C266" s="3"/>
      <c r="D266" s="85"/>
      <c r="E266" s="85"/>
      <c r="F266" s="85"/>
      <c r="G266" s="77"/>
      <c r="H266" s="52"/>
      <c r="I266" s="52"/>
      <c r="J266" s="52">
        <f t="shared" si="36"/>
        <v>0</v>
      </c>
      <c r="K266" s="57"/>
      <c r="L266" s="57">
        <f t="shared" si="35"/>
        <v>0</v>
      </c>
      <c r="M266" s="63"/>
      <c r="N266" s="63"/>
      <c r="O266" s="53"/>
      <c r="P266" s="54"/>
      <c r="Q266" s="54"/>
      <c r="R266" s="54">
        <f t="shared" si="31"/>
        <v>0</v>
      </c>
      <c r="S266" s="54">
        <f t="shared" si="37"/>
        <v>0</v>
      </c>
      <c r="T266" s="54">
        <f t="shared" si="34"/>
        <v>0</v>
      </c>
      <c r="U266" s="57"/>
      <c r="V266" s="90" t="str">
        <f>IF(AND(B266='DC - CN'!$C$16,OR(T266&lt;&gt;0,U266&lt;&gt;0)),"x","")</f>
        <v/>
      </c>
    </row>
    <row r="267" spans="1:22" ht="18" customHeight="1">
      <c r="A267" s="2" t="str">
        <f t="shared" ref="A267:A330" si="38">IF(B267&lt;&gt;"",ROW()-2,"")</f>
        <v/>
      </c>
      <c r="B267" s="3"/>
      <c r="C267" s="3"/>
      <c r="D267" s="85"/>
      <c r="E267" s="85"/>
      <c r="F267" s="85"/>
      <c r="G267" s="77"/>
      <c r="H267" s="52"/>
      <c r="I267" s="52"/>
      <c r="J267" s="52">
        <f t="shared" si="36"/>
        <v>0</v>
      </c>
      <c r="K267" s="57"/>
      <c r="L267" s="57">
        <f t="shared" si="35"/>
        <v>0</v>
      </c>
      <c r="M267" s="63"/>
      <c r="N267" s="63"/>
      <c r="O267" s="53"/>
      <c r="P267" s="54"/>
      <c r="Q267" s="54"/>
      <c r="R267" s="54">
        <f t="shared" si="31"/>
        <v>0</v>
      </c>
      <c r="S267" s="54">
        <f t="shared" si="37"/>
        <v>0</v>
      </c>
      <c r="T267" s="54">
        <f t="shared" si="34"/>
        <v>0</v>
      </c>
      <c r="U267" s="57"/>
      <c r="V267" s="90" t="str">
        <f>IF(AND(B267='DC - CN'!$C$16,OR(T267&lt;&gt;0,U267&lt;&gt;0)),"x","")</f>
        <v/>
      </c>
    </row>
    <row r="268" spans="1:22" ht="18" customHeight="1">
      <c r="A268" s="2" t="str">
        <f t="shared" si="38"/>
        <v/>
      </c>
      <c r="B268" s="3"/>
      <c r="C268" s="3"/>
      <c r="D268" s="85"/>
      <c r="E268" s="85"/>
      <c r="F268" s="85"/>
      <c r="G268" s="77"/>
      <c r="H268" s="52"/>
      <c r="I268" s="52"/>
      <c r="J268" s="52">
        <f t="shared" si="36"/>
        <v>0</v>
      </c>
      <c r="K268" s="57"/>
      <c r="L268" s="57">
        <f t="shared" si="35"/>
        <v>0</v>
      </c>
      <c r="M268" s="63"/>
      <c r="N268" s="63"/>
      <c r="O268" s="53"/>
      <c r="P268" s="54"/>
      <c r="Q268" s="54"/>
      <c r="R268" s="54">
        <f t="shared" si="31"/>
        <v>0</v>
      </c>
      <c r="S268" s="54">
        <f t="shared" si="37"/>
        <v>0</v>
      </c>
      <c r="T268" s="54">
        <f t="shared" si="34"/>
        <v>0</v>
      </c>
      <c r="U268" s="57"/>
      <c r="V268" s="90" t="str">
        <f>IF(AND(B268='DC - CN'!$C$16,OR(T268&lt;&gt;0,U268&lt;&gt;0)),"x","")</f>
        <v/>
      </c>
    </row>
    <row r="269" spans="1:22" ht="18" customHeight="1">
      <c r="A269" s="2" t="str">
        <f t="shared" si="38"/>
        <v/>
      </c>
      <c r="B269" s="3"/>
      <c r="C269" s="3"/>
      <c r="D269" s="85"/>
      <c r="E269" s="85"/>
      <c r="F269" s="85"/>
      <c r="G269" s="77"/>
      <c r="H269" s="52"/>
      <c r="I269" s="52"/>
      <c r="J269" s="52">
        <f t="shared" si="36"/>
        <v>0</v>
      </c>
      <c r="K269" s="57"/>
      <c r="L269" s="57">
        <f t="shared" si="35"/>
        <v>0</v>
      </c>
      <c r="M269" s="63"/>
      <c r="N269" s="63"/>
      <c r="O269" s="53"/>
      <c r="P269" s="54"/>
      <c r="Q269" s="54"/>
      <c r="R269" s="54">
        <f t="shared" si="31"/>
        <v>0</v>
      </c>
      <c r="S269" s="54">
        <f t="shared" si="37"/>
        <v>0</v>
      </c>
      <c r="T269" s="54">
        <f t="shared" si="34"/>
        <v>0</v>
      </c>
      <c r="U269" s="57"/>
      <c r="V269" s="90" t="str">
        <f>IF(AND(B269='DC - CN'!$C$16,OR(T269&lt;&gt;0,U269&lt;&gt;0)),"x","")</f>
        <v/>
      </c>
    </row>
    <row r="270" spans="1:22" ht="18" customHeight="1">
      <c r="A270" s="2" t="str">
        <f t="shared" si="38"/>
        <v/>
      </c>
      <c r="B270" s="3"/>
      <c r="C270" s="3"/>
      <c r="D270" s="85"/>
      <c r="E270" s="85"/>
      <c r="F270" s="85"/>
      <c r="G270" s="77"/>
      <c r="H270" s="52"/>
      <c r="I270" s="52"/>
      <c r="J270" s="52">
        <f t="shared" si="36"/>
        <v>0</v>
      </c>
      <c r="K270" s="57"/>
      <c r="L270" s="57">
        <f t="shared" si="35"/>
        <v>0</v>
      </c>
      <c r="M270" s="63"/>
      <c r="N270" s="63"/>
      <c r="O270" s="53"/>
      <c r="P270" s="54"/>
      <c r="Q270" s="54"/>
      <c r="R270" s="54">
        <f t="shared" si="31"/>
        <v>0</v>
      </c>
      <c r="S270" s="54">
        <f t="shared" si="37"/>
        <v>0</v>
      </c>
      <c r="T270" s="54">
        <f t="shared" si="34"/>
        <v>0</v>
      </c>
      <c r="U270" s="57"/>
      <c r="V270" s="90" t="str">
        <f>IF(AND(B270='DC - CN'!$C$16,OR(T270&lt;&gt;0,U270&lt;&gt;0)),"x","")</f>
        <v/>
      </c>
    </row>
    <row r="271" spans="1:22" ht="18" customHeight="1">
      <c r="A271" s="2" t="str">
        <f t="shared" si="38"/>
        <v/>
      </c>
      <c r="B271" s="3"/>
      <c r="C271" s="3"/>
      <c r="D271" s="85"/>
      <c r="E271" s="85"/>
      <c r="F271" s="85"/>
      <c r="G271" s="77"/>
      <c r="H271" s="52"/>
      <c r="I271" s="52"/>
      <c r="J271" s="52">
        <f t="shared" si="36"/>
        <v>0</v>
      </c>
      <c r="K271" s="57"/>
      <c r="L271" s="57">
        <f t="shared" si="35"/>
        <v>0</v>
      </c>
      <c r="M271" s="63"/>
      <c r="N271" s="63"/>
      <c r="O271" s="53"/>
      <c r="P271" s="54"/>
      <c r="Q271" s="54"/>
      <c r="R271" s="54">
        <f t="shared" si="31"/>
        <v>0</v>
      </c>
      <c r="S271" s="54">
        <f t="shared" si="37"/>
        <v>0</v>
      </c>
      <c r="T271" s="54">
        <f t="shared" si="34"/>
        <v>0</v>
      </c>
      <c r="U271" s="57"/>
      <c r="V271" s="90" t="str">
        <f>IF(AND(B271='DC - CN'!$C$16,OR(T271&lt;&gt;0,U271&lt;&gt;0)),"x","")</f>
        <v/>
      </c>
    </row>
    <row r="272" spans="1:22" ht="18" customHeight="1">
      <c r="A272" s="2" t="str">
        <f t="shared" si="38"/>
        <v/>
      </c>
      <c r="B272" s="3"/>
      <c r="C272" s="3"/>
      <c r="D272" s="85"/>
      <c r="E272" s="85"/>
      <c r="F272" s="85"/>
      <c r="G272" s="77"/>
      <c r="H272" s="52"/>
      <c r="I272" s="52"/>
      <c r="J272" s="52">
        <f t="shared" si="36"/>
        <v>0</v>
      </c>
      <c r="K272" s="57"/>
      <c r="L272" s="57">
        <f t="shared" si="35"/>
        <v>0</v>
      </c>
      <c r="M272" s="63"/>
      <c r="N272" s="63"/>
      <c r="O272" s="53"/>
      <c r="P272" s="54"/>
      <c r="Q272" s="54"/>
      <c r="R272" s="54">
        <f t="shared" si="31"/>
        <v>0</v>
      </c>
      <c r="S272" s="54">
        <f t="shared" si="37"/>
        <v>0</v>
      </c>
      <c r="T272" s="54">
        <f t="shared" si="34"/>
        <v>0</v>
      </c>
      <c r="U272" s="57"/>
      <c r="V272" s="90" t="str">
        <f>IF(AND(B272='DC - CN'!$C$16,OR(T272&lt;&gt;0,U272&lt;&gt;0)),"x","")</f>
        <v/>
      </c>
    </row>
    <row r="273" spans="1:22" ht="18" customHeight="1">
      <c r="A273" s="2" t="str">
        <f t="shared" si="38"/>
        <v/>
      </c>
      <c r="B273" s="3"/>
      <c r="C273" s="3"/>
      <c r="D273" s="85"/>
      <c r="E273" s="85"/>
      <c r="F273" s="85"/>
      <c r="G273" s="77"/>
      <c r="H273" s="52"/>
      <c r="I273" s="52"/>
      <c r="J273" s="52">
        <f t="shared" si="36"/>
        <v>0</v>
      </c>
      <c r="K273" s="57"/>
      <c r="L273" s="57">
        <f t="shared" si="35"/>
        <v>0</v>
      </c>
      <c r="M273" s="63"/>
      <c r="N273" s="63"/>
      <c r="O273" s="53"/>
      <c r="P273" s="54"/>
      <c r="Q273" s="54"/>
      <c r="R273" s="54">
        <f t="shared" si="31"/>
        <v>0</v>
      </c>
      <c r="S273" s="54">
        <f t="shared" si="37"/>
        <v>0</v>
      </c>
      <c r="T273" s="54">
        <f t="shared" si="34"/>
        <v>0</v>
      </c>
      <c r="U273" s="57"/>
      <c r="V273" s="90" t="str">
        <f>IF(AND(B273='DC - CN'!$C$16,OR(T273&lt;&gt;0,U273&lt;&gt;0)),"x","")</f>
        <v/>
      </c>
    </row>
    <row r="274" spans="1:22" ht="18" customHeight="1">
      <c r="A274" s="2" t="str">
        <f t="shared" si="38"/>
        <v/>
      </c>
      <c r="B274" s="3"/>
      <c r="C274" s="3"/>
      <c r="D274" s="85"/>
      <c r="E274" s="85"/>
      <c r="F274" s="85"/>
      <c r="G274" s="77"/>
      <c r="H274" s="52"/>
      <c r="I274" s="52"/>
      <c r="J274" s="52">
        <f t="shared" si="36"/>
        <v>0</v>
      </c>
      <c r="K274" s="57"/>
      <c r="L274" s="57">
        <f t="shared" si="35"/>
        <v>0</v>
      </c>
      <c r="M274" s="63"/>
      <c r="N274" s="63"/>
      <c r="O274" s="53"/>
      <c r="P274" s="54"/>
      <c r="Q274" s="54"/>
      <c r="R274" s="54">
        <f t="shared" si="31"/>
        <v>0</v>
      </c>
      <c r="S274" s="54">
        <f t="shared" si="37"/>
        <v>0</v>
      </c>
      <c r="T274" s="54">
        <f t="shared" si="34"/>
        <v>0</v>
      </c>
      <c r="U274" s="57"/>
      <c r="V274" s="90" t="str">
        <f>IF(AND(B274='DC - CN'!$C$16,OR(T274&lt;&gt;0,U274&lt;&gt;0)),"x","")</f>
        <v/>
      </c>
    </row>
    <row r="275" spans="1:22" ht="18" customHeight="1">
      <c r="A275" s="2" t="str">
        <f t="shared" si="38"/>
        <v/>
      </c>
      <c r="B275" s="3"/>
      <c r="C275" s="3"/>
      <c r="D275" s="85"/>
      <c r="E275" s="85"/>
      <c r="F275" s="85"/>
      <c r="G275" s="77"/>
      <c r="H275" s="52"/>
      <c r="I275" s="52"/>
      <c r="J275" s="52">
        <f t="shared" si="36"/>
        <v>0</v>
      </c>
      <c r="K275" s="57"/>
      <c r="L275" s="57">
        <f t="shared" si="35"/>
        <v>0</v>
      </c>
      <c r="M275" s="63"/>
      <c r="N275" s="63"/>
      <c r="O275" s="53"/>
      <c r="P275" s="54"/>
      <c r="Q275" s="54"/>
      <c r="R275" s="54">
        <f t="shared" si="31"/>
        <v>0</v>
      </c>
      <c r="S275" s="54">
        <f t="shared" si="37"/>
        <v>0</v>
      </c>
      <c r="T275" s="54">
        <f t="shared" si="34"/>
        <v>0</v>
      </c>
      <c r="U275" s="57"/>
      <c r="V275" s="90" t="str">
        <f>IF(AND(B275='DC - CN'!$C$16,OR(T275&lt;&gt;0,U275&lt;&gt;0)),"x","")</f>
        <v/>
      </c>
    </row>
    <row r="276" spans="1:22" ht="18" customHeight="1">
      <c r="A276" s="2" t="str">
        <f t="shared" si="38"/>
        <v/>
      </c>
      <c r="B276" s="3"/>
      <c r="C276" s="3"/>
      <c r="D276" s="85"/>
      <c r="E276" s="85"/>
      <c r="F276" s="85"/>
      <c r="G276" s="77"/>
      <c r="H276" s="52"/>
      <c r="I276" s="52"/>
      <c r="J276" s="52">
        <f t="shared" si="36"/>
        <v>0</v>
      </c>
      <c r="K276" s="57"/>
      <c r="L276" s="57">
        <f t="shared" si="35"/>
        <v>0</v>
      </c>
      <c r="M276" s="63"/>
      <c r="N276" s="63"/>
      <c r="O276" s="53"/>
      <c r="P276" s="54"/>
      <c r="Q276" s="54"/>
      <c r="R276" s="54">
        <f t="shared" si="31"/>
        <v>0</v>
      </c>
      <c r="S276" s="54">
        <f t="shared" si="37"/>
        <v>0</v>
      </c>
      <c r="T276" s="54">
        <f t="shared" si="34"/>
        <v>0</v>
      </c>
      <c r="U276" s="57"/>
      <c r="V276" s="90" t="str">
        <f>IF(AND(B276='DC - CN'!$C$16,OR(T276&lt;&gt;0,U276&lt;&gt;0)),"x","")</f>
        <v/>
      </c>
    </row>
    <row r="277" spans="1:22" ht="18" customHeight="1">
      <c r="A277" s="2" t="str">
        <f t="shared" si="38"/>
        <v/>
      </c>
      <c r="B277" s="3"/>
      <c r="C277" s="3"/>
      <c r="D277" s="85"/>
      <c r="E277" s="85"/>
      <c r="F277" s="85"/>
      <c r="G277" s="77"/>
      <c r="H277" s="52"/>
      <c r="I277" s="52"/>
      <c r="J277" s="52">
        <f t="shared" si="36"/>
        <v>0</v>
      </c>
      <c r="K277" s="57"/>
      <c r="L277" s="57">
        <f t="shared" si="35"/>
        <v>0</v>
      </c>
      <c r="M277" s="63"/>
      <c r="N277" s="63"/>
      <c r="O277" s="53"/>
      <c r="P277" s="54"/>
      <c r="Q277" s="54"/>
      <c r="R277" s="54">
        <f t="shared" si="31"/>
        <v>0</v>
      </c>
      <c r="S277" s="54">
        <f t="shared" si="37"/>
        <v>0</v>
      </c>
      <c r="T277" s="54">
        <f t="shared" si="34"/>
        <v>0</v>
      </c>
      <c r="U277" s="57"/>
      <c r="V277" s="90" t="str">
        <f>IF(AND(B277='DC - CN'!$C$16,OR(T277&lt;&gt;0,U277&lt;&gt;0)),"x","")</f>
        <v/>
      </c>
    </row>
    <row r="278" spans="1:22" ht="18" customHeight="1">
      <c r="A278" s="2" t="str">
        <f t="shared" si="38"/>
        <v/>
      </c>
      <c r="B278" s="3"/>
      <c r="C278" s="3"/>
      <c r="D278" s="85"/>
      <c r="E278" s="85"/>
      <c r="F278" s="85"/>
      <c r="G278" s="77"/>
      <c r="H278" s="52"/>
      <c r="I278" s="52"/>
      <c r="J278" s="52">
        <f t="shared" si="36"/>
        <v>0</v>
      </c>
      <c r="K278" s="57"/>
      <c r="L278" s="57">
        <f t="shared" si="35"/>
        <v>0</v>
      </c>
      <c r="M278" s="63"/>
      <c r="N278" s="63"/>
      <c r="O278" s="53"/>
      <c r="P278" s="54"/>
      <c r="Q278" s="54"/>
      <c r="R278" s="54">
        <f t="shared" si="31"/>
        <v>0</v>
      </c>
      <c r="S278" s="54">
        <f t="shared" si="37"/>
        <v>0</v>
      </c>
      <c r="T278" s="54">
        <f t="shared" si="34"/>
        <v>0</v>
      </c>
      <c r="U278" s="57"/>
      <c r="V278" s="90" t="str">
        <f>IF(AND(B278='DC - CN'!$C$16,OR(T278&lt;&gt;0,U278&lt;&gt;0)),"x","")</f>
        <v/>
      </c>
    </row>
    <row r="279" spans="1:22" ht="18" customHeight="1">
      <c r="A279" s="2" t="str">
        <f t="shared" si="38"/>
        <v/>
      </c>
      <c r="B279" s="3"/>
      <c r="C279" s="3"/>
      <c r="D279" s="85"/>
      <c r="E279" s="85"/>
      <c r="F279" s="85"/>
      <c r="G279" s="77"/>
      <c r="H279" s="52"/>
      <c r="I279" s="52"/>
      <c r="J279" s="52">
        <f t="shared" si="36"/>
        <v>0</v>
      </c>
      <c r="K279" s="57"/>
      <c r="L279" s="57">
        <f t="shared" si="35"/>
        <v>0</v>
      </c>
      <c r="M279" s="63"/>
      <c r="N279" s="63"/>
      <c r="O279" s="53"/>
      <c r="P279" s="54"/>
      <c r="Q279" s="54"/>
      <c r="R279" s="54">
        <f t="shared" si="31"/>
        <v>0</v>
      </c>
      <c r="S279" s="54">
        <f t="shared" si="37"/>
        <v>0</v>
      </c>
      <c r="T279" s="54">
        <f t="shared" si="34"/>
        <v>0</v>
      </c>
      <c r="U279" s="57"/>
      <c r="V279" s="90" t="str">
        <f>IF(AND(B279='DC - CN'!$C$16,OR(T279&lt;&gt;0,U279&lt;&gt;0)),"x","")</f>
        <v/>
      </c>
    </row>
    <row r="280" spans="1:22" ht="18" customHeight="1">
      <c r="A280" s="2" t="str">
        <f t="shared" si="38"/>
        <v/>
      </c>
      <c r="B280" s="3"/>
      <c r="C280" s="3"/>
      <c r="D280" s="85"/>
      <c r="E280" s="85"/>
      <c r="F280" s="85"/>
      <c r="G280" s="77"/>
      <c r="H280" s="52"/>
      <c r="I280" s="52"/>
      <c r="J280" s="52">
        <f t="shared" si="36"/>
        <v>0</v>
      </c>
      <c r="K280" s="57"/>
      <c r="L280" s="57">
        <f t="shared" si="35"/>
        <v>0</v>
      </c>
      <c r="M280" s="63"/>
      <c r="N280" s="63"/>
      <c r="O280" s="53"/>
      <c r="P280" s="54"/>
      <c r="Q280" s="54"/>
      <c r="R280" s="54">
        <f t="shared" si="31"/>
        <v>0</v>
      </c>
      <c r="S280" s="54">
        <f t="shared" si="37"/>
        <v>0</v>
      </c>
      <c r="T280" s="54">
        <f t="shared" si="34"/>
        <v>0</v>
      </c>
      <c r="U280" s="57"/>
      <c r="V280" s="90" t="str">
        <f>IF(AND(B280='DC - CN'!$C$16,OR(T280&lt;&gt;0,U280&lt;&gt;0)),"x","")</f>
        <v/>
      </c>
    </row>
    <row r="281" spans="1:22" ht="18" customHeight="1">
      <c r="A281" s="2" t="str">
        <f t="shared" si="38"/>
        <v/>
      </c>
      <c r="B281" s="3"/>
      <c r="C281" s="3"/>
      <c r="D281" s="85"/>
      <c r="E281" s="85"/>
      <c r="F281" s="85"/>
      <c r="G281" s="77"/>
      <c r="H281" s="52"/>
      <c r="I281" s="52"/>
      <c r="J281" s="52">
        <f t="shared" si="36"/>
        <v>0</v>
      </c>
      <c r="K281" s="57"/>
      <c r="L281" s="57">
        <f t="shared" si="35"/>
        <v>0</v>
      </c>
      <c r="M281" s="63"/>
      <c r="N281" s="63"/>
      <c r="O281" s="53"/>
      <c r="P281" s="54"/>
      <c r="Q281" s="54"/>
      <c r="R281" s="54">
        <f t="shared" si="31"/>
        <v>0</v>
      </c>
      <c r="S281" s="54">
        <f t="shared" si="37"/>
        <v>0</v>
      </c>
      <c r="T281" s="54">
        <f t="shared" si="34"/>
        <v>0</v>
      </c>
      <c r="U281" s="57"/>
      <c r="V281" s="90" t="str">
        <f>IF(AND(B281='DC - CN'!$C$16,OR(T281&lt;&gt;0,U281&lt;&gt;0)),"x","")</f>
        <v/>
      </c>
    </row>
    <row r="282" spans="1:22" ht="18" customHeight="1">
      <c r="A282" s="2" t="str">
        <f t="shared" si="38"/>
        <v/>
      </c>
      <c r="B282" s="3"/>
      <c r="C282" s="3"/>
      <c r="D282" s="85"/>
      <c r="E282" s="85"/>
      <c r="F282" s="85"/>
      <c r="G282" s="77"/>
      <c r="H282" s="52"/>
      <c r="I282" s="52"/>
      <c r="J282" s="52">
        <f t="shared" si="36"/>
        <v>0</v>
      </c>
      <c r="K282" s="57"/>
      <c r="L282" s="57">
        <f t="shared" si="35"/>
        <v>0</v>
      </c>
      <c r="M282" s="63"/>
      <c r="N282" s="63"/>
      <c r="O282" s="53"/>
      <c r="P282" s="54"/>
      <c r="Q282" s="54"/>
      <c r="R282" s="54">
        <f t="shared" si="31"/>
        <v>0</v>
      </c>
      <c r="S282" s="54">
        <f t="shared" si="37"/>
        <v>0</v>
      </c>
      <c r="T282" s="54">
        <f t="shared" si="34"/>
        <v>0</v>
      </c>
      <c r="U282" s="57"/>
      <c r="V282" s="90" t="str">
        <f>IF(AND(B282='DC - CN'!$C$16,OR(T282&lt;&gt;0,U282&lt;&gt;0)),"x","")</f>
        <v/>
      </c>
    </row>
    <row r="283" spans="1:22" ht="18" customHeight="1">
      <c r="A283" s="2" t="str">
        <f t="shared" si="38"/>
        <v/>
      </c>
      <c r="B283" s="3"/>
      <c r="C283" s="3"/>
      <c r="D283" s="85"/>
      <c r="E283" s="85"/>
      <c r="F283" s="85"/>
      <c r="G283" s="77"/>
      <c r="H283" s="52"/>
      <c r="I283" s="52"/>
      <c r="J283" s="52">
        <f t="shared" si="36"/>
        <v>0</v>
      </c>
      <c r="K283" s="57"/>
      <c r="L283" s="57">
        <f t="shared" si="35"/>
        <v>0</v>
      </c>
      <c r="M283" s="63"/>
      <c r="N283" s="63"/>
      <c r="O283" s="53"/>
      <c r="P283" s="54"/>
      <c r="Q283" s="54"/>
      <c r="R283" s="54">
        <f t="shared" si="31"/>
        <v>0</v>
      </c>
      <c r="S283" s="54">
        <f t="shared" si="37"/>
        <v>0</v>
      </c>
      <c r="T283" s="54">
        <f t="shared" si="34"/>
        <v>0</v>
      </c>
      <c r="U283" s="57"/>
      <c r="V283" s="90" t="str">
        <f>IF(AND(B283='DC - CN'!$C$16,OR(T283&lt;&gt;0,U283&lt;&gt;0)),"x","")</f>
        <v/>
      </c>
    </row>
    <row r="284" spans="1:22" ht="18" customHeight="1">
      <c r="A284" s="2" t="str">
        <f t="shared" si="38"/>
        <v/>
      </c>
      <c r="B284" s="3"/>
      <c r="C284" s="3"/>
      <c r="D284" s="85"/>
      <c r="E284" s="85"/>
      <c r="F284" s="85"/>
      <c r="G284" s="77"/>
      <c r="H284" s="52"/>
      <c r="I284" s="52"/>
      <c r="J284" s="52">
        <f t="shared" si="36"/>
        <v>0</v>
      </c>
      <c r="K284" s="57"/>
      <c r="L284" s="57">
        <f t="shared" si="35"/>
        <v>0</v>
      </c>
      <c r="M284" s="63"/>
      <c r="N284" s="63"/>
      <c r="O284" s="53"/>
      <c r="P284" s="54"/>
      <c r="Q284" s="54"/>
      <c r="R284" s="54">
        <f t="shared" si="31"/>
        <v>0</v>
      </c>
      <c r="S284" s="54">
        <f t="shared" si="37"/>
        <v>0</v>
      </c>
      <c r="T284" s="54">
        <f t="shared" si="34"/>
        <v>0</v>
      </c>
      <c r="U284" s="57"/>
      <c r="V284" s="90" t="str">
        <f>IF(AND(B284='DC - CN'!$C$16,OR(T284&lt;&gt;0,U284&lt;&gt;0)),"x","")</f>
        <v/>
      </c>
    </row>
    <row r="285" spans="1:22" ht="18" customHeight="1">
      <c r="A285" s="2" t="str">
        <f t="shared" si="38"/>
        <v/>
      </c>
      <c r="B285" s="3"/>
      <c r="C285" s="3"/>
      <c r="D285" s="85"/>
      <c r="E285" s="85"/>
      <c r="F285" s="85"/>
      <c r="G285" s="77"/>
      <c r="H285" s="52"/>
      <c r="I285" s="52"/>
      <c r="J285" s="52">
        <f t="shared" si="36"/>
        <v>0</v>
      </c>
      <c r="K285" s="57"/>
      <c r="L285" s="57">
        <f t="shared" si="35"/>
        <v>0</v>
      </c>
      <c r="M285" s="63"/>
      <c r="N285" s="63"/>
      <c r="O285" s="53"/>
      <c r="P285" s="54"/>
      <c r="Q285" s="54"/>
      <c r="R285" s="54">
        <f t="shared" si="31"/>
        <v>0</v>
      </c>
      <c r="S285" s="54">
        <f t="shared" si="37"/>
        <v>0</v>
      </c>
      <c r="T285" s="54">
        <f t="shared" si="34"/>
        <v>0</v>
      </c>
      <c r="U285" s="57"/>
      <c r="V285" s="90" t="str">
        <f>IF(AND(B285='DC - CN'!$C$16,OR(T285&lt;&gt;0,U285&lt;&gt;0)),"x","")</f>
        <v/>
      </c>
    </row>
    <row r="286" spans="1:22" ht="18" customHeight="1">
      <c r="A286" s="2" t="str">
        <f t="shared" si="38"/>
        <v/>
      </c>
      <c r="B286" s="3"/>
      <c r="C286" s="3"/>
      <c r="D286" s="85"/>
      <c r="E286" s="85"/>
      <c r="F286" s="85"/>
      <c r="G286" s="77"/>
      <c r="H286" s="52"/>
      <c r="I286" s="52"/>
      <c r="J286" s="52">
        <f t="shared" si="36"/>
        <v>0</v>
      </c>
      <c r="K286" s="57"/>
      <c r="L286" s="57">
        <f t="shared" si="35"/>
        <v>0</v>
      </c>
      <c r="M286" s="63"/>
      <c r="N286" s="63"/>
      <c r="O286" s="53"/>
      <c r="P286" s="54"/>
      <c r="Q286" s="54"/>
      <c r="R286" s="54">
        <f t="shared" si="31"/>
        <v>0</v>
      </c>
      <c r="S286" s="54">
        <f t="shared" si="37"/>
        <v>0</v>
      </c>
      <c r="T286" s="54">
        <f t="shared" si="34"/>
        <v>0</v>
      </c>
      <c r="U286" s="57"/>
      <c r="V286" s="90" t="str">
        <f>IF(AND(B286='DC - CN'!$C$16,OR(T286&lt;&gt;0,U286&lt;&gt;0)),"x","")</f>
        <v/>
      </c>
    </row>
    <row r="287" spans="1:22" ht="18" customHeight="1">
      <c r="A287" s="2" t="str">
        <f t="shared" si="38"/>
        <v/>
      </c>
      <c r="B287" s="3"/>
      <c r="C287" s="3"/>
      <c r="D287" s="85"/>
      <c r="E287" s="85"/>
      <c r="F287" s="85"/>
      <c r="G287" s="77"/>
      <c r="H287" s="52"/>
      <c r="I287" s="52"/>
      <c r="J287" s="52">
        <f t="shared" si="36"/>
        <v>0</v>
      </c>
      <c r="K287" s="57"/>
      <c r="L287" s="57">
        <f t="shared" si="35"/>
        <v>0</v>
      </c>
      <c r="M287" s="63"/>
      <c r="N287" s="63"/>
      <c r="O287" s="53"/>
      <c r="P287" s="54"/>
      <c r="Q287" s="54"/>
      <c r="R287" s="54">
        <f t="shared" si="31"/>
        <v>0</v>
      </c>
      <c r="S287" s="54">
        <f t="shared" si="37"/>
        <v>0</v>
      </c>
      <c r="T287" s="54">
        <f t="shared" si="34"/>
        <v>0</v>
      </c>
      <c r="U287" s="57"/>
      <c r="V287" s="90" t="str">
        <f>IF(AND(B287='DC - CN'!$C$16,OR(T287&lt;&gt;0,U287&lt;&gt;0)),"x","")</f>
        <v/>
      </c>
    </row>
    <row r="288" spans="1:22" ht="18" customHeight="1">
      <c r="A288" s="2" t="str">
        <f t="shared" si="38"/>
        <v/>
      </c>
      <c r="B288" s="3"/>
      <c r="C288" s="3"/>
      <c r="D288" s="85"/>
      <c r="E288" s="85"/>
      <c r="F288" s="85"/>
      <c r="G288" s="77"/>
      <c r="H288" s="52"/>
      <c r="I288" s="52"/>
      <c r="J288" s="52">
        <f t="shared" si="36"/>
        <v>0</v>
      </c>
      <c r="K288" s="57"/>
      <c r="L288" s="57">
        <f t="shared" si="35"/>
        <v>0</v>
      </c>
      <c r="M288" s="63"/>
      <c r="N288" s="63"/>
      <c r="O288" s="53"/>
      <c r="P288" s="54"/>
      <c r="Q288" s="54"/>
      <c r="R288" s="54">
        <f t="shared" si="31"/>
        <v>0</v>
      </c>
      <c r="S288" s="54">
        <f t="shared" si="37"/>
        <v>0</v>
      </c>
      <c r="T288" s="54">
        <f t="shared" si="34"/>
        <v>0</v>
      </c>
      <c r="U288" s="57"/>
      <c r="V288" s="90" t="str">
        <f>IF(AND(B288='DC - CN'!$C$16,OR(T288&lt;&gt;0,U288&lt;&gt;0)),"x","")</f>
        <v/>
      </c>
    </row>
    <row r="289" spans="1:22" ht="18" customHeight="1">
      <c r="A289" s="2" t="str">
        <f t="shared" si="38"/>
        <v/>
      </c>
      <c r="B289" s="3"/>
      <c r="C289" s="3"/>
      <c r="D289" s="85"/>
      <c r="E289" s="85"/>
      <c r="F289" s="85"/>
      <c r="G289" s="77"/>
      <c r="H289" s="52"/>
      <c r="I289" s="52"/>
      <c r="J289" s="52">
        <f t="shared" si="36"/>
        <v>0</v>
      </c>
      <c r="K289" s="57"/>
      <c r="L289" s="57">
        <f t="shared" si="35"/>
        <v>0</v>
      </c>
      <c r="M289" s="63"/>
      <c r="N289" s="63"/>
      <c r="O289" s="53"/>
      <c r="P289" s="54"/>
      <c r="Q289" s="54"/>
      <c r="R289" s="54">
        <f t="shared" si="31"/>
        <v>0</v>
      </c>
      <c r="S289" s="54">
        <f t="shared" si="37"/>
        <v>0</v>
      </c>
      <c r="T289" s="54">
        <f t="shared" si="34"/>
        <v>0</v>
      </c>
      <c r="U289" s="57"/>
      <c r="V289" s="90" t="str">
        <f>IF(AND(B289='DC - CN'!$C$16,OR(T289&lt;&gt;0,U289&lt;&gt;0)),"x","")</f>
        <v/>
      </c>
    </row>
    <row r="290" spans="1:22" ht="18" customHeight="1">
      <c r="A290" s="2" t="str">
        <f t="shared" si="38"/>
        <v/>
      </c>
      <c r="B290" s="3"/>
      <c r="C290" s="3"/>
      <c r="D290" s="85"/>
      <c r="E290" s="85"/>
      <c r="F290" s="85"/>
      <c r="G290" s="77"/>
      <c r="H290" s="52"/>
      <c r="I290" s="52"/>
      <c r="J290" s="52">
        <f t="shared" si="36"/>
        <v>0</v>
      </c>
      <c r="K290" s="57"/>
      <c r="L290" s="57">
        <f t="shared" si="35"/>
        <v>0</v>
      </c>
      <c r="M290" s="63"/>
      <c r="N290" s="63"/>
      <c r="O290" s="53"/>
      <c r="P290" s="54"/>
      <c r="Q290" s="54"/>
      <c r="R290" s="54">
        <f t="shared" si="31"/>
        <v>0</v>
      </c>
      <c r="S290" s="54">
        <f t="shared" si="37"/>
        <v>0</v>
      </c>
      <c r="T290" s="54">
        <f t="shared" si="34"/>
        <v>0</v>
      </c>
      <c r="U290" s="57"/>
      <c r="V290" s="90" t="str">
        <f>IF(AND(B290='DC - CN'!$C$16,OR(T290&lt;&gt;0,U290&lt;&gt;0)),"x","")</f>
        <v/>
      </c>
    </row>
    <row r="291" spans="1:22" ht="18" customHeight="1">
      <c r="A291" s="2" t="str">
        <f t="shared" si="38"/>
        <v/>
      </c>
      <c r="B291" s="3"/>
      <c r="C291" s="3"/>
      <c r="D291" s="85"/>
      <c r="E291" s="85"/>
      <c r="F291" s="85"/>
      <c r="G291" s="77"/>
      <c r="H291" s="52"/>
      <c r="I291" s="52"/>
      <c r="J291" s="52">
        <f t="shared" si="36"/>
        <v>0</v>
      </c>
      <c r="K291" s="57"/>
      <c r="L291" s="57">
        <f t="shared" si="35"/>
        <v>0</v>
      </c>
      <c r="M291" s="63"/>
      <c r="N291" s="63"/>
      <c r="O291" s="53"/>
      <c r="P291" s="54"/>
      <c r="Q291" s="54"/>
      <c r="R291" s="54">
        <f t="shared" si="31"/>
        <v>0</v>
      </c>
      <c r="S291" s="54">
        <f t="shared" si="37"/>
        <v>0</v>
      </c>
      <c r="T291" s="54">
        <f t="shared" si="34"/>
        <v>0</v>
      </c>
      <c r="U291" s="57"/>
      <c r="V291" s="90" t="str">
        <f>IF(AND(B291='DC - CN'!$C$16,OR(T291&lt;&gt;0,U291&lt;&gt;0)),"x","")</f>
        <v/>
      </c>
    </row>
    <row r="292" spans="1:22" ht="18" customHeight="1">
      <c r="A292" s="2" t="str">
        <f t="shared" si="38"/>
        <v/>
      </c>
      <c r="B292" s="3"/>
      <c r="C292" s="3"/>
      <c r="D292" s="85"/>
      <c r="E292" s="85"/>
      <c r="F292" s="85"/>
      <c r="G292" s="77"/>
      <c r="H292" s="52"/>
      <c r="I292" s="52"/>
      <c r="J292" s="52">
        <f t="shared" si="36"/>
        <v>0</v>
      </c>
      <c r="K292" s="57"/>
      <c r="L292" s="57">
        <f t="shared" si="35"/>
        <v>0</v>
      </c>
      <c r="M292" s="63"/>
      <c r="N292" s="63"/>
      <c r="O292" s="53"/>
      <c r="P292" s="54"/>
      <c r="Q292" s="54"/>
      <c r="R292" s="54">
        <f t="shared" si="31"/>
        <v>0</v>
      </c>
      <c r="S292" s="54">
        <f t="shared" si="37"/>
        <v>0</v>
      </c>
      <c r="T292" s="54">
        <f t="shared" si="34"/>
        <v>0</v>
      </c>
      <c r="U292" s="57"/>
      <c r="V292" s="90" t="str">
        <f>IF(AND(B292='DC - CN'!$C$16,OR(T292&lt;&gt;0,U292&lt;&gt;0)),"x","")</f>
        <v/>
      </c>
    </row>
    <row r="293" spans="1:22" ht="18" customHeight="1">
      <c r="A293" s="2" t="str">
        <f t="shared" si="38"/>
        <v/>
      </c>
      <c r="B293" s="3"/>
      <c r="C293" s="3"/>
      <c r="D293" s="85"/>
      <c r="E293" s="85"/>
      <c r="F293" s="85"/>
      <c r="G293" s="77"/>
      <c r="H293" s="52"/>
      <c r="I293" s="52"/>
      <c r="J293" s="52">
        <f t="shared" si="36"/>
        <v>0</v>
      </c>
      <c r="K293" s="57"/>
      <c r="L293" s="57">
        <f t="shared" si="35"/>
        <v>0</v>
      </c>
      <c r="M293" s="63"/>
      <c r="N293" s="63"/>
      <c r="O293" s="53"/>
      <c r="P293" s="54"/>
      <c r="Q293" s="54"/>
      <c r="R293" s="54">
        <f t="shared" ref="R293:R356" si="39">Q293*10%</f>
        <v>0</v>
      </c>
      <c r="S293" s="54">
        <f t="shared" si="37"/>
        <v>0</v>
      </c>
      <c r="T293" s="54">
        <f t="shared" si="34"/>
        <v>0</v>
      </c>
      <c r="U293" s="57"/>
      <c r="V293" s="90" t="str">
        <f>IF(AND(B293='DC - CN'!$C$16,OR(T293&lt;&gt;0,U293&lt;&gt;0)),"x","")</f>
        <v/>
      </c>
    </row>
    <row r="294" spans="1:22" ht="18" customHeight="1">
      <c r="A294" s="2" t="str">
        <f t="shared" si="38"/>
        <v/>
      </c>
      <c r="B294" s="3"/>
      <c r="C294" s="3"/>
      <c r="D294" s="85"/>
      <c r="E294" s="85"/>
      <c r="F294" s="85"/>
      <c r="G294" s="77"/>
      <c r="H294" s="52"/>
      <c r="I294" s="52"/>
      <c r="J294" s="52">
        <f t="shared" si="36"/>
        <v>0</v>
      </c>
      <c r="K294" s="57"/>
      <c r="L294" s="57">
        <f t="shared" si="35"/>
        <v>0</v>
      </c>
      <c r="M294" s="63"/>
      <c r="N294" s="63"/>
      <c r="O294" s="53"/>
      <c r="P294" s="54"/>
      <c r="Q294" s="54"/>
      <c r="R294" s="54">
        <f t="shared" si="39"/>
        <v>0</v>
      </c>
      <c r="S294" s="54">
        <f t="shared" si="37"/>
        <v>0</v>
      </c>
      <c r="T294" s="54">
        <f t="shared" si="34"/>
        <v>0</v>
      </c>
      <c r="U294" s="57"/>
      <c r="V294" s="90" t="str">
        <f>IF(AND(B294='DC - CN'!$C$16,OR(T294&lt;&gt;0,U294&lt;&gt;0)),"x","")</f>
        <v/>
      </c>
    </row>
    <row r="295" spans="1:22" ht="18" customHeight="1">
      <c r="A295" s="2" t="str">
        <f t="shared" si="38"/>
        <v/>
      </c>
      <c r="B295" s="3"/>
      <c r="C295" s="3"/>
      <c r="D295" s="85"/>
      <c r="E295" s="85"/>
      <c r="F295" s="85"/>
      <c r="G295" s="77"/>
      <c r="H295" s="52"/>
      <c r="I295" s="52"/>
      <c r="J295" s="52">
        <f t="shared" si="36"/>
        <v>0</v>
      </c>
      <c r="K295" s="57"/>
      <c r="L295" s="57">
        <f t="shared" si="35"/>
        <v>0</v>
      </c>
      <c r="M295" s="63"/>
      <c r="N295" s="63"/>
      <c r="O295" s="53"/>
      <c r="P295" s="54"/>
      <c r="Q295" s="54"/>
      <c r="R295" s="54">
        <f t="shared" si="39"/>
        <v>0</v>
      </c>
      <c r="S295" s="54">
        <f t="shared" si="37"/>
        <v>0</v>
      </c>
      <c r="T295" s="54">
        <f t="shared" si="34"/>
        <v>0</v>
      </c>
      <c r="U295" s="57"/>
      <c r="V295" s="90" t="str">
        <f>IF(AND(B295='DC - CN'!$C$16,OR(T295&lt;&gt;0,U295&lt;&gt;0)),"x","")</f>
        <v/>
      </c>
    </row>
    <row r="296" spans="1:22" ht="18" customHeight="1">
      <c r="A296" s="2" t="str">
        <f t="shared" si="38"/>
        <v/>
      </c>
      <c r="B296" s="3"/>
      <c r="C296" s="3"/>
      <c r="D296" s="85"/>
      <c r="E296" s="85"/>
      <c r="F296" s="85"/>
      <c r="G296" s="77"/>
      <c r="H296" s="52"/>
      <c r="I296" s="52"/>
      <c r="J296" s="52">
        <f t="shared" si="36"/>
        <v>0</v>
      </c>
      <c r="K296" s="57"/>
      <c r="L296" s="57">
        <f t="shared" si="35"/>
        <v>0</v>
      </c>
      <c r="M296" s="63"/>
      <c r="N296" s="63"/>
      <c r="O296" s="53"/>
      <c r="P296" s="54"/>
      <c r="Q296" s="54"/>
      <c r="R296" s="54">
        <f t="shared" si="39"/>
        <v>0</v>
      </c>
      <c r="S296" s="54">
        <f t="shared" si="37"/>
        <v>0</v>
      </c>
      <c r="T296" s="54">
        <f t="shared" si="34"/>
        <v>0</v>
      </c>
      <c r="U296" s="57"/>
      <c r="V296" s="90" t="str">
        <f>IF(AND(B296='DC - CN'!$C$16,OR(T296&lt;&gt;0,U296&lt;&gt;0)),"x","")</f>
        <v/>
      </c>
    </row>
    <row r="297" spans="1:22" ht="18" customHeight="1">
      <c r="A297" s="2" t="str">
        <f t="shared" si="38"/>
        <v/>
      </c>
      <c r="B297" s="3"/>
      <c r="C297" s="3"/>
      <c r="D297" s="85"/>
      <c r="E297" s="85"/>
      <c r="F297" s="85"/>
      <c r="G297" s="77"/>
      <c r="H297" s="52"/>
      <c r="I297" s="52"/>
      <c r="J297" s="52">
        <f t="shared" si="36"/>
        <v>0</v>
      </c>
      <c r="K297" s="57"/>
      <c r="L297" s="57">
        <f t="shared" si="35"/>
        <v>0</v>
      </c>
      <c r="M297" s="63"/>
      <c r="N297" s="63"/>
      <c r="O297" s="53"/>
      <c r="P297" s="54"/>
      <c r="Q297" s="54"/>
      <c r="R297" s="54">
        <f t="shared" si="39"/>
        <v>0</v>
      </c>
      <c r="S297" s="54">
        <f t="shared" si="37"/>
        <v>0</v>
      </c>
      <c r="T297" s="54">
        <f t="shared" si="34"/>
        <v>0</v>
      </c>
      <c r="U297" s="57"/>
      <c r="V297" s="90" t="str">
        <f>IF(AND(B297='DC - CN'!$C$16,OR(T297&lt;&gt;0,U297&lt;&gt;0)),"x","")</f>
        <v/>
      </c>
    </row>
    <row r="298" spans="1:22" ht="18" customHeight="1">
      <c r="A298" s="2" t="str">
        <f t="shared" si="38"/>
        <v/>
      </c>
      <c r="B298" s="3"/>
      <c r="C298" s="3"/>
      <c r="D298" s="85"/>
      <c r="E298" s="85"/>
      <c r="F298" s="85"/>
      <c r="G298" s="77"/>
      <c r="H298" s="52"/>
      <c r="I298" s="52"/>
      <c r="J298" s="52">
        <f t="shared" si="36"/>
        <v>0</v>
      </c>
      <c r="K298" s="57"/>
      <c r="L298" s="57">
        <f t="shared" si="35"/>
        <v>0</v>
      </c>
      <c r="M298" s="63"/>
      <c r="N298" s="63"/>
      <c r="O298" s="53"/>
      <c r="P298" s="54"/>
      <c r="Q298" s="54"/>
      <c r="R298" s="54">
        <f t="shared" si="39"/>
        <v>0</v>
      </c>
      <c r="S298" s="54">
        <f t="shared" si="37"/>
        <v>0</v>
      </c>
      <c r="T298" s="54">
        <f t="shared" si="34"/>
        <v>0</v>
      </c>
      <c r="U298" s="57"/>
      <c r="V298" s="90" t="str">
        <f>IF(AND(B298='DC - CN'!$C$16,OR(T298&lt;&gt;0,U298&lt;&gt;0)),"x","")</f>
        <v/>
      </c>
    </row>
    <row r="299" spans="1:22" ht="18" customHeight="1">
      <c r="A299" s="2" t="str">
        <f t="shared" si="38"/>
        <v/>
      </c>
      <c r="B299" s="3"/>
      <c r="C299" s="3"/>
      <c r="D299" s="85"/>
      <c r="E299" s="85"/>
      <c r="F299" s="85"/>
      <c r="G299" s="77"/>
      <c r="H299" s="52"/>
      <c r="I299" s="52"/>
      <c r="J299" s="52">
        <f t="shared" si="36"/>
        <v>0</v>
      </c>
      <c r="K299" s="57"/>
      <c r="L299" s="57">
        <f t="shared" si="35"/>
        <v>0</v>
      </c>
      <c r="M299" s="63"/>
      <c r="N299" s="63"/>
      <c r="O299" s="53"/>
      <c r="P299" s="54"/>
      <c r="Q299" s="54"/>
      <c r="R299" s="54">
        <f t="shared" si="39"/>
        <v>0</v>
      </c>
      <c r="S299" s="54">
        <f t="shared" si="37"/>
        <v>0</v>
      </c>
      <c r="T299" s="54">
        <f t="shared" si="34"/>
        <v>0</v>
      </c>
      <c r="U299" s="57"/>
      <c r="V299" s="90" t="str">
        <f>IF(AND(B299='DC - CN'!$C$16,OR(T299&lt;&gt;0,U299&lt;&gt;0)),"x","")</f>
        <v/>
      </c>
    </row>
    <row r="300" spans="1:22" ht="18" customHeight="1">
      <c r="A300" s="2" t="str">
        <f t="shared" si="38"/>
        <v/>
      </c>
      <c r="B300" s="3"/>
      <c r="C300" s="3"/>
      <c r="D300" s="85"/>
      <c r="E300" s="85"/>
      <c r="F300" s="85"/>
      <c r="G300" s="77"/>
      <c r="H300" s="52"/>
      <c r="I300" s="52"/>
      <c r="J300" s="52">
        <f t="shared" si="36"/>
        <v>0</v>
      </c>
      <c r="K300" s="57"/>
      <c r="L300" s="57">
        <f t="shared" si="35"/>
        <v>0</v>
      </c>
      <c r="M300" s="63"/>
      <c r="N300" s="63"/>
      <c r="O300" s="53"/>
      <c r="P300" s="54"/>
      <c r="Q300" s="54"/>
      <c r="R300" s="54">
        <f t="shared" si="39"/>
        <v>0</v>
      </c>
      <c r="S300" s="54">
        <f t="shared" si="37"/>
        <v>0</v>
      </c>
      <c r="T300" s="54">
        <f t="shared" si="34"/>
        <v>0</v>
      </c>
      <c r="U300" s="57"/>
      <c r="V300" s="90" t="str">
        <f>IF(AND(B300='DC - CN'!$C$16,OR(T300&lt;&gt;0,U300&lt;&gt;0)),"x","")</f>
        <v/>
      </c>
    </row>
    <row r="301" spans="1:22" ht="18" customHeight="1">
      <c r="A301" s="2" t="str">
        <f t="shared" si="38"/>
        <v/>
      </c>
      <c r="B301" s="3"/>
      <c r="C301" s="3"/>
      <c r="D301" s="85"/>
      <c r="E301" s="85"/>
      <c r="F301" s="85"/>
      <c r="G301" s="77"/>
      <c r="H301" s="52"/>
      <c r="I301" s="52"/>
      <c r="J301" s="52">
        <f t="shared" si="36"/>
        <v>0</v>
      </c>
      <c r="K301" s="57"/>
      <c r="L301" s="57">
        <f t="shared" si="35"/>
        <v>0</v>
      </c>
      <c r="M301" s="63"/>
      <c r="N301" s="63"/>
      <c r="O301" s="53"/>
      <c r="P301" s="54"/>
      <c r="Q301" s="54"/>
      <c r="R301" s="54">
        <f t="shared" si="39"/>
        <v>0</v>
      </c>
      <c r="S301" s="54">
        <f t="shared" si="37"/>
        <v>0</v>
      </c>
      <c r="T301" s="54">
        <f t="shared" si="34"/>
        <v>0</v>
      </c>
      <c r="U301" s="57"/>
      <c r="V301" s="90" t="str">
        <f>IF(AND(B301='DC - CN'!$C$16,OR(T301&lt;&gt;0,U301&lt;&gt;0)),"x","")</f>
        <v/>
      </c>
    </row>
    <row r="302" spans="1:22" ht="18" customHeight="1">
      <c r="A302" s="2" t="str">
        <f t="shared" si="38"/>
        <v/>
      </c>
      <c r="B302" s="3"/>
      <c r="C302" s="3"/>
      <c r="D302" s="85"/>
      <c r="E302" s="85"/>
      <c r="F302" s="85"/>
      <c r="G302" s="77"/>
      <c r="H302" s="52"/>
      <c r="I302" s="52"/>
      <c r="J302" s="52">
        <f t="shared" si="36"/>
        <v>0</v>
      </c>
      <c r="K302" s="57"/>
      <c r="L302" s="57">
        <f t="shared" si="35"/>
        <v>0</v>
      </c>
      <c r="M302" s="63"/>
      <c r="N302" s="63"/>
      <c r="O302" s="53"/>
      <c r="P302" s="54"/>
      <c r="Q302" s="54"/>
      <c r="R302" s="54">
        <f t="shared" si="39"/>
        <v>0</v>
      </c>
      <c r="S302" s="54">
        <f t="shared" si="37"/>
        <v>0</v>
      </c>
      <c r="T302" s="54">
        <f t="shared" si="34"/>
        <v>0</v>
      </c>
      <c r="U302" s="57"/>
      <c r="V302" s="90" t="str">
        <f>IF(AND(B302='DC - CN'!$C$16,OR(T302&lt;&gt;0,U302&lt;&gt;0)),"x","")</f>
        <v/>
      </c>
    </row>
    <row r="303" spans="1:22" ht="18" customHeight="1">
      <c r="A303" s="2" t="str">
        <f t="shared" si="38"/>
        <v/>
      </c>
      <c r="B303" s="3"/>
      <c r="C303" s="3"/>
      <c r="D303" s="85"/>
      <c r="E303" s="85"/>
      <c r="F303" s="85"/>
      <c r="G303" s="77"/>
      <c r="H303" s="52"/>
      <c r="I303" s="52"/>
      <c r="J303" s="52">
        <f t="shared" si="36"/>
        <v>0</v>
      </c>
      <c r="K303" s="57"/>
      <c r="L303" s="57">
        <f t="shared" si="35"/>
        <v>0</v>
      </c>
      <c r="M303" s="63"/>
      <c r="N303" s="63"/>
      <c r="O303" s="53"/>
      <c r="P303" s="54"/>
      <c r="Q303" s="54"/>
      <c r="R303" s="54">
        <f t="shared" si="39"/>
        <v>0</v>
      </c>
      <c r="S303" s="54">
        <f t="shared" si="37"/>
        <v>0</v>
      </c>
      <c r="T303" s="54">
        <f t="shared" si="34"/>
        <v>0</v>
      </c>
      <c r="U303" s="57"/>
      <c r="V303" s="90" t="str">
        <f>IF(AND(B303='DC - CN'!$C$16,OR(T303&lt;&gt;0,U303&lt;&gt;0)),"x","")</f>
        <v/>
      </c>
    </row>
    <row r="304" spans="1:22" ht="18" customHeight="1">
      <c r="A304" s="2" t="str">
        <f t="shared" si="38"/>
        <v/>
      </c>
      <c r="B304" s="3"/>
      <c r="C304" s="3"/>
      <c r="D304" s="85"/>
      <c r="E304" s="85"/>
      <c r="F304" s="85"/>
      <c r="G304" s="77"/>
      <c r="H304" s="52"/>
      <c r="I304" s="52"/>
      <c r="J304" s="52">
        <f t="shared" si="36"/>
        <v>0</v>
      </c>
      <c r="K304" s="57"/>
      <c r="L304" s="57">
        <f t="shared" si="35"/>
        <v>0</v>
      </c>
      <c r="M304" s="63"/>
      <c r="N304" s="63"/>
      <c r="O304" s="53"/>
      <c r="P304" s="54"/>
      <c r="Q304" s="54"/>
      <c r="R304" s="54">
        <f t="shared" si="39"/>
        <v>0</v>
      </c>
      <c r="S304" s="54">
        <f t="shared" si="37"/>
        <v>0</v>
      </c>
      <c r="T304" s="54">
        <f t="shared" si="34"/>
        <v>0</v>
      </c>
      <c r="U304" s="57"/>
      <c r="V304" s="90" t="str">
        <f>IF(AND(B304='DC - CN'!$C$16,OR(T304&lt;&gt;0,U304&lt;&gt;0)),"x","")</f>
        <v/>
      </c>
    </row>
    <row r="305" spans="1:22" ht="18" customHeight="1">
      <c r="A305" s="2" t="str">
        <f t="shared" si="38"/>
        <v/>
      </c>
      <c r="B305" s="3"/>
      <c r="C305" s="3"/>
      <c r="D305" s="85"/>
      <c r="E305" s="85"/>
      <c r="F305" s="85"/>
      <c r="G305" s="77"/>
      <c r="H305" s="52"/>
      <c r="I305" s="52"/>
      <c r="J305" s="52">
        <f t="shared" si="36"/>
        <v>0</v>
      </c>
      <c r="K305" s="57"/>
      <c r="L305" s="57">
        <f t="shared" si="35"/>
        <v>0</v>
      </c>
      <c r="M305" s="63"/>
      <c r="N305" s="63"/>
      <c r="O305" s="53"/>
      <c r="P305" s="54"/>
      <c r="Q305" s="54"/>
      <c r="R305" s="54">
        <f t="shared" si="39"/>
        <v>0</v>
      </c>
      <c r="S305" s="54">
        <f t="shared" si="37"/>
        <v>0</v>
      </c>
      <c r="T305" s="54">
        <f t="shared" si="34"/>
        <v>0</v>
      </c>
      <c r="U305" s="57"/>
      <c r="V305" s="90" t="str">
        <f>IF(AND(B305='DC - CN'!$C$16,OR(T305&lt;&gt;0,U305&lt;&gt;0)),"x","")</f>
        <v/>
      </c>
    </row>
    <row r="306" spans="1:22" ht="18" customHeight="1">
      <c r="A306" s="2" t="str">
        <f t="shared" si="38"/>
        <v/>
      </c>
      <c r="B306" s="3"/>
      <c r="C306" s="3"/>
      <c r="D306" s="85"/>
      <c r="E306" s="85"/>
      <c r="F306" s="85"/>
      <c r="G306" s="77"/>
      <c r="H306" s="52"/>
      <c r="I306" s="52"/>
      <c r="J306" s="52">
        <f t="shared" si="36"/>
        <v>0</v>
      </c>
      <c r="K306" s="57"/>
      <c r="L306" s="57">
        <f t="shared" si="35"/>
        <v>0</v>
      </c>
      <c r="M306" s="63"/>
      <c r="N306" s="63"/>
      <c r="O306" s="53"/>
      <c r="P306" s="54"/>
      <c r="Q306" s="54"/>
      <c r="R306" s="54">
        <f t="shared" si="39"/>
        <v>0</v>
      </c>
      <c r="S306" s="54">
        <f t="shared" si="37"/>
        <v>0</v>
      </c>
      <c r="T306" s="54">
        <f t="shared" si="34"/>
        <v>0</v>
      </c>
      <c r="U306" s="57"/>
      <c r="V306" s="90" t="str">
        <f>IF(AND(B306='DC - CN'!$C$16,OR(T306&lt;&gt;0,U306&lt;&gt;0)),"x","")</f>
        <v/>
      </c>
    </row>
    <row r="307" spans="1:22" ht="18" customHeight="1">
      <c r="A307" s="2" t="str">
        <f t="shared" si="38"/>
        <v/>
      </c>
      <c r="B307" s="3"/>
      <c r="C307" s="3"/>
      <c r="D307" s="85"/>
      <c r="E307" s="85"/>
      <c r="F307" s="85"/>
      <c r="G307" s="77"/>
      <c r="H307" s="52"/>
      <c r="I307" s="52"/>
      <c r="J307" s="52">
        <f t="shared" si="36"/>
        <v>0</v>
      </c>
      <c r="K307" s="57"/>
      <c r="L307" s="57">
        <f t="shared" si="35"/>
        <v>0</v>
      </c>
      <c r="M307" s="63"/>
      <c r="N307" s="63"/>
      <c r="O307" s="53"/>
      <c r="P307" s="54"/>
      <c r="Q307" s="54"/>
      <c r="R307" s="54">
        <f t="shared" si="39"/>
        <v>0</v>
      </c>
      <c r="S307" s="54">
        <f t="shared" si="37"/>
        <v>0</v>
      </c>
      <c r="T307" s="54">
        <f t="shared" si="34"/>
        <v>0</v>
      </c>
      <c r="U307" s="57"/>
      <c r="V307" s="90" t="str">
        <f>IF(AND(B307='DC - CN'!$C$16,OR(T307&lt;&gt;0,U307&lt;&gt;0)),"x","")</f>
        <v/>
      </c>
    </row>
    <row r="308" spans="1:22" ht="18" customHeight="1">
      <c r="A308" s="2" t="str">
        <f t="shared" si="38"/>
        <v/>
      </c>
      <c r="B308" s="3"/>
      <c r="C308" s="3"/>
      <c r="D308" s="85"/>
      <c r="E308" s="85"/>
      <c r="F308" s="85"/>
      <c r="G308" s="77"/>
      <c r="H308" s="52"/>
      <c r="I308" s="52"/>
      <c r="J308" s="52">
        <f t="shared" si="36"/>
        <v>0</v>
      </c>
      <c r="K308" s="57"/>
      <c r="L308" s="57">
        <f t="shared" si="35"/>
        <v>0</v>
      </c>
      <c r="M308" s="63"/>
      <c r="N308" s="63"/>
      <c r="O308" s="53"/>
      <c r="P308" s="54"/>
      <c r="Q308" s="54"/>
      <c r="R308" s="54">
        <f t="shared" si="39"/>
        <v>0</v>
      </c>
      <c r="S308" s="54">
        <f t="shared" si="37"/>
        <v>0</v>
      </c>
      <c r="T308" s="54">
        <f t="shared" si="34"/>
        <v>0</v>
      </c>
      <c r="U308" s="57"/>
      <c r="V308" s="90" t="str">
        <f>IF(AND(B308='DC - CN'!$C$16,OR(T308&lt;&gt;0,U308&lt;&gt;0)),"x","")</f>
        <v/>
      </c>
    </row>
    <row r="309" spans="1:22" ht="18" customHeight="1">
      <c r="A309" s="2" t="str">
        <f t="shared" si="38"/>
        <v/>
      </c>
      <c r="B309" s="3"/>
      <c r="C309" s="3"/>
      <c r="D309" s="85"/>
      <c r="E309" s="85"/>
      <c r="F309" s="85"/>
      <c r="G309" s="77"/>
      <c r="H309" s="52"/>
      <c r="I309" s="52"/>
      <c r="J309" s="52">
        <f t="shared" si="36"/>
        <v>0</v>
      </c>
      <c r="K309" s="57"/>
      <c r="L309" s="57">
        <f t="shared" si="35"/>
        <v>0</v>
      </c>
      <c r="M309" s="63"/>
      <c r="N309" s="63"/>
      <c r="O309" s="53"/>
      <c r="P309" s="54"/>
      <c r="Q309" s="54"/>
      <c r="R309" s="54">
        <f t="shared" si="39"/>
        <v>0</v>
      </c>
      <c r="S309" s="54">
        <f t="shared" si="37"/>
        <v>0</v>
      </c>
      <c r="T309" s="54">
        <f t="shared" si="34"/>
        <v>0</v>
      </c>
      <c r="U309" s="57"/>
      <c r="V309" s="90" t="str">
        <f>IF(AND(B309='DC - CN'!$C$16,OR(T309&lt;&gt;0,U309&lt;&gt;0)),"x","")</f>
        <v/>
      </c>
    </row>
    <row r="310" spans="1:22" ht="18" customHeight="1">
      <c r="A310" s="2" t="str">
        <f t="shared" si="38"/>
        <v/>
      </c>
      <c r="B310" s="3"/>
      <c r="C310" s="3"/>
      <c r="D310" s="85"/>
      <c r="E310" s="85"/>
      <c r="F310" s="85"/>
      <c r="G310" s="77"/>
      <c r="H310" s="52"/>
      <c r="I310" s="52"/>
      <c r="J310" s="52">
        <f t="shared" si="36"/>
        <v>0</v>
      </c>
      <c r="K310" s="57"/>
      <c r="L310" s="57">
        <f t="shared" si="35"/>
        <v>0</v>
      </c>
      <c r="M310" s="63"/>
      <c r="N310" s="63"/>
      <c r="O310" s="53"/>
      <c r="P310" s="54"/>
      <c r="Q310" s="54"/>
      <c r="R310" s="54">
        <f t="shared" si="39"/>
        <v>0</v>
      </c>
      <c r="S310" s="54">
        <f t="shared" si="37"/>
        <v>0</v>
      </c>
      <c r="T310" s="54">
        <f t="shared" si="34"/>
        <v>0</v>
      </c>
      <c r="U310" s="57"/>
      <c r="V310" s="90" t="str">
        <f>IF(AND(B310='DC - CN'!$C$16,OR(T310&lt;&gt;0,U310&lt;&gt;0)),"x","")</f>
        <v/>
      </c>
    </row>
    <row r="311" spans="1:22" ht="18" customHeight="1">
      <c r="A311" s="2" t="str">
        <f t="shared" si="38"/>
        <v/>
      </c>
      <c r="B311" s="3"/>
      <c r="C311" s="3"/>
      <c r="D311" s="85"/>
      <c r="E311" s="85"/>
      <c r="F311" s="85"/>
      <c r="G311" s="77"/>
      <c r="H311" s="52"/>
      <c r="I311" s="52"/>
      <c r="J311" s="52">
        <f t="shared" si="36"/>
        <v>0</v>
      </c>
      <c r="K311" s="57"/>
      <c r="L311" s="57">
        <f t="shared" si="35"/>
        <v>0</v>
      </c>
      <c r="M311" s="63"/>
      <c r="N311" s="63"/>
      <c r="O311" s="53"/>
      <c r="P311" s="54"/>
      <c r="Q311" s="54"/>
      <c r="R311" s="54">
        <f t="shared" si="39"/>
        <v>0</v>
      </c>
      <c r="S311" s="54">
        <f t="shared" si="37"/>
        <v>0</v>
      </c>
      <c r="T311" s="54">
        <f t="shared" si="34"/>
        <v>0</v>
      </c>
      <c r="U311" s="57"/>
      <c r="V311" s="90" t="str">
        <f>IF(AND(B311='DC - CN'!$C$16,OR(T311&lt;&gt;0,U311&lt;&gt;0)),"x","")</f>
        <v/>
      </c>
    </row>
    <row r="312" spans="1:22" ht="18" customHeight="1">
      <c r="A312" s="2" t="str">
        <f t="shared" si="38"/>
        <v/>
      </c>
      <c r="B312" s="3"/>
      <c r="C312" s="3"/>
      <c r="D312" s="85"/>
      <c r="E312" s="85"/>
      <c r="F312" s="85"/>
      <c r="G312" s="77"/>
      <c r="H312" s="52"/>
      <c r="I312" s="52"/>
      <c r="J312" s="52">
        <f t="shared" si="36"/>
        <v>0</v>
      </c>
      <c r="K312" s="57"/>
      <c r="L312" s="57">
        <f t="shared" si="35"/>
        <v>0</v>
      </c>
      <c r="M312" s="63"/>
      <c r="N312" s="63"/>
      <c r="O312" s="53"/>
      <c r="P312" s="54"/>
      <c r="Q312" s="54"/>
      <c r="R312" s="54">
        <f t="shared" si="39"/>
        <v>0</v>
      </c>
      <c r="S312" s="54">
        <f t="shared" si="37"/>
        <v>0</v>
      </c>
      <c r="T312" s="54">
        <f t="shared" si="34"/>
        <v>0</v>
      </c>
      <c r="U312" s="57"/>
      <c r="V312" s="90" t="str">
        <f>IF(AND(B312='DC - CN'!$C$16,OR(T312&lt;&gt;0,U312&lt;&gt;0)),"x","")</f>
        <v/>
      </c>
    </row>
    <row r="313" spans="1:22" ht="18" customHeight="1">
      <c r="A313" s="2" t="str">
        <f t="shared" si="38"/>
        <v/>
      </c>
      <c r="B313" s="3"/>
      <c r="C313" s="3"/>
      <c r="D313" s="85"/>
      <c r="E313" s="85"/>
      <c r="F313" s="85"/>
      <c r="G313" s="77"/>
      <c r="H313" s="52"/>
      <c r="I313" s="52"/>
      <c r="J313" s="52">
        <f t="shared" si="36"/>
        <v>0</v>
      </c>
      <c r="K313" s="57"/>
      <c r="L313" s="57">
        <f t="shared" si="35"/>
        <v>0</v>
      </c>
      <c r="M313" s="63"/>
      <c r="N313" s="63"/>
      <c r="O313" s="53"/>
      <c r="P313" s="54"/>
      <c r="Q313" s="54"/>
      <c r="R313" s="54">
        <f t="shared" si="39"/>
        <v>0</v>
      </c>
      <c r="S313" s="54">
        <f t="shared" si="37"/>
        <v>0</v>
      </c>
      <c r="T313" s="54">
        <f t="shared" si="34"/>
        <v>0</v>
      </c>
      <c r="U313" s="57"/>
      <c r="V313" s="90" t="str">
        <f>IF(AND(B313='DC - CN'!$C$16,OR(T313&lt;&gt;0,U313&lt;&gt;0)),"x","")</f>
        <v/>
      </c>
    </row>
    <row r="314" spans="1:22" ht="18" customHeight="1">
      <c r="A314" s="2" t="str">
        <f t="shared" si="38"/>
        <v/>
      </c>
      <c r="B314" s="3"/>
      <c r="C314" s="3"/>
      <c r="D314" s="85"/>
      <c r="E314" s="85"/>
      <c r="F314" s="85"/>
      <c r="G314" s="77"/>
      <c r="H314" s="52"/>
      <c r="I314" s="52"/>
      <c r="J314" s="52">
        <f t="shared" si="36"/>
        <v>0</v>
      </c>
      <c r="K314" s="57"/>
      <c r="L314" s="57">
        <f t="shared" si="35"/>
        <v>0</v>
      </c>
      <c r="M314" s="63"/>
      <c r="N314" s="63"/>
      <c r="O314" s="53"/>
      <c r="P314" s="54"/>
      <c r="Q314" s="54"/>
      <c r="R314" s="54">
        <f t="shared" si="39"/>
        <v>0</v>
      </c>
      <c r="S314" s="54">
        <f t="shared" si="37"/>
        <v>0</v>
      </c>
      <c r="T314" s="54">
        <f t="shared" si="34"/>
        <v>0</v>
      </c>
      <c r="U314" s="57"/>
      <c r="V314" s="90" t="str">
        <f>IF(AND(B314='DC - CN'!$C$16,OR(T314&lt;&gt;0,U314&lt;&gt;0)),"x","")</f>
        <v/>
      </c>
    </row>
    <row r="315" spans="1:22" ht="18" customHeight="1">
      <c r="A315" s="2" t="str">
        <f t="shared" si="38"/>
        <v/>
      </c>
      <c r="B315" s="3"/>
      <c r="C315" s="3"/>
      <c r="D315" s="85"/>
      <c r="E315" s="85"/>
      <c r="F315" s="85"/>
      <c r="G315" s="77"/>
      <c r="H315" s="52"/>
      <c r="I315" s="52"/>
      <c r="J315" s="52">
        <f t="shared" si="36"/>
        <v>0</v>
      </c>
      <c r="K315" s="57"/>
      <c r="L315" s="57">
        <f t="shared" si="35"/>
        <v>0</v>
      </c>
      <c r="M315" s="63"/>
      <c r="N315" s="63"/>
      <c r="O315" s="53"/>
      <c r="P315" s="54"/>
      <c r="Q315" s="54"/>
      <c r="R315" s="54">
        <f t="shared" si="39"/>
        <v>0</v>
      </c>
      <c r="S315" s="54">
        <f t="shared" si="37"/>
        <v>0</v>
      </c>
      <c r="T315" s="54">
        <f t="shared" si="34"/>
        <v>0</v>
      </c>
      <c r="U315" s="57"/>
      <c r="V315" s="90" t="str">
        <f>IF(AND(B315='DC - CN'!$C$16,OR(T315&lt;&gt;0,U315&lt;&gt;0)),"x","")</f>
        <v/>
      </c>
    </row>
    <row r="316" spans="1:22" ht="18" customHeight="1">
      <c r="A316" s="2" t="str">
        <f t="shared" si="38"/>
        <v/>
      </c>
      <c r="B316" s="3"/>
      <c r="C316" s="3"/>
      <c r="D316" s="85"/>
      <c r="E316" s="85"/>
      <c r="F316" s="85"/>
      <c r="G316" s="77"/>
      <c r="H316" s="52"/>
      <c r="I316" s="52"/>
      <c r="J316" s="52">
        <f t="shared" si="36"/>
        <v>0</v>
      </c>
      <c r="K316" s="57"/>
      <c r="L316" s="57">
        <f t="shared" si="35"/>
        <v>0</v>
      </c>
      <c r="M316" s="63"/>
      <c r="N316" s="63"/>
      <c r="O316" s="53"/>
      <c r="P316" s="54"/>
      <c r="Q316" s="54"/>
      <c r="R316" s="54">
        <f t="shared" si="39"/>
        <v>0</v>
      </c>
      <c r="S316" s="54">
        <f t="shared" si="37"/>
        <v>0</v>
      </c>
      <c r="T316" s="54">
        <f t="shared" si="34"/>
        <v>0</v>
      </c>
      <c r="U316" s="57"/>
      <c r="V316" s="90" t="str">
        <f>IF(AND(B316='DC - CN'!$C$16,OR(T316&lt;&gt;0,U316&lt;&gt;0)),"x","")</f>
        <v/>
      </c>
    </row>
    <row r="317" spans="1:22" ht="18" customHeight="1">
      <c r="A317" s="2" t="str">
        <f t="shared" si="38"/>
        <v/>
      </c>
      <c r="B317" s="3"/>
      <c r="C317" s="3"/>
      <c r="D317" s="85"/>
      <c r="E317" s="85"/>
      <c r="F317" s="85"/>
      <c r="G317" s="77"/>
      <c r="H317" s="52"/>
      <c r="I317" s="52"/>
      <c r="J317" s="52">
        <f t="shared" si="36"/>
        <v>0</v>
      </c>
      <c r="K317" s="57"/>
      <c r="L317" s="57">
        <f t="shared" si="35"/>
        <v>0</v>
      </c>
      <c r="M317" s="63"/>
      <c r="N317" s="63"/>
      <c r="O317" s="53"/>
      <c r="P317" s="54"/>
      <c r="Q317" s="54"/>
      <c r="R317" s="54">
        <f t="shared" si="39"/>
        <v>0</v>
      </c>
      <c r="S317" s="54">
        <f t="shared" si="37"/>
        <v>0</v>
      </c>
      <c r="T317" s="54">
        <f t="shared" si="34"/>
        <v>0</v>
      </c>
      <c r="U317" s="57"/>
      <c r="V317" s="90" t="str">
        <f>IF(AND(B317='DC - CN'!$C$16,OR(T317&lt;&gt;0,U317&lt;&gt;0)),"x","")</f>
        <v/>
      </c>
    </row>
    <row r="318" spans="1:22" ht="18" customHeight="1">
      <c r="A318" s="2" t="str">
        <f t="shared" si="38"/>
        <v/>
      </c>
      <c r="B318" s="3"/>
      <c r="C318" s="3"/>
      <c r="D318" s="85"/>
      <c r="E318" s="85"/>
      <c r="F318" s="85"/>
      <c r="G318" s="77"/>
      <c r="H318" s="52"/>
      <c r="I318" s="52"/>
      <c r="J318" s="52">
        <f t="shared" si="36"/>
        <v>0</v>
      </c>
      <c r="K318" s="57"/>
      <c r="L318" s="57">
        <f t="shared" si="35"/>
        <v>0</v>
      </c>
      <c r="M318" s="63"/>
      <c r="N318" s="63"/>
      <c r="O318" s="53"/>
      <c r="P318" s="54"/>
      <c r="Q318" s="54"/>
      <c r="R318" s="54">
        <f t="shared" si="39"/>
        <v>0</v>
      </c>
      <c r="S318" s="54">
        <f t="shared" si="37"/>
        <v>0</v>
      </c>
      <c r="T318" s="54">
        <f t="shared" si="34"/>
        <v>0</v>
      </c>
      <c r="U318" s="57"/>
      <c r="V318" s="90" t="str">
        <f>IF(AND(B318='DC - CN'!$C$16,OR(T318&lt;&gt;0,U318&lt;&gt;0)),"x","")</f>
        <v/>
      </c>
    </row>
    <row r="319" spans="1:22" ht="18" customHeight="1">
      <c r="A319" s="2" t="str">
        <f t="shared" si="38"/>
        <v/>
      </c>
      <c r="B319" s="3"/>
      <c r="C319" s="3"/>
      <c r="D319" s="85"/>
      <c r="E319" s="85"/>
      <c r="F319" s="85"/>
      <c r="G319" s="77"/>
      <c r="H319" s="52"/>
      <c r="I319" s="52"/>
      <c r="J319" s="52">
        <f t="shared" si="36"/>
        <v>0</v>
      </c>
      <c r="K319" s="57"/>
      <c r="L319" s="57">
        <f t="shared" si="35"/>
        <v>0</v>
      </c>
      <c r="M319" s="63"/>
      <c r="N319" s="63"/>
      <c r="O319" s="53"/>
      <c r="P319" s="54"/>
      <c r="Q319" s="54"/>
      <c r="R319" s="54">
        <f t="shared" si="39"/>
        <v>0</v>
      </c>
      <c r="S319" s="54">
        <f t="shared" si="37"/>
        <v>0</v>
      </c>
      <c r="T319" s="54">
        <f t="shared" si="34"/>
        <v>0</v>
      </c>
      <c r="U319" s="57"/>
      <c r="V319" s="90" t="str">
        <f>IF(AND(B319='DC - CN'!$C$16,OR(T319&lt;&gt;0,U319&lt;&gt;0)),"x","")</f>
        <v/>
      </c>
    </row>
    <row r="320" spans="1:22" ht="18" customHeight="1">
      <c r="A320" s="2" t="str">
        <f t="shared" si="38"/>
        <v/>
      </c>
      <c r="B320" s="3"/>
      <c r="C320" s="3"/>
      <c r="D320" s="85"/>
      <c r="E320" s="85"/>
      <c r="F320" s="85"/>
      <c r="G320" s="77"/>
      <c r="H320" s="52"/>
      <c r="I320" s="52"/>
      <c r="J320" s="52">
        <f t="shared" si="36"/>
        <v>0</v>
      </c>
      <c r="K320" s="57"/>
      <c r="L320" s="57">
        <f t="shared" si="35"/>
        <v>0</v>
      </c>
      <c r="M320" s="63"/>
      <c r="N320" s="63"/>
      <c r="O320" s="53"/>
      <c r="P320" s="54"/>
      <c r="Q320" s="54"/>
      <c r="R320" s="54">
        <f t="shared" si="39"/>
        <v>0</v>
      </c>
      <c r="S320" s="54">
        <f t="shared" si="37"/>
        <v>0</v>
      </c>
      <c r="T320" s="54">
        <f t="shared" si="34"/>
        <v>0</v>
      </c>
      <c r="U320" s="57"/>
      <c r="V320" s="90" t="str">
        <f>IF(AND(B320='DC - CN'!$C$16,OR(T320&lt;&gt;0,U320&lt;&gt;0)),"x","")</f>
        <v/>
      </c>
    </row>
    <row r="321" spans="1:22" ht="18" customHeight="1">
      <c r="A321" s="2" t="str">
        <f t="shared" si="38"/>
        <v/>
      </c>
      <c r="B321" s="3"/>
      <c r="C321" s="3"/>
      <c r="D321" s="85"/>
      <c r="E321" s="85"/>
      <c r="F321" s="85"/>
      <c r="G321" s="77"/>
      <c r="H321" s="52"/>
      <c r="I321" s="52"/>
      <c r="J321" s="52">
        <f t="shared" si="36"/>
        <v>0</v>
      </c>
      <c r="K321" s="57"/>
      <c r="L321" s="57">
        <f t="shared" si="35"/>
        <v>0</v>
      </c>
      <c r="M321" s="63"/>
      <c r="N321" s="63"/>
      <c r="O321" s="53"/>
      <c r="P321" s="54"/>
      <c r="Q321" s="54"/>
      <c r="R321" s="54">
        <f t="shared" si="39"/>
        <v>0</v>
      </c>
      <c r="S321" s="54">
        <f t="shared" si="37"/>
        <v>0</v>
      </c>
      <c r="T321" s="54">
        <f t="shared" si="34"/>
        <v>0</v>
      </c>
      <c r="U321" s="57"/>
      <c r="V321" s="90" t="str">
        <f>IF(AND(B321='DC - CN'!$C$16,OR(T321&lt;&gt;0,U321&lt;&gt;0)),"x","")</f>
        <v/>
      </c>
    </row>
    <row r="322" spans="1:22" ht="18" customHeight="1">
      <c r="A322" s="2" t="str">
        <f t="shared" si="38"/>
        <v/>
      </c>
      <c r="B322" s="3"/>
      <c r="C322" s="3"/>
      <c r="D322" s="85"/>
      <c r="E322" s="85"/>
      <c r="F322" s="85"/>
      <c r="G322" s="77"/>
      <c r="H322" s="52"/>
      <c r="I322" s="52"/>
      <c r="J322" s="52">
        <f t="shared" si="36"/>
        <v>0</v>
      </c>
      <c r="K322" s="57"/>
      <c r="L322" s="57">
        <f t="shared" si="35"/>
        <v>0</v>
      </c>
      <c r="M322" s="63"/>
      <c r="N322" s="63"/>
      <c r="O322" s="53"/>
      <c r="P322" s="54"/>
      <c r="Q322" s="54"/>
      <c r="R322" s="54">
        <f t="shared" si="39"/>
        <v>0</v>
      </c>
      <c r="S322" s="54">
        <f t="shared" si="37"/>
        <v>0</v>
      </c>
      <c r="T322" s="54">
        <f t="shared" si="34"/>
        <v>0</v>
      </c>
      <c r="U322" s="57"/>
      <c r="V322" s="90" t="str">
        <f>IF(AND(B322='DC - CN'!$C$16,OR(T322&lt;&gt;0,U322&lt;&gt;0)),"x","")</f>
        <v/>
      </c>
    </row>
    <row r="323" spans="1:22" ht="18" customHeight="1">
      <c r="A323" s="2" t="str">
        <f t="shared" si="38"/>
        <v/>
      </c>
      <c r="B323" s="3"/>
      <c r="C323" s="3"/>
      <c r="D323" s="85"/>
      <c r="E323" s="85"/>
      <c r="F323" s="85"/>
      <c r="G323" s="77"/>
      <c r="H323" s="52"/>
      <c r="I323" s="52"/>
      <c r="J323" s="52">
        <f t="shared" si="36"/>
        <v>0</v>
      </c>
      <c r="K323" s="57"/>
      <c r="L323" s="57">
        <f t="shared" si="35"/>
        <v>0</v>
      </c>
      <c r="M323" s="63"/>
      <c r="N323" s="63"/>
      <c r="O323" s="53"/>
      <c r="P323" s="54"/>
      <c r="Q323" s="54"/>
      <c r="R323" s="54">
        <f t="shared" si="39"/>
        <v>0</v>
      </c>
      <c r="S323" s="54">
        <f t="shared" si="37"/>
        <v>0</v>
      </c>
      <c r="T323" s="54">
        <f t="shared" ref="T323:T386" si="40">P323*(Q323+R323)</f>
        <v>0</v>
      </c>
      <c r="U323" s="57"/>
      <c r="V323" s="90" t="str">
        <f>IF(AND(B323='DC - CN'!$C$16,OR(T323&lt;&gt;0,U323&lt;&gt;0)),"x","")</f>
        <v/>
      </c>
    </row>
    <row r="324" spans="1:22" ht="18" customHeight="1">
      <c r="A324" s="2" t="str">
        <f t="shared" si="38"/>
        <v/>
      </c>
      <c r="B324" s="3"/>
      <c r="C324" s="3"/>
      <c r="D324" s="85"/>
      <c r="E324" s="85"/>
      <c r="F324" s="85"/>
      <c r="G324" s="77"/>
      <c r="H324" s="52"/>
      <c r="I324" s="52"/>
      <c r="J324" s="52">
        <f t="shared" si="36"/>
        <v>0</v>
      </c>
      <c r="K324" s="57"/>
      <c r="L324" s="57">
        <f t="shared" ref="L324:L387" si="41">IF(Q324&lt;&gt;"",ROUND(K324*Q324,0),0)</f>
        <v>0</v>
      </c>
      <c r="M324" s="63"/>
      <c r="N324" s="63"/>
      <c r="O324" s="53"/>
      <c r="P324" s="54"/>
      <c r="Q324" s="54"/>
      <c r="R324" s="54">
        <f t="shared" si="39"/>
        <v>0</v>
      </c>
      <c r="S324" s="54">
        <f t="shared" si="37"/>
        <v>0</v>
      </c>
      <c r="T324" s="54">
        <f t="shared" si="40"/>
        <v>0</v>
      </c>
      <c r="U324" s="57"/>
      <c r="V324" s="90" t="str">
        <f>IF(AND(B324='DC - CN'!$C$16,OR(T324&lt;&gt;0,U324&lt;&gt;0)),"x","")</f>
        <v/>
      </c>
    </row>
    <row r="325" spans="1:22" ht="18" customHeight="1">
      <c r="A325" s="2" t="str">
        <f t="shared" si="38"/>
        <v/>
      </c>
      <c r="B325" s="3"/>
      <c r="C325" s="3"/>
      <c r="D325" s="85"/>
      <c r="E325" s="85"/>
      <c r="F325" s="85"/>
      <c r="G325" s="77"/>
      <c r="H325" s="52"/>
      <c r="I325" s="52"/>
      <c r="J325" s="52">
        <f t="shared" si="36"/>
        <v>0</v>
      </c>
      <c r="K325" s="57"/>
      <c r="L325" s="57">
        <f t="shared" si="41"/>
        <v>0</v>
      </c>
      <c r="M325" s="63"/>
      <c r="N325" s="63"/>
      <c r="O325" s="53"/>
      <c r="P325" s="54"/>
      <c r="Q325" s="54"/>
      <c r="R325" s="54">
        <f t="shared" si="39"/>
        <v>0</v>
      </c>
      <c r="S325" s="54">
        <f t="shared" si="37"/>
        <v>0</v>
      </c>
      <c r="T325" s="54">
        <f t="shared" si="40"/>
        <v>0</v>
      </c>
      <c r="U325" s="57"/>
      <c r="V325" s="90" t="str">
        <f>IF(AND(B325='DC - CN'!$C$16,OR(T325&lt;&gt;0,U325&lt;&gt;0)),"x","")</f>
        <v/>
      </c>
    </row>
    <row r="326" spans="1:22" ht="18" customHeight="1">
      <c r="A326" s="2" t="str">
        <f t="shared" si="38"/>
        <v/>
      </c>
      <c r="B326" s="3"/>
      <c r="C326" s="3"/>
      <c r="D326" s="85"/>
      <c r="E326" s="85"/>
      <c r="F326" s="85"/>
      <c r="G326" s="77"/>
      <c r="H326" s="52"/>
      <c r="I326" s="52"/>
      <c r="J326" s="52">
        <f t="shared" si="36"/>
        <v>0</v>
      </c>
      <c r="K326" s="57"/>
      <c r="L326" s="57">
        <f t="shared" si="41"/>
        <v>0</v>
      </c>
      <c r="M326" s="63"/>
      <c r="N326" s="63"/>
      <c r="O326" s="53"/>
      <c r="P326" s="54"/>
      <c r="Q326" s="54"/>
      <c r="R326" s="54">
        <f t="shared" si="39"/>
        <v>0</v>
      </c>
      <c r="S326" s="54">
        <f t="shared" si="37"/>
        <v>0</v>
      </c>
      <c r="T326" s="54">
        <f t="shared" si="40"/>
        <v>0</v>
      </c>
      <c r="U326" s="57"/>
      <c r="V326" s="90" t="str">
        <f>IF(AND(B326='DC - CN'!$C$16,OR(T326&lt;&gt;0,U326&lt;&gt;0)),"x","")</f>
        <v/>
      </c>
    </row>
    <row r="327" spans="1:22" ht="18" customHeight="1">
      <c r="A327" s="2" t="str">
        <f t="shared" si="38"/>
        <v/>
      </c>
      <c r="B327" s="3"/>
      <c r="C327" s="3"/>
      <c r="D327" s="85"/>
      <c r="E327" s="85"/>
      <c r="F327" s="85"/>
      <c r="G327" s="77"/>
      <c r="H327" s="52"/>
      <c r="I327" s="52"/>
      <c r="J327" s="52">
        <f t="shared" si="36"/>
        <v>0</v>
      </c>
      <c r="K327" s="57"/>
      <c r="L327" s="57">
        <f t="shared" si="41"/>
        <v>0</v>
      </c>
      <c r="M327" s="63"/>
      <c r="N327" s="63"/>
      <c r="O327" s="53"/>
      <c r="P327" s="54"/>
      <c r="Q327" s="54"/>
      <c r="R327" s="54">
        <f t="shared" si="39"/>
        <v>0</v>
      </c>
      <c r="S327" s="54">
        <f t="shared" si="37"/>
        <v>0</v>
      </c>
      <c r="T327" s="54">
        <f t="shared" si="40"/>
        <v>0</v>
      </c>
      <c r="U327" s="57"/>
      <c r="V327" s="90" t="str">
        <f>IF(AND(B327='DC - CN'!$C$16,OR(T327&lt;&gt;0,U327&lt;&gt;0)),"x","")</f>
        <v/>
      </c>
    </row>
    <row r="328" spans="1:22" ht="18" customHeight="1">
      <c r="A328" s="2" t="str">
        <f t="shared" si="38"/>
        <v/>
      </c>
      <c r="B328" s="3"/>
      <c r="C328" s="3"/>
      <c r="D328" s="85"/>
      <c r="E328" s="85"/>
      <c r="F328" s="85"/>
      <c r="G328" s="77"/>
      <c r="H328" s="52"/>
      <c r="I328" s="52"/>
      <c r="J328" s="52">
        <f t="shared" ref="J328:J391" si="42">H328*I328</f>
        <v>0</v>
      </c>
      <c r="K328" s="57"/>
      <c r="L328" s="57">
        <f t="shared" si="41"/>
        <v>0</v>
      </c>
      <c r="M328" s="63"/>
      <c r="N328" s="63"/>
      <c r="O328" s="53"/>
      <c r="P328" s="54"/>
      <c r="Q328" s="54"/>
      <c r="R328" s="54">
        <f t="shared" si="39"/>
        <v>0</v>
      </c>
      <c r="S328" s="54">
        <f t="shared" ref="S328:S391" si="43">P328*Q328</f>
        <v>0</v>
      </c>
      <c r="T328" s="54">
        <f t="shared" si="40"/>
        <v>0</v>
      </c>
      <c r="U328" s="57"/>
      <c r="V328" s="90" t="str">
        <f>IF(AND(B328='DC - CN'!$C$16,OR(T328&lt;&gt;0,U328&lt;&gt;0)),"x","")</f>
        <v/>
      </c>
    </row>
    <row r="329" spans="1:22" ht="18" customHeight="1">
      <c r="A329" s="2" t="str">
        <f t="shared" si="38"/>
        <v/>
      </c>
      <c r="B329" s="3"/>
      <c r="C329" s="3"/>
      <c r="D329" s="85"/>
      <c r="E329" s="85"/>
      <c r="F329" s="85"/>
      <c r="G329" s="77"/>
      <c r="H329" s="52"/>
      <c r="I329" s="52"/>
      <c r="J329" s="52">
        <f t="shared" si="42"/>
        <v>0</v>
      </c>
      <c r="K329" s="57"/>
      <c r="L329" s="57">
        <f t="shared" si="41"/>
        <v>0</v>
      </c>
      <c r="M329" s="63"/>
      <c r="N329" s="63"/>
      <c r="O329" s="53"/>
      <c r="P329" s="54"/>
      <c r="Q329" s="54"/>
      <c r="R329" s="54">
        <f t="shared" si="39"/>
        <v>0</v>
      </c>
      <c r="S329" s="54">
        <f t="shared" si="43"/>
        <v>0</v>
      </c>
      <c r="T329" s="54">
        <f t="shared" si="40"/>
        <v>0</v>
      </c>
      <c r="U329" s="57"/>
      <c r="V329" s="90" t="str">
        <f>IF(AND(B329='DC - CN'!$C$16,OR(T329&lt;&gt;0,U329&lt;&gt;0)),"x","")</f>
        <v/>
      </c>
    </row>
    <row r="330" spans="1:22" ht="18" customHeight="1">
      <c r="A330" s="2" t="str">
        <f t="shared" si="38"/>
        <v/>
      </c>
      <c r="B330" s="3"/>
      <c r="C330" s="3"/>
      <c r="D330" s="85"/>
      <c r="E330" s="85"/>
      <c r="F330" s="85"/>
      <c r="G330" s="77"/>
      <c r="H330" s="52"/>
      <c r="I330" s="52"/>
      <c r="J330" s="52">
        <f t="shared" si="42"/>
        <v>0</v>
      </c>
      <c r="K330" s="57"/>
      <c r="L330" s="57">
        <f t="shared" si="41"/>
        <v>0</v>
      </c>
      <c r="M330" s="63"/>
      <c r="N330" s="63"/>
      <c r="O330" s="53"/>
      <c r="P330" s="54"/>
      <c r="Q330" s="54"/>
      <c r="R330" s="54">
        <f t="shared" si="39"/>
        <v>0</v>
      </c>
      <c r="S330" s="54">
        <f t="shared" si="43"/>
        <v>0</v>
      </c>
      <c r="T330" s="54">
        <f t="shared" si="40"/>
        <v>0</v>
      </c>
      <c r="U330" s="57"/>
      <c r="V330" s="90" t="str">
        <f>IF(AND(B330='DC - CN'!$C$16,OR(T330&lt;&gt;0,U330&lt;&gt;0)),"x","")</f>
        <v/>
      </c>
    </row>
    <row r="331" spans="1:22" ht="18" customHeight="1">
      <c r="A331" s="2" t="str">
        <f t="shared" ref="A331:A394" si="44">IF(B331&lt;&gt;"",ROW()-2,"")</f>
        <v/>
      </c>
      <c r="B331" s="3"/>
      <c r="C331" s="3"/>
      <c r="D331" s="85"/>
      <c r="E331" s="85"/>
      <c r="F331" s="85"/>
      <c r="G331" s="77"/>
      <c r="H331" s="52"/>
      <c r="I331" s="52"/>
      <c r="J331" s="52">
        <f t="shared" si="42"/>
        <v>0</v>
      </c>
      <c r="K331" s="57"/>
      <c r="L331" s="57">
        <f t="shared" si="41"/>
        <v>0</v>
      </c>
      <c r="M331" s="63"/>
      <c r="N331" s="63"/>
      <c r="O331" s="53"/>
      <c r="P331" s="54"/>
      <c r="Q331" s="54"/>
      <c r="R331" s="54">
        <f t="shared" si="39"/>
        <v>0</v>
      </c>
      <c r="S331" s="54">
        <f t="shared" si="43"/>
        <v>0</v>
      </c>
      <c r="T331" s="54">
        <f t="shared" si="40"/>
        <v>0</v>
      </c>
      <c r="U331" s="57"/>
      <c r="V331" s="90" t="str">
        <f>IF(AND(B331='DC - CN'!$C$16,OR(T331&lt;&gt;0,U331&lt;&gt;0)),"x","")</f>
        <v/>
      </c>
    </row>
    <row r="332" spans="1:22" ht="18" customHeight="1">
      <c r="A332" s="2" t="str">
        <f t="shared" si="44"/>
        <v/>
      </c>
      <c r="B332" s="3"/>
      <c r="C332" s="3"/>
      <c r="D332" s="85"/>
      <c r="E332" s="85"/>
      <c r="F332" s="85"/>
      <c r="G332" s="77"/>
      <c r="H332" s="52"/>
      <c r="I332" s="52"/>
      <c r="J332" s="52">
        <f t="shared" si="42"/>
        <v>0</v>
      </c>
      <c r="K332" s="57"/>
      <c r="L332" s="57">
        <f t="shared" si="41"/>
        <v>0</v>
      </c>
      <c r="M332" s="63"/>
      <c r="N332" s="63"/>
      <c r="O332" s="53"/>
      <c r="P332" s="54"/>
      <c r="Q332" s="54"/>
      <c r="R332" s="54">
        <f t="shared" si="39"/>
        <v>0</v>
      </c>
      <c r="S332" s="54">
        <f t="shared" si="43"/>
        <v>0</v>
      </c>
      <c r="T332" s="54">
        <f t="shared" si="40"/>
        <v>0</v>
      </c>
      <c r="U332" s="57"/>
      <c r="V332" s="90" t="str">
        <f>IF(AND(B332='DC - CN'!$C$16,OR(T332&lt;&gt;0,U332&lt;&gt;0)),"x","")</f>
        <v/>
      </c>
    </row>
    <row r="333" spans="1:22" ht="18" customHeight="1">
      <c r="A333" s="2" t="str">
        <f t="shared" si="44"/>
        <v/>
      </c>
      <c r="B333" s="3"/>
      <c r="C333" s="3"/>
      <c r="D333" s="85"/>
      <c r="E333" s="85"/>
      <c r="F333" s="85"/>
      <c r="G333" s="77"/>
      <c r="H333" s="52"/>
      <c r="I333" s="52"/>
      <c r="J333" s="52">
        <f t="shared" si="42"/>
        <v>0</v>
      </c>
      <c r="K333" s="57"/>
      <c r="L333" s="57">
        <f t="shared" si="41"/>
        <v>0</v>
      </c>
      <c r="M333" s="63"/>
      <c r="N333" s="63"/>
      <c r="O333" s="53"/>
      <c r="P333" s="54"/>
      <c r="Q333" s="54"/>
      <c r="R333" s="54">
        <f t="shared" si="39"/>
        <v>0</v>
      </c>
      <c r="S333" s="54">
        <f t="shared" si="43"/>
        <v>0</v>
      </c>
      <c r="T333" s="54">
        <f t="shared" si="40"/>
        <v>0</v>
      </c>
      <c r="U333" s="57"/>
      <c r="V333" s="90" t="str">
        <f>IF(AND(B333='DC - CN'!$C$16,OR(T333&lt;&gt;0,U333&lt;&gt;0)),"x","")</f>
        <v/>
      </c>
    </row>
    <row r="334" spans="1:22" ht="18" customHeight="1">
      <c r="A334" s="2" t="str">
        <f t="shared" si="44"/>
        <v/>
      </c>
      <c r="B334" s="3"/>
      <c r="C334" s="3"/>
      <c r="D334" s="85"/>
      <c r="E334" s="85"/>
      <c r="F334" s="85"/>
      <c r="G334" s="77"/>
      <c r="H334" s="52"/>
      <c r="I334" s="52"/>
      <c r="J334" s="52">
        <f t="shared" si="42"/>
        <v>0</v>
      </c>
      <c r="K334" s="57"/>
      <c r="L334" s="57">
        <f t="shared" si="41"/>
        <v>0</v>
      </c>
      <c r="M334" s="63"/>
      <c r="N334" s="63"/>
      <c r="O334" s="53"/>
      <c r="P334" s="54"/>
      <c r="Q334" s="54"/>
      <c r="R334" s="54">
        <f t="shared" si="39"/>
        <v>0</v>
      </c>
      <c r="S334" s="54">
        <f t="shared" si="43"/>
        <v>0</v>
      </c>
      <c r="T334" s="54">
        <f t="shared" si="40"/>
        <v>0</v>
      </c>
      <c r="U334" s="57"/>
      <c r="V334" s="90" t="str">
        <f>IF(AND(B334='DC - CN'!$C$16,OR(T334&lt;&gt;0,U334&lt;&gt;0)),"x","")</f>
        <v/>
      </c>
    </row>
    <row r="335" spans="1:22" ht="18" customHeight="1">
      <c r="A335" s="2" t="str">
        <f t="shared" si="44"/>
        <v/>
      </c>
      <c r="B335" s="3"/>
      <c r="C335" s="3"/>
      <c r="D335" s="85"/>
      <c r="E335" s="85"/>
      <c r="F335" s="85"/>
      <c r="G335" s="77"/>
      <c r="H335" s="52"/>
      <c r="I335" s="52"/>
      <c r="J335" s="52">
        <f t="shared" si="42"/>
        <v>0</v>
      </c>
      <c r="K335" s="57"/>
      <c r="L335" s="57">
        <f t="shared" si="41"/>
        <v>0</v>
      </c>
      <c r="M335" s="63"/>
      <c r="N335" s="63"/>
      <c r="O335" s="53"/>
      <c r="P335" s="54"/>
      <c r="Q335" s="54"/>
      <c r="R335" s="54">
        <f t="shared" si="39"/>
        <v>0</v>
      </c>
      <c r="S335" s="54">
        <f t="shared" si="43"/>
        <v>0</v>
      </c>
      <c r="T335" s="54">
        <f t="shared" si="40"/>
        <v>0</v>
      </c>
      <c r="U335" s="57"/>
      <c r="V335" s="90" t="str">
        <f>IF(AND(B335='DC - CN'!$C$16,OR(T335&lt;&gt;0,U335&lt;&gt;0)),"x","")</f>
        <v/>
      </c>
    </row>
    <row r="336" spans="1:22" ht="18" customHeight="1">
      <c r="A336" s="2" t="str">
        <f t="shared" si="44"/>
        <v/>
      </c>
      <c r="B336" s="3"/>
      <c r="C336" s="3"/>
      <c r="D336" s="85"/>
      <c r="E336" s="85"/>
      <c r="F336" s="85"/>
      <c r="G336" s="77"/>
      <c r="H336" s="52"/>
      <c r="I336" s="52"/>
      <c r="J336" s="52">
        <f t="shared" si="42"/>
        <v>0</v>
      </c>
      <c r="K336" s="57"/>
      <c r="L336" s="57">
        <f t="shared" si="41"/>
        <v>0</v>
      </c>
      <c r="M336" s="63"/>
      <c r="N336" s="63"/>
      <c r="O336" s="53"/>
      <c r="P336" s="54"/>
      <c r="Q336" s="54"/>
      <c r="R336" s="54">
        <f t="shared" si="39"/>
        <v>0</v>
      </c>
      <c r="S336" s="54">
        <f t="shared" si="43"/>
        <v>0</v>
      </c>
      <c r="T336" s="54">
        <f t="shared" si="40"/>
        <v>0</v>
      </c>
      <c r="U336" s="57"/>
      <c r="V336" s="90" t="str">
        <f>IF(AND(B336='DC - CN'!$C$16,OR(T336&lt;&gt;0,U336&lt;&gt;0)),"x","")</f>
        <v/>
      </c>
    </row>
    <row r="337" spans="1:22" ht="18" customHeight="1">
      <c r="A337" s="2" t="str">
        <f t="shared" si="44"/>
        <v/>
      </c>
      <c r="B337" s="3"/>
      <c r="C337" s="3"/>
      <c r="D337" s="85"/>
      <c r="E337" s="85"/>
      <c r="F337" s="85"/>
      <c r="G337" s="77"/>
      <c r="H337" s="52"/>
      <c r="I337" s="52"/>
      <c r="J337" s="52">
        <f t="shared" si="42"/>
        <v>0</v>
      </c>
      <c r="K337" s="57"/>
      <c r="L337" s="57">
        <f t="shared" si="41"/>
        <v>0</v>
      </c>
      <c r="M337" s="63"/>
      <c r="N337" s="63"/>
      <c r="O337" s="53"/>
      <c r="P337" s="54"/>
      <c r="Q337" s="54"/>
      <c r="R337" s="54">
        <f t="shared" si="39"/>
        <v>0</v>
      </c>
      <c r="S337" s="54">
        <f t="shared" si="43"/>
        <v>0</v>
      </c>
      <c r="T337" s="54">
        <f t="shared" si="40"/>
        <v>0</v>
      </c>
      <c r="U337" s="57"/>
      <c r="V337" s="90" t="str">
        <f>IF(AND(B337='DC - CN'!$C$16,OR(T337&lt;&gt;0,U337&lt;&gt;0)),"x","")</f>
        <v/>
      </c>
    </row>
    <row r="338" spans="1:22" ht="18" customHeight="1">
      <c r="A338" s="2" t="str">
        <f t="shared" si="44"/>
        <v/>
      </c>
      <c r="B338" s="3"/>
      <c r="C338" s="3"/>
      <c r="D338" s="85"/>
      <c r="E338" s="85"/>
      <c r="F338" s="85"/>
      <c r="G338" s="77"/>
      <c r="H338" s="52"/>
      <c r="I338" s="52"/>
      <c r="J338" s="52">
        <f t="shared" si="42"/>
        <v>0</v>
      </c>
      <c r="K338" s="57"/>
      <c r="L338" s="57">
        <f t="shared" si="41"/>
        <v>0</v>
      </c>
      <c r="M338" s="63"/>
      <c r="N338" s="63"/>
      <c r="O338" s="53"/>
      <c r="P338" s="54"/>
      <c r="Q338" s="54"/>
      <c r="R338" s="54">
        <f t="shared" si="39"/>
        <v>0</v>
      </c>
      <c r="S338" s="54">
        <f t="shared" si="43"/>
        <v>0</v>
      </c>
      <c r="T338" s="54">
        <f t="shared" si="40"/>
        <v>0</v>
      </c>
      <c r="U338" s="57"/>
      <c r="V338" s="90" t="str">
        <f>IF(AND(B338='DC - CN'!$C$16,OR(T338&lt;&gt;0,U338&lt;&gt;0)),"x","")</f>
        <v/>
      </c>
    </row>
    <row r="339" spans="1:22" ht="18" customHeight="1">
      <c r="A339" s="2" t="str">
        <f t="shared" si="44"/>
        <v/>
      </c>
      <c r="B339" s="3"/>
      <c r="C339" s="3"/>
      <c r="D339" s="85"/>
      <c r="E339" s="85"/>
      <c r="F339" s="85"/>
      <c r="G339" s="77"/>
      <c r="H339" s="52"/>
      <c r="I339" s="52"/>
      <c r="J339" s="52">
        <f t="shared" si="42"/>
        <v>0</v>
      </c>
      <c r="K339" s="57"/>
      <c r="L339" s="57">
        <f t="shared" si="41"/>
        <v>0</v>
      </c>
      <c r="M339" s="63"/>
      <c r="N339" s="63"/>
      <c r="O339" s="53"/>
      <c r="P339" s="54"/>
      <c r="Q339" s="54"/>
      <c r="R339" s="54">
        <f t="shared" si="39"/>
        <v>0</v>
      </c>
      <c r="S339" s="54">
        <f t="shared" si="43"/>
        <v>0</v>
      </c>
      <c r="T339" s="54">
        <f t="shared" si="40"/>
        <v>0</v>
      </c>
      <c r="U339" s="57"/>
      <c r="V339" s="90" t="str">
        <f>IF(AND(B339='DC - CN'!$C$16,OR(T339&lt;&gt;0,U339&lt;&gt;0)),"x","")</f>
        <v/>
      </c>
    </row>
    <row r="340" spans="1:22" ht="18" customHeight="1">
      <c r="A340" s="2" t="str">
        <f t="shared" si="44"/>
        <v/>
      </c>
      <c r="B340" s="3"/>
      <c r="C340" s="3"/>
      <c r="D340" s="85"/>
      <c r="E340" s="85"/>
      <c r="F340" s="85"/>
      <c r="G340" s="77"/>
      <c r="H340" s="52"/>
      <c r="I340" s="52"/>
      <c r="J340" s="52">
        <f t="shared" si="42"/>
        <v>0</v>
      </c>
      <c r="K340" s="57"/>
      <c r="L340" s="57">
        <f t="shared" si="41"/>
        <v>0</v>
      </c>
      <c r="M340" s="63"/>
      <c r="N340" s="63"/>
      <c r="O340" s="53"/>
      <c r="P340" s="54"/>
      <c r="Q340" s="54"/>
      <c r="R340" s="54">
        <f t="shared" si="39"/>
        <v>0</v>
      </c>
      <c r="S340" s="54">
        <f t="shared" si="43"/>
        <v>0</v>
      </c>
      <c r="T340" s="54">
        <f t="shared" si="40"/>
        <v>0</v>
      </c>
      <c r="U340" s="57"/>
      <c r="V340" s="90" t="str">
        <f>IF(AND(B340='DC - CN'!$C$16,OR(T340&lt;&gt;0,U340&lt;&gt;0)),"x","")</f>
        <v/>
      </c>
    </row>
    <row r="341" spans="1:22" ht="18" customHeight="1">
      <c r="A341" s="2" t="str">
        <f t="shared" si="44"/>
        <v/>
      </c>
      <c r="B341" s="3"/>
      <c r="C341" s="3"/>
      <c r="D341" s="85"/>
      <c r="E341" s="85"/>
      <c r="F341" s="85"/>
      <c r="G341" s="77"/>
      <c r="H341" s="52"/>
      <c r="I341" s="52"/>
      <c r="J341" s="52">
        <f t="shared" si="42"/>
        <v>0</v>
      </c>
      <c r="K341" s="57"/>
      <c r="L341" s="57">
        <f t="shared" si="41"/>
        <v>0</v>
      </c>
      <c r="M341" s="63"/>
      <c r="N341" s="63"/>
      <c r="O341" s="53"/>
      <c r="P341" s="54"/>
      <c r="Q341" s="54"/>
      <c r="R341" s="54">
        <f t="shared" si="39"/>
        <v>0</v>
      </c>
      <c r="S341" s="54">
        <f t="shared" si="43"/>
        <v>0</v>
      </c>
      <c r="T341" s="54">
        <f t="shared" si="40"/>
        <v>0</v>
      </c>
      <c r="U341" s="57"/>
      <c r="V341" s="90" t="str">
        <f>IF(AND(B341='DC - CN'!$C$16,OR(T341&lt;&gt;0,U341&lt;&gt;0)),"x","")</f>
        <v/>
      </c>
    </row>
    <row r="342" spans="1:22" ht="18" customHeight="1">
      <c r="A342" s="2" t="str">
        <f t="shared" si="44"/>
        <v/>
      </c>
      <c r="B342" s="3"/>
      <c r="C342" s="3"/>
      <c r="D342" s="85"/>
      <c r="E342" s="85"/>
      <c r="F342" s="85"/>
      <c r="G342" s="77"/>
      <c r="H342" s="52"/>
      <c r="I342" s="52"/>
      <c r="J342" s="52">
        <f t="shared" si="42"/>
        <v>0</v>
      </c>
      <c r="K342" s="57"/>
      <c r="L342" s="57">
        <f t="shared" si="41"/>
        <v>0</v>
      </c>
      <c r="M342" s="63"/>
      <c r="N342" s="63"/>
      <c r="O342" s="53"/>
      <c r="P342" s="54"/>
      <c r="Q342" s="54"/>
      <c r="R342" s="54">
        <f t="shared" si="39"/>
        <v>0</v>
      </c>
      <c r="S342" s="54">
        <f t="shared" si="43"/>
        <v>0</v>
      </c>
      <c r="T342" s="54">
        <f t="shared" si="40"/>
        <v>0</v>
      </c>
      <c r="U342" s="57"/>
      <c r="V342" s="90" t="str">
        <f>IF(AND(B342='DC - CN'!$C$16,OR(T342&lt;&gt;0,U342&lt;&gt;0)),"x","")</f>
        <v/>
      </c>
    </row>
    <row r="343" spans="1:22" ht="18" customHeight="1">
      <c r="A343" s="2" t="str">
        <f t="shared" si="44"/>
        <v/>
      </c>
      <c r="B343" s="3"/>
      <c r="C343" s="3"/>
      <c r="D343" s="85"/>
      <c r="E343" s="85"/>
      <c r="F343" s="85"/>
      <c r="G343" s="77"/>
      <c r="H343" s="52"/>
      <c r="I343" s="52"/>
      <c r="J343" s="52">
        <f t="shared" si="42"/>
        <v>0</v>
      </c>
      <c r="K343" s="57"/>
      <c r="L343" s="57">
        <f t="shared" si="41"/>
        <v>0</v>
      </c>
      <c r="M343" s="63"/>
      <c r="N343" s="63"/>
      <c r="O343" s="53"/>
      <c r="P343" s="54"/>
      <c r="Q343" s="54"/>
      <c r="R343" s="54">
        <f t="shared" si="39"/>
        <v>0</v>
      </c>
      <c r="S343" s="54">
        <f t="shared" si="43"/>
        <v>0</v>
      </c>
      <c r="T343" s="54">
        <f t="shared" si="40"/>
        <v>0</v>
      </c>
      <c r="U343" s="57"/>
      <c r="V343" s="90" t="str">
        <f>IF(AND(B343='DC - CN'!$C$16,OR(T343&lt;&gt;0,U343&lt;&gt;0)),"x","")</f>
        <v/>
      </c>
    </row>
    <row r="344" spans="1:22" ht="18" customHeight="1">
      <c r="A344" s="2" t="str">
        <f t="shared" si="44"/>
        <v/>
      </c>
      <c r="B344" s="3"/>
      <c r="C344" s="3"/>
      <c r="D344" s="85"/>
      <c r="E344" s="85"/>
      <c r="F344" s="85"/>
      <c r="G344" s="77"/>
      <c r="H344" s="52"/>
      <c r="I344" s="52"/>
      <c r="J344" s="52">
        <f t="shared" si="42"/>
        <v>0</v>
      </c>
      <c r="K344" s="57"/>
      <c r="L344" s="57">
        <f t="shared" si="41"/>
        <v>0</v>
      </c>
      <c r="M344" s="63"/>
      <c r="N344" s="63"/>
      <c r="O344" s="53"/>
      <c r="P344" s="54"/>
      <c r="Q344" s="54"/>
      <c r="R344" s="54">
        <f t="shared" si="39"/>
        <v>0</v>
      </c>
      <c r="S344" s="54">
        <f t="shared" si="43"/>
        <v>0</v>
      </c>
      <c r="T344" s="54">
        <f t="shared" si="40"/>
        <v>0</v>
      </c>
      <c r="U344" s="57"/>
      <c r="V344" s="90" t="str">
        <f>IF(AND(B344='DC - CN'!$C$16,OR(T344&lt;&gt;0,U344&lt;&gt;0)),"x","")</f>
        <v/>
      </c>
    </row>
    <row r="345" spans="1:22" ht="18" customHeight="1">
      <c r="A345" s="2" t="str">
        <f t="shared" si="44"/>
        <v/>
      </c>
      <c r="B345" s="3"/>
      <c r="C345" s="3"/>
      <c r="D345" s="85"/>
      <c r="E345" s="85"/>
      <c r="F345" s="85"/>
      <c r="G345" s="77"/>
      <c r="H345" s="52"/>
      <c r="I345" s="52"/>
      <c r="J345" s="52">
        <f t="shared" si="42"/>
        <v>0</v>
      </c>
      <c r="K345" s="57"/>
      <c r="L345" s="57">
        <f t="shared" si="41"/>
        <v>0</v>
      </c>
      <c r="M345" s="63"/>
      <c r="N345" s="63"/>
      <c r="O345" s="53"/>
      <c r="P345" s="54"/>
      <c r="Q345" s="54"/>
      <c r="R345" s="54">
        <f t="shared" si="39"/>
        <v>0</v>
      </c>
      <c r="S345" s="54">
        <f t="shared" si="43"/>
        <v>0</v>
      </c>
      <c r="T345" s="54">
        <f t="shared" si="40"/>
        <v>0</v>
      </c>
      <c r="U345" s="57"/>
      <c r="V345" s="90" t="str">
        <f>IF(AND(B345='DC - CN'!$C$16,OR(T345&lt;&gt;0,U345&lt;&gt;0)),"x","")</f>
        <v/>
      </c>
    </row>
    <row r="346" spans="1:22" ht="18" customHeight="1">
      <c r="A346" s="2" t="str">
        <f t="shared" si="44"/>
        <v/>
      </c>
      <c r="B346" s="3"/>
      <c r="C346" s="3"/>
      <c r="D346" s="85"/>
      <c r="E346" s="85"/>
      <c r="F346" s="85"/>
      <c r="G346" s="77"/>
      <c r="H346" s="52"/>
      <c r="I346" s="52"/>
      <c r="J346" s="52">
        <f t="shared" si="42"/>
        <v>0</v>
      </c>
      <c r="K346" s="57"/>
      <c r="L346" s="57">
        <f t="shared" si="41"/>
        <v>0</v>
      </c>
      <c r="M346" s="63"/>
      <c r="N346" s="63"/>
      <c r="O346" s="53"/>
      <c r="P346" s="54"/>
      <c r="Q346" s="54"/>
      <c r="R346" s="54">
        <f t="shared" si="39"/>
        <v>0</v>
      </c>
      <c r="S346" s="54">
        <f t="shared" si="43"/>
        <v>0</v>
      </c>
      <c r="T346" s="54">
        <f t="shared" si="40"/>
        <v>0</v>
      </c>
      <c r="U346" s="57"/>
      <c r="V346" s="90" t="str">
        <f>IF(AND(B346='DC - CN'!$C$16,OR(T346&lt;&gt;0,U346&lt;&gt;0)),"x","")</f>
        <v/>
      </c>
    </row>
    <row r="347" spans="1:22" ht="18" customHeight="1">
      <c r="A347" s="2" t="str">
        <f t="shared" si="44"/>
        <v/>
      </c>
      <c r="B347" s="3"/>
      <c r="C347" s="3"/>
      <c r="D347" s="85"/>
      <c r="E347" s="85"/>
      <c r="F347" s="85"/>
      <c r="G347" s="77"/>
      <c r="H347" s="52"/>
      <c r="I347" s="52"/>
      <c r="J347" s="52">
        <f t="shared" si="42"/>
        <v>0</v>
      </c>
      <c r="K347" s="57"/>
      <c r="L347" s="57">
        <f t="shared" si="41"/>
        <v>0</v>
      </c>
      <c r="M347" s="63"/>
      <c r="N347" s="63"/>
      <c r="O347" s="53"/>
      <c r="P347" s="54"/>
      <c r="Q347" s="54"/>
      <c r="R347" s="54">
        <f t="shared" si="39"/>
        <v>0</v>
      </c>
      <c r="S347" s="54">
        <f t="shared" si="43"/>
        <v>0</v>
      </c>
      <c r="T347" s="54">
        <f t="shared" si="40"/>
        <v>0</v>
      </c>
      <c r="U347" s="57"/>
      <c r="V347" s="90" t="str">
        <f>IF(AND(B347='DC - CN'!$C$16,OR(T347&lt;&gt;0,U347&lt;&gt;0)),"x","")</f>
        <v/>
      </c>
    </row>
    <row r="348" spans="1:22" ht="18" customHeight="1">
      <c r="A348" s="2" t="str">
        <f t="shared" si="44"/>
        <v/>
      </c>
      <c r="B348" s="3"/>
      <c r="C348" s="3"/>
      <c r="D348" s="85"/>
      <c r="E348" s="85"/>
      <c r="F348" s="85"/>
      <c r="G348" s="77"/>
      <c r="H348" s="52"/>
      <c r="I348" s="52"/>
      <c r="J348" s="52">
        <f t="shared" si="42"/>
        <v>0</v>
      </c>
      <c r="K348" s="57"/>
      <c r="L348" s="57">
        <f t="shared" si="41"/>
        <v>0</v>
      </c>
      <c r="M348" s="63"/>
      <c r="N348" s="63"/>
      <c r="O348" s="53"/>
      <c r="P348" s="54"/>
      <c r="Q348" s="54"/>
      <c r="R348" s="54">
        <f t="shared" si="39"/>
        <v>0</v>
      </c>
      <c r="S348" s="54">
        <f t="shared" si="43"/>
        <v>0</v>
      </c>
      <c r="T348" s="54">
        <f t="shared" si="40"/>
        <v>0</v>
      </c>
      <c r="U348" s="57"/>
      <c r="V348" s="90" t="str">
        <f>IF(AND(B348='DC - CN'!$C$16,OR(T348&lt;&gt;0,U348&lt;&gt;0)),"x","")</f>
        <v/>
      </c>
    </row>
    <row r="349" spans="1:22" ht="18" customHeight="1">
      <c r="A349" s="2" t="str">
        <f t="shared" si="44"/>
        <v/>
      </c>
      <c r="B349" s="3"/>
      <c r="C349" s="3"/>
      <c r="D349" s="85"/>
      <c r="E349" s="85"/>
      <c r="F349" s="85"/>
      <c r="G349" s="77"/>
      <c r="H349" s="52"/>
      <c r="I349" s="52"/>
      <c r="J349" s="52">
        <f t="shared" si="42"/>
        <v>0</v>
      </c>
      <c r="K349" s="57"/>
      <c r="L349" s="57">
        <f t="shared" si="41"/>
        <v>0</v>
      </c>
      <c r="M349" s="63"/>
      <c r="N349" s="63"/>
      <c r="O349" s="53"/>
      <c r="P349" s="54"/>
      <c r="Q349" s="54"/>
      <c r="R349" s="54">
        <f t="shared" si="39"/>
        <v>0</v>
      </c>
      <c r="S349" s="54">
        <f t="shared" si="43"/>
        <v>0</v>
      </c>
      <c r="T349" s="54">
        <f t="shared" si="40"/>
        <v>0</v>
      </c>
      <c r="U349" s="57"/>
      <c r="V349" s="90" t="str">
        <f>IF(AND(B349='DC - CN'!$C$16,OR(T349&lt;&gt;0,U349&lt;&gt;0)),"x","")</f>
        <v/>
      </c>
    </row>
    <row r="350" spans="1:22" ht="18" customHeight="1">
      <c r="A350" s="2" t="str">
        <f t="shared" si="44"/>
        <v/>
      </c>
      <c r="B350" s="3"/>
      <c r="C350" s="3"/>
      <c r="D350" s="85"/>
      <c r="E350" s="85"/>
      <c r="F350" s="85"/>
      <c r="G350" s="77"/>
      <c r="H350" s="52"/>
      <c r="I350" s="52"/>
      <c r="J350" s="52">
        <f t="shared" si="42"/>
        <v>0</v>
      </c>
      <c r="K350" s="57"/>
      <c r="L350" s="57">
        <f t="shared" si="41"/>
        <v>0</v>
      </c>
      <c r="M350" s="63"/>
      <c r="N350" s="63"/>
      <c r="O350" s="53"/>
      <c r="P350" s="54"/>
      <c r="Q350" s="54"/>
      <c r="R350" s="54">
        <f t="shared" si="39"/>
        <v>0</v>
      </c>
      <c r="S350" s="54">
        <f t="shared" si="43"/>
        <v>0</v>
      </c>
      <c r="T350" s="54">
        <f t="shared" si="40"/>
        <v>0</v>
      </c>
      <c r="U350" s="57"/>
      <c r="V350" s="90" t="str">
        <f>IF(AND(B350='DC - CN'!$C$16,OR(T350&lt;&gt;0,U350&lt;&gt;0)),"x","")</f>
        <v/>
      </c>
    </row>
    <row r="351" spans="1:22" ht="18" customHeight="1">
      <c r="A351" s="2" t="str">
        <f t="shared" si="44"/>
        <v/>
      </c>
      <c r="B351" s="3"/>
      <c r="C351" s="3"/>
      <c r="D351" s="85"/>
      <c r="E351" s="85"/>
      <c r="F351" s="85"/>
      <c r="G351" s="77"/>
      <c r="H351" s="52"/>
      <c r="I351" s="52"/>
      <c r="J351" s="52">
        <f t="shared" si="42"/>
        <v>0</v>
      </c>
      <c r="K351" s="57"/>
      <c r="L351" s="57">
        <f t="shared" si="41"/>
        <v>0</v>
      </c>
      <c r="M351" s="63"/>
      <c r="N351" s="63"/>
      <c r="O351" s="53"/>
      <c r="P351" s="54"/>
      <c r="Q351" s="54"/>
      <c r="R351" s="54">
        <f t="shared" si="39"/>
        <v>0</v>
      </c>
      <c r="S351" s="54">
        <f t="shared" si="43"/>
        <v>0</v>
      </c>
      <c r="T351" s="54">
        <f t="shared" si="40"/>
        <v>0</v>
      </c>
      <c r="U351" s="57"/>
      <c r="V351" s="90" t="str">
        <f>IF(AND(B351='DC - CN'!$C$16,OR(T351&lt;&gt;0,U351&lt;&gt;0)),"x","")</f>
        <v/>
      </c>
    </row>
    <row r="352" spans="1:22" ht="18" customHeight="1">
      <c r="A352" s="2" t="str">
        <f t="shared" si="44"/>
        <v/>
      </c>
      <c r="B352" s="3"/>
      <c r="C352" s="3"/>
      <c r="D352" s="85"/>
      <c r="E352" s="85"/>
      <c r="F352" s="85"/>
      <c r="G352" s="77"/>
      <c r="H352" s="52"/>
      <c r="I352" s="52"/>
      <c r="J352" s="52">
        <f t="shared" si="42"/>
        <v>0</v>
      </c>
      <c r="K352" s="57"/>
      <c r="L352" s="57">
        <f t="shared" si="41"/>
        <v>0</v>
      </c>
      <c r="M352" s="63"/>
      <c r="N352" s="63"/>
      <c r="O352" s="53"/>
      <c r="P352" s="54"/>
      <c r="Q352" s="54"/>
      <c r="R352" s="54">
        <f t="shared" si="39"/>
        <v>0</v>
      </c>
      <c r="S352" s="54">
        <f t="shared" si="43"/>
        <v>0</v>
      </c>
      <c r="T352" s="54">
        <f t="shared" si="40"/>
        <v>0</v>
      </c>
      <c r="U352" s="57"/>
      <c r="V352" s="90" t="str">
        <f>IF(AND(B352='DC - CN'!$C$16,OR(T352&lt;&gt;0,U352&lt;&gt;0)),"x","")</f>
        <v/>
      </c>
    </row>
    <row r="353" spans="1:22" ht="18" customHeight="1">
      <c r="A353" s="2" t="str">
        <f t="shared" si="44"/>
        <v/>
      </c>
      <c r="B353" s="3"/>
      <c r="C353" s="3"/>
      <c r="D353" s="85"/>
      <c r="E353" s="85"/>
      <c r="F353" s="85"/>
      <c r="G353" s="77"/>
      <c r="H353" s="52"/>
      <c r="I353" s="52"/>
      <c r="J353" s="52">
        <f t="shared" si="42"/>
        <v>0</v>
      </c>
      <c r="K353" s="57"/>
      <c r="L353" s="57">
        <f t="shared" si="41"/>
        <v>0</v>
      </c>
      <c r="M353" s="63"/>
      <c r="N353" s="63"/>
      <c r="O353" s="53"/>
      <c r="P353" s="54"/>
      <c r="Q353" s="54"/>
      <c r="R353" s="54">
        <f t="shared" si="39"/>
        <v>0</v>
      </c>
      <c r="S353" s="54">
        <f t="shared" si="43"/>
        <v>0</v>
      </c>
      <c r="T353" s="54">
        <f t="shared" si="40"/>
        <v>0</v>
      </c>
      <c r="U353" s="57"/>
      <c r="V353" s="90" t="str">
        <f>IF(AND(B353='DC - CN'!$C$16,OR(T353&lt;&gt;0,U353&lt;&gt;0)),"x","")</f>
        <v/>
      </c>
    </row>
    <row r="354" spans="1:22" ht="18" customHeight="1">
      <c r="A354" s="2" t="str">
        <f t="shared" si="44"/>
        <v/>
      </c>
      <c r="B354" s="3"/>
      <c r="C354" s="3"/>
      <c r="D354" s="85"/>
      <c r="E354" s="85"/>
      <c r="F354" s="85"/>
      <c r="G354" s="77"/>
      <c r="H354" s="52"/>
      <c r="I354" s="52"/>
      <c r="J354" s="52">
        <f t="shared" si="42"/>
        <v>0</v>
      </c>
      <c r="K354" s="57"/>
      <c r="L354" s="57">
        <f t="shared" si="41"/>
        <v>0</v>
      </c>
      <c r="M354" s="63"/>
      <c r="N354" s="63"/>
      <c r="O354" s="53"/>
      <c r="P354" s="54"/>
      <c r="Q354" s="54"/>
      <c r="R354" s="54">
        <f t="shared" si="39"/>
        <v>0</v>
      </c>
      <c r="S354" s="54">
        <f t="shared" si="43"/>
        <v>0</v>
      </c>
      <c r="T354" s="54">
        <f t="shared" si="40"/>
        <v>0</v>
      </c>
      <c r="U354" s="57"/>
      <c r="V354" s="90" t="str">
        <f>IF(AND(B354='DC - CN'!$C$16,OR(T354&lt;&gt;0,U354&lt;&gt;0)),"x","")</f>
        <v/>
      </c>
    </row>
    <row r="355" spans="1:22" ht="18" customHeight="1">
      <c r="A355" s="2" t="str">
        <f t="shared" si="44"/>
        <v/>
      </c>
      <c r="B355" s="3"/>
      <c r="C355" s="3"/>
      <c r="D355" s="85"/>
      <c r="E355" s="85"/>
      <c r="F355" s="85"/>
      <c r="G355" s="77"/>
      <c r="H355" s="52"/>
      <c r="I355" s="52"/>
      <c r="J355" s="52">
        <f t="shared" si="42"/>
        <v>0</v>
      </c>
      <c r="K355" s="57"/>
      <c r="L355" s="57">
        <f t="shared" si="41"/>
        <v>0</v>
      </c>
      <c r="M355" s="63"/>
      <c r="N355" s="63"/>
      <c r="O355" s="53"/>
      <c r="P355" s="54"/>
      <c r="Q355" s="54"/>
      <c r="R355" s="54">
        <f t="shared" si="39"/>
        <v>0</v>
      </c>
      <c r="S355" s="54">
        <f t="shared" si="43"/>
        <v>0</v>
      </c>
      <c r="T355" s="54">
        <f t="shared" si="40"/>
        <v>0</v>
      </c>
      <c r="U355" s="57"/>
      <c r="V355" s="90" t="str">
        <f>IF(AND(B355='DC - CN'!$C$16,OR(T355&lt;&gt;0,U355&lt;&gt;0)),"x","")</f>
        <v/>
      </c>
    </row>
    <row r="356" spans="1:22" ht="18" customHeight="1">
      <c r="A356" s="2" t="str">
        <f t="shared" si="44"/>
        <v/>
      </c>
      <c r="B356" s="3"/>
      <c r="C356" s="3"/>
      <c r="D356" s="85"/>
      <c r="E356" s="85"/>
      <c r="F356" s="85"/>
      <c r="G356" s="77"/>
      <c r="H356" s="52"/>
      <c r="I356" s="52"/>
      <c r="J356" s="52">
        <f t="shared" si="42"/>
        <v>0</v>
      </c>
      <c r="K356" s="57"/>
      <c r="L356" s="57">
        <f t="shared" si="41"/>
        <v>0</v>
      </c>
      <c r="M356" s="63"/>
      <c r="N356" s="63"/>
      <c r="O356" s="53"/>
      <c r="P356" s="54"/>
      <c r="Q356" s="54"/>
      <c r="R356" s="54">
        <f t="shared" si="39"/>
        <v>0</v>
      </c>
      <c r="S356" s="54">
        <f t="shared" si="43"/>
        <v>0</v>
      </c>
      <c r="T356" s="54">
        <f t="shared" si="40"/>
        <v>0</v>
      </c>
      <c r="U356" s="57"/>
      <c r="V356" s="90" t="str">
        <f>IF(AND(B356='DC - CN'!$C$16,OR(T356&lt;&gt;0,U356&lt;&gt;0)),"x","")</f>
        <v/>
      </c>
    </row>
    <row r="357" spans="1:22" ht="18" customHeight="1">
      <c r="A357" s="2" t="str">
        <f t="shared" si="44"/>
        <v/>
      </c>
      <c r="B357" s="3"/>
      <c r="C357" s="3"/>
      <c r="D357" s="85"/>
      <c r="E357" s="85"/>
      <c r="F357" s="85"/>
      <c r="G357" s="77"/>
      <c r="H357" s="52"/>
      <c r="I357" s="52"/>
      <c r="J357" s="52">
        <f t="shared" si="42"/>
        <v>0</v>
      </c>
      <c r="K357" s="57"/>
      <c r="L357" s="57">
        <f t="shared" si="41"/>
        <v>0</v>
      </c>
      <c r="M357" s="63"/>
      <c r="N357" s="63"/>
      <c r="O357" s="53"/>
      <c r="P357" s="54"/>
      <c r="Q357" s="54"/>
      <c r="R357" s="54">
        <f t="shared" ref="R357:R420" si="45">Q357*10%</f>
        <v>0</v>
      </c>
      <c r="S357" s="54">
        <f t="shared" si="43"/>
        <v>0</v>
      </c>
      <c r="T357" s="54">
        <f t="shared" si="40"/>
        <v>0</v>
      </c>
      <c r="U357" s="57"/>
      <c r="V357" s="90" t="str">
        <f>IF(AND(B357='DC - CN'!$C$16,OR(T357&lt;&gt;0,U357&lt;&gt;0)),"x","")</f>
        <v/>
      </c>
    </row>
    <row r="358" spans="1:22" ht="18" customHeight="1">
      <c r="A358" s="2" t="str">
        <f t="shared" si="44"/>
        <v/>
      </c>
      <c r="B358" s="3"/>
      <c r="C358" s="3"/>
      <c r="D358" s="85"/>
      <c r="E358" s="85"/>
      <c r="F358" s="85"/>
      <c r="G358" s="77"/>
      <c r="H358" s="52"/>
      <c r="I358" s="52"/>
      <c r="J358" s="52">
        <f t="shared" si="42"/>
        <v>0</v>
      </c>
      <c r="K358" s="57"/>
      <c r="L358" s="57">
        <f t="shared" si="41"/>
        <v>0</v>
      </c>
      <c r="M358" s="63"/>
      <c r="N358" s="63"/>
      <c r="O358" s="53"/>
      <c r="P358" s="54"/>
      <c r="Q358" s="54"/>
      <c r="R358" s="54">
        <f t="shared" si="45"/>
        <v>0</v>
      </c>
      <c r="S358" s="54">
        <f t="shared" si="43"/>
        <v>0</v>
      </c>
      <c r="T358" s="54">
        <f t="shared" si="40"/>
        <v>0</v>
      </c>
      <c r="U358" s="57"/>
      <c r="V358" s="90" t="str">
        <f>IF(AND(B358='DC - CN'!$C$16,OR(T358&lt;&gt;0,U358&lt;&gt;0)),"x","")</f>
        <v/>
      </c>
    </row>
    <row r="359" spans="1:22" ht="18" customHeight="1">
      <c r="A359" s="2" t="str">
        <f t="shared" si="44"/>
        <v/>
      </c>
      <c r="B359" s="3"/>
      <c r="C359" s="3"/>
      <c r="D359" s="85"/>
      <c r="E359" s="85"/>
      <c r="F359" s="85"/>
      <c r="G359" s="77"/>
      <c r="H359" s="52"/>
      <c r="I359" s="52"/>
      <c r="J359" s="52">
        <f t="shared" si="42"/>
        <v>0</v>
      </c>
      <c r="K359" s="57"/>
      <c r="L359" s="57">
        <f t="shared" si="41"/>
        <v>0</v>
      </c>
      <c r="M359" s="63"/>
      <c r="N359" s="63"/>
      <c r="O359" s="53"/>
      <c r="P359" s="54"/>
      <c r="Q359" s="54"/>
      <c r="R359" s="54">
        <f t="shared" si="45"/>
        <v>0</v>
      </c>
      <c r="S359" s="54">
        <f t="shared" si="43"/>
        <v>0</v>
      </c>
      <c r="T359" s="54">
        <f t="shared" si="40"/>
        <v>0</v>
      </c>
      <c r="U359" s="57"/>
      <c r="V359" s="90" t="str">
        <f>IF(AND(B359='DC - CN'!$C$16,OR(T359&lt;&gt;0,U359&lt;&gt;0)),"x","")</f>
        <v/>
      </c>
    </row>
    <row r="360" spans="1:22" ht="18" customHeight="1">
      <c r="A360" s="2" t="str">
        <f t="shared" si="44"/>
        <v/>
      </c>
      <c r="B360" s="3"/>
      <c r="C360" s="3"/>
      <c r="D360" s="85"/>
      <c r="E360" s="85"/>
      <c r="F360" s="85"/>
      <c r="G360" s="77"/>
      <c r="H360" s="52"/>
      <c r="I360" s="52"/>
      <c r="J360" s="52">
        <f t="shared" si="42"/>
        <v>0</v>
      </c>
      <c r="K360" s="57"/>
      <c r="L360" s="57">
        <f t="shared" si="41"/>
        <v>0</v>
      </c>
      <c r="M360" s="63"/>
      <c r="N360" s="63"/>
      <c r="O360" s="53"/>
      <c r="P360" s="54"/>
      <c r="Q360" s="54"/>
      <c r="R360" s="54">
        <f t="shared" si="45"/>
        <v>0</v>
      </c>
      <c r="S360" s="54">
        <f t="shared" si="43"/>
        <v>0</v>
      </c>
      <c r="T360" s="54">
        <f t="shared" si="40"/>
        <v>0</v>
      </c>
      <c r="U360" s="57"/>
      <c r="V360" s="90" t="str">
        <f>IF(AND(B360='DC - CN'!$C$16,OR(T360&lt;&gt;0,U360&lt;&gt;0)),"x","")</f>
        <v/>
      </c>
    </row>
    <row r="361" spans="1:22" ht="18" customHeight="1">
      <c r="A361" s="2" t="str">
        <f t="shared" si="44"/>
        <v/>
      </c>
      <c r="B361" s="3"/>
      <c r="C361" s="3"/>
      <c r="D361" s="85"/>
      <c r="E361" s="85"/>
      <c r="F361" s="85"/>
      <c r="G361" s="77"/>
      <c r="H361" s="52"/>
      <c r="I361" s="52"/>
      <c r="J361" s="52">
        <f t="shared" si="42"/>
        <v>0</v>
      </c>
      <c r="K361" s="57"/>
      <c r="L361" s="57">
        <f t="shared" si="41"/>
        <v>0</v>
      </c>
      <c r="M361" s="63"/>
      <c r="N361" s="63"/>
      <c r="O361" s="53"/>
      <c r="P361" s="54"/>
      <c r="Q361" s="54"/>
      <c r="R361" s="54">
        <f t="shared" si="45"/>
        <v>0</v>
      </c>
      <c r="S361" s="54">
        <f t="shared" si="43"/>
        <v>0</v>
      </c>
      <c r="T361" s="54">
        <f t="shared" si="40"/>
        <v>0</v>
      </c>
      <c r="U361" s="57"/>
      <c r="V361" s="90" t="str">
        <f>IF(AND(B361='DC - CN'!$C$16,OR(T361&lt;&gt;0,U361&lt;&gt;0)),"x","")</f>
        <v/>
      </c>
    </row>
    <row r="362" spans="1:22" ht="18" customHeight="1">
      <c r="A362" s="2" t="str">
        <f t="shared" si="44"/>
        <v/>
      </c>
      <c r="B362" s="3"/>
      <c r="C362" s="3"/>
      <c r="D362" s="85"/>
      <c r="E362" s="85"/>
      <c r="F362" s="85"/>
      <c r="G362" s="77"/>
      <c r="H362" s="52"/>
      <c r="I362" s="52"/>
      <c r="J362" s="52">
        <f t="shared" si="42"/>
        <v>0</v>
      </c>
      <c r="K362" s="57"/>
      <c r="L362" s="57">
        <f t="shared" si="41"/>
        <v>0</v>
      </c>
      <c r="M362" s="63"/>
      <c r="N362" s="63"/>
      <c r="O362" s="53"/>
      <c r="P362" s="54"/>
      <c r="Q362" s="54"/>
      <c r="R362" s="54">
        <f t="shared" si="45"/>
        <v>0</v>
      </c>
      <c r="S362" s="54">
        <f t="shared" si="43"/>
        <v>0</v>
      </c>
      <c r="T362" s="54">
        <f t="shared" si="40"/>
        <v>0</v>
      </c>
      <c r="U362" s="57"/>
      <c r="V362" s="90" t="str">
        <f>IF(AND(B362='DC - CN'!$C$16,OR(T362&lt;&gt;0,U362&lt;&gt;0)),"x","")</f>
        <v/>
      </c>
    </row>
    <row r="363" spans="1:22" ht="18" customHeight="1">
      <c r="A363" s="2" t="str">
        <f t="shared" si="44"/>
        <v/>
      </c>
      <c r="B363" s="3"/>
      <c r="C363" s="3"/>
      <c r="D363" s="85"/>
      <c r="E363" s="85"/>
      <c r="F363" s="85"/>
      <c r="G363" s="77"/>
      <c r="H363" s="52"/>
      <c r="I363" s="52"/>
      <c r="J363" s="52">
        <f t="shared" si="42"/>
        <v>0</v>
      </c>
      <c r="K363" s="57"/>
      <c r="L363" s="57">
        <f t="shared" si="41"/>
        <v>0</v>
      </c>
      <c r="M363" s="63"/>
      <c r="N363" s="63"/>
      <c r="O363" s="53"/>
      <c r="P363" s="54"/>
      <c r="Q363" s="54"/>
      <c r="R363" s="54">
        <f t="shared" si="45"/>
        <v>0</v>
      </c>
      <c r="S363" s="54">
        <f t="shared" si="43"/>
        <v>0</v>
      </c>
      <c r="T363" s="54">
        <f t="shared" si="40"/>
        <v>0</v>
      </c>
      <c r="U363" s="57"/>
      <c r="V363" s="90" t="str">
        <f>IF(AND(B363='DC - CN'!$C$16,OR(T363&lt;&gt;0,U363&lt;&gt;0)),"x","")</f>
        <v/>
      </c>
    </row>
    <row r="364" spans="1:22" ht="18" customHeight="1">
      <c r="A364" s="2" t="str">
        <f t="shared" si="44"/>
        <v/>
      </c>
      <c r="B364" s="3"/>
      <c r="C364" s="3"/>
      <c r="D364" s="85"/>
      <c r="E364" s="85"/>
      <c r="F364" s="85"/>
      <c r="G364" s="77"/>
      <c r="H364" s="52"/>
      <c r="I364" s="52"/>
      <c r="J364" s="52">
        <f t="shared" si="42"/>
        <v>0</v>
      </c>
      <c r="K364" s="57"/>
      <c r="L364" s="57">
        <f t="shared" si="41"/>
        <v>0</v>
      </c>
      <c r="M364" s="63"/>
      <c r="N364" s="63"/>
      <c r="O364" s="53"/>
      <c r="P364" s="54"/>
      <c r="Q364" s="54"/>
      <c r="R364" s="54">
        <f t="shared" si="45"/>
        <v>0</v>
      </c>
      <c r="S364" s="54">
        <f t="shared" si="43"/>
        <v>0</v>
      </c>
      <c r="T364" s="54">
        <f t="shared" si="40"/>
        <v>0</v>
      </c>
      <c r="U364" s="57"/>
      <c r="V364" s="90" t="str">
        <f>IF(AND(B364='DC - CN'!$C$16,OR(T364&lt;&gt;0,U364&lt;&gt;0)),"x","")</f>
        <v/>
      </c>
    </row>
    <row r="365" spans="1:22" ht="18" customHeight="1">
      <c r="A365" s="2" t="str">
        <f t="shared" si="44"/>
        <v/>
      </c>
      <c r="B365" s="3"/>
      <c r="C365" s="3"/>
      <c r="D365" s="85"/>
      <c r="E365" s="85"/>
      <c r="F365" s="85"/>
      <c r="G365" s="77"/>
      <c r="H365" s="52"/>
      <c r="I365" s="52"/>
      <c r="J365" s="52">
        <f t="shared" si="42"/>
        <v>0</v>
      </c>
      <c r="K365" s="57"/>
      <c r="L365" s="57">
        <f t="shared" si="41"/>
        <v>0</v>
      </c>
      <c r="M365" s="63"/>
      <c r="N365" s="63"/>
      <c r="O365" s="53"/>
      <c r="P365" s="54"/>
      <c r="Q365" s="54"/>
      <c r="R365" s="54">
        <f t="shared" si="45"/>
        <v>0</v>
      </c>
      <c r="S365" s="54">
        <f t="shared" si="43"/>
        <v>0</v>
      </c>
      <c r="T365" s="54">
        <f t="shared" si="40"/>
        <v>0</v>
      </c>
      <c r="U365" s="57"/>
      <c r="V365" s="90" t="str">
        <f>IF(AND(B365='DC - CN'!$C$16,OR(T365&lt;&gt;0,U365&lt;&gt;0)),"x","")</f>
        <v/>
      </c>
    </row>
    <row r="366" spans="1:22" ht="18" customHeight="1">
      <c r="A366" s="2" t="str">
        <f t="shared" si="44"/>
        <v/>
      </c>
      <c r="B366" s="3"/>
      <c r="C366" s="3"/>
      <c r="D366" s="85"/>
      <c r="E366" s="85"/>
      <c r="F366" s="85"/>
      <c r="G366" s="77"/>
      <c r="H366" s="52"/>
      <c r="I366" s="52"/>
      <c r="J366" s="52">
        <f t="shared" si="42"/>
        <v>0</v>
      </c>
      <c r="K366" s="57"/>
      <c r="L366" s="57">
        <f t="shared" si="41"/>
        <v>0</v>
      </c>
      <c r="M366" s="63"/>
      <c r="N366" s="63"/>
      <c r="O366" s="53"/>
      <c r="P366" s="54"/>
      <c r="Q366" s="54"/>
      <c r="R366" s="54">
        <f t="shared" si="45"/>
        <v>0</v>
      </c>
      <c r="S366" s="54">
        <f t="shared" si="43"/>
        <v>0</v>
      </c>
      <c r="T366" s="54">
        <f t="shared" si="40"/>
        <v>0</v>
      </c>
      <c r="U366" s="57"/>
      <c r="V366" s="90" t="str">
        <f>IF(AND(B366='DC - CN'!$C$16,OR(T366&lt;&gt;0,U366&lt;&gt;0)),"x","")</f>
        <v/>
      </c>
    </row>
    <row r="367" spans="1:22" ht="18" customHeight="1">
      <c r="A367" s="2" t="str">
        <f t="shared" si="44"/>
        <v/>
      </c>
      <c r="B367" s="3"/>
      <c r="C367" s="3"/>
      <c r="D367" s="85"/>
      <c r="E367" s="85"/>
      <c r="F367" s="85"/>
      <c r="G367" s="77"/>
      <c r="H367" s="52"/>
      <c r="I367" s="52"/>
      <c r="J367" s="52">
        <f t="shared" si="42"/>
        <v>0</v>
      </c>
      <c r="K367" s="57"/>
      <c r="L367" s="57">
        <f t="shared" si="41"/>
        <v>0</v>
      </c>
      <c r="M367" s="63"/>
      <c r="N367" s="63"/>
      <c r="O367" s="53"/>
      <c r="P367" s="54"/>
      <c r="Q367" s="54"/>
      <c r="R367" s="54">
        <f t="shared" si="45"/>
        <v>0</v>
      </c>
      <c r="S367" s="54">
        <f t="shared" si="43"/>
        <v>0</v>
      </c>
      <c r="T367" s="54">
        <f t="shared" si="40"/>
        <v>0</v>
      </c>
      <c r="U367" s="57"/>
      <c r="V367" s="90" t="str">
        <f>IF(AND(B367='DC - CN'!$C$16,OR(T367&lt;&gt;0,U367&lt;&gt;0)),"x","")</f>
        <v/>
      </c>
    </row>
    <row r="368" spans="1:22" ht="18" customHeight="1">
      <c r="A368" s="2" t="str">
        <f t="shared" si="44"/>
        <v/>
      </c>
      <c r="B368" s="3"/>
      <c r="C368" s="3"/>
      <c r="D368" s="85"/>
      <c r="E368" s="85"/>
      <c r="F368" s="85"/>
      <c r="G368" s="77"/>
      <c r="H368" s="52"/>
      <c r="I368" s="52"/>
      <c r="J368" s="52">
        <f t="shared" si="42"/>
        <v>0</v>
      </c>
      <c r="K368" s="57"/>
      <c r="L368" s="57">
        <f t="shared" si="41"/>
        <v>0</v>
      </c>
      <c r="M368" s="63"/>
      <c r="N368" s="63"/>
      <c r="O368" s="53"/>
      <c r="P368" s="54"/>
      <c r="Q368" s="54"/>
      <c r="R368" s="54">
        <f t="shared" si="45"/>
        <v>0</v>
      </c>
      <c r="S368" s="54">
        <f t="shared" si="43"/>
        <v>0</v>
      </c>
      <c r="T368" s="54">
        <f t="shared" si="40"/>
        <v>0</v>
      </c>
      <c r="U368" s="57"/>
      <c r="V368" s="90" t="str">
        <f>IF(AND(B368='DC - CN'!$C$16,OR(T368&lt;&gt;0,U368&lt;&gt;0)),"x","")</f>
        <v/>
      </c>
    </row>
    <row r="369" spans="1:22" ht="18" customHeight="1">
      <c r="A369" s="2" t="str">
        <f t="shared" si="44"/>
        <v/>
      </c>
      <c r="B369" s="3"/>
      <c r="C369" s="3"/>
      <c r="D369" s="85"/>
      <c r="E369" s="85"/>
      <c r="F369" s="85"/>
      <c r="G369" s="77"/>
      <c r="H369" s="52"/>
      <c r="I369" s="52"/>
      <c r="J369" s="52">
        <f t="shared" si="42"/>
        <v>0</v>
      </c>
      <c r="K369" s="57"/>
      <c r="L369" s="57">
        <f t="shared" si="41"/>
        <v>0</v>
      </c>
      <c r="M369" s="63"/>
      <c r="N369" s="63"/>
      <c r="O369" s="53"/>
      <c r="P369" s="54"/>
      <c r="Q369" s="54"/>
      <c r="R369" s="54">
        <f t="shared" si="45"/>
        <v>0</v>
      </c>
      <c r="S369" s="54">
        <f t="shared" si="43"/>
        <v>0</v>
      </c>
      <c r="T369" s="54">
        <f t="shared" si="40"/>
        <v>0</v>
      </c>
      <c r="U369" s="57"/>
      <c r="V369" s="90" t="str">
        <f>IF(AND(B369='DC - CN'!$C$16,OR(T369&lt;&gt;0,U369&lt;&gt;0)),"x","")</f>
        <v/>
      </c>
    </row>
    <row r="370" spans="1:22" ht="18" customHeight="1">
      <c r="A370" s="2" t="str">
        <f t="shared" si="44"/>
        <v/>
      </c>
      <c r="B370" s="3"/>
      <c r="C370" s="3"/>
      <c r="D370" s="85"/>
      <c r="E370" s="85"/>
      <c r="F370" s="85"/>
      <c r="G370" s="77"/>
      <c r="H370" s="52"/>
      <c r="I370" s="52"/>
      <c r="J370" s="52">
        <f t="shared" si="42"/>
        <v>0</v>
      </c>
      <c r="K370" s="57"/>
      <c r="L370" s="57">
        <f t="shared" si="41"/>
        <v>0</v>
      </c>
      <c r="M370" s="63"/>
      <c r="N370" s="63"/>
      <c r="O370" s="53"/>
      <c r="P370" s="54"/>
      <c r="Q370" s="54"/>
      <c r="R370" s="54">
        <f t="shared" si="45"/>
        <v>0</v>
      </c>
      <c r="S370" s="54">
        <f t="shared" si="43"/>
        <v>0</v>
      </c>
      <c r="T370" s="54">
        <f t="shared" si="40"/>
        <v>0</v>
      </c>
      <c r="U370" s="57"/>
      <c r="V370" s="90" t="str">
        <f>IF(AND(B370='DC - CN'!$C$16,OR(T370&lt;&gt;0,U370&lt;&gt;0)),"x","")</f>
        <v/>
      </c>
    </row>
    <row r="371" spans="1:22" ht="18" customHeight="1">
      <c r="A371" s="2" t="str">
        <f t="shared" si="44"/>
        <v/>
      </c>
      <c r="B371" s="3"/>
      <c r="C371" s="3"/>
      <c r="D371" s="85"/>
      <c r="E371" s="85"/>
      <c r="F371" s="85"/>
      <c r="G371" s="77"/>
      <c r="H371" s="52"/>
      <c r="I371" s="52"/>
      <c r="J371" s="52">
        <f t="shared" si="42"/>
        <v>0</v>
      </c>
      <c r="K371" s="57"/>
      <c r="L371" s="57">
        <f t="shared" si="41"/>
        <v>0</v>
      </c>
      <c r="M371" s="63"/>
      <c r="N371" s="63"/>
      <c r="O371" s="53"/>
      <c r="P371" s="54"/>
      <c r="Q371" s="54"/>
      <c r="R371" s="54">
        <f t="shared" si="45"/>
        <v>0</v>
      </c>
      <c r="S371" s="54">
        <f t="shared" si="43"/>
        <v>0</v>
      </c>
      <c r="T371" s="54">
        <f t="shared" si="40"/>
        <v>0</v>
      </c>
      <c r="U371" s="57"/>
      <c r="V371" s="90" t="str">
        <f>IF(AND(B371='DC - CN'!$C$16,OR(T371&lt;&gt;0,U371&lt;&gt;0)),"x","")</f>
        <v/>
      </c>
    </row>
    <row r="372" spans="1:22" ht="18" customHeight="1">
      <c r="A372" s="2" t="str">
        <f t="shared" si="44"/>
        <v/>
      </c>
      <c r="B372" s="3"/>
      <c r="C372" s="3"/>
      <c r="D372" s="85"/>
      <c r="E372" s="85"/>
      <c r="F372" s="85"/>
      <c r="G372" s="77"/>
      <c r="H372" s="52"/>
      <c r="I372" s="52"/>
      <c r="J372" s="52">
        <f t="shared" si="42"/>
        <v>0</v>
      </c>
      <c r="K372" s="57"/>
      <c r="L372" s="57">
        <f t="shared" si="41"/>
        <v>0</v>
      </c>
      <c r="M372" s="63"/>
      <c r="N372" s="63"/>
      <c r="O372" s="53"/>
      <c r="P372" s="54"/>
      <c r="Q372" s="54"/>
      <c r="R372" s="54">
        <f t="shared" si="45"/>
        <v>0</v>
      </c>
      <c r="S372" s="54">
        <f t="shared" si="43"/>
        <v>0</v>
      </c>
      <c r="T372" s="54">
        <f t="shared" si="40"/>
        <v>0</v>
      </c>
      <c r="U372" s="57"/>
      <c r="V372" s="90" t="str">
        <f>IF(AND(B372='DC - CN'!$C$16,OR(T372&lt;&gt;0,U372&lt;&gt;0)),"x","")</f>
        <v/>
      </c>
    </row>
    <row r="373" spans="1:22" ht="18" customHeight="1">
      <c r="A373" s="2" t="str">
        <f t="shared" si="44"/>
        <v/>
      </c>
      <c r="B373" s="3"/>
      <c r="C373" s="3"/>
      <c r="D373" s="85"/>
      <c r="E373" s="85"/>
      <c r="F373" s="85"/>
      <c r="G373" s="77"/>
      <c r="H373" s="52"/>
      <c r="I373" s="52"/>
      <c r="J373" s="52">
        <f t="shared" si="42"/>
        <v>0</v>
      </c>
      <c r="K373" s="57"/>
      <c r="L373" s="57">
        <f t="shared" si="41"/>
        <v>0</v>
      </c>
      <c r="M373" s="63"/>
      <c r="N373" s="63"/>
      <c r="O373" s="53"/>
      <c r="P373" s="54"/>
      <c r="Q373" s="54"/>
      <c r="R373" s="54">
        <f t="shared" si="45"/>
        <v>0</v>
      </c>
      <c r="S373" s="54">
        <f t="shared" si="43"/>
        <v>0</v>
      </c>
      <c r="T373" s="54">
        <f t="shared" si="40"/>
        <v>0</v>
      </c>
      <c r="U373" s="57"/>
      <c r="V373" s="90" t="str">
        <f>IF(AND(B373='DC - CN'!$C$16,OR(T373&lt;&gt;0,U373&lt;&gt;0)),"x","")</f>
        <v/>
      </c>
    </row>
    <row r="374" spans="1:22" ht="18" customHeight="1">
      <c r="A374" s="2" t="str">
        <f t="shared" si="44"/>
        <v/>
      </c>
      <c r="B374" s="3"/>
      <c r="C374" s="3"/>
      <c r="D374" s="85"/>
      <c r="E374" s="85"/>
      <c r="F374" s="85"/>
      <c r="G374" s="77"/>
      <c r="H374" s="52"/>
      <c r="I374" s="52"/>
      <c r="J374" s="52">
        <f t="shared" si="42"/>
        <v>0</v>
      </c>
      <c r="K374" s="57"/>
      <c r="L374" s="57">
        <f t="shared" si="41"/>
        <v>0</v>
      </c>
      <c r="M374" s="63"/>
      <c r="N374" s="63"/>
      <c r="O374" s="53"/>
      <c r="P374" s="54"/>
      <c r="Q374" s="54"/>
      <c r="R374" s="54">
        <f t="shared" si="45"/>
        <v>0</v>
      </c>
      <c r="S374" s="54">
        <f t="shared" si="43"/>
        <v>0</v>
      </c>
      <c r="T374" s="54">
        <f t="shared" si="40"/>
        <v>0</v>
      </c>
      <c r="U374" s="57"/>
      <c r="V374" s="90" t="str">
        <f>IF(AND(B374='DC - CN'!$C$16,OR(T374&lt;&gt;0,U374&lt;&gt;0)),"x","")</f>
        <v/>
      </c>
    </row>
    <row r="375" spans="1:22" ht="18" customHeight="1">
      <c r="A375" s="2" t="str">
        <f t="shared" si="44"/>
        <v/>
      </c>
      <c r="B375" s="3"/>
      <c r="C375" s="3"/>
      <c r="D375" s="85"/>
      <c r="E375" s="85"/>
      <c r="F375" s="85"/>
      <c r="G375" s="77"/>
      <c r="H375" s="52"/>
      <c r="I375" s="52"/>
      <c r="J375" s="52">
        <f t="shared" si="42"/>
        <v>0</v>
      </c>
      <c r="K375" s="57"/>
      <c r="L375" s="57">
        <f t="shared" si="41"/>
        <v>0</v>
      </c>
      <c r="M375" s="63"/>
      <c r="N375" s="63"/>
      <c r="O375" s="53"/>
      <c r="P375" s="54"/>
      <c r="Q375" s="54"/>
      <c r="R375" s="54">
        <f t="shared" si="45"/>
        <v>0</v>
      </c>
      <c r="S375" s="54">
        <f t="shared" si="43"/>
        <v>0</v>
      </c>
      <c r="T375" s="54">
        <f t="shared" si="40"/>
        <v>0</v>
      </c>
      <c r="U375" s="57"/>
      <c r="V375" s="90" t="str">
        <f>IF(AND(B375='DC - CN'!$C$16,OR(T375&lt;&gt;0,U375&lt;&gt;0)),"x","")</f>
        <v/>
      </c>
    </row>
    <row r="376" spans="1:22" ht="18" customHeight="1">
      <c r="A376" s="2" t="str">
        <f t="shared" si="44"/>
        <v/>
      </c>
      <c r="B376" s="3"/>
      <c r="C376" s="3"/>
      <c r="D376" s="85"/>
      <c r="E376" s="85"/>
      <c r="F376" s="85"/>
      <c r="G376" s="77"/>
      <c r="H376" s="52"/>
      <c r="I376" s="52"/>
      <c r="J376" s="52">
        <f t="shared" si="42"/>
        <v>0</v>
      </c>
      <c r="K376" s="57"/>
      <c r="L376" s="57">
        <f t="shared" si="41"/>
        <v>0</v>
      </c>
      <c r="M376" s="63"/>
      <c r="N376" s="63"/>
      <c r="O376" s="53"/>
      <c r="P376" s="54"/>
      <c r="Q376" s="54"/>
      <c r="R376" s="54">
        <f t="shared" si="45"/>
        <v>0</v>
      </c>
      <c r="S376" s="54">
        <f t="shared" si="43"/>
        <v>0</v>
      </c>
      <c r="T376" s="54">
        <f t="shared" si="40"/>
        <v>0</v>
      </c>
      <c r="U376" s="57"/>
      <c r="V376" s="90" t="str">
        <f>IF(AND(B376='DC - CN'!$C$16,OR(T376&lt;&gt;0,U376&lt;&gt;0)),"x","")</f>
        <v/>
      </c>
    </row>
    <row r="377" spans="1:22" ht="18" customHeight="1">
      <c r="A377" s="2" t="str">
        <f t="shared" si="44"/>
        <v/>
      </c>
      <c r="B377" s="3"/>
      <c r="C377" s="3"/>
      <c r="D377" s="85"/>
      <c r="E377" s="85"/>
      <c r="F377" s="85"/>
      <c r="G377" s="77"/>
      <c r="H377" s="52"/>
      <c r="I377" s="52"/>
      <c r="J377" s="52">
        <f t="shared" si="42"/>
        <v>0</v>
      </c>
      <c r="K377" s="57"/>
      <c r="L377" s="57">
        <f t="shared" si="41"/>
        <v>0</v>
      </c>
      <c r="M377" s="63"/>
      <c r="N377" s="63"/>
      <c r="O377" s="53"/>
      <c r="P377" s="54"/>
      <c r="Q377" s="54"/>
      <c r="R377" s="54">
        <f t="shared" si="45"/>
        <v>0</v>
      </c>
      <c r="S377" s="54">
        <f t="shared" si="43"/>
        <v>0</v>
      </c>
      <c r="T377" s="54">
        <f t="shared" si="40"/>
        <v>0</v>
      </c>
      <c r="U377" s="57"/>
      <c r="V377" s="90" t="str">
        <f>IF(AND(B377='DC - CN'!$C$16,OR(T377&lt;&gt;0,U377&lt;&gt;0)),"x","")</f>
        <v/>
      </c>
    </row>
    <row r="378" spans="1:22" ht="18" customHeight="1">
      <c r="A378" s="2" t="str">
        <f t="shared" si="44"/>
        <v/>
      </c>
      <c r="B378" s="3"/>
      <c r="C378" s="3"/>
      <c r="D378" s="85"/>
      <c r="E378" s="85"/>
      <c r="F378" s="85"/>
      <c r="G378" s="77"/>
      <c r="H378" s="52"/>
      <c r="I378" s="52"/>
      <c r="J378" s="52">
        <f t="shared" si="42"/>
        <v>0</v>
      </c>
      <c r="K378" s="57"/>
      <c r="L378" s="57">
        <f t="shared" si="41"/>
        <v>0</v>
      </c>
      <c r="M378" s="63"/>
      <c r="N378" s="63"/>
      <c r="O378" s="53"/>
      <c r="P378" s="54"/>
      <c r="Q378" s="54"/>
      <c r="R378" s="54">
        <f t="shared" si="45"/>
        <v>0</v>
      </c>
      <c r="S378" s="54">
        <f t="shared" si="43"/>
        <v>0</v>
      </c>
      <c r="T378" s="54">
        <f t="shared" si="40"/>
        <v>0</v>
      </c>
      <c r="U378" s="57"/>
      <c r="V378" s="90" t="str">
        <f>IF(AND(B378='DC - CN'!$C$16,OR(T378&lt;&gt;0,U378&lt;&gt;0)),"x","")</f>
        <v/>
      </c>
    </row>
    <row r="379" spans="1:22" ht="18" customHeight="1">
      <c r="A379" s="2" t="str">
        <f t="shared" si="44"/>
        <v/>
      </c>
      <c r="B379" s="3"/>
      <c r="C379" s="3"/>
      <c r="D379" s="85"/>
      <c r="E379" s="85"/>
      <c r="F379" s="85"/>
      <c r="G379" s="77"/>
      <c r="H379" s="52"/>
      <c r="I379" s="52"/>
      <c r="J379" s="52">
        <f t="shared" si="42"/>
        <v>0</v>
      </c>
      <c r="K379" s="57"/>
      <c r="L379" s="57">
        <f t="shared" si="41"/>
        <v>0</v>
      </c>
      <c r="M379" s="63"/>
      <c r="N379" s="63"/>
      <c r="O379" s="53"/>
      <c r="P379" s="54"/>
      <c r="Q379" s="54"/>
      <c r="R379" s="54">
        <f t="shared" si="45"/>
        <v>0</v>
      </c>
      <c r="S379" s="54">
        <f t="shared" si="43"/>
        <v>0</v>
      </c>
      <c r="T379" s="54">
        <f t="shared" si="40"/>
        <v>0</v>
      </c>
      <c r="U379" s="57"/>
      <c r="V379" s="90" t="str">
        <f>IF(AND(B379='DC - CN'!$C$16,OR(T379&lt;&gt;0,U379&lt;&gt;0)),"x","")</f>
        <v/>
      </c>
    </row>
    <row r="380" spans="1:22" ht="18" customHeight="1">
      <c r="A380" s="2" t="str">
        <f t="shared" si="44"/>
        <v/>
      </c>
      <c r="B380" s="3"/>
      <c r="C380" s="3"/>
      <c r="D380" s="85"/>
      <c r="E380" s="85"/>
      <c r="F380" s="85"/>
      <c r="G380" s="77"/>
      <c r="H380" s="52"/>
      <c r="I380" s="52"/>
      <c r="J380" s="52">
        <f t="shared" si="42"/>
        <v>0</v>
      </c>
      <c r="K380" s="57"/>
      <c r="L380" s="57">
        <f t="shared" si="41"/>
        <v>0</v>
      </c>
      <c r="M380" s="63"/>
      <c r="N380" s="63"/>
      <c r="O380" s="53"/>
      <c r="P380" s="54"/>
      <c r="Q380" s="54"/>
      <c r="R380" s="54">
        <f t="shared" si="45"/>
        <v>0</v>
      </c>
      <c r="S380" s="54">
        <f t="shared" si="43"/>
        <v>0</v>
      </c>
      <c r="T380" s="54">
        <f t="shared" si="40"/>
        <v>0</v>
      </c>
      <c r="U380" s="57"/>
      <c r="V380" s="90" t="str">
        <f>IF(AND(B380='DC - CN'!$C$16,OR(T380&lt;&gt;0,U380&lt;&gt;0)),"x","")</f>
        <v/>
      </c>
    </row>
    <row r="381" spans="1:22" ht="18" customHeight="1">
      <c r="A381" s="2" t="str">
        <f t="shared" si="44"/>
        <v/>
      </c>
      <c r="B381" s="3"/>
      <c r="C381" s="3"/>
      <c r="D381" s="85"/>
      <c r="E381" s="85"/>
      <c r="F381" s="85"/>
      <c r="G381" s="77"/>
      <c r="H381" s="52"/>
      <c r="I381" s="52"/>
      <c r="J381" s="52">
        <f t="shared" si="42"/>
        <v>0</v>
      </c>
      <c r="K381" s="57"/>
      <c r="L381" s="57">
        <f t="shared" si="41"/>
        <v>0</v>
      </c>
      <c r="M381" s="63"/>
      <c r="N381" s="63"/>
      <c r="O381" s="53"/>
      <c r="P381" s="54"/>
      <c r="Q381" s="54"/>
      <c r="R381" s="54">
        <f t="shared" si="45"/>
        <v>0</v>
      </c>
      <c r="S381" s="54">
        <f t="shared" si="43"/>
        <v>0</v>
      </c>
      <c r="T381" s="54">
        <f t="shared" si="40"/>
        <v>0</v>
      </c>
      <c r="U381" s="57"/>
      <c r="V381" s="90" t="str">
        <f>IF(AND(B381='DC - CN'!$C$16,OR(T381&lt;&gt;0,U381&lt;&gt;0)),"x","")</f>
        <v/>
      </c>
    </row>
    <row r="382" spans="1:22" ht="18" customHeight="1">
      <c r="A382" s="2" t="str">
        <f t="shared" si="44"/>
        <v/>
      </c>
      <c r="B382" s="3"/>
      <c r="C382" s="3"/>
      <c r="D382" s="85"/>
      <c r="E382" s="85"/>
      <c r="F382" s="85"/>
      <c r="G382" s="77"/>
      <c r="H382" s="52"/>
      <c r="I382" s="52"/>
      <c r="J382" s="52">
        <f t="shared" si="42"/>
        <v>0</v>
      </c>
      <c r="K382" s="57"/>
      <c r="L382" s="57">
        <f t="shared" si="41"/>
        <v>0</v>
      </c>
      <c r="M382" s="63"/>
      <c r="N382" s="63"/>
      <c r="O382" s="53"/>
      <c r="P382" s="54"/>
      <c r="Q382" s="54"/>
      <c r="R382" s="54">
        <f t="shared" si="45"/>
        <v>0</v>
      </c>
      <c r="S382" s="54">
        <f t="shared" si="43"/>
        <v>0</v>
      </c>
      <c r="T382" s="54">
        <f t="shared" si="40"/>
        <v>0</v>
      </c>
      <c r="U382" s="57"/>
      <c r="V382" s="90" t="str">
        <f>IF(AND(B382='DC - CN'!$C$16,OR(T382&lt;&gt;0,U382&lt;&gt;0)),"x","")</f>
        <v/>
      </c>
    </row>
    <row r="383" spans="1:22" ht="18" customHeight="1">
      <c r="A383" s="2" t="str">
        <f t="shared" si="44"/>
        <v/>
      </c>
      <c r="B383" s="3"/>
      <c r="C383" s="3"/>
      <c r="D383" s="85"/>
      <c r="E383" s="85"/>
      <c r="F383" s="85"/>
      <c r="G383" s="77"/>
      <c r="H383" s="52"/>
      <c r="I383" s="52"/>
      <c r="J383" s="52">
        <f t="shared" si="42"/>
        <v>0</v>
      </c>
      <c r="K383" s="57"/>
      <c r="L383" s="57">
        <f t="shared" si="41"/>
        <v>0</v>
      </c>
      <c r="M383" s="63"/>
      <c r="N383" s="63"/>
      <c r="O383" s="53"/>
      <c r="P383" s="54"/>
      <c r="Q383" s="54"/>
      <c r="R383" s="54">
        <f t="shared" si="45"/>
        <v>0</v>
      </c>
      <c r="S383" s="54">
        <f t="shared" si="43"/>
        <v>0</v>
      </c>
      <c r="T383" s="54">
        <f t="shared" si="40"/>
        <v>0</v>
      </c>
      <c r="U383" s="57"/>
      <c r="V383" s="90" t="str">
        <f>IF(AND(B383='DC - CN'!$C$16,OR(T383&lt;&gt;0,U383&lt;&gt;0)),"x","")</f>
        <v/>
      </c>
    </row>
    <row r="384" spans="1:22" ht="18" customHeight="1">
      <c r="A384" s="2" t="str">
        <f t="shared" si="44"/>
        <v/>
      </c>
      <c r="B384" s="3"/>
      <c r="C384" s="3"/>
      <c r="D384" s="85"/>
      <c r="E384" s="85"/>
      <c r="F384" s="85"/>
      <c r="G384" s="77"/>
      <c r="H384" s="52"/>
      <c r="I384" s="52"/>
      <c r="J384" s="52">
        <f t="shared" si="42"/>
        <v>0</v>
      </c>
      <c r="K384" s="57"/>
      <c r="L384" s="57">
        <f t="shared" si="41"/>
        <v>0</v>
      </c>
      <c r="M384" s="63"/>
      <c r="N384" s="63"/>
      <c r="O384" s="53"/>
      <c r="P384" s="54"/>
      <c r="Q384" s="54"/>
      <c r="R384" s="54">
        <f t="shared" si="45"/>
        <v>0</v>
      </c>
      <c r="S384" s="54">
        <f t="shared" si="43"/>
        <v>0</v>
      </c>
      <c r="T384" s="54">
        <f t="shared" si="40"/>
        <v>0</v>
      </c>
      <c r="U384" s="57"/>
      <c r="V384" s="90" t="str">
        <f>IF(AND(B384='DC - CN'!$C$16,OR(T384&lt;&gt;0,U384&lt;&gt;0)),"x","")</f>
        <v/>
      </c>
    </row>
    <row r="385" spans="1:22" ht="18" customHeight="1">
      <c r="A385" s="2" t="str">
        <f t="shared" si="44"/>
        <v/>
      </c>
      <c r="B385" s="3"/>
      <c r="C385" s="3"/>
      <c r="D385" s="85"/>
      <c r="E385" s="85"/>
      <c r="F385" s="85"/>
      <c r="G385" s="77"/>
      <c r="H385" s="52"/>
      <c r="I385" s="52"/>
      <c r="J385" s="52">
        <f t="shared" si="42"/>
        <v>0</v>
      </c>
      <c r="K385" s="57"/>
      <c r="L385" s="57">
        <f t="shared" si="41"/>
        <v>0</v>
      </c>
      <c r="M385" s="63"/>
      <c r="N385" s="63"/>
      <c r="O385" s="53"/>
      <c r="P385" s="54"/>
      <c r="Q385" s="54"/>
      <c r="R385" s="54">
        <f t="shared" si="45"/>
        <v>0</v>
      </c>
      <c r="S385" s="54">
        <f t="shared" si="43"/>
        <v>0</v>
      </c>
      <c r="T385" s="54">
        <f t="shared" si="40"/>
        <v>0</v>
      </c>
      <c r="U385" s="57"/>
      <c r="V385" s="90" t="str">
        <f>IF(AND(B385='DC - CN'!$C$16,OR(T385&lt;&gt;0,U385&lt;&gt;0)),"x","")</f>
        <v/>
      </c>
    </row>
    <row r="386" spans="1:22" ht="18" customHeight="1">
      <c r="A386" s="2" t="str">
        <f t="shared" si="44"/>
        <v/>
      </c>
      <c r="B386" s="3"/>
      <c r="C386" s="3"/>
      <c r="D386" s="85"/>
      <c r="E386" s="85"/>
      <c r="F386" s="85"/>
      <c r="G386" s="77"/>
      <c r="H386" s="52"/>
      <c r="I386" s="52"/>
      <c r="J386" s="52">
        <f t="shared" si="42"/>
        <v>0</v>
      </c>
      <c r="K386" s="57"/>
      <c r="L386" s="57">
        <f t="shared" si="41"/>
        <v>0</v>
      </c>
      <c r="M386" s="63"/>
      <c r="N386" s="63"/>
      <c r="O386" s="53"/>
      <c r="P386" s="54"/>
      <c r="Q386" s="54"/>
      <c r="R386" s="54">
        <f t="shared" si="45"/>
        <v>0</v>
      </c>
      <c r="S386" s="54">
        <f t="shared" si="43"/>
        <v>0</v>
      </c>
      <c r="T386" s="54">
        <f t="shared" si="40"/>
        <v>0</v>
      </c>
      <c r="U386" s="57"/>
      <c r="V386" s="90" t="str">
        <f>IF(AND(B386='DC - CN'!$C$16,OR(T386&lt;&gt;0,U386&lt;&gt;0)),"x","")</f>
        <v/>
      </c>
    </row>
    <row r="387" spans="1:22" ht="18" customHeight="1">
      <c r="A387" s="2" t="str">
        <f t="shared" si="44"/>
        <v/>
      </c>
      <c r="B387" s="3"/>
      <c r="C387" s="3"/>
      <c r="D387" s="85"/>
      <c r="E387" s="85"/>
      <c r="F387" s="85"/>
      <c r="G387" s="77"/>
      <c r="H387" s="52"/>
      <c r="I387" s="52"/>
      <c r="J387" s="52">
        <f t="shared" si="42"/>
        <v>0</v>
      </c>
      <c r="K387" s="57"/>
      <c r="L387" s="57">
        <f t="shared" si="41"/>
        <v>0</v>
      </c>
      <c r="M387" s="63"/>
      <c r="N387" s="63"/>
      <c r="O387" s="53"/>
      <c r="P387" s="54"/>
      <c r="Q387" s="54"/>
      <c r="R387" s="54">
        <f t="shared" si="45"/>
        <v>0</v>
      </c>
      <c r="S387" s="54">
        <f t="shared" si="43"/>
        <v>0</v>
      </c>
      <c r="T387" s="54">
        <f t="shared" ref="T387:T422" si="46">P387*(Q387+R387)</f>
        <v>0</v>
      </c>
      <c r="U387" s="57"/>
      <c r="V387" s="90" t="str">
        <f>IF(AND(B387='DC - CN'!$C$16,OR(T387&lt;&gt;0,U387&lt;&gt;0)),"x","")</f>
        <v/>
      </c>
    </row>
    <row r="388" spans="1:22" ht="18" customHeight="1">
      <c r="A388" s="2" t="str">
        <f t="shared" si="44"/>
        <v/>
      </c>
      <c r="B388" s="3"/>
      <c r="C388" s="3"/>
      <c r="D388" s="85"/>
      <c r="E388" s="85"/>
      <c r="F388" s="85"/>
      <c r="G388" s="77"/>
      <c r="H388" s="52"/>
      <c r="I388" s="52"/>
      <c r="J388" s="52">
        <f t="shared" si="42"/>
        <v>0</v>
      </c>
      <c r="K388" s="57"/>
      <c r="L388" s="57">
        <f t="shared" ref="L388:L400" si="47">IF(Q388&lt;&gt;"",ROUND(K388*Q388,0),0)</f>
        <v>0</v>
      </c>
      <c r="M388" s="63"/>
      <c r="N388" s="63"/>
      <c r="O388" s="53"/>
      <c r="P388" s="54"/>
      <c r="Q388" s="54"/>
      <c r="R388" s="54">
        <f t="shared" si="45"/>
        <v>0</v>
      </c>
      <c r="S388" s="54">
        <f t="shared" si="43"/>
        <v>0</v>
      </c>
      <c r="T388" s="54">
        <f t="shared" si="46"/>
        <v>0</v>
      </c>
      <c r="U388" s="57"/>
      <c r="V388" s="90" t="str">
        <f>IF(AND(B388='DC - CN'!$C$16,OR(T388&lt;&gt;0,U388&lt;&gt;0)),"x","")</f>
        <v/>
      </c>
    </row>
    <row r="389" spans="1:22" ht="18" customHeight="1">
      <c r="A389" s="2" t="str">
        <f t="shared" si="44"/>
        <v/>
      </c>
      <c r="B389" s="3"/>
      <c r="C389" s="3"/>
      <c r="D389" s="85"/>
      <c r="E389" s="85"/>
      <c r="F389" s="85"/>
      <c r="G389" s="77"/>
      <c r="H389" s="52"/>
      <c r="I389" s="52"/>
      <c r="J389" s="52">
        <f t="shared" si="42"/>
        <v>0</v>
      </c>
      <c r="K389" s="57"/>
      <c r="L389" s="57">
        <f t="shared" si="47"/>
        <v>0</v>
      </c>
      <c r="M389" s="63"/>
      <c r="N389" s="63"/>
      <c r="O389" s="53"/>
      <c r="P389" s="54"/>
      <c r="Q389" s="54"/>
      <c r="R389" s="54">
        <f t="shared" si="45"/>
        <v>0</v>
      </c>
      <c r="S389" s="54">
        <f t="shared" si="43"/>
        <v>0</v>
      </c>
      <c r="T389" s="54">
        <f t="shared" si="46"/>
        <v>0</v>
      </c>
      <c r="U389" s="57"/>
      <c r="V389" s="90" t="str">
        <f>IF(AND(B389='DC - CN'!$C$16,OR(T389&lt;&gt;0,U389&lt;&gt;0)),"x","")</f>
        <v/>
      </c>
    </row>
    <row r="390" spans="1:22" ht="18" customHeight="1">
      <c r="A390" s="2" t="str">
        <f t="shared" si="44"/>
        <v/>
      </c>
      <c r="B390" s="3"/>
      <c r="C390" s="3"/>
      <c r="D390" s="85"/>
      <c r="E390" s="85"/>
      <c r="F390" s="85"/>
      <c r="G390" s="77"/>
      <c r="H390" s="52"/>
      <c r="I390" s="52"/>
      <c r="J390" s="52">
        <f t="shared" si="42"/>
        <v>0</v>
      </c>
      <c r="K390" s="57"/>
      <c r="L390" s="57">
        <f t="shared" si="47"/>
        <v>0</v>
      </c>
      <c r="M390" s="63"/>
      <c r="N390" s="63"/>
      <c r="O390" s="53"/>
      <c r="P390" s="54"/>
      <c r="Q390" s="54"/>
      <c r="R390" s="54">
        <f t="shared" si="45"/>
        <v>0</v>
      </c>
      <c r="S390" s="54">
        <f t="shared" si="43"/>
        <v>0</v>
      </c>
      <c r="T390" s="54">
        <f t="shared" si="46"/>
        <v>0</v>
      </c>
      <c r="U390" s="57"/>
      <c r="V390" s="90" t="str">
        <f>IF(AND(B390='DC - CN'!$C$16,OR(T390&lt;&gt;0,U390&lt;&gt;0)),"x","")</f>
        <v/>
      </c>
    </row>
    <row r="391" spans="1:22" ht="18" customHeight="1">
      <c r="A391" s="2" t="str">
        <f t="shared" si="44"/>
        <v/>
      </c>
      <c r="B391" s="3"/>
      <c r="C391" s="3"/>
      <c r="D391" s="85"/>
      <c r="E391" s="85"/>
      <c r="F391" s="85"/>
      <c r="G391" s="77"/>
      <c r="H391" s="52"/>
      <c r="I391" s="52"/>
      <c r="J391" s="52">
        <f t="shared" si="42"/>
        <v>0</v>
      </c>
      <c r="K391" s="57"/>
      <c r="L391" s="57">
        <f t="shared" si="47"/>
        <v>0</v>
      </c>
      <c r="M391" s="63"/>
      <c r="N391" s="63"/>
      <c r="O391" s="53"/>
      <c r="P391" s="54"/>
      <c r="Q391" s="54"/>
      <c r="R391" s="54">
        <f t="shared" si="45"/>
        <v>0</v>
      </c>
      <c r="S391" s="54">
        <f t="shared" si="43"/>
        <v>0</v>
      </c>
      <c r="T391" s="54">
        <f t="shared" si="46"/>
        <v>0</v>
      </c>
      <c r="U391" s="57"/>
      <c r="V391" s="90" t="str">
        <f>IF(AND(B391='DC - CN'!$C$16,OR(T391&lt;&gt;0,U391&lt;&gt;0)),"x","")</f>
        <v/>
      </c>
    </row>
    <row r="392" spans="1:22" ht="18" customHeight="1">
      <c r="A392" s="2" t="str">
        <f t="shared" si="44"/>
        <v/>
      </c>
      <c r="B392" s="3"/>
      <c r="C392" s="3"/>
      <c r="D392" s="85"/>
      <c r="E392" s="85"/>
      <c r="F392" s="85"/>
      <c r="G392" s="77"/>
      <c r="H392" s="52"/>
      <c r="I392" s="52"/>
      <c r="J392" s="52">
        <f t="shared" ref="J392:J400" si="48">H392*I392</f>
        <v>0</v>
      </c>
      <c r="K392" s="57"/>
      <c r="L392" s="57">
        <f t="shared" si="47"/>
        <v>0</v>
      </c>
      <c r="M392" s="63"/>
      <c r="N392" s="63"/>
      <c r="O392" s="53"/>
      <c r="P392" s="54"/>
      <c r="Q392" s="54"/>
      <c r="R392" s="54">
        <f t="shared" si="45"/>
        <v>0</v>
      </c>
      <c r="S392" s="54">
        <f t="shared" ref="S392:S427" si="49">P392*Q392</f>
        <v>0</v>
      </c>
      <c r="T392" s="54">
        <f t="shared" si="46"/>
        <v>0</v>
      </c>
      <c r="U392" s="57"/>
      <c r="V392" s="90" t="str">
        <f>IF(AND(B392='DC - CN'!$C$16,OR(T392&lt;&gt;0,U392&lt;&gt;0)),"x","")</f>
        <v/>
      </c>
    </row>
    <row r="393" spans="1:22" ht="18" customHeight="1">
      <c r="A393" s="2" t="str">
        <f t="shared" si="44"/>
        <v/>
      </c>
      <c r="B393" s="3"/>
      <c r="C393" s="3"/>
      <c r="D393" s="85"/>
      <c r="E393" s="85"/>
      <c r="F393" s="85"/>
      <c r="G393" s="77"/>
      <c r="H393" s="52"/>
      <c r="I393" s="52"/>
      <c r="J393" s="52">
        <f t="shared" si="48"/>
        <v>0</v>
      </c>
      <c r="K393" s="57"/>
      <c r="L393" s="57">
        <f t="shared" si="47"/>
        <v>0</v>
      </c>
      <c r="M393" s="63"/>
      <c r="N393" s="63"/>
      <c r="O393" s="53"/>
      <c r="P393" s="54"/>
      <c r="Q393" s="54"/>
      <c r="R393" s="54">
        <f t="shared" si="45"/>
        <v>0</v>
      </c>
      <c r="S393" s="54">
        <f t="shared" si="49"/>
        <v>0</v>
      </c>
      <c r="T393" s="54">
        <f t="shared" si="46"/>
        <v>0</v>
      </c>
      <c r="U393" s="57"/>
      <c r="V393" s="90" t="str">
        <f>IF(AND(B393='DC - CN'!$C$16,OR(T393&lt;&gt;0,U393&lt;&gt;0)),"x","")</f>
        <v/>
      </c>
    </row>
    <row r="394" spans="1:22" ht="18" customHeight="1">
      <c r="A394" s="2" t="str">
        <f t="shared" si="44"/>
        <v/>
      </c>
      <c r="B394" s="3"/>
      <c r="C394" s="3"/>
      <c r="D394" s="85"/>
      <c r="E394" s="85"/>
      <c r="F394" s="85"/>
      <c r="G394" s="77"/>
      <c r="H394" s="52"/>
      <c r="I394" s="52"/>
      <c r="J394" s="52">
        <f t="shared" si="48"/>
        <v>0</v>
      </c>
      <c r="K394" s="57"/>
      <c r="L394" s="57">
        <f t="shared" si="47"/>
        <v>0</v>
      </c>
      <c r="M394" s="63"/>
      <c r="N394" s="63"/>
      <c r="O394" s="53"/>
      <c r="P394" s="54"/>
      <c r="Q394" s="54"/>
      <c r="R394" s="54">
        <f t="shared" si="45"/>
        <v>0</v>
      </c>
      <c r="S394" s="54">
        <f t="shared" si="49"/>
        <v>0</v>
      </c>
      <c r="T394" s="54">
        <f t="shared" si="46"/>
        <v>0</v>
      </c>
      <c r="U394" s="57"/>
      <c r="V394" s="90" t="str">
        <f>IF(AND(B394='DC - CN'!$C$16,OR(T394&lt;&gt;0,U394&lt;&gt;0)),"x","")</f>
        <v/>
      </c>
    </row>
    <row r="395" spans="1:22" ht="18" customHeight="1">
      <c r="A395" s="2" t="str">
        <f t="shared" ref="A395:A400" si="50">IF(B395&lt;&gt;"",ROW()-2,"")</f>
        <v/>
      </c>
      <c r="B395" s="3"/>
      <c r="C395" s="3"/>
      <c r="D395" s="85"/>
      <c r="E395" s="85"/>
      <c r="F395" s="85"/>
      <c r="G395" s="77"/>
      <c r="H395" s="52"/>
      <c r="I395" s="52"/>
      <c r="J395" s="52">
        <f t="shared" si="48"/>
        <v>0</v>
      </c>
      <c r="K395" s="57"/>
      <c r="L395" s="57">
        <f t="shared" si="47"/>
        <v>0</v>
      </c>
      <c r="M395" s="63"/>
      <c r="N395" s="63"/>
      <c r="O395" s="53"/>
      <c r="P395" s="54"/>
      <c r="Q395" s="54"/>
      <c r="R395" s="54">
        <f t="shared" si="45"/>
        <v>0</v>
      </c>
      <c r="S395" s="54">
        <f t="shared" si="49"/>
        <v>0</v>
      </c>
      <c r="T395" s="54">
        <f t="shared" si="46"/>
        <v>0</v>
      </c>
      <c r="U395" s="57"/>
      <c r="V395" s="90" t="str">
        <f>IF(AND(B395='DC - CN'!$C$16,OR(T395&lt;&gt;0,U395&lt;&gt;0)),"x","")</f>
        <v/>
      </c>
    </row>
    <row r="396" spans="1:22" ht="18" customHeight="1">
      <c r="A396" s="2" t="str">
        <f t="shared" si="50"/>
        <v/>
      </c>
      <c r="B396" s="3"/>
      <c r="C396" s="3"/>
      <c r="D396" s="85"/>
      <c r="E396" s="85"/>
      <c r="F396" s="85"/>
      <c r="G396" s="77"/>
      <c r="H396" s="52"/>
      <c r="I396" s="52"/>
      <c r="J396" s="52">
        <f t="shared" si="48"/>
        <v>0</v>
      </c>
      <c r="K396" s="57"/>
      <c r="L396" s="57">
        <f t="shared" si="47"/>
        <v>0</v>
      </c>
      <c r="M396" s="63"/>
      <c r="N396" s="63"/>
      <c r="O396" s="53"/>
      <c r="P396" s="54"/>
      <c r="Q396" s="54"/>
      <c r="R396" s="54">
        <f t="shared" si="45"/>
        <v>0</v>
      </c>
      <c r="S396" s="54">
        <f t="shared" si="49"/>
        <v>0</v>
      </c>
      <c r="T396" s="54">
        <f t="shared" si="46"/>
        <v>0</v>
      </c>
      <c r="U396" s="57"/>
      <c r="V396" s="90" t="str">
        <f>IF(AND(B396='DC - CN'!$C$16,OR(T396&lt;&gt;0,U396&lt;&gt;0)),"x","")</f>
        <v/>
      </c>
    </row>
    <row r="397" spans="1:22" ht="18" customHeight="1">
      <c r="A397" s="2" t="str">
        <f t="shared" si="50"/>
        <v/>
      </c>
      <c r="B397" s="3"/>
      <c r="C397" s="3"/>
      <c r="D397" s="85"/>
      <c r="E397" s="85"/>
      <c r="F397" s="85"/>
      <c r="G397" s="77"/>
      <c r="H397" s="52"/>
      <c r="I397" s="52"/>
      <c r="J397" s="52">
        <f t="shared" si="48"/>
        <v>0</v>
      </c>
      <c r="K397" s="57"/>
      <c r="L397" s="57">
        <f t="shared" si="47"/>
        <v>0</v>
      </c>
      <c r="M397" s="63"/>
      <c r="N397" s="63"/>
      <c r="O397" s="53"/>
      <c r="P397" s="54"/>
      <c r="Q397" s="54"/>
      <c r="R397" s="54">
        <f t="shared" si="45"/>
        <v>0</v>
      </c>
      <c r="S397" s="54">
        <f t="shared" si="49"/>
        <v>0</v>
      </c>
      <c r="T397" s="54">
        <f t="shared" si="46"/>
        <v>0</v>
      </c>
      <c r="U397" s="57"/>
      <c r="V397" s="90" t="str">
        <f>IF(AND(B397='DC - CN'!$C$16,OR(T397&lt;&gt;0,U397&lt;&gt;0)),"x","")</f>
        <v/>
      </c>
    </row>
    <row r="398" spans="1:22" ht="18" customHeight="1">
      <c r="A398" s="2" t="str">
        <f t="shared" si="50"/>
        <v/>
      </c>
      <c r="B398" s="3"/>
      <c r="C398" s="3"/>
      <c r="D398" s="85"/>
      <c r="E398" s="85"/>
      <c r="F398" s="85"/>
      <c r="G398" s="77"/>
      <c r="H398" s="52"/>
      <c r="I398" s="52"/>
      <c r="J398" s="52">
        <f t="shared" si="48"/>
        <v>0</v>
      </c>
      <c r="K398" s="57"/>
      <c r="L398" s="57">
        <f t="shared" si="47"/>
        <v>0</v>
      </c>
      <c r="M398" s="63"/>
      <c r="N398" s="63"/>
      <c r="O398" s="53"/>
      <c r="P398" s="54"/>
      <c r="Q398" s="54"/>
      <c r="R398" s="54">
        <f t="shared" si="45"/>
        <v>0</v>
      </c>
      <c r="S398" s="54">
        <f t="shared" si="49"/>
        <v>0</v>
      </c>
      <c r="T398" s="54">
        <f t="shared" si="46"/>
        <v>0</v>
      </c>
      <c r="U398" s="57"/>
      <c r="V398" s="90" t="str">
        <f>IF(AND(B398='DC - CN'!$C$16,OR(T398&lt;&gt;0,U398&lt;&gt;0)),"x","")</f>
        <v/>
      </c>
    </row>
    <row r="399" spans="1:22" ht="18" customHeight="1">
      <c r="A399" s="2" t="str">
        <f t="shared" si="50"/>
        <v/>
      </c>
      <c r="B399" s="3"/>
      <c r="C399" s="3"/>
      <c r="D399" s="85"/>
      <c r="E399" s="85"/>
      <c r="F399" s="85"/>
      <c r="G399" s="77"/>
      <c r="H399" s="52"/>
      <c r="I399" s="52"/>
      <c r="J399" s="52">
        <f t="shared" si="48"/>
        <v>0</v>
      </c>
      <c r="K399" s="57"/>
      <c r="L399" s="57">
        <f t="shared" si="47"/>
        <v>0</v>
      </c>
      <c r="M399" s="63"/>
      <c r="N399" s="63"/>
      <c r="O399" s="53"/>
      <c r="P399" s="54"/>
      <c r="Q399" s="54"/>
      <c r="R399" s="54">
        <f t="shared" si="45"/>
        <v>0</v>
      </c>
      <c r="S399" s="54">
        <f t="shared" si="49"/>
        <v>0</v>
      </c>
      <c r="T399" s="54">
        <f t="shared" si="46"/>
        <v>0</v>
      </c>
      <c r="U399" s="57"/>
      <c r="V399" s="90" t="str">
        <f>IF(AND(B399='DC - CN'!$C$16,OR(T399&lt;&gt;0,U399&lt;&gt;0)),"x","")</f>
        <v/>
      </c>
    </row>
    <row r="400" spans="1:22" ht="18" customHeight="1">
      <c r="A400" s="2" t="str">
        <f t="shared" si="50"/>
        <v/>
      </c>
      <c r="B400" s="3"/>
      <c r="C400" s="3"/>
      <c r="D400" s="85"/>
      <c r="E400" s="85"/>
      <c r="F400" s="85"/>
      <c r="G400" s="77"/>
      <c r="H400" s="52"/>
      <c r="I400" s="52"/>
      <c r="J400" s="52">
        <f t="shared" si="48"/>
        <v>0</v>
      </c>
      <c r="K400" s="57"/>
      <c r="L400" s="57">
        <f t="shared" si="47"/>
        <v>0</v>
      </c>
      <c r="M400" s="63"/>
      <c r="N400" s="63"/>
      <c r="O400" s="53"/>
      <c r="P400" s="54"/>
      <c r="Q400" s="54"/>
      <c r="R400" s="54">
        <f t="shared" si="45"/>
        <v>0</v>
      </c>
      <c r="S400" s="54">
        <f t="shared" si="49"/>
        <v>0</v>
      </c>
      <c r="T400" s="54">
        <f t="shared" si="46"/>
        <v>0</v>
      </c>
      <c r="U400" s="57"/>
      <c r="V400" s="90" t="str">
        <f>IF(AND(B400='DC - CN'!$C$16,OR(T400&lt;&gt;0,U400&lt;&gt;0)),"x","")</f>
        <v/>
      </c>
    </row>
    <row r="404" spans="4:21">
      <c r="D404" s="78">
        <f t="shared" ref="D404:O404" si="51">SUBTOTAL(9,D3:D400)</f>
        <v>3033.5</v>
      </c>
      <c r="E404" s="78">
        <f t="shared" si="51"/>
        <v>1811</v>
      </c>
      <c r="F404" s="78">
        <f t="shared" si="51"/>
        <v>1029.5</v>
      </c>
      <c r="G404" s="78">
        <f t="shared" si="51"/>
        <v>170335</v>
      </c>
      <c r="H404" s="78">
        <f t="shared" si="51"/>
        <v>4811</v>
      </c>
      <c r="I404" s="78"/>
      <c r="J404" s="78">
        <f t="shared" si="51"/>
        <v>45401943</v>
      </c>
      <c r="K404" s="78">
        <f t="shared" si="51"/>
        <v>4583</v>
      </c>
      <c r="L404" s="78">
        <f t="shared" si="51"/>
        <v>37686643</v>
      </c>
      <c r="M404" s="78">
        <f t="shared" si="51"/>
        <v>894366</v>
      </c>
      <c r="N404" s="78">
        <f t="shared" si="51"/>
        <v>0</v>
      </c>
      <c r="O404" s="78">
        <f t="shared" si="51"/>
        <v>0</v>
      </c>
      <c r="P404" s="78">
        <f>SUBTOTAL(9,P3:P400)</f>
        <v>4583</v>
      </c>
      <c r="Q404" s="78"/>
      <c r="R404" s="78">
        <f>SUBTOTAL(9,R3:R400)</f>
        <v>75667.000000000015</v>
      </c>
      <c r="S404" s="78">
        <f>SUBTOTAL(9,S3:S400)</f>
        <v>37686643</v>
      </c>
      <c r="T404" s="78">
        <f>SUBTOTAL(9,T3:T400)</f>
        <v>41048169.799999997</v>
      </c>
      <c r="U404" s="78">
        <f>SUBTOTAL(9,U3:U400)</f>
        <v>5749000</v>
      </c>
    </row>
  </sheetData>
  <autoFilter ref="A2:V400"/>
  <mergeCells count="7">
    <mergeCell ref="G1:J1"/>
    <mergeCell ref="M1:U1"/>
    <mergeCell ref="K1:L1"/>
    <mergeCell ref="A1:A2"/>
    <mergeCell ref="B1:B2"/>
    <mergeCell ref="C1:C2"/>
    <mergeCell ref="D1:F1"/>
  </mergeCells>
  <dataValidations count="1">
    <dataValidation type="list" allowBlank="1" showInputMessage="1" showErrorMessage="1" sqref="B3:B400">
      <formula1>KHBR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O78"/>
  <sheetViews>
    <sheetView tabSelected="1" topLeftCell="A56" workbookViewId="0">
      <selection activeCell="C16" sqref="C16:G16"/>
    </sheetView>
  </sheetViews>
  <sheetFormatPr defaultRowHeight="12.75"/>
  <cols>
    <col min="1" max="1" width="3.85546875" customWidth="1"/>
    <col min="2" max="2" width="12.42578125" customWidth="1"/>
    <col min="3" max="3" width="12.42578125" bestFit="1" customWidth="1"/>
    <col min="4" max="4" width="13.140625" style="94" customWidth="1"/>
    <col min="11" max="11" width="14.42578125" customWidth="1"/>
    <col min="12" max="12" width="14" customWidth="1"/>
  </cols>
  <sheetData>
    <row r="1" spans="2:15" ht="22.5">
      <c r="B1" s="135" t="s">
        <v>99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</row>
    <row r="2" spans="2:15" ht="16.5" thickBot="1">
      <c r="B2" s="8"/>
      <c r="C2" s="9"/>
      <c r="D2" s="10"/>
      <c r="E2" s="10"/>
      <c r="F2" s="10"/>
      <c r="G2" s="11"/>
      <c r="H2" s="12"/>
      <c r="I2" s="13"/>
      <c r="J2" s="13"/>
      <c r="K2" s="14"/>
      <c r="L2" s="14"/>
    </row>
    <row r="3" spans="2:15">
      <c r="B3" s="136" t="s">
        <v>7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4" spans="2:15" ht="15.75" thickBot="1">
      <c r="B4" s="137" t="s">
        <v>8</v>
      </c>
      <c r="C4" s="137"/>
      <c r="D4" s="137"/>
      <c r="E4" s="137"/>
      <c r="F4" s="137"/>
      <c r="G4" s="137"/>
      <c r="H4" s="137"/>
      <c r="I4" s="137"/>
      <c r="J4" s="137"/>
      <c r="K4" s="137"/>
      <c r="L4" s="137"/>
    </row>
    <row r="5" spans="2:15" ht="23.25" thickBot="1">
      <c r="B5" s="138" t="s">
        <v>9</v>
      </c>
      <c r="C5" s="138"/>
      <c r="D5" s="138"/>
      <c r="E5" s="138"/>
      <c r="F5" s="138"/>
      <c r="G5" s="138"/>
      <c r="H5" s="138"/>
      <c r="I5" s="138"/>
      <c r="J5" s="138"/>
      <c r="K5" s="138"/>
      <c r="L5" s="138"/>
      <c r="O5" s="140" t="s">
        <v>98</v>
      </c>
    </row>
    <row r="6" spans="2:15" ht="22.5">
      <c r="B6" s="15"/>
      <c r="C6" s="15"/>
      <c r="D6" s="15"/>
      <c r="E6" s="15"/>
      <c r="F6" s="15"/>
      <c r="G6" s="15"/>
      <c r="H6" s="16"/>
      <c r="I6" s="16"/>
      <c r="J6" s="16"/>
      <c r="K6" s="16"/>
      <c r="L6" s="16"/>
    </row>
    <row r="7" spans="2:15" ht="15">
      <c r="B7" s="17" t="s">
        <v>10</v>
      </c>
      <c r="C7" s="18"/>
      <c r="D7" s="21"/>
      <c r="E7" s="18"/>
      <c r="F7" s="18"/>
      <c r="G7" s="18"/>
      <c r="H7" s="19"/>
      <c r="I7" s="19"/>
      <c r="J7" s="19"/>
      <c r="K7" s="19"/>
      <c r="L7" s="19"/>
    </row>
    <row r="8" spans="2:15" ht="15">
      <c r="B8" s="39" t="s">
        <v>11</v>
      </c>
      <c r="C8" s="20" t="s">
        <v>12</v>
      </c>
      <c r="D8" s="21"/>
      <c r="E8" s="18"/>
      <c r="F8" s="18"/>
      <c r="G8" s="18"/>
      <c r="H8" s="19"/>
      <c r="I8" s="19"/>
      <c r="J8" s="19"/>
      <c r="K8" s="19"/>
      <c r="L8" s="19"/>
    </row>
    <row r="9" spans="2:15" ht="15">
      <c r="B9" s="17" t="s">
        <v>13</v>
      </c>
      <c r="C9" s="18" t="s">
        <v>14</v>
      </c>
      <c r="D9" s="21"/>
      <c r="E9" s="18"/>
      <c r="F9" s="18"/>
      <c r="G9" s="18"/>
      <c r="H9" s="19"/>
      <c r="I9" s="19"/>
      <c r="J9" s="19"/>
      <c r="K9" s="19"/>
      <c r="L9" s="19"/>
    </row>
    <row r="10" spans="2:15" ht="15">
      <c r="B10" s="17" t="s">
        <v>15</v>
      </c>
      <c r="C10" s="18" t="s">
        <v>16</v>
      </c>
      <c r="D10" s="21"/>
      <c r="E10" s="18"/>
      <c r="F10" s="18"/>
      <c r="G10" s="18" t="s">
        <v>17</v>
      </c>
      <c r="H10" s="19"/>
      <c r="I10" s="19" t="s">
        <v>18</v>
      </c>
      <c r="J10" s="19"/>
      <c r="K10" s="19"/>
      <c r="L10" s="19"/>
    </row>
    <row r="11" spans="2:15" ht="15">
      <c r="B11" s="17" t="s">
        <v>19</v>
      </c>
      <c r="C11" s="139" t="s">
        <v>20</v>
      </c>
      <c r="D11" s="139"/>
      <c r="E11" s="18"/>
      <c r="F11" s="18"/>
      <c r="G11" s="18"/>
      <c r="H11" s="19"/>
      <c r="I11" s="19"/>
      <c r="J11" s="19"/>
      <c r="K11" s="19"/>
      <c r="L11" s="19"/>
    </row>
    <row r="12" spans="2:15" ht="15">
      <c r="B12" s="134" t="s">
        <v>21</v>
      </c>
      <c r="C12" s="22" t="s">
        <v>22</v>
      </c>
      <c r="D12" s="91"/>
      <c r="E12" s="18"/>
      <c r="F12" s="18"/>
      <c r="G12" s="18" t="s">
        <v>23</v>
      </c>
      <c r="H12" s="23" t="s">
        <v>24</v>
      </c>
      <c r="I12" s="19"/>
      <c r="J12" s="19"/>
      <c r="K12" s="19"/>
      <c r="L12" s="19"/>
    </row>
    <row r="13" spans="2:15" ht="15">
      <c r="B13" s="134"/>
      <c r="C13" s="24" t="s">
        <v>25</v>
      </c>
      <c r="D13" s="91"/>
      <c r="E13" s="18"/>
      <c r="F13" s="18"/>
      <c r="G13" s="18"/>
      <c r="H13" s="23" t="s">
        <v>26</v>
      </c>
      <c r="I13" s="23"/>
      <c r="J13" s="23"/>
      <c r="K13" s="23"/>
      <c r="L13" s="19"/>
    </row>
    <row r="14" spans="2:15" ht="15">
      <c r="B14" s="17" t="s">
        <v>27</v>
      </c>
      <c r="C14" s="20" t="s">
        <v>28</v>
      </c>
      <c r="D14" s="21"/>
      <c r="E14" s="20"/>
      <c r="F14" s="20"/>
      <c r="G14" s="18" t="s">
        <v>29</v>
      </c>
      <c r="H14" s="19"/>
      <c r="I14" s="25" t="s">
        <v>30</v>
      </c>
      <c r="J14" s="25"/>
      <c r="K14" s="19"/>
      <c r="L14" s="19"/>
    </row>
    <row r="15" spans="2:15" ht="15">
      <c r="B15" s="17"/>
      <c r="C15" s="18"/>
      <c r="D15" s="21"/>
      <c r="E15" s="18"/>
      <c r="F15" s="18"/>
      <c r="G15" s="18"/>
      <c r="H15" s="19"/>
      <c r="I15" s="19"/>
      <c r="J15" s="19"/>
      <c r="K15" s="19"/>
      <c r="L15" s="19"/>
    </row>
    <row r="16" spans="2:15" ht="15">
      <c r="B16" s="40" t="s">
        <v>31</v>
      </c>
      <c r="C16" s="111" t="s">
        <v>120</v>
      </c>
      <c r="D16" s="111"/>
      <c r="E16" s="111"/>
      <c r="F16" s="111"/>
      <c r="G16" s="111"/>
      <c r="H16" s="26"/>
      <c r="I16" s="27"/>
      <c r="J16" s="27"/>
      <c r="K16" s="26"/>
      <c r="L16" s="27"/>
    </row>
    <row r="17" spans="2:12" ht="15">
      <c r="B17" s="41" t="s">
        <v>13</v>
      </c>
      <c r="C17" s="26" t="str">
        <f>IF(O5="KH-MV",IF(ISNA(VLOOKUP($C$16,DSMV,11,0)),"",VLOOKUP($C$16,DSMV,11,0)),IF(ISNA(VLOOKUP($C$16,DSBR,11,0)),"",VLOOKUP($C$16,DSBR,11,0)))</f>
        <v>Số 80, Đại lộ Bình Dương, KP. Bình Hòa, P. Lái Thiêu, TX. Thuận An, T. Bình Dương</v>
      </c>
      <c r="D17" s="92"/>
      <c r="E17" s="26"/>
      <c r="F17" s="26"/>
      <c r="G17" s="27"/>
      <c r="H17" s="26"/>
      <c r="I17" s="27"/>
      <c r="J17" s="27"/>
      <c r="K17" s="26"/>
      <c r="L17" s="27"/>
    </row>
    <row r="18" spans="2:12" ht="15">
      <c r="B18" s="41" t="s">
        <v>15</v>
      </c>
      <c r="C18" s="26" t="str">
        <f>IF($O$5="KH-MV",IF(OR(ISNA(VLOOKUP($C$16,DSMV,12,0)),VLOOKUP($C$16,DSMV,12,0)=""),"",VLOOKUP($C$16,DSMV,12,0)),IF(OR(ISNA(VLOOKUP($C$16,DSBR,12,0)),VLOOKUP($C$16,DSBR,12,0)=""),"",VLOOKUP($C$16,DSBR,12,0)))</f>
        <v/>
      </c>
      <c r="D18" s="92"/>
      <c r="E18" s="26"/>
      <c r="F18" s="26"/>
      <c r="G18" s="27" t="s">
        <v>17</v>
      </c>
      <c r="H18" s="26"/>
      <c r="I18" s="27"/>
      <c r="J18" s="27"/>
      <c r="K18" s="26"/>
      <c r="L18" s="27"/>
    </row>
    <row r="19" spans="2:12" ht="15">
      <c r="B19" s="41" t="s">
        <v>19</v>
      </c>
      <c r="C19" s="95">
        <f>IF($O$5="KH-MV",IF(OR(ISNA(VLOOKUP($C$16,DSMV,10,0)),VLOOKUP($C$16,DSMV,10,0)=""),"",VLOOKUP($C$16,DSMV,10,0)),IF(OR(ISNA(VLOOKUP($C$16,DSBR,10,0)),VLOOKUP($C$16,DSBR,10,0)=""),"",VLOOKUP($C$16,DSBR,10,0)))</f>
        <v>3603093803</v>
      </c>
      <c r="D19" s="93"/>
      <c r="E19" s="26"/>
      <c r="F19" s="26"/>
      <c r="G19" s="27"/>
      <c r="H19" s="26"/>
      <c r="I19" s="27"/>
      <c r="J19" s="27"/>
      <c r="K19" s="26"/>
      <c r="L19" s="27"/>
    </row>
    <row r="20" spans="2:12" ht="15">
      <c r="B20" s="17" t="s">
        <v>21</v>
      </c>
      <c r="C20" s="22"/>
      <c r="D20" s="91"/>
      <c r="E20" s="18"/>
      <c r="F20" s="18"/>
      <c r="G20" s="18" t="s">
        <v>23</v>
      </c>
      <c r="H20" s="19"/>
      <c r="I20" s="19"/>
      <c r="J20" s="19"/>
      <c r="K20" s="19"/>
      <c r="L20" s="19"/>
    </row>
    <row r="21" spans="2:12" ht="15">
      <c r="B21" s="41" t="s">
        <v>27</v>
      </c>
      <c r="C21" s="28"/>
      <c r="D21" s="92"/>
      <c r="E21" s="26"/>
      <c r="F21" s="26"/>
      <c r="G21" s="27" t="s">
        <v>32</v>
      </c>
      <c r="H21" s="26"/>
      <c r="I21" s="29"/>
      <c r="J21" s="29"/>
      <c r="K21" s="26"/>
      <c r="L21" s="27"/>
    </row>
    <row r="22" spans="2:12" ht="15">
      <c r="B22" s="21"/>
      <c r="C22" s="18"/>
      <c r="D22" s="21"/>
      <c r="E22" s="18"/>
      <c r="F22" s="18"/>
      <c r="G22" s="18"/>
      <c r="H22" s="19"/>
      <c r="I22" s="19"/>
      <c r="J22" s="19"/>
      <c r="K22" s="19"/>
      <c r="L22" s="19"/>
    </row>
    <row r="23" spans="2:12" ht="15">
      <c r="B23" s="17" t="s">
        <v>33</v>
      </c>
      <c r="C23" s="18"/>
      <c r="D23" s="21"/>
      <c r="E23" s="18"/>
      <c r="F23" s="18"/>
      <c r="G23" s="18"/>
      <c r="H23" s="19"/>
      <c r="I23" s="19"/>
      <c r="J23" s="19"/>
      <c r="K23" s="19"/>
      <c r="L23" s="19"/>
    </row>
    <row r="24" spans="2:12" ht="15">
      <c r="B24" s="21"/>
      <c r="C24" s="18"/>
      <c r="D24" s="21"/>
      <c r="E24" s="18"/>
      <c r="F24" s="18"/>
      <c r="G24" s="18"/>
      <c r="H24" s="19"/>
      <c r="I24" s="19"/>
      <c r="J24" s="19"/>
      <c r="K24" s="19"/>
      <c r="L24" s="19"/>
    </row>
    <row r="25" spans="2:12" ht="14.25" customHeight="1">
      <c r="B25" s="120" t="s">
        <v>34</v>
      </c>
      <c r="C25" s="120"/>
      <c r="D25" s="120" t="s">
        <v>35</v>
      </c>
      <c r="E25" s="120"/>
      <c r="F25" s="120"/>
      <c r="G25" s="120"/>
      <c r="H25" s="115" t="s">
        <v>58</v>
      </c>
      <c r="I25" s="115"/>
      <c r="J25" s="115"/>
      <c r="K25" s="115"/>
      <c r="L25" s="116" t="s">
        <v>60</v>
      </c>
    </row>
    <row r="26" spans="2:12" ht="14.25" customHeight="1">
      <c r="B26" s="120" t="s">
        <v>38</v>
      </c>
      <c r="C26" s="120" t="s">
        <v>39</v>
      </c>
      <c r="D26" s="133" t="s">
        <v>40</v>
      </c>
      <c r="E26" s="120" t="s">
        <v>41</v>
      </c>
      <c r="F26" s="120"/>
      <c r="G26" s="120"/>
      <c r="H26" s="115" t="s">
        <v>36</v>
      </c>
      <c r="I26" s="115" t="s">
        <v>37</v>
      </c>
      <c r="J26" s="116" t="s">
        <v>50</v>
      </c>
      <c r="K26" s="115" t="s">
        <v>59</v>
      </c>
      <c r="L26" s="117"/>
    </row>
    <row r="27" spans="2:12" ht="14.25">
      <c r="B27" s="120"/>
      <c r="C27" s="120"/>
      <c r="D27" s="133"/>
      <c r="E27" s="30" t="s">
        <v>42</v>
      </c>
      <c r="F27" s="30" t="s">
        <v>43</v>
      </c>
      <c r="G27" s="31" t="s">
        <v>44</v>
      </c>
      <c r="H27" s="115"/>
      <c r="I27" s="115"/>
      <c r="J27" s="118"/>
      <c r="K27" s="115"/>
      <c r="L27" s="118"/>
    </row>
    <row r="28" spans="2:12" ht="18.75" customHeight="1">
      <c r="B28" s="80" t="s">
        <v>45</v>
      </c>
      <c r="C28" s="32"/>
      <c r="D28" s="130"/>
      <c r="E28" s="130"/>
      <c r="F28" s="130"/>
      <c r="G28" s="130"/>
      <c r="H28" s="33"/>
      <c r="I28" s="33"/>
      <c r="J28" s="33"/>
      <c r="K28" s="34">
        <f>IF($O$5="KH-MV",IF(ISNA(VLOOKUP($C$16,DSMV,5,0)),0,VLOOKUP($C$16,DSMV,5,0)),IF(ISNA(VLOOKUP($C$16,DSBR,5,0)),0,VLOOKUP($C$16,DSBR,5,0)))</f>
        <v>0</v>
      </c>
      <c r="L28" s="35"/>
    </row>
    <row r="29" spans="2:12" ht="18.75" customHeight="1">
      <c r="B29" s="141" t="str">
        <f ca="1">IF($O$5="KH-MV",IF(ROWS($1:1)&gt;COUNT(Dong),"",OFFSET('TH - MV'!J$1,SMALL(Dong,ROWS($1:1)),)),IF(ROWS($1:1)&gt;COUNT(Dong1),"",OFFSET('TH - BR'!N$1,SMALL(Dong1,ROWS($1:1)),)))</f>
        <v>X01</v>
      </c>
      <c r="C29" s="81">
        <f ca="1">IF($O$5="KH-MV",IF(ROWS($1:1)&gt;COUNT(Dong),"",OFFSET('TH - MV'!I$1,SMALL(Dong,ROWS($1:1)),)),IF(ROWS($1:1)&gt;COUNT(Dong1),"",OFFSET('TH - BR'!M$1,SMALL(Dong1,ROWS($1:1)),)))</f>
        <v>42587</v>
      </c>
      <c r="D29" s="82" t="str">
        <f ca="1">IF($O$5="KH-MV",IF(ROWS($1:1)&gt;COUNT(Dong),"",OFFSET('TH - MV'!C$1,SMALL(Dong,ROWS($1:1)),)),IF(ROWS($1:1)&gt;COUNT(Dong1),"",OFFSET('TH - BR'!C$1,SMALL(Dong1,ROWS($1:1)),)))</f>
        <v>Thùng carton</v>
      </c>
      <c r="E29" s="83">
        <f ca="1">IF($O$5="KH-MV",IF(ROWS($1:1)&gt;COUNT(Dong),"",OFFSET('TH - MV'!D$1,SMALL(Dong,ROWS($1:1)),)),IF(ROWS($1:1)&gt;COUNT(Dong1),"",OFFSET('TH - BR'!D$1,SMALL(Dong1,ROWS($1:1)),)))</f>
        <v>32</v>
      </c>
      <c r="F29" s="83">
        <f ca="1">IF($O$5="KH-MV",IF(ROWS($1:1)&gt;COUNT(Dong),"",OFFSET('TH - MV'!E$1,SMALL(Dong,ROWS($1:1)),)),IF(ROWS($1:1)&gt;COUNT(Dong1),"",OFFSET('TH - BR'!E$1,SMALL(Dong1,ROWS($1:1)),)))</f>
        <v>23</v>
      </c>
      <c r="G29" s="83">
        <f ca="1">IF($O$5="KH-MV",IF(ROWS($1:1)&gt;COUNT(Dong),"",OFFSET('TH - MV'!F$1,SMALL(Dong,ROWS($1:1)),)),IF(ROWS($1:1)&gt;COUNT(Dong1),"",OFFSET('TH - BR'!F$1,SMALL(Dong1,ROWS($1:1)),)))</f>
        <v>49</v>
      </c>
      <c r="H29" s="84">
        <f ca="1">IF($O$5="KH-MV",IF(ROWS($1:1)&gt;COUNT(Dong),"",OFFSET('TH - MV'!M$1,SMALL(Dong,ROWS($1:1)),)),IF(ROWS($1:1)&gt;COUNT(Dong1),"",OFFSET('TH - BR'!P$1,SMALL(Dong1,ROWS($1:1)),)))</f>
        <v>200</v>
      </c>
      <c r="I29" s="84">
        <f ca="1">IF($O$5="KH-MV",IF(ROWS($1:1)&gt;COUNT(Dong),"",OFFSET('TH - MV'!N$1,SMALL(Dong,ROWS($1:1)),)),IF(ROWS($1:1)&gt;COUNT(Dong1),"",OFFSET('TH - BR'!Q$1,SMALL(Dong1,ROWS($1:1)),)))</f>
        <v>12825</v>
      </c>
      <c r="J29" s="84">
        <f ca="1">IF($O$5="KH-MV",IF(ROWS($1:1)&gt;COUNT(Dong),"",OFFSET('TH - MV'!O$1,SMALL(Dong,ROWS($1:1)),)),IF(ROWS($1:1)&gt;COUNT(Dong1),"",OFFSET('TH - BR'!R$1,SMALL(Dong1,ROWS($1:1)),)))</f>
        <v>1282.5</v>
      </c>
      <c r="K29" s="84">
        <f ca="1">IF($O$5="KH-MV",IF(ROWS($1:1)&gt;COUNT(Dong),"",OFFSET('TH - MV'!Q$1,SMALL(Dong,ROWS($1:1)),)),IF(ROWS($1:1)&gt;COUNT(Dong1),"",OFFSET('TH - BR'!T$1,SMALL(Dong1,ROWS($1:1)),)))</f>
        <v>2821500</v>
      </c>
      <c r="L29" s="84">
        <f ca="1">IF($O$5="KH-MV",IF(ROWS($1:1)&gt;COUNT(Dong),"",OFFSET('TH - MV'!R$1,SMALL(Dong,ROWS($1:1)),)),IF(ROWS($1:1)&gt;COUNT(Dong1),"",OFFSET('TH - BR'!U$1,SMALL(Dong1,ROWS($1:1)),)))</f>
        <v>0</v>
      </c>
    </row>
    <row r="30" spans="2:12" ht="18.75" customHeight="1">
      <c r="B30" s="141" t="str">
        <f ca="1">IF($O$5="KH-MV",IF(ROWS($1:2)&gt;COUNT(Dong),"",OFFSET('TH - MV'!J$1,SMALL(Dong,ROWS($1:2)),)),IF(ROWS($1:2)&gt;COUNT(Dong1),"",OFFSET('TH - BR'!N$1,SMALL(Dong1,ROWS($1:2)),)))</f>
        <v>TM</v>
      </c>
      <c r="C30" s="81">
        <f ca="1">IF($O$5="KH-MV",IF(ROWS($1:2)&gt;COUNT(Dong),"",OFFSET('TH - MV'!I$1,SMALL(Dong,ROWS($1:2)),)),IF(ROWS($1:2)&gt;COUNT(Dong1),"",OFFSET('TH - BR'!M$1,SMALL(Dong1,ROWS($1:2)),)))</f>
        <v>42587</v>
      </c>
      <c r="D30" s="82" t="str">
        <f ca="1">IF($O$5="KH-MV",IF(ROWS($1:2)&gt;COUNT(Dong),"",OFFSET('TH - MV'!C$1,SMALL(Dong,ROWS($1:2)),)),IF(ROWS($1:2)&gt;COUNT(Dong1),"",OFFSET('TH - BR'!C$1,SMALL(Dong1,ROWS($1:2)),)))</f>
        <v>Thu tiền</v>
      </c>
      <c r="E30" s="83">
        <f ca="1">IF($O$5="KH-MV",IF(ROWS($1:2)&gt;COUNT(Dong),"",OFFSET('TH - MV'!D$1,SMALL(Dong,ROWS($1:2)),)),IF(ROWS($1:2)&gt;COUNT(Dong1),"",OFFSET('TH - BR'!D$1,SMALL(Dong1,ROWS($1:2)),)))</f>
        <v>0</v>
      </c>
      <c r="F30" s="83">
        <f ca="1">IF($O$5="KH-MV",IF(ROWS($1:2)&gt;COUNT(Dong),"",OFFSET('TH - MV'!E$1,SMALL(Dong,ROWS($1:2)),)),IF(ROWS($1:2)&gt;COUNT(Dong1),"",OFFSET('TH - BR'!E$1,SMALL(Dong1,ROWS($1:2)),)))</f>
        <v>0</v>
      </c>
      <c r="G30" s="83">
        <f ca="1">IF($O$5="KH-MV",IF(ROWS($1:2)&gt;COUNT(Dong),"",OFFSET('TH - MV'!F$1,SMALL(Dong,ROWS($1:2)),)),IF(ROWS($1:2)&gt;COUNT(Dong1),"",OFFSET('TH - BR'!F$1,SMALL(Dong1,ROWS($1:2)),)))</f>
        <v>0</v>
      </c>
      <c r="H30" s="84">
        <f ca="1">IF($O$5="KH-MV",IF(ROWS($1:2)&gt;COUNT(Dong),"",OFFSET('TH - MV'!M$1,SMALL(Dong,ROWS($1:2)),)),IF(ROWS($1:2)&gt;COUNT(Dong1),"",OFFSET('TH - BR'!P$1,SMALL(Dong1,ROWS($1:2)),)))</f>
        <v>0</v>
      </c>
      <c r="I30" s="84">
        <f ca="1">IF($O$5="KH-MV",IF(ROWS($1:2)&gt;COUNT(Dong),"",OFFSET('TH - MV'!N$1,SMALL(Dong,ROWS($1:2)),)),IF(ROWS($1:2)&gt;COUNT(Dong1),"",OFFSET('TH - BR'!Q$1,SMALL(Dong1,ROWS($1:2)),)))</f>
        <v>0</v>
      </c>
      <c r="J30" s="84">
        <f ca="1">IF($O$5="KH-MV",IF(ROWS($1:2)&gt;COUNT(Dong),"",OFFSET('TH - MV'!O$1,SMALL(Dong,ROWS($1:2)),)),IF(ROWS($1:2)&gt;COUNT(Dong1),"",OFFSET('TH - BR'!R$1,SMALL(Dong1,ROWS($1:2)),)))</f>
        <v>0</v>
      </c>
      <c r="K30" s="84">
        <f ca="1">IF($O$5="KH-MV",IF(ROWS($1:2)&gt;COUNT(Dong),"",OFFSET('TH - MV'!Q$1,SMALL(Dong,ROWS($1:2)),)),IF(ROWS($1:2)&gt;COUNT(Dong1),"",OFFSET('TH - BR'!T$1,SMALL(Dong1,ROWS($1:2)),)))</f>
        <v>0</v>
      </c>
      <c r="L30" s="84">
        <f ca="1">IF($O$5="KH-MV",IF(ROWS($1:2)&gt;COUNT(Dong),"",OFFSET('TH - MV'!R$1,SMALL(Dong,ROWS($1:2)),)),IF(ROWS($1:2)&gt;COUNT(Dong1),"",OFFSET('TH - BR'!U$1,SMALL(Dong1,ROWS($1:2)),)))</f>
        <v>2821500</v>
      </c>
    </row>
    <row r="31" spans="2:12" ht="18.75" customHeight="1">
      <c r="B31" s="141" t="str">
        <f ca="1">IF($O$5="KH-MV",IF(ROWS($1:3)&gt;COUNT(Dong),"",OFFSET('TH - MV'!J$1,SMALL(Dong,ROWS($1:3)),)),IF(ROWS($1:3)&gt;COUNT(Dong1),"",OFFSET('TH - BR'!N$1,SMALL(Dong1,ROWS($1:3)),)))</f>
        <v/>
      </c>
      <c r="C31" s="81" t="str">
        <f ca="1">IF($O$5="KH-MV",IF(ROWS($1:3)&gt;COUNT(Dong),"",OFFSET('TH - MV'!I$1,SMALL(Dong,ROWS($1:3)),)),IF(ROWS($1:3)&gt;COUNT(Dong1),"",OFFSET('TH - BR'!M$1,SMALL(Dong1,ROWS($1:3)),)))</f>
        <v/>
      </c>
      <c r="D31" s="82" t="str">
        <f ca="1">IF($O$5="KH-MV",IF(ROWS($1:3)&gt;COUNT(Dong),"",OFFSET('TH - MV'!C$1,SMALL(Dong,ROWS($1:3)),)),IF(ROWS($1:3)&gt;COUNT(Dong1),"",OFFSET('TH - BR'!C$1,SMALL(Dong1,ROWS($1:3)),)))</f>
        <v/>
      </c>
      <c r="E31" s="83" t="str">
        <f ca="1">IF($O$5="KH-MV",IF(ROWS($1:3)&gt;COUNT(Dong),"",OFFSET('TH - MV'!D$1,SMALL(Dong,ROWS($1:3)),)),IF(ROWS($1:3)&gt;COUNT(Dong1),"",OFFSET('TH - BR'!D$1,SMALL(Dong1,ROWS($1:3)),)))</f>
        <v/>
      </c>
      <c r="F31" s="83" t="str">
        <f ca="1">IF($O$5="KH-MV",IF(ROWS($1:3)&gt;COUNT(Dong),"",OFFSET('TH - MV'!E$1,SMALL(Dong,ROWS($1:3)),)),IF(ROWS($1:3)&gt;COUNT(Dong1),"",OFFSET('TH - BR'!E$1,SMALL(Dong1,ROWS($1:3)),)))</f>
        <v/>
      </c>
      <c r="G31" s="83" t="str">
        <f ca="1">IF($O$5="KH-MV",IF(ROWS($1:3)&gt;COUNT(Dong),"",OFFSET('TH - MV'!F$1,SMALL(Dong,ROWS($1:3)),)),IF(ROWS($1:3)&gt;COUNT(Dong1),"",OFFSET('TH - BR'!F$1,SMALL(Dong1,ROWS($1:3)),)))</f>
        <v/>
      </c>
      <c r="H31" s="84" t="str">
        <f ca="1">IF($O$5="KH-MV",IF(ROWS($1:3)&gt;COUNT(Dong),"",OFFSET('TH - MV'!M$1,SMALL(Dong,ROWS($1:3)),)),IF(ROWS($1:3)&gt;COUNT(Dong1),"",OFFSET('TH - BR'!P$1,SMALL(Dong1,ROWS($1:3)),)))</f>
        <v/>
      </c>
      <c r="I31" s="84" t="str">
        <f ca="1">IF($O$5="KH-MV",IF(ROWS($1:3)&gt;COUNT(Dong),"",OFFSET('TH - MV'!N$1,SMALL(Dong,ROWS($1:3)),)),IF(ROWS($1:3)&gt;COUNT(Dong1),"",OFFSET('TH - BR'!Q$1,SMALL(Dong1,ROWS($1:3)),)))</f>
        <v/>
      </c>
      <c r="J31" s="84" t="str">
        <f ca="1">IF($O$5="KH-MV",IF(ROWS($1:3)&gt;COUNT(Dong),"",OFFSET('TH - MV'!O$1,SMALL(Dong,ROWS($1:3)),)),IF(ROWS($1:3)&gt;COUNT(Dong1),"",OFFSET('TH - BR'!R$1,SMALL(Dong1,ROWS($1:3)),)))</f>
        <v/>
      </c>
      <c r="K31" s="84" t="str">
        <f ca="1">IF($O$5="KH-MV",IF(ROWS($1:3)&gt;COUNT(Dong),"",OFFSET('TH - MV'!Q$1,SMALL(Dong,ROWS($1:3)),)),IF(ROWS($1:3)&gt;COUNT(Dong1),"",OFFSET('TH - BR'!T$1,SMALL(Dong1,ROWS($1:3)),)))</f>
        <v/>
      </c>
      <c r="L31" s="84" t="str">
        <f ca="1">IF($O$5="KH-MV",IF(ROWS($1:3)&gt;COUNT(Dong),"",OFFSET('TH - MV'!R$1,SMALL(Dong,ROWS($1:3)),)),IF(ROWS($1:3)&gt;COUNT(Dong1),"",OFFSET('TH - BR'!U$1,SMALL(Dong1,ROWS($1:3)),)))</f>
        <v/>
      </c>
    </row>
    <row r="32" spans="2:12" ht="18.75" customHeight="1">
      <c r="B32" s="141" t="str">
        <f ca="1">IF($O$5="KH-MV",IF(ROWS($1:4)&gt;COUNT(Dong),"",OFFSET('TH - MV'!J$1,SMALL(Dong,ROWS($1:4)),)),IF(ROWS($1:4)&gt;COUNT(Dong1),"",OFFSET('TH - BR'!N$1,SMALL(Dong1,ROWS($1:4)),)))</f>
        <v/>
      </c>
      <c r="C32" s="81" t="str">
        <f ca="1">IF($O$5="KH-MV",IF(ROWS($1:4)&gt;COUNT(Dong),"",OFFSET('TH - MV'!I$1,SMALL(Dong,ROWS($1:4)),)),IF(ROWS($1:4)&gt;COUNT(Dong1),"",OFFSET('TH - BR'!M$1,SMALL(Dong1,ROWS($1:4)),)))</f>
        <v/>
      </c>
      <c r="D32" s="82" t="str">
        <f ca="1">IF($O$5="KH-MV",IF(ROWS($1:4)&gt;COUNT(Dong),"",OFFSET('TH - MV'!C$1,SMALL(Dong,ROWS($1:4)),)),IF(ROWS($1:4)&gt;COUNT(Dong1),"",OFFSET('TH - BR'!C$1,SMALL(Dong1,ROWS($1:4)),)))</f>
        <v/>
      </c>
      <c r="E32" s="83" t="str">
        <f ca="1">IF($O$5="KH-MV",IF(ROWS($1:4)&gt;COUNT(Dong),"",OFFSET('TH - MV'!D$1,SMALL(Dong,ROWS($1:4)),)),IF(ROWS($1:4)&gt;COUNT(Dong1),"",OFFSET('TH - BR'!D$1,SMALL(Dong1,ROWS($1:4)),)))</f>
        <v/>
      </c>
      <c r="F32" s="83" t="str">
        <f ca="1">IF($O$5="KH-MV",IF(ROWS($1:4)&gt;COUNT(Dong),"",OFFSET('TH - MV'!E$1,SMALL(Dong,ROWS($1:4)),)),IF(ROWS($1:4)&gt;COUNT(Dong1),"",OFFSET('TH - BR'!E$1,SMALL(Dong1,ROWS($1:4)),)))</f>
        <v/>
      </c>
      <c r="G32" s="83" t="str">
        <f ca="1">IF($O$5="KH-MV",IF(ROWS($1:4)&gt;COUNT(Dong),"",OFFSET('TH - MV'!F$1,SMALL(Dong,ROWS($1:4)),)),IF(ROWS($1:4)&gt;COUNT(Dong1),"",OFFSET('TH - BR'!F$1,SMALL(Dong1,ROWS($1:4)),)))</f>
        <v/>
      </c>
      <c r="H32" s="84" t="str">
        <f ca="1">IF($O$5="KH-MV",IF(ROWS($1:4)&gt;COUNT(Dong),"",OFFSET('TH - MV'!M$1,SMALL(Dong,ROWS($1:4)),)),IF(ROWS($1:4)&gt;COUNT(Dong1),"",OFFSET('TH - BR'!P$1,SMALL(Dong1,ROWS($1:4)),)))</f>
        <v/>
      </c>
      <c r="I32" s="84" t="str">
        <f ca="1">IF($O$5="KH-MV",IF(ROWS($1:4)&gt;COUNT(Dong),"",OFFSET('TH - MV'!N$1,SMALL(Dong,ROWS($1:4)),)),IF(ROWS($1:4)&gt;COUNT(Dong1),"",OFFSET('TH - BR'!Q$1,SMALL(Dong1,ROWS($1:4)),)))</f>
        <v/>
      </c>
      <c r="J32" s="84" t="str">
        <f ca="1">IF($O$5="KH-MV",IF(ROWS($1:4)&gt;COUNT(Dong),"",OFFSET('TH - MV'!O$1,SMALL(Dong,ROWS($1:4)),)),IF(ROWS($1:4)&gt;COUNT(Dong1),"",OFFSET('TH - BR'!R$1,SMALL(Dong1,ROWS($1:4)),)))</f>
        <v/>
      </c>
      <c r="K32" s="84" t="str">
        <f ca="1">IF($O$5="KH-MV",IF(ROWS($1:4)&gt;COUNT(Dong),"",OFFSET('TH - MV'!Q$1,SMALL(Dong,ROWS($1:4)),)),IF(ROWS($1:4)&gt;COUNT(Dong1),"",OFFSET('TH - BR'!T$1,SMALL(Dong1,ROWS($1:4)),)))</f>
        <v/>
      </c>
      <c r="L32" s="84" t="str">
        <f ca="1">IF($O$5="KH-MV",IF(ROWS($1:4)&gt;COUNT(Dong),"",OFFSET('TH - MV'!R$1,SMALL(Dong,ROWS($1:4)),)),IF(ROWS($1:4)&gt;COUNT(Dong1),"",OFFSET('TH - BR'!U$1,SMALL(Dong1,ROWS($1:4)),)))</f>
        <v/>
      </c>
    </row>
    <row r="33" spans="2:12" ht="18.75" customHeight="1">
      <c r="B33" s="141" t="str">
        <f ca="1">IF($O$5="KH-MV",IF(ROWS($1:5)&gt;COUNT(Dong),"",OFFSET('TH - MV'!J$1,SMALL(Dong,ROWS($1:5)),)),IF(ROWS($1:5)&gt;COUNT(Dong1),"",OFFSET('TH - BR'!N$1,SMALL(Dong1,ROWS($1:5)),)))</f>
        <v/>
      </c>
      <c r="C33" s="81" t="str">
        <f ca="1">IF($O$5="KH-MV",IF(ROWS($1:5)&gt;COUNT(Dong),"",OFFSET('TH - MV'!I$1,SMALL(Dong,ROWS($1:5)),)),IF(ROWS($1:5)&gt;COUNT(Dong1),"",OFFSET('TH - BR'!M$1,SMALL(Dong1,ROWS($1:5)),)))</f>
        <v/>
      </c>
      <c r="D33" s="82" t="str">
        <f ca="1">IF($O$5="KH-MV",IF(ROWS($1:5)&gt;COUNT(Dong),"",OFFSET('TH - MV'!C$1,SMALL(Dong,ROWS($1:5)),)),IF(ROWS($1:5)&gt;COUNT(Dong1),"",OFFSET('TH - BR'!C$1,SMALL(Dong1,ROWS($1:5)),)))</f>
        <v/>
      </c>
      <c r="E33" s="83" t="str">
        <f ca="1">IF($O$5="KH-MV",IF(ROWS($1:5)&gt;COUNT(Dong),"",OFFSET('TH - MV'!D$1,SMALL(Dong,ROWS($1:5)),)),IF(ROWS($1:5)&gt;COUNT(Dong1),"",OFFSET('TH - BR'!D$1,SMALL(Dong1,ROWS($1:5)),)))</f>
        <v/>
      </c>
      <c r="F33" s="83" t="str">
        <f ca="1">IF($O$5="KH-MV",IF(ROWS($1:5)&gt;COUNT(Dong),"",OFFSET('TH - MV'!E$1,SMALL(Dong,ROWS($1:5)),)),IF(ROWS($1:5)&gt;COUNT(Dong1),"",OFFSET('TH - BR'!E$1,SMALL(Dong1,ROWS($1:5)),)))</f>
        <v/>
      </c>
      <c r="G33" s="83" t="str">
        <f ca="1">IF($O$5="KH-MV",IF(ROWS($1:5)&gt;COUNT(Dong),"",OFFSET('TH - MV'!F$1,SMALL(Dong,ROWS($1:5)),)),IF(ROWS($1:5)&gt;COUNT(Dong1),"",OFFSET('TH - BR'!F$1,SMALL(Dong1,ROWS($1:5)),)))</f>
        <v/>
      </c>
      <c r="H33" s="84" t="str">
        <f ca="1">IF($O$5="KH-MV",IF(ROWS($1:5)&gt;COUNT(Dong),"",OFFSET('TH - MV'!M$1,SMALL(Dong,ROWS($1:5)),)),IF(ROWS($1:5)&gt;COUNT(Dong1),"",OFFSET('TH - BR'!P$1,SMALL(Dong1,ROWS($1:5)),)))</f>
        <v/>
      </c>
      <c r="I33" s="84" t="str">
        <f ca="1">IF($O$5="KH-MV",IF(ROWS($1:5)&gt;COUNT(Dong),"",OFFSET('TH - MV'!N$1,SMALL(Dong,ROWS($1:5)),)),IF(ROWS($1:5)&gt;COUNT(Dong1),"",OFFSET('TH - BR'!Q$1,SMALL(Dong1,ROWS($1:5)),)))</f>
        <v/>
      </c>
      <c r="J33" s="84" t="str">
        <f ca="1">IF($O$5="KH-MV",IF(ROWS($1:5)&gt;COUNT(Dong),"",OFFSET('TH - MV'!O$1,SMALL(Dong,ROWS($1:5)),)),IF(ROWS($1:5)&gt;COUNT(Dong1),"",OFFSET('TH - BR'!R$1,SMALL(Dong1,ROWS($1:5)),)))</f>
        <v/>
      </c>
      <c r="K33" s="84" t="str">
        <f ca="1">IF($O$5="KH-MV",IF(ROWS($1:5)&gt;COUNT(Dong),"",OFFSET('TH - MV'!Q$1,SMALL(Dong,ROWS($1:5)),)),IF(ROWS($1:5)&gt;COUNT(Dong1),"",OFFSET('TH - BR'!T$1,SMALL(Dong1,ROWS($1:5)),)))</f>
        <v/>
      </c>
      <c r="L33" s="84" t="str">
        <f ca="1">IF($O$5="KH-MV",IF(ROWS($1:5)&gt;COUNT(Dong),"",OFFSET('TH - MV'!R$1,SMALL(Dong,ROWS($1:5)),)),IF(ROWS($1:5)&gt;COUNT(Dong1),"",OFFSET('TH - BR'!U$1,SMALL(Dong1,ROWS($1:5)),)))</f>
        <v/>
      </c>
    </row>
    <row r="34" spans="2:12" ht="18.75" customHeight="1">
      <c r="B34" s="141" t="str">
        <f ca="1">IF($O$5="KH-MV",IF(ROWS($1:6)&gt;COUNT(Dong),"",OFFSET('TH - MV'!J$1,SMALL(Dong,ROWS($1:6)),)),IF(ROWS($1:6)&gt;COUNT(Dong1),"",OFFSET('TH - BR'!N$1,SMALL(Dong1,ROWS($1:6)),)))</f>
        <v/>
      </c>
      <c r="C34" s="81" t="str">
        <f ca="1">IF($O$5="KH-MV",IF(ROWS($1:6)&gt;COUNT(Dong),"",OFFSET('TH - MV'!I$1,SMALL(Dong,ROWS($1:6)),)),IF(ROWS($1:6)&gt;COUNT(Dong1),"",OFFSET('TH - BR'!M$1,SMALL(Dong1,ROWS($1:6)),)))</f>
        <v/>
      </c>
      <c r="D34" s="82" t="str">
        <f ca="1">IF($O$5="KH-MV",IF(ROWS($1:6)&gt;COUNT(Dong),"",OFFSET('TH - MV'!C$1,SMALL(Dong,ROWS($1:6)),)),IF(ROWS($1:6)&gt;COUNT(Dong1),"",OFFSET('TH - BR'!C$1,SMALL(Dong1,ROWS($1:6)),)))</f>
        <v/>
      </c>
      <c r="E34" s="83" t="str">
        <f ca="1">IF($O$5="KH-MV",IF(ROWS($1:6)&gt;COUNT(Dong),"",OFFSET('TH - MV'!D$1,SMALL(Dong,ROWS($1:6)),)),IF(ROWS($1:6)&gt;COUNT(Dong1),"",OFFSET('TH - BR'!D$1,SMALL(Dong1,ROWS($1:6)),)))</f>
        <v/>
      </c>
      <c r="F34" s="83" t="str">
        <f ca="1">IF($O$5="KH-MV",IF(ROWS($1:6)&gt;COUNT(Dong),"",OFFSET('TH - MV'!E$1,SMALL(Dong,ROWS($1:6)),)),IF(ROWS($1:6)&gt;COUNT(Dong1),"",OFFSET('TH - BR'!E$1,SMALL(Dong1,ROWS($1:6)),)))</f>
        <v/>
      </c>
      <c r="G34" s="83" t="str">
        <f ca="1">IF($O$5="KH-MV",IF(ROWS($1:6)&gt;COUNT(Dong),"",OFFSET('TH - MV'!F$1,SMALL(Dong,ROWS($1:6)),)),IF(ROWS($1:6)&gt;COUNT(Dong1),"",OFFSET('TH - BR'!F$1,SMALL(Dong1,ROWS($1:6)),)))</f>
        <v/>
      </c>
      <c r="H34" s="84" t="str">
        <f ca="1">IF($O$5="KH-MV",IF(ROWS($1:6)&gt;COUNT(Dong),"",OFFSET('TH - MV'!M$1,SMALL(Dong,ROWS($1:6)),)),IF(ROWS($1:6)&gt;COUNT(Dong1),"",OFFSET('TH - BR'!P$1,SMALL(Dong1,ROWS($1:6)),)))</f>
        <v/>
      </c>
      <c r="I34" s="84" t="str">
        <f ca="1">IF($O$5="KH-MV",IF(ROWS($1:6)&gt;COUNT(Dong),"",OFFSET('TH - MV'!N$1,SMALL(Dong,ROWS($1:6)),)),IF(ROWS($1:6)&gt;COUNT(Dong1),"",OFFSET('TH - BR'!Q$1,SMALL(Dong1,ROWS($1:6)),)))</f>
        <v/>
      </c>
      <c r="J34" s="84" t="str">
        <f ca="1">IF($O$5="KH-MV",IF(ROWS($1:6)&gt;COUNT(Dong),"",OFFSET('TH - MV'!O$1,SMALL(Dong,ROWS($1:6)),)),IF(ROWS($1:6)&gt;COUNT(Dong1),"",OFFSET('TH - BR'!R$1,SMALL(Dong1,ROWS($1:6)),)))</f>
        <v/>
      </c>
      <c r="K34" s="84" t="str">
        <f ca="1">IF($O$5="KH-MV",IF(ROWS($1:6)&gt;COUNT(Dong),"",OFFSET('TH - MV'!Q$1,SMALL(Dong,ROWS($1:6)),)),IF(ROWS($1:6)&gt;COUNT(Dong1),"",OFFSET('TH - BR'!T$1,SMALL(Dong1,ROWS($1:6)),)))</f>
        <v/>
      </c>
      <c r="L34" s="84" t="str">
        <f ca="1">IF($O$5="KH-MV",IF(ROWS($1:6)&gt;COUNT(Dong),"",OFFSET('TH - MV'!R$1,SMALL(Dong,ROWS($1:6)),)),IF(ROWS($1:6)&gt;COUNT(Dong1),"",OFFSET('TH - BR'!U$1,SMALL(Dong1,ROWS($1:6)),)))</f>
        <v/>
      </c>
    </row>
    <row r="35" spans="2:12" ht="18.75" customHeight="1">
      <c r="B35" s="141" t="str">
        <f ca="1">IF($O$5="KH-MV",IF(ROWS($1:7)&gt;COUNT(Dong),"",OFFSET('TH - MV'!J$1,SMALL(Dong,ROWS($1:7)),)),IF(ROWS($1:7)&gt;COUNT(Dong1),"",OFFSET('TH - BR'!N$1,SMALL(Dong1,ROWS($1:7)),)))</f>
        <v/>
      </c>
      <c r="C35" s="81" t="str">
        <f ca="1">IF($O$5="KH-MV",IF(ROWS($1:7)&gt;COUNT(Dong),"",OFFSET('TH - MV'!I$1,SMALL(Dong,ROWS($1:7)),)),IF(ROWS($1:7)&gt;COUNT(Dong1),"",OFFSET('TH - BR'!M$1,SMALL(Dong1,ROWS($1:7)),)))</f>
        <v/>
      </c>
      <c r="D35" s="82" t="str">
        <f ca="1">IF($O$5="KH-MV",IF(ROWS($1:7)&gt;COUNT(Dong),"",OFFSET('TH - MV'!C$1,SMALL(Dong,ROWS($1:7)),)),IF(ROWS($1:7)&gt;COUNT(Dong1),"",OFFSET('TH - BR'!C$1,SMALL(Dong1,ROWS($1:7)),)))</f>
        <v/>
      </c>
      <c r="E35" s="83" t="str">
        <f ca="1">IF($O$5="KH-MV",IF(ROWS($1:7)&gt;COUNT(Dong),"",OFFSET('TH - MV'!D$1,SMALL(Dong,ROWS($1:7)),)),IF(ROWS($1:7)&gt;COUNT(Dong1),"",OFFSET('TH - BR'!D$1,SMALL(Dong1,ROWS($1:7)),)))</f>
        <v/>
      </c>
      <c r="F35" s="83" t="str">
        <f ca="1">IF($O$5="KH-MV",IF(ROWS($1:7)&gt;COUNT(Dong),"",OFFSET('TH - MV'!E$1,SMALL(Dong,ROWS($1:7)),)),IF(ROWS($1:7)&gt;COUNT(Dong1),"",OFFSET('TH - BR'!E$1,SMALL(Dong1,ROWS($1:7)),)))</f>
        <v/>
      </c>
      <c r="G35" s="83" t="str">
        <f ca="1">IF($O$5="KH-MV",IF(ROWS($1:7)&gt;COUNT(Dong),"",OFFSET('TH - MV'!F$1,SMALL(Dong,ROWS($1:7)),)),IF(ROWS($1:7)&gt;COUNT(Dong1),"",OFFSET('TH - BR'!F$1,SMALL(Dong1,ROWS($1:7)),)))</f>
        <v/>
      </c>
      <c r="H35" s="84" t="str">
        <f ca="1">IF($O$5="KH-MV",IF(ROWS($1:7)&gt;COUNT(Dong),"",OFFSET('TH - MV'!M$1,SMALL(Dong,ROWS($1:7)),)),IF(ROWS($1:7)&gt;COUNT(Dong1),"",OFFSET('TH - BR'!P$1,SMALL(Dong1,ROWS($1:7)),)))</f>
        <v/>
      </c>
      <c r="I35" s="84" t="str">
        <f ca="1">IF($O$5="KH-MV",IF(ROWS($1:7)&gt;COUNT(Dong),"",OFFSET('TH - MV'!N$1,SMALL(Dong,ROWS($1:7)),)),IF(ROWS($1:7)&gt;COUNT(Dong1),"",OFFSET('TH - BR'!Q$1,SMALL(Dong1,ROWS($1:7)),)))</f>
        <v/>
      </c>
      <c r="J35" s="84" t="str">
        <f ca="1">IF($O$5="KH-MV",IF(ROWS($1:7)&gt;COUNT(Dong),"",OFFSET('TH - MV'!O$1,SMALL(Dong,ROWS($1:7)),)),IF(ROWS($1:7)&gt;COUNT(Dong1),"",OFFSET('TH - BR'!R$1,SMALL(Dong1,ROWS($1:7)),)))</f>
        <v/>
      </c>
      <c r="K35" s="84" t="str">
        <f ca="1">IF($O$5="KH-MV",IF(ROWS($1:7)&gt;COUNT(Dong),"",OFFSET('TH - MV'!Q$1,SMALL(Dong,ROWS($1:7)),)),IF(ROWS($1:7)&gt;COUNT(Dong1),"",OFFSET('TH - BR'!T$1,SMALL(Dong1,ROWS($1:7)),)))</f>
        <v/>
      </c>
      <c r="L35" s="84" t="str">
        <f ca="1">IF($O$5="KH-MV",IF(ROWS($1:7)&gt;COUNT(Dong),"",OFFSET('TH - MV'!R$1,SMALL(Dong,ROWS($1:7)),)),IF(ROWS($1:7)&gt;COUNT(Dong1),"",OFFSET('TH - BR'!U$1,SMALL(Dong1,ROWS($1:7)),)))</f>
        <v/>
      </c>
    </row>
    <row r="36" spans="2:12" ht="18.75" customHeight="1">
      <c r="B36" s="141" t="str">
        <f ca="1">IF($O$5="KH-MV",IF(ROWS($1:8)&gt;COUNT(Dong),"",OFFSET('TH - MV'!J$1,SMALL(Dong,ROWS($1:8)),)),IF(ROWS($1:8)&gt;COUNT(Dong1),"",OFFSET('TH - BR'!N$1,SMALL(Dong1,ROWS($1:8)),)))</f>
        <v/>
      </c>
      <c r="C36" s="81" t="str">
        <f ca="1">IF($O$5="KH-MV",IF(ROWS($1:8)&gt;COUNT(Dong),"",OFFSET('TH - MV'!I$1,SMALL(Dong,ROWS($1:8)),)),IF(ROWS($1:8)&gt;COUNT(Dong1),"",OFFSET('TH - BR'!M$1,SMALL(Dong1,ROWS($1:8)),)))</f>
        <v/>
      </c>
      <c r="D36" s="82" t="str">
        <f ca="1">IF($O$5="KH-MV",IF(ROWS($1:8)&gt;COUNT(Dong),"",OFFSET('TH - MV'!C$1,SMALL(Dong,ROWS($1:8)),)),IF(ROWS($1:8)&gt;COUNT(Dong1),"",OFFSET('TH - BR'!C$1,SMALL(Dong1,ROWS($1:8)),)))</f>
        <v/>
      </c>
      <c r="E36" s="83" t="str">
        <f ca="1">IF($O$5="KH-MV",IF(ROWS($1:8)&gt;COUNT(Dong),"",OFFSET('TH - MV'!D$1,SMALL(Dong,ROWS($1:8)),)),IF(ROWS($1:8)&gt;COUNT(Dong1),"",OFFSET('TH - BR'!D$1,SMALL(Dong1,ROWS($1:8)),)))</f>
        <v/>
      </c>
      <c r="F36" s="83" t="str">
        <f ca="1">IF($O$5="KH-MV",IF(ROWS($1:8)&gt;COUNT(Dong),"",OFFSET('TH - MV'!E$1,SMALL(Dong,ROWS($1:8)),)),IF(ROWS($1:8)&gt;COUNT(Dong1),"",OFFSET('TH - BR'!E$1,SMALL(Dong1,ROWS($1:8)),)))</f>
        <v/>
      </c>
      <c r="G36" s="83" t="str">
        <f ca="1">IF($O$5="KH-MV",IF(ROWS($1:8)&gt;COUNT(Dong),"",OFFSET('TH - MV'!F$1,SMALL(Dong,ROWS($1:8)),)),IF(ROWS($1:8)&gt;COUNT(Dong1),"",OFFSET('TH - BR'!F$1,SMALL(Dong1,ROWS($1:8)),)))</f>
        <v/>
      </c>
      <c r="H36" s="84" t="str">
        <f ca="1">IF($O$5="KH-MV",IF(ROWS($1:8)&gt;COUNT(Dong),"",OFFSET('TH - MV'!M$1,SMALL(Dong,ROWS($1:8)),)),IF(ROWS($1:8)&gt;COUNT(Dong1),"",OFFSET('TH - BR'!P$1,SMALL(Dong1,ROWS($1:8)),)))</f>
        <v/>
      </c>
      <c r="I36" s="84" t="str">
        <f ca="1">IF($O$5="KH-MV",IF(ROWS($1:8)&gt;COUNT(Dong),"",OFFSET('TH - MV'!N$1,SMALL(Dong,ROWS($1:8)),)),IF(ROWS($1:8)&gt;COUNT(Dong1),"",OFFSET('TH - BR'!Q$1,SMALL(Dong1,ROWS($1:8)),)))</f>
        <v/>
      </c>
      <c r="J36" s="84" t="str">
        <f ca="1">IF($O$5="KH-MV",IF(ROWS($1:8)&gt;COUNT(Dong),"",OFFSET('TH - MV'!O$1,SMALL(Dong,ROWS($1:8)),)),IF(ROWS($1:8)&gt;COUNT(Dong1),"",OFFSET('TH - BR'!R$1,SMALL(Dong1,ROWS($1:8)),)))</f>
        <v/>
      </c>
      <c r="K36" s="84" t="str">
        <f ca="1">IF($O$5="KH-MV",IF(ROWS($1:8)&gt;COUNT(Dong),"",OFFSET('TH - MV'!Q$1,SMALL(Dong,ROWS($1:8)),)),IF(ROWS($1:8)&gt;COUNT(Dong1),"",OFFSET('TH - BR'!T$1,SMALL(Dong1,ROWS($1:8)),)))</f>
        <v/>
      </c>
      <c r="L36" s="84" t="str">
        <f ca="1">IF($O$5="KH-MV",IF(ROWS($1:8)&gt;COUNT(Dong),"",OFFSET('TH - MV'!R$1,SMALL(Dong,ROWS($1:8)),)),IF(ROWS($1:8)&gt;COUNT(Dong1),"",OFFSET('TH - BR'!U$1,SMALL(Dong1,ROWS($1:8)),)))</f>
        <v/>
      </c>
    </row>
    <row r="37" spans="2:12" ht="18.75" customHeight="1">
      <c r="B37" s="141" t="str">
        <f ca="1">IF($O$5="KH-MV",IF(ROWS($1:9)&gt;COUNT(Dong),"",OFFSET('TH - MV'!J$1,SMALL(Dong,ROWS($1:9)),)),IF(ROWS($1:9)&gt;COUNT(Dong1),"",OFFSET('TH - BR'!N$1,SMALL(Dong1,ROWS($1:9)),)))</f>
        <v/>
      </c>
      <c r="C37" s="81" t="str">
        <f ca="1">IF($O$5="KH-MV",IF(ROWS($1:9)&gt;COUNT(Dong),"",OFFSET('TH - MV'!I$1,SMALL(Dong,ROWS($1:9)),)),IF(ROWS($1:9)&gt;COUNT(Dong1),"",OFFSET('TH - BR'!M$1,SMALL(Dong1,ROWS($1:9)),)))</f>
        <v/>
      </c>
      <c r="D37" s="82" t="str">
        <f ca="1">IF($O$5="KH-MV",IF(ROWS($1:9)&gt;COUNT(Dong),"",OFFSET('TH - MV'!C$1,SMALL(Dong,ROWS($1:9)),)),IF(ROWS($1:9)&gt;COUNT(Dong1),"",OFFSET('TH - BR'!C$1,SMALL(Dong1,ROWS($1:9)),)))</f>
        <v/>
      </c>
      <c r="E37" s="83" t="str">
        <f ca="1">IF($O$5="KH-MV",IF(ROWS($1:9)&gt;COUNT(Dong),"",OFFSET('TH - MV'!D$1,SMALL(Dong,ROWS($1:9)),)),IF(ROWS($1:9)&gt;COUNT(Dong1),"",OFFSET('TH - BR'!D$1,SMALL(Dong1,ROWS($1:9)),)))</f>
        <v/>
      </c>
      <c r="F37" s="83" t="str">
        <f ca="1">IF($O$5="KH-MV",IF(ROWS($1:9)&gt;COUNT(Dong),"",OFFSET('TH - MV'!E$1,SMALL(Dong,ROWS($1:9)),)),IF(ROWS($1:9)&gt;COUNT(Dong1),"",OFFSET('TH - BR'!E$1,SMALL(Dong1,ROWS($1:9)),)))</f>
        <v/>
      </c>
      <c r="G37" s="83" t="str">
        <f ca="1">IF($O$5="KH-MV",IF(ROWS($1:9)&gt;COUNT(Dong),"",OFFSET('TH - MV'!F$1,SMALL(Dong,ROWS($1:9)),)),IF(ROWS($1:9)&gt;COUNT(Dong1),"",OFFSET('TH - BR'!F$1,SMALL(Dong1,ROWS($1:9)),)))</f>
        <v/>
      </c>
      <c r="H37" s="84" t="str">
        <f ca="1">IF($O$5="KH-MV",IF(ROWS($1:9)&gt;COUNT(Dong),"",OFFSET('TH - MV'!M$1,SMALL(Dong,ROWS($1:9)),)),IF(ROWS($1:9)&gt;COUNT(Dong1),"",OFFSET('TH - BR'!P$1,SMALL(Dong1,ROWS($1:9)),)))</f>
        <v/>
      </c>
      <c r="I37" s="84" t="str">
        <f ca="1">IF($O$5="KH-MV",IF(ROWS($1:9)&gt;COUNT(Dong),"",OFFSET('TH - MV'!N$1,SMALL(Dong,ROWS($1:9)),)),IF(ROWS($1:9)&gt;COUNT(Dong1),"",OFFSET('TH - BR'!Q$1,SMALL(Dong1,ROWS($1:9)),)))</f>
        <v/>
      </c>
      <c r="J37" s="84" t="str">
        <f ca="1">IF($O$5="KH-MV",IF(ROWS($1:9)&gt;COUNT(Dong),"",OFFSET('TH - MV'!O$1,SMALL(Dong,ROWS($1:9)),)),IF(ROWS($1:9)&gt;COUNT(Dong1),"",OFFSET('TH - BR'!R$1,SMALL(Dong1,ROWS($1:9)),)))</f>
        <v/>
      </c>
      <c r="K37" s="84" t="str">
        <f ca="1">IF($O$5="KH-MV",IF(ROWS($1:9)&gt;COUNT(Dong),"",OFFSET('TH - MV'!Q$1,SMALL(Dong,ROWS($1:9)),)),IF(ROWS($1:9)&gt;COUNT(Dong1),"",OFFSET('TH - BR'!T$1,SMALL(Dong1,ROWS($1:9)),)))</f>
        <v/>
      </c>
      <c r="L37" s="84" t="str">
        <f ca="1">IF($O$5="KH-MV",IF(ROWS($1:9)&gt;COUNT(Dong),"",OFFSET('TH - MV'!R$1,SMALL(Dong,ROWS($1:9)),)),IF(ROWS($1:9)&gt;COUNT(Dong1),"",OFFSET('TH - BR'!U$1,SMALL(Dong1,ROWS($1:9)),)))</f>
        <v/>
      </c>
    </row>
    <row r="38" spans="2:12" ht="18.75" customHeight="1">
      <c r="B38" s="141" t="str">
        <f ca="1">IF($O$5="KH-MV",IF(ROWS($1:10)&gt;COUNT(Dong),"",OFFSET('TH - MV'!J$1,SMALL(Dong,ROWS($1:10)),)),IF(ROWS($1:10)&gt;COUNT(Dong1),"",OFFSET('TH - BR'!N$1,SMALL(Dong1,ROWS($1:10)),)))</f>
        <v/>
      </c>
      <c r="C38" s="81" t="str">
        <f ca="1">IF($O$5="KH-MV",IF(ROWS($1:10)&gt;COUNT(Dong),"",OFFSET('TH - MV'!I$1,SMALL(Dong,ROWS($1:10)),)),IF(ROWS($1:10)&gt;COUNT(Dong1),"",OFFSET('TH - BR'!M$1,SMALL(Dong1,ROWS($1:10)),)))</f>
        <v/>
      </c>
      <c r="D38" s="82" t="str">
        <f ca="1">IF($O$5="KH-MV",IF(ROWS($1:10)&gt;COUNT(Dong),"",OFFSET('TH - MV'!C$1,SMALL(Dong,ROWS($1:10)),)),IF(ROWS($1:10)&gt;COUNT(Dong1),"",OFFSET('TH - BR'!C$1,SMALL(Dong1,ROWS($1:10)),)))</f>
        <v/>
      </c>
      <c r="E38" s="83" t="str">
        <f ca="1">IF($O$5="KH-MV",IF(ROWS($1:10)&gt;COUNT(Dong),"",OFFSET('TH - MV'!D$1,SMALL(Dong,ROWS($1:10)),)),IF(ROWS($1:10)&gt;COUNT(Dong1),"",OFFSET('TH - BR'!D$1,SMALL(Dong1,ROWS($1:10)),)))</f>
        <v/>
      </c>
      <c r="F38" s="83" t="str">
        <f ca="1">IF($O$5="KH-MV",IF(ROWS($1:10)&gt;COUNT(Dong),"",OFFSET('TH - MV'!E$1,SMALL(Dong,ROWS($1:10)),)),IF(ROWS($1:10)&gt;COUNT(Dong1),"",OFFSET('TH - BR'!E$1,SMALL(Dong1,ROWS($1:10)),)))</f>
        <v/>
      </c>
      <c r="G38" s="83" t="str">
        <f ca="1">IF($O$5="KH-MV",IF(ROWS($1:10)&gt;COUNT(Dong),"",OFFSET('TH - MV'!F$1,SMALL(Dong,ROWS($1:10)),)),IF(ROWS($1:10)&gt;COUNT(Dong1),"",OFFSET('TH - BR'!F$1,SMALL(Dong1,ROWS($1:10)),)))</f>
        <v/>
      </c>
      <c r="H38" s="84" t="str">
        <f ca="1">IF($O$5="KH-MV",IF(ROWS($1:10)&gt;COUNT(Dong),"",OFFSET('TH - MV'!M$1,SMALL(Dong,ROWS($1:10)),)),IF(ROWS($1:10)&gt;COUNT(Dong1),"",OFFSET('TH - BR'!P$1,SMALL(Dong1,ROWS($1:10)),)))</f>
        <v/>
      </c>
      <c r="I38" s="84" t="str">
        <f ca="1">IF($O$5="KH-MV",IF(ROWS($1:10)&gt;COUNT(Dong),"",OFFSET('TH - MV'!N$1,SMALL(Dong,ROWS($1:10)),)),IF(ROWS($1:10)&gt;COUNT(Dong1),"",OFFSET('TH - BR'!Q$1,SMALL(Dong1,ROWS($1:10)),)))</f>
        <v/>
      </c>
      <c r="J38" s="84" t="str">
        <f ca="1">IF($O$5="KH-MV",IF(ROWS($1:10)&gt;COUNT(Dong),"",OFFSET('TH - MV'!O$1,SMALL(Dong,ROWS($1:10)),)),IF(ROWS($1:10)&gt;COUNT(Dong1),"",OFFSET('TH - BR'!R$1,SMALL(Dong1,ROWS($1:10)),)))</f>
        <v/>
      </c>
      <c r="K38" s="84" t="str">
        <f ca="1">IF($O$5="KH-MV",IF(ROWS($1:10)&gt;COUNT(Dong),"",OFFSET('TH - MV'!Q$1,SMALL(Dong,ROWS($1:10)),)),IF(ROWS($1:10)&gt;COUNT(Dong1),"",OFFSET('TH - BR'!T$1,SMALL(Dong1,ROWS($1:10)),)))</f>
        <v/>
      </c>
      <c r="L38" s="84" t="str">
        <f ca="1">IF($O$5="KH-MV",IF(ROWS($1:10)&gt;COUNT(Dong),"",OFFSET('TH - MV'!R$1,SMALL(Dong,ROWS($1:10)),)),IF(ROWS($1:10)&gt;COUNT(Dong1),"",OFFSET('TH - BR'!U$1,SMALL(Dong1,ROWS($1:10)),)))</f>
        <v/>
      </c>
    </row>
    <row r="39" spans="2:12" ht="18.75" customHeight="1">
      <c r="B39" s="141" t="str">
        <f ca="1">IF($O$5="KH-MV",IF(ROWS($1:11)&gt;COUNT(Dong),"",OFFSET('TH - MV'!J$1,SMALL(Dong,ROWS($1:11)),)),IF(ROWS($1:11)&gt;COUNT(Dong1),"",OFFSET('TH - BR'!N$1,SMALL(Dong1,ROWS($1:11)),)))</f>
        <v/>
      </c>
      <c r="C39" s="81" t="str">
        <f ca="1">IF($O$5="KH-MV",IF(ROWS($1:11)&gt;COUNT(Dong),"",OFFSET('TH - MV'!I$1,SMALL(Dong,ROWS($1:11)),)),IF(ROWS($1:11)&gt;COUNT(Dong1),"",OFFSET('TH - BR'!M$1,SMALL(Dong1,ROWS($1:11)),)))</f>
        <v/>
      </c>
      <c r="D39" s="82" t="str">
        <f ca="1">IF($O$5="KH-MV",IF(ROWS($1:11)&gt;COUNT(Dong),"",OFFSET('TH - MV'!C$1,SMALL(Dong,ROWS($1:11)),)),IF(ROWS($1:11)&gt;COUNT(Dong1),"",OFFSET('TH - BR'!C$1,SMALL(Dong1,ROWS($1:11)),)))</f>
        <v/>
      </c>
      <c r="E39" s="83" t="str">
        <f ca="1">IF($O$5="KH-MV",IF(ROWS($1:11)&gt;COUNT(Dong),"",OFFSET('TH - MV'!D$1,SMALL(Dong,ROWS($1:11)),)),IF(ROWS($1:11)&gt;COUNT(Dong1),"",OFFSET('TH - BR'!D$1,SMALL(Dong1,ROWS($1:11)),)))</f>
        <v/>
      </c>
      <c r="F39" s="83" t="str">
        <f ca="1">IF($O$5="KH-MV",IF(ROWS($1:11)&gt;COUNT(Dong),"",OFFSET('TH - MV'!E$1,SMALL(Dong,ROWS($1:11)),)),IF(ROWS($1:11)&gt;COUNT(Dong1),"",OFFSET('TH - BR'!E$1,SMALL(Dong1,ROWS($1:11)),)))</f>
        <v/>
      </c>
      <c r="G39" s="83" t="str">
        <f ca="1">IF($O$5="KH-MV",IF(ROWS($1:11)&gt;COUNT(Dong),"",OFFSET('TH - MV'!F$1,SMALL(Dong,ROWS($1:11)),)),IF(ROWS($1:11)&gt;COUNT(Dong1),"",OFFSET('TH - BR'!F$1,SMALL(Dong1,ROWS($1:11)),)))</f>
        <v/>
      </c>
      <c r="H39" s="84" t="str">
        <f ca="1">IF($O$5="KH-MV",IF(ROWS($1:11)&gt;COUNT(Dong),"",OFFSET('TH - MV'!M$1,SMALL(Dong,ROWS($1:11)),)),IF(ROWS($1:11)&gt;COUNT(Dong1),"",OFFSET('TH - BR'!P$1,SMALL(Dong1,ROWS($1:11)),)))</f>
        <v/>
      </c>
      <c r="I39" s="84" t="str">
        <f ca="1">IF($O$5="KH-MV",IF(ROWS($1:11)&gt;COUNT(Dong),"",OFFSET('TH - MV'!N$1,SMALL(Dong,ROWS($1:11)),)),IF(ROWS($1:11)&gt;COUNT(Dong1),"",OFFSET('TH - BR'!Q$1,SMALL(Dong1,ROWS($1:11)),)))</f>
        <v/>
      </c>
      <c r="J39" s="84" t="str">
        <f ca="1">IF($O$5="KH-MV",IF(ROWS($1:11)&gt;COUNT(Dong),"",OFFSET('TH - MV'!O$1,SMALL(Dong,ROWS($1:11)),)),IF(ROWS($1:11)&gt;COUNT(Dong1),"",OFFSET('TH - BR'!R$1,SMALL(Dong1,ROWS($1:11)),)))</f>
        <v/>
      </c>
      <c r="K39" s="84" t="str">
        <f ca="1">IF($O$5="KH-MV",IF(ROWS($1:11)&gt;COUNT(Dong),"",OFFSET('TH - MV'!Q$1,SMALL(Dong,ROWS($1:11)),)),IF(ROWS($1:11)&gt;COUNT(Dong1),"",OFFSET('TH - BR'!T$1,SMALL(Dong1,ROWS($1:11)),)))</f>
        <v/>
      </c>
      <c r="L39" s="84" t="str">
        <f ca="1">IF($O$5="KH-MV",IF(ROWS($1:11)&gt;COUNT(Dong),"",OFFSET('TH - MV'!R$1,SMALL(Dong,ROWS($1:11)),)),IF(ROWS($1:11)&gt;COUNT(Dong1),"",OFFSET('TH - BR'!U$1,SMALL(Dong1,ROWS($1:11)),)))</f>
        <v/>
      </c>
    </row>
    <row r="40" spans="2:12" ht="18.75" customHeight="1">
      <c r="B40" s="141" t="str">
        <f ca="1">IF($O$5="KH-MV",IF(ROWS($1:12)&gt;COUNT(Dong),"",OFFSET('TH - MV'!J$1,SMALL(Dong,ROWS($1:12)),)),IF(ROWS($1:12)&gt;COUNT(Dong1),"",OFFSET('TH - BR'!N$1,SMALL(Dong1,ROWS($1:12)),)))</f>
        <v/>
      </c>
      <c r="C40" s="81" t="str">
        <f ca="1">IF($O$5="KH-MV",IF(ROWS($1:12)&gt;COUNT(Dong),"",OFFSET('TH - MV'!I$1,SMALL(Dong,ROWS($1:12)),)),IF(ROWS($1:12)&gt;COUNT(Dong1),"",OFFSET('TH - BR'!M$1,SMALL(Dong1,ROWS($1:12)),)))</f>
        <v/>
      </c>
      <c r="D40" s="82" t="str">
        <f ca="1">IF($O$5="KH-MV",IF(ROWS($1:12)&gt;COUNT(Dong),"",OFFSET('TH - MV'!C$1,SMALL(Dong,ROWS($1:12)),)),IF(ROWS($1:12)&gt;COUNT(Dong1),"",OFFSET('TH - BR'!C$1,SMALL(Dong1,ROWS($1:12)),)))</f>
        <v/>
      </c>
      <c r="E40" s="83" t="str">
        <f ca="1">IF($O$5="KH-MV",IF(ROWS($1:12)&gt;COUNT(Dong),"",OFFSET('TH - MV'!D$1,SMALL(Dong,ROWS($1:12)),)),IF(ROWS($1:12)&gt;COUNT(Dong1),"",OFFSET('TH - BR'!D$1,SMALL(Dong1,ROWS($1:12)),)))</f>
        <v/>
      </c>
      <c r="F40" s="83" t="str">
        <f ca="1">IF($O$5="KH-MV",IF(ROWS($1:12)&gt;COUNT(Dong),"",OFFSET('TH - MV'!E$1,SMALL(Dong,ROWS($1:12)),)),IF(ROWS($1:12)&gt;COUNT(Dong1),"",OFFSET('TH - BR'!E$1,SMALL(Dong1,ROWS($1:12)),)))</f>
        <v/>
      </c>
      <c r="G40" s="83" t="str">
        <f ca="1">IF($O$5="KH-MV",IF(ROWS($1:12)&gt;COUNT(Dong),"",OFFSET('TH - MV'!F$1,SMALL(Dong,ROWS($1:12)),)),IF(ROWS($1:12)&gt;COUNT(Dong1),"",OFFSET('TH - BR'!F$1,SMALL(Dong1,ROWS($1:12)),)))</f>
        <v/>
      </c>
      <c r="H40" s="84" t="str">
        <f ca="1">IF($O$5="KH-MV",IF(ROWS($1:12)&gt;COUNT(Dong),"",OFFSET('TH - MV'!M$1,SMALL(Dong,ROWS($1:12)),)),IF(ROWS($1:12)&gt;COUNT(Dong1),"",OFFSET('TH - BR'!P$1,SMALL(Dong1,ROWS($1:12)),)))</f>
        <v/>
      </c>
      <c r="I40" s="84" t="str">
        <f ca="1">IF($O$5="KH-MV",IF(ROWS($1:12)&gt;COUNT(Dong),"",OFFSET('TH - MV'!N$1,SMALL(Dong,ROWS($1:12)),)),IF(ROWS($1:12)&gt;COUNT(Dong1),"",OFFSET('TH - BR'!Q$1,SMALL(Dong1,ROWS($1:12)),)))</f>
        <v/>
      </c>
      <c r="J40" s="84" t="str">
        <f ca="1">IF($O$5="KH-MV",IF(ROWS($1:12)&gt;COUNT(Dong),"",OFFSET('TH - MV'!O$1,SMALL(Dong,ROWS($1:12)),)),IF(ROWS($1:12)&gt;COUNT(Dong1),"",OFFSET('TH - BR'!R$1,SMALL(Dong1,ROWS($1:12)),)))</f>
        <v/>
      </c>
      <c r="K40" s="84" t="str">
        <f ca="1">IF($O$5="KH-MV",IF(ROWS($1:12)&gt;COUNT(Dong),"",OFFSET('TH - MV'!Q$1,SMALL(Dong,ROWS($1:12)),)),IF(ROWS($1:12)&gt;COUNT(Dong1),"",OFFSET('TH - BR'!T$1,SMALL(Dong1,ROWS($1:12)),)))</f>
        <v/>
      </c>
      <c r="L40" s="84" t="str">
        <f ca="1">IF($O$5="KH-MV",IF(ROWS($1:12)&gt;COUNT(Dong),"",OFFSET('TH - MV'!R$1,SMALL(Dong,ROWS($1:12)),)),IF(ROWS($1:12)&gt;COUNT(Dong1),"",OFFSET('TH - BR'!U$1,SMALL(Dong1,ROWS($1:12)),)))</f>
        <v/>
      </c>
    </row>
    <row r="41" spans="2:12" ht="18.75" customHeight="1">
      <c r="B41" s="141" t="str">
        <f ca="1">IF($O$5="KH-MV",IF(ROWS($1:13)&gt;COUNT(Dong),"",OFFSET('TH - MV'!J$1,SMALL(Dong,ROWS($1:13)),)),IF(ROWS($1:13)&gt;COUNT(Dong1),"",OFFSET('TH - BR'!N$1,SMALL(Dong1,ROWS($1:13)),)))</f>
        <v/>
      </c>
      <c r="C41" s="81" t="str">
        <f ca="1">IF($O$5="KH-MV",IF(ROWS($1:13)&gt;COUNT(Dong),"",OFFSET('TH - MV'!I$1,SMALL(Dong,ROWS($1:13)),)),IF(ROWS($1:13)&gt;COUNT(Dong1),"",OFFSET('TH - BR'!M$1,SMALL(Dong1,ROWS($1:13)),)))</f>
        <v/>
      </c>
      <c r="D41" s="82" t="str">
        <f ca="1">IF($O$5="KH-MV",IF(ROWS($1:13)&gt;COUNT(Dong),"",OFFSET('TH - MV'!C$1,SMALL(Dong,ROWS($1:13)),)),IF(ROWS($1:13)&gt;COUNT(Dong1),"",OFFSET('TH - BR'!C$1,SMALL(Dong1,ROWS($1:13)),)))</f>
        <v/>
      </c>
      <c r="E41" s="83" t="str">
        <f ca="1">IF($O$5="KH-MV",IF(ROWS($1:13)&gt;COUNT(Dong),"",OFFSET('TH - MV'!D$1,SMALL(Dong,ROWS($1:13)),)),IF(ROWS($1:13)&gt;COUNT(Dong1),"",OFFSET('TH - BR'!D$1,SMALL(Dong1,ROWS($1:13)),)))</f>
        <v/>
      </c>
      <c r="F41" s="83" t="str">
        <f ca="1">IF($O$5="KH-MV",IF(ROWS($1:13)&gt;COUNT(Dong),"",OFFSET('TH - MV'!E$1,SMALL(Dong,ROWS($1:13)),)),IF(ROWS($1:13)&gt;COUNT(Dong1),"",OFFSET('TH - BR'!E$1,SMALL(Dong1,ROWS($1:13)),)))</f>
        <v/>
      </c>
      <c r="G41" s="83" t="str">
        <f ca="1">IF($O$5="KH-MV",IF(ROWS($1:13)&gt;COUNT(Dong),"",OFFSET('TH - MV'!F$1,SMALL(Dong,ROWS($1:13)),)),IF(ROWS($1:13)&gt;COUNT(Dong1),"",OFFSET('TH - BR'!F$1,SMALL(Dong1,ROWS($1:13)),)))</f>
        <v/>
      </c>
      <c r="H41" s="84" t="str">
        <f ca="1">IF($O$5="KH-MV",IF(ROWS($1:13)&gt;COUNT(Dong),"",OFFSET('TH - MV'!M$1,SMALL(Dong,ROWS($1:13)),)),IF(ROWS($1:13)&gt;COUNT(Dong1),"",OFFSET('TH - BR'!P$1,SMALL(Dong1,ROWS($1:13)),)))</f>
        <v/>
      </c>
      <c r="I41" s="84" t="str">
        <f ca="1">IF($O$5="KH-MV",IF(ROWS($1:13)&gt;COUNT(Dong),"",OFFSET('TH - MV'!N$1,SMALL(Dong,ROWS($1:13)),)),IF(ROWS($1:13)&gt;COUNT(Dong1),"",OFFSET('TH - BR'!Q$1,SMALL(Dong1,ROWS($1:13)),)))</f>
        <v/>
      </c>
      <c r="J41" s="84" t="str">
        <f ca="1">IF($O$5="KH-MV",IF(ROWS($1:13)&gt;COUNT(Dong),"",OFFSET('TH - MV'!O$1,SMALL(Dong,ROWS($1:13)),)),IF(ROWS($1:13)&gt;COUNT(Dong1),"",OFFSET('TH - BR'!R$1,SMALL(Dong1,ROWS($1:13)),)))</f>
        <v/>
      </c>
      <c r="K41" s="84" t="str">
        <f ca="1">IF($O$5="KH-MV",IF(ROWS($1:13)&gt;COUNT(Dong),"",OFFSET('TH - MV'!Q$1,SMALL(Dong,ROWS($1:13)),)),IF(ROWS($1:13)&gt;COUNT(Dong1),"",OFFSET('TH - BR'!T$1,SMALL(Dong1,ROWS($1:13)),)))</f>
        <v/>
      </c>
      <c r="L41" s="84" t="str">
        <f ca="1">IF($O$5="KH-MV",IF(ROWS($1:13)&gt;COUNT(Dong),"",OFFSET('TH - MV'!R$1,SMALL(Dong,ROWS($1:13)),)),IF(ROWS($1:13)&gt;COUNT(Dong1),"",OFFSET('TH - BR'!U$1,SMALL(Dong1,ROWS($1:13)),)))</f>
        <v/>
      </c>
    </row>
    <row r="42" spans="2:12" ht="18.75" customHeight="1">
      <c r="B42" s="141" t="str">
        <f ca="1">IF($O$5="KH-MV",IF(ROWS($1:14)&gt;COUNT(Dong),"",OFFSET('TH - MV'!J$1,SMALL(Dong,ROWS($1:14)),)),IF(ROWS($1:14)&gt;COUNT(Dong1),"",OFFSET('TH - BR'!N$1,SMALL(Dong1,ROWS($1:14)),)))</f>
        <v/>
      </c>
      <c r="C42" s="81" t="str">
        <f ca="1">IF($O$5="KH-MV",IF(ROWS($1:14)&gt;COUNT(Dong),"",OFFSET('TH - MV'!I$1,SMALL(Dong,ROWS($1:14)),)),IF(ROWS($1:14)&gt;COUNT(Dong1),"",OFFSET('TH - BR'!M$1,SMALL(Dong1,ROWS($1:14)),)))</f>
        <v/>
      </c>
      <c r="D42" s="82" t="str">
        <f ca="1">IF($O$5="KH-MV",IF(ROWS($1:14)&gt;COUNT(Dong),"",OFFSET('TH - MV'!C$1,SMALL(Dong,ROWS($1:14)),)),IF(ROWS($1:14)&gt;COUNT(Dong1),"",OFFSET('TH - BR'!C$1,SMALL(Dong1,ROWS($1:14)),)))</f>
        <v/>
      </c>
      <c r="E42" s="83" t="str">
        <f ca="1">IF($O$5="KH-MV",IF(ROWS($1:14)&gt;COUNT(Dong),"",OFFSET('TH - MV'!D$1,SMALL(Dong,ROWS($1:14)),)),IF(ROWS($1:14)&gt;COUNT(Dong1),"",OFFSET('TH - BR'!D$1,SMALL(Dong1,ROWS($1:14)),)))</f>
        <v/>
      </c>
      <c r="F42" s="83" t="str">
        <f ca="1">IF($O$5="KH-MV",IF(ROWS($1:14)&gt;COUNT(Dong),"",OFFSET('TH - MV'!E$1,SMALL(Dong,ROWS($1:14)),)),IF(ROWS($1:14)&gt;COUNT(Dong1),"",OFFSET('TH - BR'!E$1,SMALL(Dong1,ROWS($1:14)),)))</f>
        <v/>
      </c>
      <c r="G42" s="83" t="str">
        <f ca="1">IF($O$5="KH-MV",IF(ROWS($1:14)&gt;COUNT(Dong),"",OFFSET('TH - MV'!F$1,SMALL(Dong,ROWS($1:14)),)),IF(ROWS($1:14)&gt;COUNT(Dong1),"",OFFSET('TH - BR'!F$1,SMALL(Dong1,ROWS($1:14)),)))</f>
        <v/>
      </c>
      <c r="H42" s="84" t="str">
        <f ca="1">IF($O$5="KH-MV",IF(ROWS($1:14)&gt;COUNT(Dong),"",OFFSET('TH - MV'!M$1,SMALL(Dong,ROWS($1:14)),)),IF(ROWS($1:14)&gt;COUNT(Dong1),"",OFFSET('TH - BR'!P$1,SMALL(Dong1,ROWS($1:14)),)))</f>
        <v/>
      </c>
      <c r="I42" s="84" t="str">
        <f ca="1">IF($O$5="KH-MV",IF(ROWS($1:14)&gt;COUNT(Dong),"",OFFSET('TH - MV'!N$1,SMALL(Dong,ROWS($1:14)),)),IF(ROWS($1:14)&gt;COUNT(Dong1),"",OFFSET('TH - BR'!Q$1,SMALL(Dong1,ROWS($1:14)),)))</f>
        <v/>
      </c>
      <c r="J42" s="84" t="str">
        <f ca="1">IF($O$5="KH-MV",IF(ROWS($1:14)&gt;COUNT(Dong),"",OFFSET('TH - MV'!O$1,SMALL(Dong,ROWS($1:14)),)),IF(ROWS($1:14)&gt;COUNT(Dong1),"",OFFSET('TH - BR'!R$1,SMALL(Dong1,ROWS($1:14)),)))</f>
        <v/>
      </c>
      <c r="K42" s="84" t="str">
        <f ca="1">IF($O$5="KH-MV",IF(ROWS($1:14)&gt;COUNT(Dong),"",OFFSET('TH - MV'!Q$1,SMALL(Dong,ROWS($1:14)),)),IF(ROWS($1:14)&gt;COUNT(Dong1),"",OFFSET('TH - BR'!T$1,SMALL(Dong1,ROWS($1:14)),)))</f>
        <v/>
      </c>
      <c r="L42" s="84" t="str">
        <f ca="1">IF($O$5="KH-MV",IF(ROWS($1:14)&gt;COUNT(Dong),"",OFFSET('TH - MV'!R$1,SMALL(Dong,ROWS($1:14)),)),IF(ROWS($1:14)&gt;COUNT(Dong1),"",OFFSET('TH - BR'!U$1,SMALL(Dong1,ROWS($1:14)),)))</f>
        <v/>
      </c>
    </row>
    <row r="43" spans="2:12" ht="18.75" customHeight="1">
      <c r="B43" s="141" t="str">
        <f ca="1">IF($O$5="KH-MV",IF(ROWS($1:15)&gt;COUNT(Dong),"",OFFSET('TH - MV'!J$1,SMALL(Dong,ROWS($1:15)),)),IF(ROWS($1:15)&gt;COUNT(Dong1),"",OFFSET('TH - BR'!N$1,SMALL(Dong1,ROWS($1:15)),)))</f>
        <v/>
      </c>
      <c r="C43" s="81" t="str">
        <f ca="1">IF($O$5="KH-MV",IF(ROWS($1:15)&gt;COUNT(Dong),"",OFFSET('TH - MV'!I$1,SMALL(Dong,ROWS($1:15)),)),IF(ROWS($1:15)&gt;COUNT(Dong1),"",OFFSET('TH - BR'!M$1,SMALL(Dong1,ROWS($1:15)),)))</f>
        <v/>
      </c>
      <c r="D43" s="82" t="str">
        <f ca="1">IF($O$5="KH-MV",IF(ROWS($1:15)&gt;COUNT(Dong),"",OFFSET('TH - MV'!C$1,SMALL(Dong,ROWS($1:15)),)),IF(ROWS($1:15)&gt;COUNT(Dong1),"",OFFSET('TH - BR'!C$1,SMALL(Dong1,ROWS($1:15)),)))</f>
        <v/>
      </c>
      <c r="E43" s="83" t="str">
        <f ca="1">IF($O$5="KH-MV",IF(ROWS($1:15)&gt;COUNT(Dong),"",OFFSET('TH - MV'!D$1,SMALL(Dong,ROWS($1:15)),)),IF(ROWS($1:15)&gt;COUNT(Dong1),"",OFFSET('TH - BR'!D$1,SMALL(Dong1,ROWS($1:15)),)))</f>
        <v/>
      </c>
      <c r="F43" s="83" t="str">
        <f ca="1">IF($O$5="KH-MV",IF(ROWS($1:15)&gt;COUNT(Dong),"",OFFSET('TH - MV'!E$1,SMALL(Dong,ROWS($1:15)),)),IF(ROWS($1:15)&gt;COUNT(Dong1),"",OFFSET('TH - BR'!E$1,SMALL(Dong1,ROWS($1:15)),)))</f>
        <v/>
      </c>
      <c r="G43" s="83" t="str">
        <f ca="1">IF($O$5="KH-MV",IF(ROWS($1:15)&gt;COUNT(Dong),"",OFFSET('TH - MV'!F$1,SMALL(Dong,ROWS($1:15)),)),IF(ROWS($1:15)&gt;COUNT(Dong1),"",OFFSET('TH - BR'!F$1,SMALL(Dong1,ROWS($1:15)),)))</f>
        <v/>
      </c>
      <c r="H43" s="84" t="str">
        <f ca="1">IF($O$5="KH-MV",IF(ROWS($1:15)&gt;COUNT(Dong),"",OFFSET('TH - MV'!M$1,SMALL(Dong,ROWS($1:15)),)),IF(ROWS($1:15)&gt;COUNT(Dong1),"",OFFSET('TH - BR'!P$1,SMALL(Dong1,ROWS($1:15)),)))</f>
        <v/>
      </c>
      <c r="I43" s="84" t="str">
        <f ca="1">IF($O$5="KH-MV",IF(ROWS($1:15)&gt;COUNT(Dong),"",OFFSET('TH - MV'!N$1,SMALL(Dong,ROWS($1:15)),)),IF(ROWS($1:15)&gt;COUNT(Dong1),"",OFFSET('TH - BR'!Q$1,SMALL(Dong1,ROWS($1:15)),)))</f>
        <v/>
      </c>
      <c r="J43" s="84" t="str">
        <f ca="1">IF($O$5="KH-MV",IF(ROWS($1:15)&gt;COUNT(Dong),"",OFFSET('TH - MV'!O$1,SMALL(Dong,ROWS($1:15)),)),IF(ROWS($1:15)&gt;COUNT(Dong1),"",OFFSET('TH - BR'!R$1,SMALL(Dong1,ROWS($1:15)),)))</f>
        <v/>
      </c>
      <c r="K43" s="84" t="str">
        <f ca="1">IF($O$5="KH-MV",IF(ROWS($1:15)&gt;COUNT(Dong),"",OFFSET('TH - MV'!Q$1,SMALL(Dong,ROWS($1:15)),)),IF(ROWS($1:15)&gt;COUNT(Dong1),"",OFFSET('TH - BR'!T$1,SMALL(Dong1,ROWS($1:15)),)))</f>
        <v/>
      </c>
      <c r="L43" s="84" t="str">
        <f ca="1">IF($O$5="KH-MV",IF(ROWS($1:15)&gt;COUNT(Dong),"",OFFSET('TH - MV'!R$1,SMALL(Dong,ROWS($1:15)),)),IF(ROWS($1:15)&gt;COUNT(Dong1),"",OFFSET('TH - BR'!U$1,SMALL(Dong1,ROWS($1:15)),)))</f>
        <v/>
      </c>
    </row>
    <row r="44" spans="2:12" ht="18.75" customHeight="1">
      <c r="B44" s="141" t="str">
        <f ca="1">IF($O$5="KH-MV",IF(ROWS($1:16)&gt;COUNT(Dong),"",OFFSET('TH - MV'!J$1,SMALL(Dong,ROWS($1:16)),)),IF(ROWS($1:16)&gt;COUNT(Dong1),"",OFFSET('TH - BR'!N$1,SMALL(Dong1,ROWS($1:16)),)))</f>
        <v/>
      </c>
      <c r="C44" s="81" t="str">
        <f ca="1">IF($O$5="KH-MV",IF(ROWS($1:16)&gt;COUNT(Dong),"",OFFSET('TH - MV'!I$1,SMALL(Dong,ROWS($1:16)),)),IF(ROWS($1:16)&gt;COUNT(Dong1),"",OFFSET('TH - BR'!M$1,SMALL(Dong1,ROWS($1:16)),)))</f>
        <v/>
      </c>
      <c r="D44" s="82" t="str">
        <f ca="1">IF($O$5="KH-MV",IF(ROWS($1:16)&gt;COUNT(Dong),"",OFFSET('TH - MV'!C$1,SMALL(Dong,ROWS($1:16)),)),IF(ROWS($1:16)&gt;COUNT(Dong1),"",OFFSET('TH - BR'!C$1,SMALL(Dong1,ROWS($1:16)),)))</f>
        <v/>
      </c>
      <c r="E44" s="83" t="str">
        <f ca="1">IF($O$5="KH-MV",IF(ROWS($1:16)&gt;COUNT(Dong),"",OFFSET('TH - MV'!D$1,SMALL(Dong,ROWS($1:16)),)),IF(ROWS($1:16)&gt;COUNT(Dong1),"",OFFSET('TH - BR'!D$1,SMALL(Dong1,ROWS($1:16)),)))</f>
        <v/>
      </c>
      <c r="F44" s="83" t="str">
        <f ca="1">IF($O$5="KH-MV",IF(ROWS($1:16)&gt;COUNT(Dong),"",OFFSET('TH - MV'!E$1,SMALL(Dong,ROWS($1:16)),)),IF(ROWS($1:16)&gt;COUNT(Dong1),"",OFFSET('TH - BR'!E$1,SMALL(Dong1,ROWS($1:16)),)))</f>
        <v/>
      </c>
      <c r="G44" s="83" t="str">
        <f ca="1">IF($O$5="KH-MV",IF(ROWS($1:16)&gt;COUNT(Dong),"",OFFSET('TH - MV'!F$1,SMALL(Dong,ROWS($1:16)),)),IF(ROWS($1:16)&gt;COUNT(Dong1),"",OFFSET('TH - BR'!F$1,SMALL(Dong1,ROWS($1:16)),)))</f>
        <v/>
      </c>
      <c r="H44" s="84" t="str">
        <f ca="1">IF($O$5="KH-MV",IF(ROWS($1:16)&gt;COUNT(Dong),"",OFFSET('TH - MV'!M$1,SMALL(Dong,ROWS($1:16)),)),IF(ROWS($1:16)&gt;COUNT(Dong1),"",OFFSET('TH - BR'!P$1,SMALL(Dong1,ROWS($1:16)),)))</f>
        <v/>
      </c>
      <c r="I44" s="84" t="str">
        <f ca="1">IF($O$5="KH-MV",IF(ROWS($1:16)&gt;COUNT(Dong),"",OFFSET('TH - MV'!N$1,SMALL(Dong,ROWS($1:16)),)),IF(ROWS($1:16)&gt;COUNT(Dong1),"",OFFSET('TH - BR'!Q$1,SMALL(Dong1,ROWS($1:16)),)))</f>
        <v/>
      </c>
      <c r="J44" s="84" t="str">
        <f ca="1">IF($O$5="KH-MV",IF(ROWS($1:16)&gt;COUNT(Dong),"",OFFSET('TH - MV'!O$1,SMALL(Dong,ROWS($1:16)),)),IF(ROWS($1:16)&gt;COUNT(Dong1),"",OFFSET('TH - BR'!R$1,SMALL(Dong1,ROWS($1:16)),)))</f>
        <v/>
      </c>
      <c r="K44" s="84" t="str">
        <f ca="1">IF($O$5="KH-MV",IF(ROWS($1:16)&gt;COUNT(Dong),"",OFFSET('TH - MV'!Q$1,SMALL(Dong,ROWS($1:16)),)),IF(ROWS($1:16)&gt;COUNT(Dong1),"",OFFSET('TH - BR'!T$1,SMALL(Dong1,ROWS($1:16)),)))</f>
        <v/>
      </c>
      <c r="L44" s="84" t="str">
        <f ca="1">IF($O$5="KH-MV",IF(ROWS($1:16)&gt;COUNT(Dong),"",OFFSET('TH - MV'!R$1,SMALL(Dong,ROWS($1:16)),)),IF(ROWS($1:16)&gt;COUNT(Dong1),"",OFFSET('TH - BR'!U$1,SMALL(Dong1,ROWS($1:16)),)))</f>
        <v/>
      </c>
    </row>
    <row r="45" spans="2:12" ht="18.75" customHeight="1">
      <c r="B45" s="141" t="str">
        <f ca="1">IF($O$5="KH-MV",IF(ROWS($1:17)&gt;COUNT(Dong),"",OFFSET('TH - MV'!J$1,SMALL(Dong,ROWS($1:17)),)),IF(ROWS($1:17)&gt;COUNT(Dong1),"",OFFSET('TH - BR'!N$1,SMALL(Dong1,ROWS($1:17)),)))</f>
        <v/>
      </c>
      <c r="C45" s="81" t="str">
        <f ca="1">IF($O$5="KH-MV",IF(ROWS($1:17)&gt;COUNT(Dong),"",OFFSET('TH - MV'!I$1,SMALL(Dong,ROWS($1:17)),)),IF(ROWS($1:17)&gt;COUNT(Dong1),"",OFFSET('TH - BR'!M$1,SMALL(Dong1,ROWS($1:17)),)))</f>
        <v/>
      </c>
      <c r="D45" s="82" t="str">
        <f ca="1">IF($O$5="KH-MV",IF(ROWS($1:17)&gt;COUNT(Dong),"",OFFSET('TH - MV'!C$1,SMALL(Dong,ROWS($1:17)),)),IF(ROWS($1:17)&gt;COUNT(Dong1),"",OFFSET('TH - BR'!C$1,SMALL(Dong1,ROWS($1:17)),)))</f>
        <v/>
      </c>
      <c r="E45" s="83" t="str">
        <f ca="1">IF($O$5="KH-MV",IF(ROWS($1:17)&gt;COUNT(Dong),"",OFFSET('TH - MV'!D$1,SMALL(Dong,ROWS($1:17)),)),IF(ROWS($1:17)&gt;COUNT(Dong1),"",OFFSET('TH - BR'!D$1,SMALL(Dong1,ROWS($1:17)),)))</f>
        <v/>
      </c>
      <c r="F45" s="83" t="str">
        <f ca="1">IF($O$5="KH-MV",IF(ROWS($1:17)&gt;COUNT(Dong),"",OFFSET('TH - MV'!E$1,SMALL(Dong,ROWS($1:17)),)),IF(ROWS($1:17)&gt;COUNT(Dong1),"",OFFSET('TH - BR'!E$1,SMALL(Dong1,ROWS($1:17)),)))</f>
        <v/>
      </c>
      <c r="G45" s="83" t="str">
        <f ca="1">IF($O$5="KH-MV",IF(ROWS($1:17)&gt;COUNT(Dong),"",OFFSET('TH - MV'!F$1,SMALL(Dong,ROWS($1:17)),)),IF(ROWS($1:17)&gt;COUNT(Dong1),"",OFFSET('TH - BR'!F$1,SMALL(Dong1,ROWS($1:17)),)))</f>
        <v/>
      </c>
      <c r="H45" s="84" t="str">
        <f ca="1">IF($O$5="KH-MV",IF(ROWS($1:17)&gt;COUNT(Dong),"",OFFSET('TH - MV'!M$1,SMALL(Dong,ROWS($1:17)),)),IF(ROWS($1:17)&gt;COUNT(Dong1),"",OFFSET('TH - BR'!P$1,SMALL(Dong1,ROWS($1:17)),)))</f>
        <v/>
      </c>
      <c r="I45" s="84" t="str">
        <f ca="1">IF($O$5="KH-MV",IF(ROWS($1:17)&gt;COUNT(Dong),"",OFFSET('TH - MV'!N$1,SMALL(Dong,ROWS($1:17)),)),IF(ROWS($1:17)&gt;COUNT(Dong1),"",OFFSET('TH - BR'!Q$1,SMALL(Dong1,ROWS($1:17)),)))</f>
        <v/>
      </c>
      <c r="J45" s="84" t="str">
        <f ca="1">IF($O$5="KH-MV",IF(ROWS($1:17)&gt;COUNT(Dong),"",OFFSET('TH - MV'!O$1,SMALL(Dong,ROWS($1:17)),)),IF(ROWS($1:17)&gt;COUNT(Dong1),"",OFFSET('TH - BR'!R$1,SMALL(Dong1,ROWS($1:17)),)))</f>
        <v/>
      </c>
      <c r="K45" s="84" t="str">
        <f ca="1">IF($O$5="KH-MV",IF(ROWS($1:17)&gt;COUNT(Dong),"",OFFSET('TH - MV'!Q$1,SMALL(Dong,ROWS($1:17)),)),IF(ROWS($1:17)&gt;COUNT(Dong1),"",OFFSET('TH - BR'!T$1,SMALL(Dong1,ROWS($1:17)),)))</f>
        <v/>
      </c>
      <c r="L45" s="84" t="str">
        <f ca="1">IF($O$5="KH-MV",IF(ROWS($1:17)&gt;COUNT(Dong),"",OFFSET('TH - MV'!R$1,SMALL(Dong,ROWS($1:17)),)),IF(ROWS($1:17)&gt;COUNT(Dong1),"",OFFSET('TH - BR'!U$1,SMALL(Dong1,ROWS($1:17)),)))</f>
        <v/>
      </c>
    </row>
    <row r="46" spans="2:12" ht="18.75" customHeight="1">
      <c r="B46" s="141" t="str">
        <f ca="1">IF($O$5="KH-MV",IF(ROWS($1:18)&gt;COUNT(Dong),"",OFFSET('TH - MV'!J$1,SMALL(Dong,ROWS($1:18)),)),IF(ROWS($1:18)&gt;COUNT(Dong1),"",OFFSET('TH - BR'!N$1,SMALL(Dong1,ROWS($1:18)),)))</f>
        <v/>
      </c>
      <c r="C46" s="81" t="str">
        <f ca="1">IF($O$5="KH-MV",IF(ROWS($1:18)&gt;COUNT(Dong),"",OFFSET('TH - MV'!I$1,SMALL(Dong,ROWS($1:18)),)),IF(ROWS($1:18)&gt;COUNT(Dong1),"",OFFSET('TH - BR'!M$1,SMALL(Dong1,ROWS($1:18)),)))</f>
        <v/>
      </c>
      <c r="D46" s="82" t="str">
        <f ca="1">IF($O$5="KH-MV",IF(ROWS($1:18)&gt;COUNT(Dong),"",OFFSET('TH - MV'!C$1,SMALL(Dong,ROWS($1:18)),)),IF(ROWS($1:18)&gt;COUNT(Dong1),"",OFFSET('TH - BR'!C$1,SMALL(Dong1,ROWS($1:18)),)))</f>
        <v/>
      </c>
      <c r="E46" s="83" t="str">
        <f ca="1">IF($O$5="KH-MV",IF(ROWS($1:18)&gt;COUNT(Dong),"",OFFSET('TH - MV'!D$1,SMALL(Dong,ROWS($1:18)),)),IF(ROWS($1:18)&gt;COUNT(Dong1),"",OFFSET('TH - BR'!D$1,SMALL(Dong1,ROWS($1:18)),)))</f>
        <v/>
      </c>
      <c r="F46" s="83" t="str">
        <f ca="1">IF($O$5="KH-MV",IF(ROWS($1:18)&gt;COUNT(Dong),"",OFFSET('TH - MV'!E$1,SMALL(Dong,ROWS($1:18)),)),IF(ROWS($1:18)&gt;COUNT(Dong1),"",OFFSET('TH - BR'!E$1,SMALL(Dong1,ROWS($1:18)),)))</f>
        <v/>
      </c>
      <c r="G46" s="83" t="str">
        <f ca="1">IF($O$5="KH-MV",IF(ROWS($1:18)&gt;COUNT(Dong),"",OFFSET('TH - MV'!F$1,SMALL(Dong,ROWS($1:18)),)),IF(ROWS($1:18)&gt;COUNT(Dong1),"",OFFSET('TH - BR'!F$1,SMALL(Dong1,ROWS($1:18)),)))</f>
        <v/>
      </c>
      <c r="H46" s="84" t="str">
        <f ca="1">IF($O$5="KH-MV",IF(ROWS($1:18)&gt;COUNT(Dong),"",OFFSET('TH - MV'!M$1,SMALL(Dong,ROWS($1:18)),)),IF(ROWS($1:18)&gt;COUNT(Dong1),"",OFFSET('TH - BR'!P$1,SMALL(Dong1,ROWS($1:18)),)))</f>
        <v/>
      </c>
      <c r="I46" s="84" t="str">
        <f ca="1">IF($O$5="KH-MV",IF(ROWS($1:18)&gt;COUNT(Dong),"",OFFSET('TH - MV'!N$1,SMALL(Dong,ROWS($1:18)),)),IF(ROWS($1:18)&gt;COUNT(Dong1),"",OFFSET('TH - BR'!Q$1,SMALL(Dong1,ROWS($1:18)),)))</f>
        <v/>
      </c>
      <c r="J46" s="84" t="str">
        <f ca="1">IF($O$5="KH-MV",IF(ROWS($1:18)&gt;COUNT(Dong),"",OFFSET('TH - MV'!O$1,SMALL(Dong,ROWS($1:18)),)),IF(ROWS($1:18)&gt;COUNT(Dong1),"",OFFSET('TH - BR'!R$1,SMALL(Dong1,ROWS($1:18)),)))</f>
        <v/>
      </c>
      <c r="K46" s="84" t="str">
        <f ca="1">IF($O$5="KH-MV",IF(ROWS($1:18)&gt;COUNT(Dong),"",OFFSET('TH - MV'!Q$1,SMALL(Dong,ROWS($1:18)),)),IF(ROWS($1:18)&gt;COUNT(Dong1),"",OFFSET('TH - BR'!T$1,SMALL(Dong1,ROWS($1:18)),)))</f>
        <v/>
      </c>
      <c r="L46" s="84" t="str">
        <f ca="1">IF($O$5="KH-MV",IF(ROWS($1:18)&gt;COUNT(Dong),"",OFFSET('TH - MV'!R$1,SMALL(Dong,ROWS($1:18)),)),IF(ROWS($1:18)&gt;COUNT(Dong1),"",OFFSET('TH - BR'!U$1,SMALL(Dong1,ROWS($1:18)),)))</f>
        <v/>
      </c>
    </row>
    <row r="47" spans="2:12" ht="18.75" customHeight="1">
      <c r="B47" s="141" t="str">
        <f ca="1">IF($O$5="KH-MV",IF(ROWS($1:19)&gt;COUNT(Dong),"",OFFSET('TH - MV'!J$1,SMALL(Dong,ROWS($1:19)),)),IF(ROWS($1:19)&gt;COUNT(Dong1),"",OFFSET('TH - BR'!N$1,SMALL(Dong1,ROWS($1:19)),)))</f>
        <v/>
      </c>
      <c r="C47" s="81" t="str">
        <f ca="1">IF($O$5="KH-MV",IF(ROWS($1:19)&gt;COUNT(Dong),"",OFFSET('TH - MV'!I$1,SMALL(Dong,ROWS($1:19)),)),IF(ROWS($1:19)&gt;COUNT(Dong1),"",OFFSET('TH - BR'!M$1,SMALL(Dong1,ROWS($1:19)),)))</f>
        <v/>
      </c>
      <c r="D47" s="82" t="str">
        <f ca="1">IF($O$5="KH-MV",IF(ROWS($1:19)&gt;COUNT(Dong),"",OFFSET('TH - MV'!C$1,SMALL(Dong,ROWS($1:19)),)),IF(ROWS($1:19)&gt;COUNT(Dong1),"",OFFSET('TH - BR'!C$1,SMALL(Dong1,ROWS($1:19)),)))</f>
        <v/>
      </c>
      <c r="E47" s="83" t="str">
        <f ca="1">IF($O$5="KH-MV",IF(ROWS($1:19)&gt;COUNT(Dong),"",OFFSET('TH - MV'!D$1,SMALL(Dong,ROWS($1:19)),)),IF(ROWS($1:19)&gt;COUNT(Dong1),"",OFFSET('TH - BR'!D$1,SMALL(Dong1,ROWS($1:19)),)))</f>
        <v/>
      </c>
      <c r="F47" s="83" t="str">
        <f ca="1">IF($O$5="KH-MV",IF(ROWS($1:19)&gt;COUNT(Dong),"",OFFSET('TH - MV'!E$1,SMALL(Dong,ROWS($1:19)),)),IF(ROWS($1:19)&gt;COUNT(Dong1),"",OFFSET('TH - BR'!E$1,SMALL(Dong1,ROWS($1:19)),)))</f>
        <v/>
      </c>
      <c r="G47" s="83" t="str">
        <f ca="1">IF($O$5="KH-MV",IF(ROWS($1:19)&gt;COUNT(Dong),"",OFFSET('TH - MV'!F$1,SMALL(Dong,ROWS($1:19)),)),IF(ROWS($1:19)&gt;COUNT(Dong1),"",OFFSET('TH - BR'!F$1,SMALL(Dong1,ROWS($1:19)),)))</f>
        <v/>
      </c>
      <c r="H47" s="84" t="str">
        <f ca="1">IF($O$5="KH-MV",IF(ROWS($1:19)&gt;COUNT(Dong),"",OFFSET('TH - MV'!M$1,SMALL(Dong,ROWS($1:19)),)),IF(ROWS($1:19)&gt;COUNT(Dong1),"",OFFSET('TH - BR'!P$1,SMALL(Dong1,ROWS($1:19)),)))</f>
        <v/>
      </c>
      <c r="I47" s="84" t="str">
        <f ca="1">IF($O$5="KH-MV",IF(ROWS($1:19)&gt;COUNT(Dong),"",OFFSET('TH - MV'!N$1,SMALL(Dong,ROWS($1:19)),)),IF(ROWS($1:19)&gt;COUNT(Dong1),"",OFFSET('TH - BR'!Q$1,SMALL(Dong1,ROWS($1:19)),)))</f>
        <v/>
      </c>
      <c r="J47" s="84" t="str">
        <f ca="1">IF($O$5="KH-MV",IF(ROWS($1:19)&gt;COUNT(Dong),"",OFFSET('TH - MV'!O$1,SMALL(Dong,ROWS($1:19)),)),IF(ROWS($1:19)&gt;COUNT(Dong1),"",OFFSET('TH - BR'!R$1,SMALL(Dong1,ROWS($1:19)),)))</f>
        <v/>
      </c>
      <c r="K47" s="84" t="str">
        <f ca="1">IF($O$5="KH-MV",IF(ROWS($1:19)&gt;COUNT(Dong),"",OFFSET('TH - MV'!Q$1,SMALL(Dong,ROWS($1:19)),)),IF(ROWS($1:19)&gt;COUNT(Dong1),"",OFFSET('TH - BR'!T$1,SMALL(Dong1,ROWS($1:19)),)))</f>
        <v/>
      </c>
      <c r="L47" s="84" t="str">
        <f ca="1">IF($O$5="KH-MV",IF(ROWS($1:19)&gt;COUNT(Dong),"",OFFSET('TH - MV'!R$1,SMALL(Dong,ROWS($1:19)),)),IF(ROWS($1:19)&gt;COUNT(Dong1),"",OFFSET('TH - BR'!U$1,SMALL(Dong1,ROWS($1:19)),)))</f>
        <v/>
      </c>
    </row>
    <row r="48" spans="2:12" ht="18.75" customHeight="1">
      <c r="B48" s="141" t="str">
        <f ca="1">IF($O$5="KH-MV",IF(ROWS($1:20)&gt;COUNT(Dong),"",OFFSET('TH - MV'!J$1,SMALL(Dong,ROWS($1:20)),)),IF(ROWS($1:20)&gt;COUNT(Dong1),"",OFFSET('TH - BR'!N$1,SMALL(Dong1,ROWS($1:20)),)))</f>
        <v/>
      </c>
      <c r="C48" s="81" t="str">
        <f ca="1">IF($O$5="KH-MV",IF(ROWS($1:20)&gt;COUNT(Dong),"",OFFSET('TH - MV'!I$1,SMALL(Dong,ROWS($1:20)),)),IF(ROWS($1:20)&gt;COUNT(Dong1),"",OFFSET('TH - BR'!M$1,SMALL(Dong1,ROWS($1:20)),)))</f>
        <v/>
      </c>
      <c r="D48" s="82" t="str">
        <f ca="1">IF($O$5="KH-MV",IF(ROWS($1:20)&gt;COUNT(Dong),"",OFFSET('TH - MV'!C$1,SMALL(Dong,ROWS($1:20)),)),IF(ROWS($1:20)&gt;COUNT(Dong1),"",OFFSET('TH - BR'!C$1,SMALL(Dong1,ROWS($1:20)),)))</f>
        <v/>
      </c>
      <c r="E48" s="83" t="str">
        <f ca="1">IF($O$5="KH-MV",IF(ROWS($1:20)&gt;COUNT(Dong),"",OFFSET('TH - MV'!D$1,SMALL(Dong,ROWS($1:20)),)),IF(ROWS($1:20)&gt;COUNT(Dong1),"",OFFSET('TH - BR'!D$1,SMALL(Dong1,ROWS($1:20)),)))</f>
        <v/>
      </c>
      <c r="F48" s="83" t="str">
        <f ca="1">IF($O$5="KH-MV",IF(ROWS($1:20)&gt;COUNT(Dong),"",OFFSET('TH - MV'!E$1,SMALL(Dong,ROWS($1:20)),)),IF(ROWS($1:20)&gt;COUNT(Dong1),"",OFFSET('TH - BR'!E$1,SMALL(Dong1,ROWS($1:20)),)))</f>
        <v/>
      </c>
      <c r="G48" s="83" t="str">
        <f ca="1">IF($O$5="KH-MV",IF(ROWS($1:20)&gt;COUNT(Dong),"",OFFSET('TH - MV'!F$1,SMALL(Dong,ROWS($1:20)),)),IF(ROWS($1:20)&gt;COUNT(Dong1),"",OFFSET('TH - BR'!F$1,SMALL(Dong1,ROWS($1:20)),)))</f>
        <v/>
      </c>
      <c r="H48" s="84" t="str">
        <f ca="1">IF($O$5="KH-MV",IF(ROWS($1:20)&gt;COUNT(Dong),"",OFFSET('TH - MV'!M$1,SMALL(Dong,ROWS($1:20)),)),IF(ROWS($1:20)&gt;COUNT(Dong1),"",OFFSET('TH - BR'!P$1,SMALL(Dong1,ROWS($1:20)),)))</f>
        <v/>
      </c>
      <c r="I48" s="84" t="str">
        <f ca="1">IF($O$5="KH-MV",IF(ROWS($1:20)&gt;COUNT(Dong),"",OFFSET('TH - MV'!N$1,SMALL(Dong,ROWS($1:20)),)),IF(ROWS($1:20)&gt;COUNT(Dong1),"",OFFSET('TH - BR'!Q$1,SMALL(Dong1,ROWS($1:20)),)))</f>
        <v/>
      </c>
      <c r="J48" s="84" t="str">
        <f ca="1">IF($O$5="KH-MV",IF(ROWS($1:20)&gt;COUNT(Dong),"",OFFSET('TH - MV'!O$1,SMALL(Dong,ROWS($1:20)),)),IF(ROWS($1:20)&gt;COUNT(Dong1),"",OFFSET('TH - BR'!R$1,SMALL(Dong1,ROWS($1:20)),)))</f>
        <v/>
      </c>
      <c r="K48" s="84" t="str">
        <f ca="1">IF($O$5="KH-MV",IF(ROWS($1:20)&gt;COUNT(Dong),"",OFFSET('TH - MV'!Q$1,SMALL(Dong,ROWS($1:20)),)),IF(ROWS($1:20)&gt;COUNT(Dong1),"",OFFSET('TH - BR'!T$1,SMALL(Dong1,ROWS($1:20)),)))</f>
        <v/>
      </c>
      <c r="L48" s="84" t="str">
        <f ca="1">IF($O$5="KH-MV",IF(ROWS($1:20)&gt;COUNT(Dong),"",OFFSET('TH - MV'!R$1,SMALL(Dong,ROWS($1:20)),)),IF(ROWS($1:20)&gt;COUNT(Dong1),"",OFFSET('TH - BR'!U$1,SMALL(Dong1,ROWS($1:20)),)))</f>
        <v/>
      </c>
    </row>
    <row r="49" spans="2:12" ht="18.75" customHeight="1">
      <c r="B49" s="141" t="str">
        <f ca="1">IF($O$5="KH-MV",IF(ROWS($1:21)&gt;COUNT(Dong),"",OFFSET('TH - MV'!J$1,SMALL(Dong,ROWS($1:21)),)),IF(ROWS($1:21)&gt;COUNT(Dong1),"",OFFSET('TH - BR'!N$1,SMALL(Dong1,ROWS($1:21)),)))</f>
        <v/>
      </c>
      <c r="C49" s="81" t="str">
        <f ca="1">IF($O$5="KH-MV",IF(ROWS($1:21)&gt;COUNT(Dong),"",OFFSET('TH - MV'!I$1,SMALL(Dong,ROWS($1:21)),)),IF(ROWS($1:21)&gt;COUNT(Dong1),"",OFFSET('TH - BR'!M$1,SMALL(Dong1,ROWS($1:21)),)))</f>
        <v/>
      </c>
      <c r="D49" s="82" t="str">
        <f ca="1">IF($O$5="KH-MV",IF(ROWS($1:21)&gt;COUNT(Dong),"",OFFSET('TH - MV'!C$1,SMALL(Dong,ROWS($1:21)),)),IF(ROWS($1:21)&gt;COUNT(Dong1),"",OFFSET('TH - BR'!C$1,SMALL(Dong1,ROWS($1:21)),)))</f>
        <v/>
      </c>
      <c r="E49" s="83" t="str">
        <f ca="1">IF($O$5="KH-MV",IF(ROWS($1:21)&gt;COUNT(Dong),"",OFFSET('TH - MV'!D$1,SMALL(Dong,ROWS($1:21)),)),IF(ROWS($1:21)&gt;COUNT(Dong1),"",OFFSET('TH - BR'!D$1,SMALL(Dong1,ROWS($1:21)),)))</f>
        <v/>
      </c>
      <c r="F49" s="83" t="str">
        <f ca="1">IF($O$5="KH-MV",IF(ROWS($1:21)&gt;COUNT(Dong),"",OFFSET('TH - MV'!E$1,SMALL(Dong,ROWS($1:21)),)),IF(ROWS($1:21)&gt;COUNT(Dong1),"",OFFSET('TH - BR'!E$1,SMALL(Dong1,ROWS($1:21)),)))</f>
        <v/>
      </c>
      <c r="G49" s="83" t="str">
        <f ca="1">IF($O$5="KH-MV",IF(ROWS($1:21)&gt;COUNT(Dong),"",OFFSET('TH - MV'!F$1,SMALL(Dong,ROWS($1:21)),)),IF(ROWS($1:21)&gt;COUNT(Dong1),"",OFFSET('TH - BR'!F$1,SMALL(Dong1,ROWS($1:21)),)))</f>
        <v/>
      </c>
      <c r="H49" s="84" t="str">
        <f ca="1">IF($O$5="KH-MV",IF(ROWS($1:21)&gt;COUNT(Dong),"",OFFSET('TH - MV'!M$1,SMALL(Dong,ROWS($1:21)),)),IF(ROWS($1:21)&gt;COUNT(Dong1),"",OFFSET('TH - BR'!P$1,SMALL(Dong1,ROWS($1:21)),)))</f>
        <v/>
      </c>
      <c r="I49" s="84" t="str">
        <f ca="1">IF($O$5="KH-MV",IF(ROWS($1:21)&gt;COUNT(Dong),"",OFFSET('TH - MV'!N$1,SMALL(Dong,ROWS($1:21)),)),IF(ROWS($1:21)&gt;COUNT(Dong1),"",OFFSET('TH - BR'!Q$1,SMALL(Dong1,ROWS($1:21)),)))</f>
        <v/>
      </c>
      <c r="J49" s="84" t="str">
        <f ca="1">IF($O$5="KH-MV",IF(ROWS($1:21)&gt;COUNT(Dong),"",OFFSET('TH - MV'!O$1,SMALL(Dong,ROWS($1:21)),)),IF(ROWS($1:21)&gt;COUNT(Dong1),"",OFFSET('TH - BR'!R$1,SMALL(Dong1,ROWS($1:21)),)))</f>
        <v/>
      </c>
      <c r="K49" s="84" t="str">
        <f ca="1">IF($O$5="KH-MV",IF(ROWS($1:21)&gt;COUNT(Dong),"",OFFSET('TH - MV'!Q$1,SMALL(Dong,ROWS($1:21)),)),IF(ROWS($1:21)&gt;COUNT(Dong1),"",OFFSET('TH - BR'!T$1,SMALL(Dong1,ROWS($1:21)),)))</f>
        <v/>
      </c>
      <c r="L49" s="84" t="str">
        <f ca="1">IF($O$5="KH-MV",IF(ROWS($1:21)&gt;COUNT(Dong),"",OFFSET('TH - MV'!R$1,SMALL(Dong,ROWS($1:21)),)),IF(ROWS($1:21)&gt;COUNT(Dong1),"",OFFSET('TH - BR'!U$1,SMALL(Dong1,ROWS($1:21)),)))</f>
        <v/>
      </c>
    </row>
    <row r="50" spans="2:12" ht="18.75" customHeight="1">
      <c r="B50" s="141" t="str">
        <f ca="1">IF($O$5="KH-MV",IF(ROWS($1:22)&gt;COUNT(Dong),"",OFFSET('TH - MV'!J$1,SMALL(Dong,ROWS($1:22)),)),IF(ROWS($1:22)&gt;COUNT(Dong1),"",OFFSET('TH - BR'!N$1,SMALL(Dong1,ROWS($1:22)),)))</f>
        <v/>
      </c>
      <c r="C50" s="81" t="str">
        <f ca="1">IF($O$5="KH-MV",IF(ROWS($1:22)&gt;COUNT(Dong),"",OFFSET('TH - MV'!I$1,SMALL(Dong,ROWS($1:22)),)),IF(ROWS($1:22)&gt;COUNT(Dong1),"",OFFSET('TH - BR'!M$1,SMALL(Dong1,ROWS($1:22)),)))</f>
        <v/>
      </c>
      <c r="D50" s="82" t="str">
        <f ca="1">IF($O$5="KH-MV",IF(ROWS($1:22)&gt;COUNT(Dong),"",OFFSET('TH - MV'!C$1,SMALL(Dong,ROWS($1:22)),)),IF(ROWS($1:22)&gt;COUNT(Dong1),"",OFFSET('TH - BR'!C$1,SMALL(Dong1,ROWS($1:22)),)))</f>
        <v/>
      </c>
      <c r="E50" s="83" t="str">
        <f ca="1">IF($O$5="KH-MV",IF(ROWS($1:22)&gt;COUNT(Dong),"",OFFSET('TH - MV'!D$1,SMALL(Dong,ROWS($1:22)),)),IF(ROWS($1:22)&gt;COUNT(Dong1),"",OFFSET('TH - BR'!D$1,SMALL(Dong1,ROWS($1:22)),)))</f>
        <v/>
      </c>
      <c r="F50" s="83" t="str">
        <f ca="1">IF($O$5="KH-MV",IF(ROWS($1:22)&gt;COUNT(Dong),"",OFFSET('TH - MV'!E$1,SMALL(Dong,ROWS($1:22)),)),IF(ROWS($1:22)&gt;COUNT(Dong1),"",OFFSET('TH - BR'!E$1,SMALL(Dong1,ROWS($1:22)),)))</f>
        <v/>
      </c>
      <c r="G50" s="83" t="str">
        <f ca="1">IF($O$5="KH-MV",IF(ROWS($1:22)&gt;COUNT(Dong),"",OFFSET('TH - MV'!F$1,SMALL(Dong,ROWS($1:22)),)),IF(ROWS($1:22)&gt;COUNT(Dong1),"",OFFSET('TH - BR'!F$1,SMALL(Dong1,ROWS($1:22)),)))</f>
        <v/>
      </c>
      <c r="H50" s="84" t="str">
        <f ca="1">IF($O$5="KH-MV",IF(ROWS($1:22)&gt;COUNT(Dong),"",OFFSET('TH - MV'!M$1,SMALL(Dong,ROWS($1:22)),)),IF(ROWS($1:22)&gt;COUNT(Dong1),"",OFFSET('TH - BR'!P$1,SMALL(Dong1,ROWS($1:22)),)))</f>
        <v/>
      </c>
      <c r="I50" s="84" t="str">
        <f ca="1">IF($O$5="KH-MV",IF(ROWS($1:22)&gt;COUNT(Dong),"",OFFSET('TH - MV'!N$1,SMALL(Dong,ROWS($1:22)),)),IF(ROWS($1:22)&gt;COUNT(Dong1),"",OFFSET('TH - BR'!Q$1,SMALL(Dong1,ROWS($1:22)),)))</f>
        <v/>
      </c>
      <c r="J50" s="84" t="str">
        <f ca="1">IF($O$5="KH-MV",IF(ROWS($1:22)&gt;COUNT(Dong),"",OFFSET('TH - MV'!O$1,SMALL(Dong,ROWS($1:22)),)),IF(ROWS($1:22)&gt;COUNT(Dong1),"",OFFSET('TH - BR'!R$1,SMALL(Dong1,ROWS($1:22)),)))</f>
        <v/>
      </c>
      <c r="K50" s="84" t="str">
        <f ca="1">IF($O$5="KH-MV",IF(ROWS($1:22)&gt;COUNT(Dong),"",OFFSET('TH - MV'!Q$1,SMALL(Dong,ROWS($1:22)),)),IF(ROWS($1:22)&gt;COUNT(Dong1),"",OFFSET('TH - BR'!T$1,SMALL(Dong1,ROWS($1:22)),)))</f>
        <v/>
      </c>
      <c r="L50" s="84" t="str">
        <f ca="1">IF($O$5="KH-MV",IF(ROWS($1:22)&gt;COUNT(Dong),"",OFFSET('TH - MV'!R$1,SMALL(Dong,ROWS($1:22)),)),IF(ROWS($1:22)&gt;COUNT(Dong1),"",OFFSET('TH - BR'!U$1,SMALL(Dong1,ROWS($1:22)),)))</f>
        <v/>
      </c>
    </row>
    <row r="51" spans="2:12" ht="18.75" customHeight="1">
      <c r="B51" s="141" t="str">
        <f ca="1">IF($O$5="KH-MV",IF(ROWS($1:23)&gt;COUNT(Dong),"",OFFSET('TH - MV'!J$1,SMALL(Dong,ROWS($1:23)),)),IF(ROWS($1:23)&gt;COUNT(Dong1),"",OFFSET('TH - BR'!N$1,SMALL(Dong1,ROWS($1:23)),)))</f>
        <v/>
      </c>
      <c r="C51" s="81" t="str">
        <f ca="1">IF($O$5="KH-MV",IF(ROWS($1:23)&gt;COUNT(Dong),"",OFFSET('TH - MV'!I$1,SMALL(Dong,ROWS($1:23)),)),IF(ROWS($1:23)&gt;COUNT(Dong1),"",OFFSET('TH - BR'!M$1,SMALL(Dong1,ROWS($1:23)),)))</f>
        <v/>
      </c>
      <c r="D51" s="82" t="str">
        <f ca="1">IF($O$5="KH-MV",IF(ROWS($1:23)&gt;COUNT(Dong),"",OFFSET('TH - MV'!C$1,SMALL(Dong,ROWS($1:23)),)),IF(ROWS($1:23)&gt;COUNT(Dong1),"",OFFSET('TH - BR'!C$1,SMALL(Dong1,ROWS($1:23)),)))</f>
        <v/>
      </c>
      <c r="E51" s="83" t="str">
        <f ca="1">IF($O$5="KH-MV",IF(ROWS($1:23)&gt;COUNT(Dong),"",OFFSET('TH - MV'!D$1,SMALL(Dong,ROWS($1:23)),)),IF(ROWS($1:23)&gt;COUNT(Dong1),"",OFFSET('TH - BR'!D$1,SMALL(Dong1,ROWS($1:23)),)))</f>
        <v/>
      </c>
      <c r="F51" s="83" t="str">
        <f ca="1">IF($O$5="KH-MV",IF(ROWS($1:23)&gt;COUNT(Dong),"",OFFSET('TH - MV'!E$1,SMALL(Dong,ROWS($1:23)),)),IF(ROWS($1:23)&gt;COUNT(Dong1),"",OFFSET('TH - BR'!E$1,SMALL(Dong1,ROWS($1:23)),)))</f>
        <v/>
      </c>
      <c r="G51" s="83" t="str">
        <f ca="1">IF($O$5="KH-MV",IF(ROWS($1:23)&gt;COUNT(Dong),"",OFFSET('TH - MV'!F$1,SMALL(Dong,ROWS($1:23)),)),IF(ROWS($1:23)&gt;COUNT(Dong1),"",OFFSET('TH - BR'!F$1,SMALL(Dong1,ROWS($1:23)),)))</f>
        <v/>
      </c>
      <c r="H51" s="84" t="str">
        <f ca="1">IF($O$5="KH-MV",IF(ROWS($1:23)&gt;COUNT(Dong),"",OFFSET('TH - MV'!M$1,SMALL(Dong,ROWS($1:23)),)),IF(ROWS($1:23)&gt;COUNT(Dong1),"",OFFSET('TH - BR'!P$1,SMALL(Dong1,ROWS($1:23)),)))</f>
        <v/>
      </c>
      <c r="I51" s="84" t="str">
        <f ca="1">IF($O$5="KH-MV",IF(ROWS($1:23)&gt;COUNT(Dong),"",OFFSET('TH - MV'!N$1,SMALL(Dong,ROWS($1:23)),)),IF(ROWS($1:23)&gt;COUNT(Dong1),"",OFFSET('TH - BR'!Q$1,SMALL(Dong1,ROWS($1:23)),)))</f>
        <v/>
      </c>
      <c r="J51" s="84" t="str">
        <f ca="1">IF($O$5="KH-MV",IF(ROWS($1:23)&gt;COUNT(Dong),"",OFFSET('TH - MV'!O$1,SMALL(Dong,ROWS($1:23)),)),IF(ROWS($1:23)&gt;COUNT(Dong1),"",OFFSET('TH - BR'!R$1,SMALL(Dong1,ROWS($1:23)),)))</f>
        <v/>
      </c>
      <c r="K51" s="84" t="str">
        <f ca="1">IF($O$5="KH-MV",IF(ROWS($1:23)&gt;COUNT(Dong),"",OFFSET('TH - MV'!Q$1,SMALL(Dong,ROWS($1:23)),)),IF(ROWS($1:23)&gt;COUNT(Dong1),"",OFFSET('TH - BR'!T$1,SMALL(Dong1,ROWS($1:23)),)))</f>
        <v/>
      </c>
      <c r="L51" s="84" t="str">
        <f ca="1">IF($O$5="KH-MV",IF(ROWS($1:23)&gt;COUNT(Dong),"",OFFSET('TH - MV'!R$1,SMALL(Dong,ROWS($1:23)),)),IF(ROWS($1:23)&gt;COUNT(Dong1),"",OFFSET('TH - BR'!U$1,SMALL(Dong1,ROWS($1:23)),)))</f>
        <v/>
      </c>
    </row>
    <row r="52" spans="2:12" ht="18.75" customHeight="1">
      <c r="B52" s="141" t="str">
        <f ca="1">IF($O$5="KH-MV",IF(ROWS($1:24)&gt;COUNT(Dong),"",OFFSET('TH - MV'!J$1,SMALL(Dong,ROWS($1:24)),)),IF(ROWS($1:24)&gt;COUNT(Dong1),"",OFFSET('TH - BR'!N$1,SMALL(Dong1,ROWS($1:24)),)))</f>
        <v/>
      </c>
      <c r="C52" s="81" t="str">
        <f ca="1">IF($O$5="KH-MV",IF(ROWS($1:24)&gt;COUNT(Dong),"",OFFSET('TH - MV'!I$1,SMALL(Dong,ROWS($1:24)),)),IF(ROWS($1:24)&gt;COUNT(Dong1),"",OFFSET('TH - BR'!M$1,SMALL(Dong1,ROWS($1:24)),)))</f>
        <v/>
      </c>
      <c r="D52" s="82" t="str">
        <f ca="1">IF($O$5="KH-MV",IF(ROWS($1:24)&gt;COUNT(Dong),"",OFFSET('TH - MV'!C$1,SMALL(Dong,ROWS($1:24)),)),IF(ROWS($1:24)&gt;COUNT(Dong1),"",OFFSET('TH - BR'!C$1,SMALL(Dong1,ROWS($1:24)),)))</f>
        <v/>
      </c>
      <c r="E52" s="83" t="str">
        <f ca="1">IF($O$5="KH-MV",IF(ROWS($1:24)&gt;COUNT(Dong),"",OFFSET('TH - MV'!D$1,SMALL(Dong,ROWS($1:24)),)),IF(ROWS($1:24)&gt;COUNT(Dong1),"",OFFSET('TH - BR'!D$1,SMALL(Dong1,ROWS($1:24)),)))</f>
        <v/>
      </c>
      <c r="F52" s="83" t="str">
        <f ca="1">IF($O$5="KH-MV",IF(ROWS($1:24)&gt;COUNT(Dong),"",OFFSET('TH - MV'!E$1,SMALL(Dong,ROWS($1:24)),)),IF(ROWS($1:24)&gt;COUNT(Dong1),"",OFFSET('TH - BR'!E$1,SMALL(Dong1,ROWS($1:24)),)))</f>
        <v/>
      </c>
      <c r="G52" s="83" t="str">
        <f ca="1">IF($O$5="KH-MV",IF(ROWS($1:24)&gt;COUNT(Dong),"",OFFSET('TH - MV'!F$1,SMALL(Dong,ROWS($1:24)),)),IF(ROWS($1:24)&gt;COUNT(Dong1),"",OFFSET('TH - BR'!F$1,SMALL(Dong1,ROWS($1:24)),)))</f>
        <v/>
      </c>
      <c r="H52" s="84" t="str">
        <f ca="1">IF($O$5="KH-MV",IF(ROWS($1:24)&gt;COUNT(Dong),"",OFFSET('TH - MV'!M$1,SMALL(Dong,ROWS($1:24)),)),IF(ROWS($1:24)&gt;COUNT(Dong1),"",OFFSET('TH - BR'!P$1,SMALL(Dong1,ROWS($1:24)),)))</f>
        <v/>
      </c>
      <c r="I52" s="84" t="str">
        <f ca="1">IF($O$5="KH-MV",IF(ROWS($1:24)&gt;COUNT(Dong),"",OFFSET('TH - MV'!N$1,SMALL(Dong,ROWS($1:24)),)),IF(ROWS($1:24)&gt;COUNT(Dong1),"",OFFSET('TH - BR'!Q$1,SMALL(Dong1,ROWS($1:24)),)))</f>
        <v/>
      </c>
      <c r="J52" s="84" t="str">
        <f ca="1">IF($O$5="KH-MV",IF(ROWS($1:24)&gt;COUNT(Dong),"",OFFSET('TH - MV'!O$1,SMALL(Dong,ROWS($1:24)),)),IF(ROWS($1:24)&gt;COUNT(Dong1),"",OFFSET('TH - BR'!R$1,SMALL(Dong1,ROWS($1:24)),)))</f>
        <v/>
      </c>
      <c r="K52" s="84" t="str">
        <f ca="1">IF($O$5="KH-MV",IF(ROWS($1:24)&gt;COUNT(Dong),"",OFFSET('TH - MV'!Q$1,SMALL(Dong,ROWS($1:24)),)),IF(ROWS($1:24)&gt;COUNT(Dong1),"",OFFSET('TH - BR'!T$1,SMALL(Dong1,ROWS($1:24)),)))</f>
        <v/>
      </c>
      <c r="L52" s="84" t="str">
        <f ca="1">IF($O$5="KH-MV",IF(ROWS($1:24)&gt;COUNT(Dong),"",OFFSET('TH - MV'!R$1,SMALL(Dong,ROWS($1:24)),)),IF(ROWS($1:24)&gt;COUNT(Dong1),"",OFFSET('TH - BR'!U$1,SMALL(Dong1,ROWS($1:24)),)))</f>
        <v/>
      </c>
    </row>
    <row r="53" spans="2:12" ht="18.75" customHeight="1">
      <c r="B53" s="141" t="str">
        <f ca="1">IF($O$5="KH-MV",IF(ROWS($1:25)&gt;COUNT(Dong),"",OFFSET('TH - MV'!J$1,SMALL(Dong,ROWS($1:25)),)),IF(ROWS($1:25)&gt;COUNT(Dong1),"",OFFSET('TH - BR'!N$1,SMALL(Dong1,ROWS($1:25)),)))</f>
        <v/>
      </c>
      <c r="C53" s="81" t="str">
        <f ca="1">IF($O$5="KH-MV",IF(ROWS($1:25)&gt;COUNT(Dong),"",OFFSET('TH - MV'!I$1,SMALL(Dong,ROWS($1:25)),)),IF(ROWS($1:25)&gt;COUNT(Dong1),"",OFFSET('TH - BR'!M$1,SMALL(Dong1,ROWS($1:25)),)))</f>
        <v/>
      </c>
      <c r="D53" s="82" t="str">
        <f ca="1">IF($O$5="KH-MV",IF(ROWS($1:25)&gt;COUNT(Dong),"",OFFSET('TH - MV'!C$1,SMALL(Dong,ROWS($1:25)),)),IF(ROWS($1:25)&gt;COUNT(Dong1),"",OFFSET('TH - BR'!C$1,SMALL(Dong1,ROWS($1:25)),)))</f>
        <v/>
      </c>
      <c r="E53" s="83" t="str">
        <f ca="1">IF($O$5="KH-MV",IF(ROWS($1:25)&gt;COUNT(Dong),"",OFFSET('TH - MV'!D$1,SMALL(Dong,ROWS($1:25)),)),IF(ROWS($1:25)&gt;COUNT(Dong1),"",OFFSET('TH - BR'!D$1,SMALL(Dong1,ROWS($1:25)),)))</f>
        <v/>
      </c>
      <c r="F53" s="83" t="str">
        <f ca="1">IF($O$5="KH-MV",IF(ROWS($1:25)&gt;COUNT(Dong),"",OFFSET('TH - MV'!E$1,SMALL(Dong,ROWS($1:25)),)),IF(ROWS($1:25)&gt;COUNT(Dong1),"",OFFSET('TH - BR'!E$1,SMALL(Dong1,ROWS($1:25)),)))</f>
        <v/>
      </c>
      <c r="G53" s="83" t="str">
        <f ca="1">IF($O$5="KH-MV",IF(ROWS($1:25)&gt;COUNT(Dong),"",OFFSET('TH - MV'!F$1,SMALL(Dong,ROWS($1:25)),)),IF(ROWS($1:25)&gt;COUNT(Dong1),"",OFFSET('TH - BR'!F$1,SMALL(Dong1,ROWS($1:25)),)))</f>
        <v/>
      </c>
      <c r="H53" s="84" t="str">
        <f ca="1">IF($O$5="KH-MV",IF(ROWS($1:25)&gt;COUNT(Dong),"",OFFSET('TH - MV'!M$1,SMALL(Dong,ROWS($1:25)),)),IF(ROWS($1:25)&gt;COUNT(Dong1),"",OFFSET('TH - BR'!P$1,SMALL(Dong1,ROWS($1:25)),)))</f>
        <v/>
      </c>
      <c r="I53" s="84" t="str">
        <f ca="1">IF($O$5="KH-MV",IF(ROWS($1:25)&gt;COUNT(Dong),"",OFFSET('TH - MV'!N$1,SMALL(Dong,ROWS($1:25)),)),IF(ROWS($1:25)&gt;COUNT(Dong1),"",OFFSET('TH - BR'!Q$1,SMALL(Dong1,ROWS($1:25)),)))</f>
        <v/>
      </c>
      <c r="J53" s="84" t="str">
        <f ca="1">IF($O$5="KH-MV",IF(ROWS($1:25)&gt;COUNT(Dong),"",OFFSET('TH - MV'!O$1,SMALL(Dong,ROWS($1:25)),)),IF(ROWS($1:25)&gt;COUNT(Dong1),"",OFFSET('TH - BR'!R$1,SMALL(Dong1,ROWS($1:25)),)))</f>
        <v/>
      </c>
      <c r="K53" s="84" t="str">
        <f ca="1">IF($O$5="KH-MV",IF(ROWS($1:25)&gt;COUNT(Dong),"",OFFSET('TH - MV'!Q$1,SMALL(Dong,ROWS($1:25)),)),IF(ROWS($1:25)&gt;COUNT(Dong1),"",OFFSET('TH - BR'!T$1,SMALL(Dong1,ROWS($1:25)),)))</f>
        <v/>
      </c>
      <c r="L53" s="84" t="str">
        <f ca="1">IF($O$5="KH-MV",IF(ROWS($1:25)&gt;COUNT(Dong),"",OFFSET('TH - MV'!R$1,SMALL(Dong,ROWS($1:25)),)),IF(ROWS($1:25)&gt;COUNT(Dong1),"",OFFSET('TH - BR'!U$1,SMALL(Dong1,ROWS($1:25)),)))</f>
        <v/>
      </c>
    </row>
    <row r="54" spans="2:12" ht="18.75" customHeight="1">
      <c r="B54" s="141" t="str">
        <f ca="1">IF($O$5="KH-MV",IF(ROWS($1:26)&gt;COUNT(Dong),"",OFFSET('TH - MV'!J$1,SMALL(Dong,ROWS($1:26)),)),IF(ROWS($1:26)&gt;COUNT(Dong1),"",OFFSET('TH - BR'!N$1,SMALL(Dong1,ROWS($1:26)),)))</f>
        <v/>
      </c>
      <c r="C54" s="81" t="str">
        <f ca="1">IF($O$5="KH-MV",IF(ROWS($1:26)&gt;COUNT(Dong),"",OFFSET('TH - MV'!I$1,SMALL(Dong,ROWS($1:26)),)),IF(ROWS($1:26)&gt;COUNT(Dong1),"",OFFSET('TH - BR'!M$1,SMALL(Dong1,ROWS($1:26)),)))</f>
        <v/>
      </c>
      <c r="D54" s="82" t="str">
        <f ca="1">IF($O$5="KH-MV",IF(ROWS($1:26)&gt;COUNT(Dong),"",OFFSET('TH - MV'!C$1,SMALL(Dong,ROWS($1:26)),)),IF(ROWS($1:26)&gt;COUNT(Dong1),"",OFFSET('TH - BR'!C$1,SMALL(Dong1,ROWS($1:26)),)))</f>
        <v/>
      </c>
      <c r="E54" s="83" t="str">
        <f ca="1">IF($O$5="KH-MV",IF(ROWS($1:26)&gt;COUNT(Dong),"",OFFSET('TH - MV'!D$1,SMALL(Dong,ROWS($1:26)),)),IF(ROWS($1:26)&gt;COUNT(Dong1),"",OFFSET('TH - BR'!D$1,SMALL(Dong1,ROWS($1:26)),)))</f>
        <v/>
      </c>
      <c r="F54" s="83" t="str">
        <f ca="1">IF($O$5="KH-MV",IF(ROWS($1:26)&gt;COUNT(Dong),"",OFFSET('TH - MV'!E$1,SMALL(Dong,ROWS($1:26)),)),IF(ROWS($1:26)&gt;COUNT(Dong1),"",OFFSET('TH - BR'!E$1,SMALL(Dong1,ROWS($1:26)),)))</f>
        <v/>
      </c>
      <c r="G54" s="83" t="str">
        <f ca="1">IF($O$5="KH-MV",IF(ROWS($1:26)&gt;COUNT(Dong),"",OFFSET('TH - MV'!F$1,SMALL(Dong,ROWS($1:26)),)),IF(ROWS($1:26)&gt;COUNT(Dong1),"",OFFSET('TH - BR'!F$1,SMALL(Dong1,ROWS($1:26)),)))</f>
        <v/>
      </c>
      <c r="H54" s="84" t="str">
        <f ca="1">IF($O$5="KH-MV",IF(ROWS($1:26)&gt;COUNT(Dong),"",OFFSET('TH - MV'!M$1,SMALL(Dong,ROWS($1:26)),)),IF(ROWS($1:26)&gt;COUNT(Dong1),"",OFFSET('TH - BR'!P$1,SMALL(Dong1,ROWS($1:26)),)))</f>
        <v/>
      </c>
      <c r="I54" s="84" t="str">
        <f ca="1">IF($O$5="KH-MV",IF(ROWS($1:26)&gt;COUNT(Dong),"",OFFSET('TH - MV'!N$1,SMALL(Dong,ROWS($1:26)),)),IF(ROWS($1:26)&gt;COUNT(Dong1),"",OFFSET('TH - BR'!Q$1,SMALL(Dong1,ROWS($1:26)),)))</f>
        <v/>
      </c>
      <c r="J54" s="84" t="str">
        <f ca="1">IF($O$5="KH-MV",IF(ROWS($1:26)&gt;COUNT(Dong),"",OFFSET('TH - MV'!O$1,SMALL(Dong,ROWS($1:26)),)),IF(ROWS($1:26)&gt;COUNT(Dong1),"",OFFSET('TH - BR'!R$1,SMALL(Dong1,ROWS($1:26)),)))</f>
        <v/>
      </c>
      <c r="K54" s="84" t="str">
        <f ca="1">IF($O$5="KH-MV",IF(ROWS($1:26)&gt;COUNT(Dong),"",OFFSET('TH - MV'!Q$1,SMALL(Dong,ROWS($1:26)),)),IF(ROWS($1:26)&gt;COUNT(Dong1),"",OFFSET('TH - BR'!T$1,SMALL(Dong1,ROWS($1:26)),)))</f>
        <v/>
      </c>
      <c r="L54" s="84" t="str">
        <f ca="1">IF($O$5="KH-MV",IF(ROWS($1:26)&gt;COUNT(Dong),"",OFFSET('TH - MV'!R$1,SMALL(Dong,ROWS($1:26)),)),IF(ROWS($1:26)&gt;COUNT(Dong1),"",OFFSET('TH - BR'!U$1,SMALL(Dong1,ROWS($1:26)),)))</f>
        <v/>
      </c>
    </row>
    <row r="55" spans="2:12" ht="18.75" customHeight="1">
      <c r="B55" s="141" t="str">
        <f ca="1">IF($O$5="KH-MV",IF(ROWS($1:27)&gt;COUNT(Dong),"",OFFSET('TH - MV'!J$1,SMALL(Dong,ROWS($1:27)),)),IF(ROWS($1:27)&gt;COUNT(Dong1),"",OFFSET('TH - BR'!N$1,SMALL(Dong1,ROWS($1:27)),)))</f>
        <v/>
      </c>
      <c r="C55" s="81" t="str">
        <f ca="1">IF($O$5="KH-MV",IF(ROWS($1:27)&gt;COUNT(Dong),"",OFFSET('TH - MV'!I$1,SMALL(Dong,ROWS($1:27)),)),IF(ROWS($1:27)&gt;COUNT(Dong1),"",OFFSET('TH - BR'!M$1,SMALL(Dong1,ROWS($1:27)),)))</f>
        <v/>
      </c>
      <c r="D55" s="82" t="str">
        <f ca="1">IF($O$5="KH-MV",IF(ROWS($1:27)&gt;COUNT(Dong),"",OFFSET('TH - MV'!C$1,SMALL(Dong,ROWS($1:27)),)),IF(ROWS($1:27)&gt;COUNT(Dong1),"",OFFSET('TH - BR'!C$1,SMALL(Dong1,ROWS($1:27)),)))</f>
        <v/>
      </c>
      <c r="E55" s="83" t="str">
        <f ca="1">IF($O$5="KH-MV",IF(ROWS($1:27)&gt;COUNT(Dong),"",OFFSET('TH - MV'!D$1,SMALL(Dong,ROWS($1:27)),)),IF(ROWS($1:27)&gt;COUNT(Dong1),"",OFFSET('TH - BR'!D$1,SMALL(Dong1,ROWS($1:27)),)))</f>
        <v/>
      </c>
      <c r="F55" s="83" t="str">
        <f ca="1">IF($O$5="KH-MV",IF(ROWS($1:27)&gt;COUNT(Dong),"",OFFSET('TH - MV'!E$1,SMALL(Dong,ROWS($1:27)),)),IF(ROWS($1:27)&gt;COUNT(Dong1),"",OFFSET('TH - BR'!E$1,SMALL(Dong1,ROWS($1:27)),)))</f>
        <v/>
      </c>
      <c r="G55" s="83" t="str">
        <f ca="1">IF($O$5="KH-MV",IF(ROWS($1:27)&gt;COUNT(Dong),"",OFFSET('TH - MV'!F$1,SMALL(Dong,ROWS($1:27)),)),IF(ROWS($1:27)&gt;COUNT(Dong1),"",OFFSET('TH - BR'!F$1,SMALL(Dong1,ROWS($1:27)),)))</f>
        <v/>
      </c>
      <c r="H55" s="84" t="str">
        <f ca="1">IF($O$5="KH-MV",IF(ROWS($1:27)&gt;COUNT(Dong),"",OFFSET('TH - MV'!M$1,SMALL(Dong,ROWS($1:27)),)),IF(ROWS($1:27)&gt;COUNT(Dong1),"",OFFSET('TH - BR'!P$1,SMALL(Dong1,ROWS($1:27)),)))</f>
        <v/>
      </c>
      <c r="I55" s="84" t="str">
        <f ca="1">IF($O$5="KH-MV",IF(ROWS($1:27)&gt;COUNT(Dong),"",OFFSET('TH - MV'!N$1,SMALL(Dong,ROWS($1:27)),)),IF(ROWS($1:27)&gt;COUNT(Dong1),"",OFFSET('TH - BR'!Q$1,SMALL(Dong1,ROWS($1:27)),)))</f>
        <v/>
      </c>
      <c r="J55" s="84" t="str">
        <f ca="1">IF($O$5="KH-MV",IF(ROWS($1:27)&gt;COUNT(Dong),"",OFFSET('TH - MV'!O$1,SMALL(Dong,ROWS($1:27)),)),IF(ROWS($1:27)&gt;COUNT(Dong1),"",OFFSET('TH - BR'!R$1,SMALL(Dong1,ROWS($1:27)),)))</f>
        <v/>
      </c>
      <c r="K55" s="84" t="str">
        <f ca="1">IF($O$5="KH-MV",IF(ROWS($1:27)&gt;COUNT(Dong),"",OFFSET('TH - MV'!Q$1,SMALL(Dong,ROWS($1:27)),)),IF(ROWS($1:27)&gt;COUNT(Dong1),"",OFFSET('TH - BR'!T$1,SMALL(Dong1,ROWS($1:27)),)))</f>
        <v/>
      </c>
      <c r="L55" s="84" t="str">
        <f ca="1">IF($O$5="KH-MV",IF(ROWS($1:27)&gt;COUNT(Dong),"",OFFSET('TH - MV'!R$1,SMALL(Dong,ROWS($1:27)),)),IF(ROWS($1:27)&gt;COUNT(Dong1),"",OFFSET('TH - BR'!U$1,SMALL(Dong1,ROWS($1:27)),)))</f>
        <v/>
      </c>
    </row>
    <row r="56" spans="2:12" ht="18.75" customHeight="1">
      <c r="B56" s="141" t="str">
        <f ca="1">IF($O$5="KH-MV",IF(ROWS($1:28)&gt;COUNT(Dong),"",OFFSET('TH - MV'!J$1,SMALL(Dong,ROWS($1:28)),)),IF(ROWS($1:28)&gt;COUNT(Dong1),"",OFFSET('TH - BR'!N$1,SMALL(Dong1,ROWS($1:28)),)))</f>
        <v/>
      </c>
      <c r="C56" s="81" t="str">
        <f ca="1">IF($O$5="KH-MV",IF(ROWS($1:28)&gt;COUNT(Dong),"",OFFSET('TH - MV'!I$1,SMALL(Dong,ROWS($1:28)),)),IF(ROWS($1:28)&gt;COUNT(Dong1),"",OFFSET('TH - BR'!M$1,SMALL(Dong1,ROWS($1:28)),)))</f>
        <v/>
      </c>
      <c r="D56" s="82" t="str">
        <f ca="1">IF($O$5="KH-MV",IF(ROWS($1:28)&gt;COUNT(Dong),"",OFFSET('TH - MV'!C$1,SMALL(Dong,ROWS($1:28)),)),IF(ROWS($1:28)&gt;COUNT(Dong1),"",OFFSET('TH - BR'!C$1,SMALL(Dong1,ROWS($1:28)),)))</f>
        <v/>
      </c>
      <c r="E56" s="83" t="str">
        <f ca="1">IF($O$5="KH-MV",IF(ROWS($1:28)&gt;COUNT(Dong),"",OFFSET('TH - MV'!D$1,SMALL(Dong,ROWS($1:28)),)),IF(ROWS($1:28)&gt;COUNT(Dong1),"",OFFSET('TH - BR'!D$1,SMALL(Dong1,ROWS($1:28)),)))</f>
        <v/>
      </c>
      <c r="F56" s="83" t="str">
        <f ca="1">IF($O$5="KH-MV",IF(ROWS($1:28)&gt;COUNT(Dong),"",OFFSET('TH - MV'!E$1,SMALL(Dong,ROWS($1:28)),)),IF(ROWS($1:28)&gt;COUNT(Dong1),"",OFFSET('TH - BR'!E$1,SMALL(Dong1,ROWS($1:28)),)))</f>
        <v/>
      </c>
      <c r="G56" s="83" t="str">
        <f ca="1">IF($O$5="KH-MV",IF(ROWS($1:28)&gt;COUNT(Dong),"",OFFSET('TH - MV'!F$1,SMALL(Dong,ROWS($1:28)),)),IF(ROWS($1:28)&gt;COUNT(Dong1),"",OFFSET('TH - BR'!F$1,SMALL(Dong1,ROWS($1:28)),)))</f>
        <v/>
      </c>
      <c r="H56" s="84" t="str">
        <f ca="1">IF($O$5="KH-MV",IF(ROWS($1:28)&gt;COUNT(Dong),"",OFFSET('TH - MV'!M$1,SMALL(Dong,ROWS($1:28)),)),IF(ROWS($1:28)&gt;COUNT(Dong1),"",OFFSET('TH - BR'!P$1,SMALL(Dong1,ROWS($1:28)),)))</f>
        <v/>
      </c>
      <c r="I56" s="84" t="str">
        <f ca="1">IF($O$5="KH-MV",IF(ROWS($1:28)&gt;COUNT(Dong),"",OFFSET('TH - MV'!N$1,SMALL(Dong,ROWS($1:28)),)),IF(ROWS($1:28)&gt;COUNT(Dong1),"",OFFSET('TH - BR'!Q$1,SMALL(Dong1,ROWS($1:28)),)))</f>
        <v/>
      </c>
      <c r="J56" s="84" t="str">
        <f ca="1">IF($O$5="KH-MV",IF(ROWS($1:28)&gt;COUNT(Dong),"",OFFSET('TH - MV'!O$1,SMALL(Dong,ROWS($1:28)),)),IF(ROWS($1:28)&gt;COUNT(Dong1),"",OFFSET('TH - BR'!R$1,SMALL(Dong1,ROWS($1:28)),)))</f>
        <v/>
      </c>
      <c r="K56" s="84" t="str">
        <f ca="1">IF($O$5="KH-MV",IF(ROWS($1:28)&gt;COUNT(Dong),"",OFFSET('TH - MV'!Q$1,SMALL(Dong,ROWS($1:28)),)),IF(ROWS($1:28)&gt;COUNT(Dong1),"",OFFSET('TH - BR'!T$1,SMALL(Dong1,ROWS($1:28)),)))</f>
        <v/>
      </c>
      <c r="L56" s="84" t="str">
        <f ca="1">IF($O$5="KH-MV",IF(ROWS($1:28)&gt;COUNT(Dong),"",OFFSET('TH - MV'!R$1,SMALL(Dong,ROWS($1:28)),)),IF(ROWS($1:28)&gt;COUNT(Dong1),"",OFFSET('TH - BR'!U$1,SMALL(Dong1,ROWS($1:28)),)))</f>
        <v/>
      </c>
    </row>
    <row r="57" spans="2:12" ht="18.75" customHeight="1">
      <c r="B57" s="141" t="str">
        <f ca="1">IF($O$5="KH-MV",IF(ROWS($1:29)&gt;COUNT(Dong),"",OFFSET('TH - MV'!J$1,SMALL(Dong,ROWS($1:29)),)),IF(ROWS($1:29)&gt;COUNT(Dong1),"",OFFSET('TH - BR'!N$1,SMALL(Dong1,ROWS($1:29)),)))</f>
        <v/>
      </c>
      <c r="C57" s="81" t="str">
        <f ca="1">IF($O$5="KH-MV",IF(ROWS($1:29)&gt;COUNT(Dong),"",OFFSET('TH - MV'!I$1,SMALL(Dong,ROWS($1:29)),)),IF(ROWS($1:29)&gt;COUNT(Dong1),"",OFFSET('TH - BR'!M$1,SMALL(Dong1,ROWS($1:29)),)))</f>
        <v/>
      </c>
      <c r="D57" s="82" t="str">
        <f ca="1">IF($O$5="KH-MV",IF(ROWS($1:29)&gt;COUNT(Dong),"",OFFSET('TH - MV'!C$1,SMALL(Dong,ROWS($1:29)),)),IF(ROWS($1:29)&gt;COUNT(Dong1),"",OFFSET('TH - BR'!C$1,SMALL(Dong1,ROWS($1:29)),)))</f>
        <v/>
      </c>
      <c r="E57" s="83" t="str">
        <f ca="1">IF($O$5="KH-MV",IF(ROWS($1:29)&gt;COUNT(Dong),"",OFFSET('TH - MV'!D$1,SMALL(Dong,ROWS($1:29)),)),IF(ROWS($1:29)&gt;COUNT(Dong1),"",OFFSET('TH - BR'!D$1,SMALL(Dong1,ROWS($1:29)),)))</f>
        <v/>
      </c>
      <c r="F57" s="83" t="str">
        <f ca="1">IF($O$5="KH-MV",IF(ROWS($1:29)&gt;COUNT(Dong),"",OFFSET('TH - MV'!E$1,SMALL(Dong,ROWS($1:29)),)),IF(ROWS($1:29)&gt;COUNT(Dong1),"",OFFSET('TH - BR'!E$1,SMALL(Dong1,ROWS($1:29)),)))</f>
        <v/>
      </c>
      <c r="G57" s="83" t="str">
        <f ca="1">IF($O$5="KH-MV",IF(ROWS($1:29)&gt;COUNT(Dong),"",OFFSET('TH - MV'!F$1,SMALL(Dong,ROWS($1:29)),)),IF(ROWS($1:29)&gt;COUNT(Dong1),"",OFFSET('TH - BR'!F$1,SMALL(Dong1,ROWS($1:29)),)))</f>
        <v/>
      </c>
      <c r="H57" s="84" t="str">
        <f ca="1">IF($O$5="KH-MV",IF(ROWS($1:29)&gt;COUNT(Dong),"",OFFSET('TH - MV'!M$1,SMALL(Dong,ROWS($1:29)),)),IF(ROWS($1:29)&gt;COUNT(Dong1),"",OFFSET('TH - BR'!P$1,SMALL(Dong1,ROWS($1:29)),)))</f>
        <v/>
      </c>
      <c r="I57" s="84" t="str">
        <f ca="1">IF($O$5="KH-MV",IF(ROWS($1:29)&gt;COUNT(Dong),"",OFFSET('TH - MV'!N$1,SMALL(Dong,ROWS($1:29)),)),IF(ROWS($1:29)&gt;COUNT(Dong1),"",OFFSET('TH - BR'!Q$1,SMALL(Dong1,ROWS($1:29)),)))</f>
        <v/>
      </c>
      <c r="J57" s="84" t="str">
        <f ca="1">IF($O$5="KH-MV",IF(ROWS($1:29)&gt;COUNT(Dong),"",OFFSET('TH - MV'!O$1,SMALL(Dong,ROWS($1:29)),)),IF(ROWS($1:29)&gt;COUNT(Dong1),"",OFFSET('TH - BR'!R$1,SMALL(Dong1,ROWS($1:29)),)))</f>
        <v/>
      </c>
      <c r="K57" s="84" t="str">
        <f ca="1">IF($O$5="KH-MV",IF(ROWS($1:29)&gt;COUNT(Dong),"",OFFSET('TH - MV'!Q$1,SMALL(Dong,ROWS($1:29)),)),IF(ROWS($1:29)&gt;COUNT(Dong1),"",OFFSET('TH - BR'!T$1,SMALL(Dong1,ROWS($1:29)),)))</f>
        <v/>
      </c>
      <c r="L57" s="84" t="str">
        <f ca="1">IF($O$5="KH-MV",IF(ROWS($1:29)&gt;COUNT(Dong),"",OFFSET('TH - MV'!R$1,SMALL(Dong,ROWS($1:29)),)),IF(ROWS($1:29)&gt;COUNT(Dong1),"",OFFSET('TH - BR'!U$1,SMALL(Dong1,ROWS($1:29)),)))</f>
        <v/>
      </c>
    </row>
    <row r="58" spans="2:12" ht="18.75" customHeight="1">
      <c r="B58" s="141" t="str">
        <f ca="1">IF($O$5="KH-MV",IF(ROWS($1:30)&gt;COUNT(Dong),"",OFFSET('TH - MV'!J$1,SMALL(Dong,ROWS($1:30)),)),IF(ROWS($1:30)&gt;COUNT(Dong1),"",OFFSET('TH - BR'!N$1,SMALL(Dong1,ROWS($1:30)),)))</f>
        <v/>
      </c>
      <c r="C58" s="81" t="str">
        <f ca="1">IF($O$5="KH-MV",IF(ROWS($1:30)&gt;COUNT(Dong),"",OFFSET('TH - MV'!I$1,SMALL(Dong,ROWS($1:30)),)),IF(ROWS($1:30)&gt;COUNT(Dong1),"",OFFSET('TH - BR'!M$1,SMALL(Dong1,ROWS($1:30)),)))</f>
        <v/>
      </c>
      <c r="D58" s="82" t="str">
        <f ca="1">IF($O$5="KH-MV",IF(ROWS($1:30)&gt;COUNT(Dong),"",OFFSET('TH - MV'!C$1,SMALL(Dong,ROWS($1:30)),)),IF(ROWS($1:30)&gt;COUNT(Dong1),"",OFFSET('TH - BR'!C$1,SMALL(Dong1,ROWS($1:30)),)))</f>
        <v/>
      </c>
      <c r="E58" s="83" t="str">
        <f ca="1">IF($O$5="KH-MV",IF(ROWS($1:30)&gt;COUNT(Dong),"",OFFSET('TH - MV'!D$1,SMALL(Dong,ROWS($1:30)),)),IF(ROWS($1:30)&gt;COUNT(Dong1),"",OFFSET('TH - BR'!D$1,SMALL(Dong1,ROWS($1:30)),)))</f>
        <v/>
      </c>
      <c r="F58" s="83" t="str">
        <f ca="1">IF($O$5="KH-MV",IF(ROWS($1:30)&gt;COUNT(Dong),"",OFFSET('TH - MV'!E$1,SMALL(Dong,ROWS($1:30)),)),IF(ROWS($1:30)&gt;COUNT(Dong1),"",OFFSET('TH - BR'!E$1,SMALL(Dong1,ROWS($1:30)),)))</f>
        <v/>
      </c>
      <c r="G58" s="83" t="str">
        <f ca="1">IF($O$5="KH-MV",IF(ROWS($1:30)&gt;COUNT(Dong),"",OFFSET('TH - MV'!F$1,SMALL(Dong,ROWS($1:30)),)),IF(ROWS($1:30)&gt;COUNT(Dong1),"",OFFSET('TH - BR'!F$1,SMALL(Dong1,ROWS($1:30)),)))</f>
        <v/>
      </c>
      <c r="H58" s="84" t="str">
        <f ca="1">IF($O$5="KH-MV",IF(ROWS($1:30)&gt;COUNT(Dong),"",OFFSET('TH - MV'!M$1,SMALL(Dong,ROWS($1:30)),)),IF(ROWS($1:30)&gt;COUNT(Dong1),"",OFFSET('TH - BR'!P$1,SMALL(Dong1,ROWS($1:30)),)))</f>
        <v/>
      </c>
      <c r="I58" s="84" t="str">
        <f ca="1">IF($O$5="KH-MV",IF(ROWS($1:30)&gt;COUNT(Dong),"",OFFSET('TH - MV'!N$1,SMALL(Dong,ROWS($1:30)),)),IF(ROWS($1:30)&gt;COUNT(Dong1),"",OFFSET('TH - BR'!Q$1,SMALL(Dong1,ROWS($1:30)),)))</f>
        <v/>
      </c>
      <c r="J58" s="84" t="str">
        <f ca="1">IF($O$5="KH-MV",IF(ROWS($1:30)&gt;COUNT(Dong),"",OFFSET('TH - MV'!O$1,SMALL(Dong,ROWS($1:30)),)),IF(ROWS($1:30)&gt;COUNT(Dong1),"",OFFSET('TH - BR'!R$1,SMALL(Dong1,ROWS($1:30)),)))</f>
        <v/>
      </c>
      <c r="K58" s="84" t="str">
        <f ca="1">IF($O$5="KH-MV",IF(ROWS($1:30)&gt;COUNT(Dong),"",OFFSET('TH - MV'!Q$1,SMALL(Dong,ROWS($1:30)),)),IF(ROWS($1:30)&gt;COUNT(Dong1),"",OFFSET('TH - BR'!T$1,SMALL(Dong1,ROWS($1:30)),)))</f>
        <v/>
      </c>
      <c r="L58" s="84" t="str">
        <f ca="1">IF($O$5="KH-MV",IF(ROWS($1:30)&gt;COUNT(Dong),"",OFFSET('TH - MV'!R$1,SMALL(Dong,ROWS($1:30)),)),IF(ROWS($1:30)&gt;COUNT(Dong1),"",OFFSET('TH - BR'!U$1,SMALL(Dong1,ROWS($1:30)),)))</f>
        <v/>
      </c>
    </row>
    <row r="59" spans="2:12" ht="18.75" customHeight="1">
      <c r="B59" s="141" t="str">
        <f ca="1">IF($O$5="KH-MV",IF(ROWS($1:31)&gt;COUNT(Dong),"",OFFSET('TH - MV'!J$1,SMALL(Dong,ROWS($1:31)),)),IF(ROWS($1:31)&gt;COUNT(Dong1),"",OFFSET('TH - BR'!N$1,SMALL(Dong1,ROWS($1:31)),)))</f>
        <v/>
      </c>
      <c r="C59" s="81" t="str">
        <f ca="1">IF($O$5="KH-MV",IF(ROWS($1:31)&gt;COUNT(Dong),"",OFFSET('TH - MV'!I$1,SMALL(Dong,ROWS($1:31)),)),IF(ROWS($1:31)&gt;COUNT(Dong1),"",OFFSET('TH - BR'!M$1,SMALL(Dong1,ROWS($1:31)),)))</f>
        <v/>
      </c>
      <c r="D59" s="82" t="str">
        <f ca="1">IF($O$5="KH-MV",IF(ROWS($1:31)&gt;COUNT(Dong),"",OFFSET('TH - MV'!C$1,SMALL(Dong,ROWS($1:31)),)),IF(ROWS($1:31)&gt;COUNT(Dong1),"",OFFSET('TH - BR'!C$1,SMALL(Dong1,ROWS($1:31)),)))</f>
        <v/>
      </c>
      <c r="E59" s="83" t="str">
        <f ca="1">IF($O$5="KH-MV",IF(ROWS($1:31)&gt;COUNT(Dong),"",OFFSET('TH - MV'!D$1,SMALL(Dong,ROWS($1:31)),)),IF(ROWS($1:31)&gt;COUNT(Dong1),"",OFFSET('TH - BR'!D$1,SMALL(Dong1,ROWS($1:31)),)))</f>
        <v/>
      </c>
      <c r="F59" s="83" t="str">
        <f ca="1">IF($O$5="KH-MV",IF(ROWS($1:31)&gt;COUNT(Dong),"",OFFSET('TH - MV'!E$1,SMALL(Dong,ROWS($1:31)),)),IF(ROWS($1:31)&gt;COUNT(Dong1),"",OFFSET('TH - BR'!E$1,SMALL(Dong1,ROWS($1:31)),)))</f>
        <v/>
      </c>
      <c r="G59" s="83" t="str">
        <f ca="1">IF($O$5="KH-MV",IF(ROWS($1:31)&gt;COUNT(Dong),"",OFFSET('TH - MV'!F$1,SMALL(Dong,ROWS($1:31)),)),IF(ROWS($1:31)&gt;COUNT(Dong1),"",OFFSET('TH - BR'!F$1,SMALL(Dong1,ROWS($1:31)),)))</f>
        <v/>
      </c>
      <c r="H59" s="84" t="str">
        <f ca="1">IF($O$5="KH-MV",IF(ROWS($1:31)&gt;COUNT(Dong),"",OFFSET('TH - MV'!M$1,SMALL(Dong,ROWS($1:31)),)),IF(ROWS($1:31)&gt;COUNT(Dong1),"",OFFSET('TH - BR'!P$1,SMALL(Dong1,ROWS($1:31)),)))</f>
        <v/>
      </c>
      <c r="I59" s="84" t="str">
        <f ca="1">IF($O$5="KH-MV",IF(ROWS($1:31)&gt;COUNT(Dong),"",OFFSET('TH - MV'!N$1,SMALL(Dong,ROWS($1:31)),)),IF(ROWS($1:31)&gt;COUNT(Dong1),"",OFFSET('TH - BR'!Q$1,SMALL(Dong1,ROWS($1:31)),)))</f>
        <v/>
      </c>
      <c r="J59" s="84" t="str">
        <f ca="1">IF($O$5="KH-MV",IF(ROWS($1:31)&gt;COUNT(Dong),"",OFFSET('TH - MV'!O$1,SMALL(Dong,ROWS($1:31)),)),IF(ROWS($1:31)&gt;COUNT(Dong1),"",OFFSET('TH - BR'!R$1,SMALL(Dong1,ROWS($1:31)),)))</f>
        <v/>
      </c>
      <c r="K59" s="84" t="str">
        <f ca="1">IF($O$5="KH-MV",IF(ROWS($1:31)&gt;COUNT(Dong),"",OFFSET('TH - MV'!Q$1,SMALL(Dong,ROWS($1:31)),)),IF(ROWS($1:31)&gt;COUNT(Dong1),"",OFFSET('TH - BR'!T$1,SMALL(Dong1,ROWS($1:31)),)))</f>
        <v/>
      </c>
      <c r="L59" s="84" t="str">
        <f ca="1">IF($O$5="KH-MV",IF(ROWS($1:31)&gt;COUNT(Dong),"",OFFSET('TH - MV'!R$1,SMALL(Dong,ROWS($1:31)),)),IF(ROWS($1:31)&gt;COUNT(Dong1),"",OFFSET('TH - BR'!U$1,SMALL(Dong1,ROWS($1:31)),)))</f>
        <v/>
      </c>
    </row>
    <row r="60" spans="2:12" ht="18.75" customHeight="1">
      <c r="B60" s="141" t="str">
        <f ca="1">IF($O$5="KH-MV",IF(ROWS($1:32)&gt;COUNT(Dong),"",OFFSET('TH - MV'!J$1,SMALL(Dong,ROWS($1:32)),)),IF(ROWS($1:32)&gt;COUNT(Dong1),"",OFFSET('TH - BR'!N$1,SMALL(Dong1,ROWS($1:32)),)))</f>
        <v/>
      </c>
      <c r="C60" s="81" t="str">
        <f ca="1">IF($O$5="KH-MV",IF(ROWS($1:32)&gt;COUNT(Dong),"",OFFSET('TH - MV'!I$1,SMALL(Dong,ROWS($1:32)),)),IF(ROWS($1:32)&gt;COUNT(Dong1),"",OFFSET('TH - BR'!M$1,SMALL(Dong1,ROWS($1:32)),)))</f>
        <v/>
      </c>
      <c r="D60" s="82" t="str">
        <f ca="1">IF($O$5="KH-MV",IF(ROWS($1:32)&gt;COUNT(Dong),"",OFFSET('TH - MV'!C$1,SMALL(Dong,ROWS($1:32)),)),IF(ROWS($1:32)&gt;COUNT(Dong1),"",OFFSET('TH - BR'!C$1,SMALL(Dong1,ROWS($1:32)),)))</f>
        <v/>
      </c>
      <c r="E60" s="83" t="str">
        <f ca="1">IF($O$5="KH-MV",IF(ROWS($1:32)&gt;COUNT(Dong),"",OFFSET('TH - MV'!D$1,SMALL(Dong,ROWS($1:32)),)),IF(ROWS($1:32)&gt;COUNT(Dong1),"",OFFSET('TH - BR'!D$1,SMALL(Dong1,ROWS($1:32)),)))</f>
        <v/>
      </c>
      <c r="F60" s="83" t="str">
        <f ca="1">IF($O$5="KH-MV",IF(ROWS($1:32)&gt;COUNT(Dong),"",OFFSET('TH - MV'!E$1,SMALL(Dong,ROWS($1:32)),)),IF(ROWS($1:32)&gt;COUNT(Dong1),"",OFFSET('TH - BR'!E$1,SMALL(Dong1,ROWS($1:32)),)))</f>
        <v/>
      </c>
      <c r="G60" s="83" t="str">
        <f ca="1">IF($O$5="KH-MV",IF(ROWS($1:32)&gt;COUNT(Dong),"",OFFSET('TH - MV'!F$1,SMALL(Dong,ROWS($1:32)),)),IF(ROWS($1:32)&gt;COUNT(Dong1),"",OFFSET('TH - BR'!F$1,SMALL(Dong1,ROWS($1:32)),)))</f>
        <v/>
      </c>
      <c r="H60" s="84" t="str">
        <f ca="1">IF($O$5="KH-MV",IF(ROWS($1:32)&gt;COUNT(Dong),"",OFFSET('TH - MV'!M$1,SMALL(Dong,ROWS($1:32)),)),IF(ROWS($1:32)&gt;COUNT(Dong1),"",OFFSET('TH - BR'!P$1,SMALL(Dong1,ROWS($1:32)),)))</f>
        <v/>
      </c>
      <c r="I60" s="84" t="str">
        <f ca="1">IF($O$5="KH-MV",IF(ROWS($1:32)&gt;COUNT(Dong),"",OFFSET('TH - MV'!N$1,SMALL(Dong,ROWS($1:32)),)),IF(ROWS($1:32)&gt;COUNT(Dong1),"",OFFSET('TH - BR'!Q$1,SMALL(Dong1,ROWS($1:32)),)))</f>
        <v/>
      </c>
      <c r="J60" s="84" t="str">
        <f ca="1">IF($O$5="KH-MV",IF(ROWS($1:32)&gt;COUNT(Dong),"",OFFSET('TH - MV'!O$1,SMALL(Dong,ROWS($1:32)),)),IF(ROWS($1:32)&gt;COUNT(Dong1),"",OFFSET('TH - BR'!R$1,SMALL(Dong1,ROWS($1:32)),)))</f>
        <v/>
      </c>
      <c r="K60" s="84" t="str">
        <f ca="1">IF($O$5="KH-MV",IF(ROWS($1:32)&gt;COUNT(Dong),"",OFFSET('TH - MV'!Q$1,SMALL(Dong,ROWS($1:32)),)),IF(ROWS($1:32)&gt;COUNT(Dong1),"",OFFSET('TH - BR'!T$1,SMALL(Dong1,ROWS($1:32)),)))</f>
        <v/>
      </c>
      <c r="L60" s="84" t="str">
        <f ca="1">IF($O$5="KH-MV",IF(ROWS($1:32)&gt;COUNT(Dong),"",OFFSET('TH - MV'!R$1,SMALL(Dong,ROWS($1:32)),)),IF(ROWS($1:32)&gt;COUNT(Dong1),"",OFFSET('TH - BR'!U$1,SMALL(Dong1,ROWS($1:32)),)))</f>
        <v/>
      </c>
    </row>
    <row r="61" spans="2:12" ht="18.75" customHeight="1">
      <c r="B61" s="141" t="str">
        <f ca="1">IF($O$5="KH-MV",IF(ROWS($1:33)&gt;COUNT(Dong),"",OFFSET('TH - MV'!J$1,SMALL(Dong,ROWS($1:33)),)),IF(ROWS($1:33)&gt;COUNT(Dong1),"",OFFSET('TH - BR'!N$1,SMALL(Dong1,ROWS($1:33)),)))</f>
        <v/>
      </c>
      <c r="C61" s="81" t="str">
        <f ca="1">IF($O$5="KH-MV",IF(ROWS($1:33)&gt;COUNT(Dong),"",OFFSET('TH - MV'!I$1,SMALL(Dong,ROWS($1:33)),)),IF(ROWS($1:33)&gt;COUNT(Dong1),"",OFFSET('TH - BR'!M$1,SMALL(Dong1,ROWS($1:33)),)))</f>
        <v/>
      </c>
      <c r="D61" s="82" t="str">
        <f ca="1">IF($O$5="KH-MV",IF(ROWS($1:33)&gt;COUNT(Dong),"",OFFSET('TH - MV'!C$1,SMALL(Dong,ROWS($1:33)),)),IF(ROWS($1:33)&gt;COUNT(Dong1),"",OFFSET('TH - BR'!C$1,SMALL(Dong1,ROWS($1:33)),)))</f>
        <v/>
      </c>
      <c r="E61" s="83" t="str">
        <f ca="1">IF($O$5="KH-MV",IF(ROWS($1:33)&gt;COUNT(Dong),"",OFFSET('TH - MV'!D$1,SMALL(Dong,ROWS($1:33)),)),IF(ROWS($1:33)&gt;COUNT(Dong1),"",OFFSET('TH - BR'!D$1,SMALL(Dong1,ROWS($1:33)),)))</f>
        <v/>
      </c>
      <c r="F61" s="83" t="str">
        <f ca="1">IF($O$5="KH-MV",IF(ROWS($1:33)&gt;COUNT(Dong),"",OFFSET('TH - MV'!E$1,SMALL(Dong,ROWS($1:33)),)),IF(ROWS($1:33)&gt;COUNT(Dong1),"",OFFSET('TH - BR'!E$1,SMALL(Dong1,ROWS($1:33)),)))</f>
        <v/>
      </c>
      <c r="G61" s="83" t="str">
        <f ca="1">IF($O$5="KH-MV",IF(ROWS($1:33)&gt;COUNT(Dong),"",OFFSET('TH - MV'!F$1,SMALL(Dong,ROWS($1:33)),)),IF(ROWS($1:33)&gt;COUNT(Dong1),"",OFFSET('TH - BR'!F$1,SMALL(Dong1,ROWS($1:33)),)))</f>
        <v/>
      </c>
      <c r="H61" s="84" t="str">
        <f ca="1">IF($O$5="KH-MV",IF(ROWS($1:33)&gt;COUNT(Dong),"",OFFSET('TH - MV'!M$1,SMALL(Dong,ROWS($1:33)),)),IF(ROWS($1:33)&gt;COUNT(Dong1),"",OFFSET('TH - BR'!P$1,SMALL(Dong1,ROWS($1:33)),)))</f>
        <v/>
      </c>
      <c r="I61" s="84" t="str">
        <f ca="1">IF($O$5="KH-MV",IF(ROWS($1:33)&gt;COUNT(Dong),"",OFFSET('TH - MV'!N$1,SMALL(Dong,ROWS($1:33)),)),IF(ROWS($1:33)&gt;COUNT(Dong1),"",OFFSET('TH - BR'!Q$1,SMALL(Dong1,ROWS($1:33)),)))</f>
        <v/>
      </c>
      <c r="J61" s="84" t="str">
        <f ca="1">IF($O$5="KH-MV",IF(ROWS($1:33)&gt;COUNT(Dong),"",OFFSET('TH - MV'!O$1,SMALL(Dong,ROWS($1:33)),)),IF(ROWS($1:33)&gt;COUNT(Dong1),"",OFFSET('TH - BR'!R$1,SMALL(Dong1,ROWS($1:33)),)))</f>
        <v/>
      </c>
      <c r="K61" s="84" t="str">
        <f ca="1">IF($O$5="KH-MV",IF(ROWS($1:33)&gt;COUNT(Dong),"",OFFSET('TH - MV'!Q$1,SMALL(Dong,ROWS($1:33)),)),IF(ROWS($1:33)&gt;COUNT(Dong1),"",OFFSET('TH - BR'!T$1,SMALL(Dong1,ROWS($1:33)),)))</f>
        <v/>
      </c>
      <c r="L61" s="84" t="str">
        <f ca="1">IF($O$5="KH-MV",IF(ROWS($1:33)&gt;COUNT(Dong),"",OFFSET('TH - MV'!R$1,SMALL(Dong,ROWS($1:33)),)),IF(ROWS($1:33)&gt;COUNT(Dong1),"",OFFSET('TH - BR'!U$1,SMALL(Dong1,ROWS($1:33)),)))</f>
        <v/>
      </c>
    </row>
    <row r="62" spans="2:12" ht="18.75" customHeight="1">
      <c r="B62" s="141" t="str">
        <f ca="1">IF($O$5="KH-MV",IF(ROWS($1:34)&gt;COUNT(Dong),"",OFFSET('TH - MV'!J$1,SMALL(Dong,ROWS($1:34)),)),IF(ROWS($1:34)&gt;COUNT(Dong1),"",OFFSET('TH - BR'!N$1,SMALL(Dong1,ROWS($1:34)),)))</f>
        <v/>
      </c>
      <c r="C62" s="81" t="str">
        <f ca="1">IF($O$5="KH-MV",IF(ROWS($1:34)&gt;COUNT(Dong),"",OFFSET('TH - MV'!I$1,SMALL(Dong,ROWS($1:34)),)),IF(ROWS($1:34)&gt;COUNT(Dong1),"",OFFSET('TH - BR'!M$1,SMALL(Dong1,ROWS($1:34)),)))</f>
        <v/>
      </c>
      <c r="D62" s="82" t="str">
        <f ca="1">IF($O$5="KH-MV",IF(ROWS($1:34)&gt;COUNT(Dong),"",OFFSET('TH - MV'!C$1,SMALL(Dong,ROWS($1:34)),)),IF(ROWS($1:34)&gt;COUNT(Dong1),"",OFFSET('TH - BR'!C$1,SMALL(Dong1,ROWS($1:34)),)))</f>
        <v/>
      </c>
      <c r="E62" s="83" t="str">
        <f ca="1">IF($O$5="KH-MV",IF(ROWS($1:34)&gt;COUNT(Dong),"",OFFSET('TH - MV'!D$1,SMALL(Dong,ROWS($1:34)),)),IF(ROWS($1:34)&gt;COUNT(Dong1),"",OFFSET('TH - BR'!D$1,SMALL(Dong1,ROWS($1:34)),)))</f>
        <v/>
      </c>
      <c r="F62" s="83" t="str">
        <f ca="1">IF($O$5="KH-MV",IF(ROWS($1:34)&gt;COUNT(Dong),"",OFFSET('TH - MV'!E$1,SMALL(Dong,ROWS($1:34)),)),IF(ROWS($1:34)&gt;COUNT(Dong1),"",OFFSET('TH - BR'!E$1,SMALL(Dong1,ROWS($1:34)),)))</f>
        <v/>
      </c>
      <c r="G62" s="83" t="str">
        <f ca="1">IF($O$5="KH-MV",IF(ROWS($1:34)&gt;COUNT(Dong),"",OFFSET('TH - MV'!F$1,SMALL(Dong,ROWS($1:34)),)),IF(ROWS($1:34)&gt;COUNT(Dong1),"",OFFSET('TH - BR'!F$1,SMALL(Dong1,ROWS($1:34)),)))</f>
        <v/>
      </c>
      <c r="H62" s="84" t="str">
        <f ca="1">IF($O$5="KH-MV",IF(ROWS($1:34)&gt;COUNT(Dong),"",OFFSET('TH - MV'!M$1,SMALL(Dong,ROWS($1:34)),)),IF(ROWS($1:34)&gt;COUNT(Dong1),"",OFFSET('TH - BR'!P$1,SMALL(Dong1,ROWS($1:34)),)))</f>
        <v/>
      </c>
      <c r="I62" s="84" t="str">
        <f ca="1">IF($O$5="KH-MV",IF(ROWS($1:34)&gt;COUNT(Dong),"",OFFSET('TH - MV'!N$1,SMALL(Dong,ROWS($1:34)),)),IF(ROWS($1:34)&gt;COUNT(Dong1),"",OFFSET('TH - BR'!Q$1,SMALL(Dong1,ROWS($1:34)),)))</f>
        <v/>
      </c>
      <c r="J62" s="84" t="str">
        <f ca="1">IF($O$5="KH-MV",IF(ROWS($1:34)&gt;COUNT(Dong),"",OFFSET('TH - MV'!O$1,SMALL(Dong,ROWS($1:34)),)),IF(ROWS($1:34)&gt;COUNT(Dong1),"",OFFSET('TH - BR'!R$1,SMALL(Dong1,ROWS($1:34)),)))</f>
        <v/>
      </c>
      <c r="K62" s="84" t="str">
        <f ca="1">IF($O$5="KH-MV",IF(ROWS($1:34)&gt;COUNT(Dong),"",OFFSET('TH - MV'!Q$1,SMALL(Dong,ROWS($1:34)),)),IF(ROWS($1:34)&gt;COUNT(Dong1),"",OFFSET('TH - BR'!T$1,SMALL(Dong1,ROWS($1:34)),)))</f>
        <v/>
      </c>
      <c r="L62" s="84" t="str">
        <f ca="1">IF($O$5="KH-MV",IF(ROWS($1:34)&gt;COUNT(Dong),"",OFFSET('TH - MV'!R$1,SMALL(Dong,ROWS($1:34)),)),IF(ROWS($1:34)&gt;COUNT(Dong1),"",OFFSET('TH - BR'!U$1,SMALL(Dong1,ROWS($1:34)),)))</f>
        <v/>
      </c>
    </row>
    <row r="63" spans="2:12" ht="18.75" customHeight="1">
      <c r="B63" s="141" t="str">
        <f ca="1">IF($O$5="KH-MV",IF(ROWS($1:35)&gt;COUNT(Dong),"",OFFSET('TH - MV'!J$1,SMALL(Dong,ROWS($1:35)),)),IF(ROWS($1:35)&gt;COUNT(Dong1),"",OFFSET('TH - BR'!N$1,SMALL(Dong1,ROWS($1:35)),)))</f>
        <v/>
      </c>
      <c r="C63" s="81" t="str">
        <f ca="1">IF($O$5="KH-MV",IF(ROWS($1:35)&gt;COUNT(Dong),"",OFFSET('TH - MV'!I$1,SMALL(Dong,ROWS($1:35)),)),IF(ROWS($1:35)&gt;COUNT(Dong1),"",OFFSET('TH - BR'!M$1,SMALL(Dong1,ROWS($1:35)),)))</f>
        <v/>
      </c>
      <c r="D63" s="82" t="str">
        <f ca="1">IF($O$5="KH-MV",IF(ROWS($1:35)&gt;COUNT(Dong),"",OFFSET('TH - MV'!C$1,SMALL(Dong,ROWS($1:35)),)),IF(ROWS($1:35)&gt;COUNT(Dong1),"",OFFSET('TH - BR'!C$1,SMALL(Dong1,ROWS($1:35)),)))</f>
        <v/>
      </c>
      <c r="E63" s="83" t="str">
        <f ca="1">IF($O$5="KH-MV",IF(ROWS($1:35)&gt;COUNT(Dong),"",OFFSET('TH - MV'!D$1,SMALL(Dong,ROWS($1:35)),)),IF(ROWS($1:35)&gt;COUNT(Dong1),"",OFFSET('TH - BR'!D$1,SMALL(Dong1,ROWS($1:35)),)))</f>
        <v/>
      </c>
      <c r="F63" s="83" t="str">
        <f ca="1">IF($O$5="KH-MV",IF(ROWS($1:35)&gt;COUNT(Dong),"",OFFSET('TH - MV'!E$1,SMALL(Dong,ROWS($1:35)),)),IF(ROWS($1:35)&gt;COUNT(Dong1),"",OFFSET('TH - BR'!E$1,SMALL(Dong1,ROWS($1:35)),)))</f>
        <v/>
      </c>
      <c r="G63" s="83" t="str">
        <f ca="1">IF($O$5="KH-MV",IF(ROWS($1:35)&gt;COUNT(Dong),"",OFFSET('TH - MV'!F$1,SMALL(Dong,ROWS($1:35)),)),IF(ROWS($1:35)&gt;COUNT(Dong1),"",OFFSET('TH - BR'!F$1,SMALL(Dong1,ROWS($1:35)),)))</f>
        <v/>
      </c>
      <c r="H63" s="84" t="str">
        <f ca="1">IF($O$5="KH-MV",IF(ROWS($1:35)&gt;COUNT(Dong),"",OFFSET('TH - MV'!M$1,SMALL(Dong,ROWS($1:35)),)),IF(ROWS($1:35)&gt;COUNT(Dong1),"",OFFSET('TH - BR'!P$1,SMALL(Dong1,ROWS($1:35)),)))</f>
        <v/>
      </c>
      <c r="I63" s="84" t="str">
        <f ca="1">IF($O$5="KH-MV",IF(ROWS($1:35)&gt;COUNT(Dong),"",OFFSET('TH - MV'!N$1,SMALL(Dong,ROWS($1:35)),)),IF(ROWS($1:35)&gt;COUNT(Dong1),"",OFFSET('TH - BR'!Q$1,SMALL(Dong1,ROWS($1:35)),)))</f>
        <v/>
      </c>
      <c r="J63" s="84" t="str">
        <f ca="1">IF($O$5="KH-MV",IF(ROWS($1:35)&gt;COUNT(Dong),"",OFFSET('TH - MV'!O$1,SMALL(Dong,ROWS($1:35)),)),IF(ROWS($1:35)&gt;COUNT(Dong1),"",OFFSET('TH - BR'!R$1,SMALL(Dong1,ROWS($1:35)),)))</f>
        <v/>
      </c>
      <c r="K63" s="84" t="str">
        <f ca="1">IF($O$5="KH-MV",IF(ROWS($1:35)&gt;COUNT(Dong),"",OFFSET('TH - MV'!Q$1,SMALL(Dong,ROWS($1:35)),)),IF(ROWS($1:35)&gt;COUNT(Dong1),"",OFFSET('TH - BR'!T$1,SMALL(Dong1,ROWS($1:35)),)))</f>
        <v/>
      </c>
      <c r="L63" s="84" t="str">
        <f ca="1">IF($O$5="KH-MV",IF(ROWS($1:35)&gt;COUNT(Dong),"",OFFSET('TH - MV'!R$1,SMALL(Dong,ROWS($1:35)),)),IF(ROWS($1:35)&gt;COUNT(Dong1),"",OFFSET('TH - BR'!U$1,SMALL(Dong1,ROWS($1:35)),)))</f>
        <v/>
      </c>
    </row>
    <row r="64" spans="2:12" ht="18.75" customHeight="1">
      <c r="B64" s="141" t="str">
        <f ca="1">IF($O$5="KH-MV",IF(ROWS($1:36)&gt;COUNT(Dong),"",OFFSET('TH - MV'!J$1,SMALL(Dong,ROWS($1:36)),)),IF(ROWS($1:36)&gt;COUNT(Dong1),"",OFFSET('TH - BR'!N$1,SMALL(Dong1,ROWS($1:36)),)))</f>
        <v/>
      </c>
      <c r="C64" s="81" t="str">
        <f ca="1">IF($O$5="KH-MV",IF(ROWS($1:36)&gt;COUNT(Dong),"",OFFSET('TH - MV'!I$1,SMALL(Dong,ROWS($1:36)),)),IF(ROWS($1:36)&gt;COUNT(Dong1),"",OFFSET('TH - BR'!M$1,SMALL(Dong1,ROWS($1:36)),)))</f>
        <v/>
      </c>
      <c r="D64" s="82" t="str">
        <f ca="1">IF($O$5="KH-MV",IF(ROWS($1:36)&gt;COUNT(Dong),"",OFFSET('TH - MV'!C$1,SMALL(Dong,ROWS($1:36)),)),IF(ROWS($1:36)&gt;COUNT(Dong1),"",OFFSET('TH - BR'!C$1,SMALL(Dong1,ROWS($1:36)),)))</f>
        <v/>
      </c>
      <c r="E64" s="83" t="str">
        <f ca="1">IF($O$5="KH-MV",IF(ROWS($1:36)&gt;COUNT(Dong),"",OFFSET('TH - MV'!D$1,SMALL(Dong,ROWS($1:36)),)),IF(ROWS($1:36)&gt;COUNT(Dong1),"",OFFSET('TH - BR'!D$1,SMALL(Dong1,ROWS($1:36)),)))</f>
        <v/>
      </c>
      <c r="F64" s="83" t="str">
        <f ca="1">IF($O$5="KH-MV",IF(ROWS($1:36)&gt;COUNT(Dong),"",OFFSET('TH - MV'!E$1,SMALL(Dong,ROWS($1:36)),)),IF(ROWS($1:36)&gt;COUNT(Dong1),"",OFFSET('TH - BR'!E$1,SMALL(Dong1,ROWS($1:36)),)))</f>
        <v/>
      </c>
      <c r="G64" s="83" t="str">
        <f ca="1">IF($O$5="KH-MV",IF(ROWS($1:36)&gt;COUNT(Dong),"",OFFSET('TH - MV'!F$1,SMALL(Dong,ROWS($1:36)),)),IF(ROWS($1:36)&gt;COUNT(Dong1),"",OFFSET('TH - BR'!F$1,SMALL(Dong1,ROWS($1:36)),)))</f>
        <v/>
      </c>
      <c r="H64" s="84" t="str">
        <f ca="1">IF($O$5="KH-MV",IF(ROWS($1:36)&gt;COUNT(Dong),"",OFFSET('TH - MV'!M$1,SMALL(Dong,ROWS($1:36)),)),IF(ROWS($1:36)&gt;COUNT(Dong1),"",OFFSET('TH - BR'!P$1,SMALL(Dong1,ROWS($1:36)),)))</f>
        <v/>
      </c>
      <c r="I64" s="84" t="str">
        <f ca="1">IF($O$5="KH-MV",IF(ROWS($1:36)&gt;COUNT(Dong),"",OFFSET('TH - MV'!N$1,SMALL(Dong,ROWS($1:36)),)),IF(ROWS($1:36)&gt;COUNT(Dong1),"",OFFSET('TH - BR'!Q$1,SMALL(Dong1,ROWS($1:36)),)))</f>
        <v/>
      </c>
      <c r="J64" s="84" t="str">
        <f ca="1">IF($O$5="KH-MV",IF(ROWS($1:36)&gt;COUNT(Dong),"",OFFSET('TH - MV'!O$1,SMALL(Dong,ROWS($1:36)),)),IF(ROWS($1:36)&gt;COUNT(Dong1),"",OFFSET('TH - BR'!R$1,SMALL(Dong1,ROWS($1:36)),)))</f>
        <v/>
      </c>
      <c r="K64" s="84" t="str">
        <f ca="1">IF($O$5="KH-MV",IF(ROWS($1:36)&gt;COUNT(Dong),"",OFFSET('TH - MV'!Q$1,SMALL(Dong,ROWS($1:36)),)),IF(ROWS($1:36)&gt;COUNT(Dong1),"",OFFSET('TH - BR'!T$1,SMALL(Dong1,ROWS($1:36)),)))</f>
        <v/>
      </c>
      <c r="L64" s="84" t="str">
        <f ca="1">IF($O$5="KH-MV",IF(ROWS($1:36)&gt;COUNT(Dong),"",OFFSET('TH - MV'!R$1,SMALL(Dong,ROWS($1:36)),)),IF(ROWS($1:36)&gt;COUNT(Dong1),"",OFFSET('TH - BR'!U$1,SMALL(Dong1,ROWS($1:36)),)))</f>
        <v/>
      </c>
    </row>
    <row r="65" spans="2:12" ht="18.75" customHeight="1">
      <c r="B65" s="141" t="str">
        <f ca="1">IF($O$5="KH-MV",IF(ROWS($1:37)&gt;COUNT(Dong),"",OFFSET('TH - MV'!J$1,SMALL(Dong,ROWS($1:37)),)),IF(ROWS($1:37)&gt;COUNT(Dong1),"",OFFSET('TH - BR'!N$1,SMALL(Dong1,ROWS($1:37)),)))</f>
        <v/>
      </c>
      <c r="C65" s="81" t="str">
        <f ca="1">IF($O$5="KH-MV",IF(ROWS($1:37)&gt;COUNT(Dong),"",OFFSET('TH - MV'!I$1,SMALL(Dong,ROWS($1:37)),)),IF(ROWS($1:37)&gt;COUNT(Dong1),"",OFFSET('TH - BR'!M$1,SMALL(Dong1,ROWS($1:37)),)))</f>
        <v/>
      </c>
      <c r="D65" s="82" t="str">
        <f ca="1">IF($O$5="KH-MV",IF(ROWS($1:37)&gt;COUNT(Dong),"",OFFSET('TH - MV'!C$1,SMALL(Dong,ROWS($1:37)),)),IF(ROWS($1:37)&gt;COUNT(Dong1),"",OFFSET('TH - BR'!C$1,SMALL(Dong1,ROWS($1:37)),)))</f>
        <v/>
      </c>
      <c r="E65" s="83" t="str">
        <f ca="1">IF($O$5="KH-MV",IF(ROWS($1:37)&gt;COUNT(Dong),"",OFFSET('TH - MV'!D$1,SMALL(Dong,ROWS($1:37)),)),IF(ROWS($1:37)&gt;COUNT(Dong1),"",OFFSET('TH - BR'!D$1,SMALL(Dong1,ROWS($1:37)),)))</f>
        <v/>
      </c>
      <c r="F65" s="83" t="str">
        <f ca="1">IF($O$5="KH-MV",IF(ROWS($1:37)&gt;COUNT(Dong),"",OFFSET('TH - MV'!E$1,SMALL(Dong,ROWS($1:37)),)),IF(ROWS($1:37)&gt;COUNT(Dong1),"",OFFSET('TH - BR'!E$1,SMALL(Dong1,ROWS($1:37)),)))</f>
        <v/>
      </c>
      <c r="G65" s="83" t="str">
        <f ca="1">IF($O$5="KH-MV",IF(ROWS($1:37)&gt;COUNT(Dong),"",OFFSET('TH - MV'!F$1,SMALL(Dong,ROWS($1:37)),)),IF(ROWS($1:37)&gt;COUNT(Dong1),"",OFFSET('TH - BR'!F$1,SMALL(Dong1,ROWS($1:37)),)))</f>
        <v/>
      </c>
      <c r="H65" s="84" t="str">
        <f ca="1">IF($O$5="KH-MV",IF(ROWS($1:37)&gt;COUNT(Dong),"",OFFSET('TH - MV'!M$1,SMALL(Dong,ROWS($1:37)),)),IF(ROWS($1:37)&gt;COUNT(Dong1),"",OFFSET('TH - BR'!P$1,SMALL(Dong1,ROWS($1:37)),)))</f>
        <v/>
      </c>
      <c r="I65" s="84" t="str">
        <f ca="1">IF($O$5="KH-MV",IF(ROWS($1:37)&gt;COUNT(Dong),"",OFFSET('TH - MV'!N$1,SMALL(Dong,ROWS($1:37)),)),IF(ROWS($1:37)&gt;COUNT(Dong1),"",OFFSET('TH - BR'!Q$1,SMALL(Dong1,ROWS($1:37)),)))</f>
        <v/>
      </c>
      <c r="J65" s="84" t="str">
        <f ca="1">IF($O$5="KH-MV",IF(ROWS($1:37)&gt;COUNT(Dong),"",OFFSET('TH - MV'!O$1,SMALL(Dong,ROWS($1:37)),)),IF(ROWS($1:37)&gt;COUNT(Dong1),"",OFFSET('TH - BR'!R$1,SMALL(Dong1,ROWS($1:37)),)))</f>
        <v/>
      </c>
      <c r="K65" s="84" t="str">
        <f ca="1">IF($O$5="KH-MV",IF(ROWS($1:37)&gt;COUNT(Dong),"",OFFSET('TH - MV'!Q$1,SMALL(Dong,ROWS($1:37)),)),IF(ROWS($1:37)&gt;COUNT(Dong1),"",OFFSET('TH - BR'!T$1,SMALL(Dong1,ROWS($1:37)),)))</f>
        <v/>
      </c>
      <c r="L65" s="84" t="str">
        <f ca="1">IF($O$5="KH-MV",IF(ROWS($1:37)&gt;COUNT(Dong),"",OFFSET('TH - MV'!R$1,SMALL(Dong,ROWS($1:37)),)),IF(ROWS($1:37)&gt;COUNT(Dong1),"",OFFSET('TH - BR'!U$1,SMALL(Dong1,ROWS($1:37)),)))</f>
        <v/>
      </c>
    </row>
    <row r="66" spans="2:12" ht="18.75" customHeight="1">
      <c r="B66" s="141" t="str">
        <f ca="1">IF($O$5="KH-MV",IF(ROWS($1:38)&gt;COUNT(Dong),"",OFFSET('TH - MV'!J$1,SMALL(Dong,ROWS($1:38)),)),IF(ROWS($1:38)&gt;COUNT(Dong1),"",OFFSET('TH - BR'!N$1,SMALL(Dong1,ROWS($1:38)),)))</f>
        <v/>
      </c>
      <c r="C66" s="81" t="str">
        <f ca="1">IF($O$5="KH-MV",IF(ROWS($1:38)&gt;COUNT(Dong),"",OFFSET('TH - MV'!I$1,SMALL(Dong,ROWS($1:38)),)),IF(ROWS($1:38)&gt;COUNT(Dong1),"",OFFSET('TH - BR'!M$1,SMALL(Dong1,ROWS($1:38)),)))</f>
        <v/>
      </c>
      <c r="D66" s="82" t="str">
        <f ca="1">IF($O$5="KH-MV",IF(ROWS($1:38)&gt;COUNT(Dong),"",OFFSET('TH - MV'!C$1,SMALL(Dong,ROWS($1:38)),)),IF(ROWS($1:38)&gt;COUNT(Dong1),"",OFFSET('TH - BR'!C$1,SMALL(Dong1,ROWS($1:38)),)))</f>
        <v/>
      </c>
      <c r="E66" s="83" t="str">
        <f ca="1">IF($O$5="KH-MV",IF(ROWS($1:38)&gt;COUNT(Dong),"",OFFSET('TH - MV'!D$1,SMALL(Dong,ROWS($1:38)),)),IF(ROWS($1:38)&gt;COUNT(Dong1),"",OFFSET('TH - BR'!D$1,SMALL(Dong1,ROWS($1:38)),)))</f>
        <v/>
      </c>
      <c r="F66" s="83" t="str">
        <f ca="1">IF($O$5="KH-MV",IF(ROWS($1:38)&gt;COUNT(Dong),"",OFFSET('TH - MV'!E$1,SMALL(Dong,ROWS($1:38)),)),IF(ROWS($1:38)&gt;COUNT(Dong1),"",OFFSET('TH - BR'!E$1,SMALL(Dong1,ROWS($1:38)),)))</f>
        <v/>
      </c>
      <c r="G66" s="83" t="str">
        <f ca="1">IF($O$5="KH-MV",IF(ROWS($1:38)&gt;COUNT(Dong),"",OFFSET('TH - MV'!F$1,SMALL(Dong,ROWS($1:38)),)),IF(ROWS($1:38)&gt;COUNT(Dong1),"",OFFSET('TH - BR'!F$1,SMALL(Dong1,ROWS($1:38)),)))</f>
        <v/>
      </c>
      <c r="H66" s="84" t="str">
        <f ca="1">IF($O$5="KH-MV",IF(ROWS($1:38)&gt;COUNT(Dong),"",OFFSET('TH - MV'!M$1,SMALL(Dong,ROWS($1:38)),)),IF(ROWS($1:38)&gt;COUNT(Dong1),"",OFFSET('TH - BR'!P$1,SMALL(Dong1,ROWS($1:38)),)))</f>
        <v/>
      </c>
      <c r="I66" s="84" t="str">
        <f ca="1">IF($O$5="KH-MV",IF(ROWS($1:38)&gt;COUNT(Dong),"",OFFSET('TH - MV'!N$1,SMALL(Dong,ROWS($1:38)),)),IF(ROWS($1:38)&gt;COUNT(Dong1),"",OFFSET('TH - BR'!Q$1,SMALL(Dong1,ROWS($1:38)),)))</f>
        <v/>
      </c>
      <c r="J66" s="84" t="str">
        <f ca="1">IF($O$5="KH-MV",IF(ROWS($1:38)&gt;COUNT(Dong),"",OFFSET('TH - MV'!O$1,SMALL(Dong,ROWS($1:38)),)),IF(ROWS($1:38)&gt;COUNT(Dong1),"",OFFSET('TH - BR'!R$1,SMALL(Dong1,ROWS($1:38)),)))</f>
        <v/>
      </c>
      <c r="K66" s="84" t="str">
        <f ca="1">IF($O$5="KH-MV",IF(ROWS($1:38)&gt;COUNT(Dong),"",OFFSET('TH - MV'!Q$1,SMALL(Dong,ROWS($1:38)),)),IF(ROWS($1:38)&gt;COUNT(Dong1),"",OFFSET('TH - BR'!T$1,SMALL(Dong1,ROWS($1:38)),)))</f>
        <v/>
      </c>
      <c r="L66" s="84" t="str">
        <f ca="1">IF($O$5="KH-MV",IF(ROWS($1:38)&gt;COUNT(Dong),"",OFFSET('TH - MV'!R$1,SMALL(Dong,ROWS($1:38)),)),IF(ROWS($1:38)&gt;COUNT(Dong1),"",OFFSET('TH - BR'!U$1,SMALL(Dong1,ROWS($1:38)),)))</f>
        <v/>
      </c>
    </row>
    <row r="67" spans="2:12" ht="18.75" customHeight="1">
      <c r="B67" s="141" t="str">
        <f ca="1">IF($O$5="KH-MV",IF(ROWS($1:39)&gt;COUNT(Dong),"",OFFSET('TH - MV'!J$1,SMALL(Dong,ROWS($1:39)),)),IF(ROWS($1:39)&gt;COUNT(Dong1),"",OFFSET('TH - BR'!N$1,SMALL(Dong1,ROWS($1:39)),)))</f>
        <v/>
      </c>
      <c r="C67" s="81" t="str">
        <f ca="1">IF($O$5="KH-MV",IF(ROWS($1:39)&gt;COUNT(Dong),"",OFFSET('TH - MV'!I$1,SMALL(Dong,ROWS($1:39)),)),IF(ROWS($1:39)&gt;COUNT(Dong1),"",OFFSET('TH - BR'!M$1,SMALL(Dong1,ROWS($1:39)),)))</f>
        <v/>
      </c>
      <c r="D67" s="82" t="str">
        <f ca="1">IF($O$5="KH-MV",IF(ROWS($1:39)&gt;COUNT(Dong),"",OFFSET('TH - MV'!C$1,SMALL(Dong,ROWS($1:39)),)),IF(ROWS($1:39)&gt;COUNT(Dong1),"",OFFSET('TH - BR'!C$1,SMALL(Dong1,ROWS($1:39)),)))</f>
        <v/>
      </c>
      <c r="E67" s="83" t="str">
        <f ca="1">IF($O$5="KH-MV",IF(ROWS($1:39)&gt;COUNT(Dong),"",OFFSET('TH - MV'!D$1,SMALL(Dong,ROWS($1:39)),)),IF(ROWS($1:39)&gt;COUNT(Dong1),"",OFFSET('TH - BR'!D$1,SMALL(Dong1,ROWS($1:39)),)))</f>
        <v/>
      </c>
      <c r="F67" s="83" t="str">
        <f ca="1">IF($O$5="KH-MV",IF(ROWS($1:39)&gt;COUNT(Dong),"",OFFSET('TH - MV'!E$1,SMALL(Dong,ROWS($1:39)),)),IF(ROWS($1:39)&gt;COUNT(Dong1),"",OFFSET('TH - BR'!E$1,SMALL(Dong1,ROWS($1:39)),)))</f>
        <v/>
      </c>
      <c r="G67" s="83" t="str">
        <f ca="1">IF($O$5="KH-MV",IF(ROWS($1:39)&gt;COUNT(Dong),"",OFFSET('TH - MV'!F$1,SMALL(Dong,ROWS($1:39)),)),IF(ROWS($1:39)&gt;COUNT(Dong1),"",OFFSET('TH - BR'!F$1,SMALL(Dong1,ROWS($1:39)),)))</f>
        <v/>
      </c>
      <c r="H67" s="84" t="str">
        <f ca="1">IF($O$5="KH-MV",IF(ROWS($1:39)&gt;COUNT(Dong),"",OFFSET('TH - MV'!M$1,SMALL(Dong,ROWS($1:39)),)),IF(ROWS($1:39)&gt;COUNT(Dong1),"",OFFSET('TH - BR'!P$1,SMALL(Dong1,ROWS($1:39)),)))</f>
        <v/>
      </c>
      <c r="I67" s="84" t="str">
        <f ca="1">IF($O$5="KH-MV",IF(ROWS($1:39)&gt;COUNT(Dong),"",OFFSET('TH - MV'!N$1,SMALL(Dong,ROWS($1:39)),)),IF(ROWS($1:39)&gt;COUNT(Dong1),"",OFFSET('TH - BR'!Q$1,SMALL(Dong1,ROWS($1:39)),)))</f>
        <v/>
      </c>
      <c r="J67" s="84" t="str">
        <f ca="1">IF($O$5="KH-MV",IF(ROWS($1:39)&gt;COUNT(Dong),"",OFFSET('TH - MV'!O$1,SMALL(Dong,ROWS($1:39)),)),IF(ROWS($1:39)&gt;COUNT(Dong1),"",OFFSET('TH - BR'!R$1,SMALL(Dong1,ROWS($1:39)),)))</f>
        <v/>
      </c>
      <c r="K67" s="84" t="str">
        <f ca="1">IF($O$5="KH-MV",IF(ROWS($1:39)&gt;COUNT(Dong),"",OFFSET('TH - MV'!Q$1,SMALL(Dong,ROWS($1:39)),)),IF(ROWS($1:39)&gt;COUNT(Dong1),"",OFFSET('TH - BR'!T$1,SMALL(Dong1,ROWS($1:39)),)))</f>
        <v/>
      </c>
      <c r="L67" s="84" t="str">
        <f ca="1">IF($O$5="KH-MV",IF(ROWS($1:39)&gt;COUNT(Dong),"",OFFSET('TH - MV'!R$1,SMALL(Dong,ROWS($1:39)),)),IF(ROWS($1:39)&gt;COUNT(Dong1),"",OFFSET('TH - BR'!U$1,SMALL(Dong1,ROWS($1:39)),)))</f>
        <v/>
      </c>
    </row>
    <row r="68" spans="2:12" ht="18.75" customHeight="1">
      <c r="B68" s="120" t="s">
        <v>51</v>
      </c>
      <c r="C68" s="120"/>
      <c r="D68" s="120"/>
      <c r="E68" s="120"/>
      <c r="F68" s="120"/>
      <c r="G68" s="120"/>
      <c r="H68" s="46"/>
      <c r="I68" s="46"/>
      <c r="J68" s="46"/>
      <c r="K68" s="47">
        <f ca="1">SUM(K29:K67)</f>
        <v>2821500</v>
      </c>
      <c r="L68" s="47">
        <f ca="1">SUM(L29:L67)</f>
        <v>2821500</v>
      </c>
    </row>
    <row r="69" spans="2:12" ht="18.75" customHeight="1">
      <c r="B69" s="131" t="str">
        <f>C16&amp;" còn nợ :"</f>
        <v>Công ty TNHH L.O.O.K.S.Y còn nợ :</v>
      </c>
      <c r="C69" s="131"/>
      <c r="D69" s="131"/>
      <c r="E69" s="131"/>
      <c r="F69" s="131"/>
      <c r="G69" s="131"/>
      <c r="H69" s="131"/>
      <c r="I69" s="131"/>
      <c r="J69" s="48"/>
      <c r="K69" s="132">
        <f ca="1">K28+K68-L68</f>
        <v>0</v>
      </c>
      <c r="L69" s="132"/>
    </row>
    <row r="70" spans="2:12" ht="18.75" customHeight="1">
      <c r="B70" s="31" t="s">
        <v>52</v>
      </c>
      <c r="C70" s="119" t="str">
        <f ca="1">[1]!VND(K69)</f>
        <v>Không</v>
      </c>
      <c r="D70" s="119"/>
      <c r="E70" s="119"/>
      <c r="F70" s="119"/>
      <c r="G70" s="119"/>
      <c r="H70" s="119"/>
      <c r="I70" s="119"/>
      <c r="J70" s="119"/>
      <c r="K70" s="119"/>
      <c r="L70" s="119"/>
    </row>
    <row r="71" spans="2:12" ht="15">
      <c r="B71" s="36" t="s">
        <v>53</v>
      </c>
      <c r="C71" s="18"/>
      <c r="D71" s="21"/>
      <c r="E71" s="18"/>
      <c r="F71" s="18"/>
      <c r="G71" s="18"/>
      <c r="H71" s="19"/>
      <c r="I71" s="19"/>
      <c r="J71" s="19"/>
      <c r="K71" s="19"/>
      <c r="L71" s="19"/>
    </row>
    <row r="72" spans="2:12" ht="15">
      <c r="B72" s="37"/>
      <c r="C72" s="18"/>
      <c r="D72" s="21"/>
      <c r="E72" s="18"/>
      <c r="F72" s="18"/>
      <c r="G72" s="18"/>
      <c r="H72" s="19"/>
      <c r="I72" s="19"/>
      <c r="J72" s="19"/>
      <c r="K72" s="19"/>
      <c r="L72" s="19"/>
    </row>
    <row r="73" spans="2:12" ht="15">
      <c r="B73" s="37"/>
      <c r="C73" s="18"/>
      <c r="D73" s="21"/>
      <c r="E73" s="18"/>
      <c r="F73" s="18"/>
      <c r="G73" s="18"/>
      <c r="H73" s="19"/>
      <c r="I73" s="19"/>
      <c r="J73" s="19"/>
      <c r="K73" s="19"/>
      <c r="L73" s="19"/>
    </row>
    <row r="74" spans="2:12" ht="14.25">
      <c r="B74" s="120" t="s">
        <v>54</v>
      </c>
      <c r="C74" s="120"/>
      <c r="D74" s="120"/>
      <c r="E74" s="20"/>
      <c r="F74" s="20"/>
      <c r="G74" s="112" t="s">
        <v>55</v>
      </c>
      <c r="H74" s="113"/>
      <c r="I74" s="113"/>
      <c r="J74" s="113"/>
      <c r="K74" s="113"/>
      <c r="L74" s="114"/>
    </row>
    <row r="75" spans="2:12" ht="15">
      <c r="B75" s="121"/>
      <c r="C75" s="122"/>
      <c r="D75" s="123"/>
      <c r="E75" s="38"/>
      <c r="F75" s="38"/>
      <c r="G75" s="121"/>
      <c r="H75" s="122"/>
      <c r="I75" s="123"/>
      <c r="J75" s="42"/>
      <c r="K75" s="121"/>
      <c r="L75" s="123"/>
    </row>
    <row r="76" spans="2:12" ht="15">
      <c r="B76" s="124"/>
      <c r="C76" s="125"/>
      <c r="D76" s="126"/>
      <c r="E76" s="38"/>
      <c r="F76" s="38"/>
      <c r="G76" s="124"/>
      <c r="H76" s="125"/>
      <c r="I76" s="126"/>
      <c r="J76" s="43"/>
      <c r="K76" s="124"/>
      <c r="L76" s="126"/>
    </row>
    <row r="77" spans="2:12" ht="15">
      <c r="B77" s="127"/>
      <c r="C77" s="128"/>
      <c r="D77" s="129"/>
      <c r="E77" s="38"/>
      <c r="F77" s="38"/>
      <c r="G77" s="127"/>
      <c r="H77" s="128"/>
      <c r="I77" s="129"/>
      <c r="J77" s="44"/>
      <c r="K77" s="127"/>
      <c r="L77" s="129"/>
    </row>
    <row r="78" spans="2:12" ht="15">
      <c r="B78" s="112"/>
      <c r="C78" s="113"/>
      <c r="D78" s="114"/>
      <c r="E78" s="38"/>
      <c r="F78" s="38"/>
      <c r="G78" s="112" t="s">
        <v>56</v>
      </c>
      <c r="H78" s="113"/>
      <c r="I78" s="114"/>
      <c r="J78" s="45"/>
      <c r="K78" s="112" t="s">
        <v>57</v>
      </c>
      <c r="L78" s="114"/>
    </row>
  </sheetData>
  <mergeCells count="32">
    <mergeCell ref="B12:B13"/>
    <mergeCell ref="B1:L1"/>
    <mergeCell ref="B3:L3"/>
    <mergeCell ref="B4:L4"/>
    <mergeCell ref="B5:L5"/>
    <mergeCell ref="C11:D11"/>
    <mergeCell ref="D28:G28"/>
    <mergeCell ref="B68:G68"/>
    <mergeCell ref="B69:I69"/>
    <mergeCell ref="K69:L69"/>
    <mergeCell ref="B25:C25"/>
    <mergeCell ref="D25:G25"/>
    <mergeCell ref="B26:B27"/>
    <mergeCell ref="C26:C27"/>
    <mergeCell ref="D26:D27"/>
    <mergeCell ref="E26:G26"/>
    <mergeCell ref="C16:G16"/>
    <mergeCell ref="B78:D78"/>
    <mergeCell ref="G78:I78"/>
    <mergeCell ref="K78:L78"/>
    <mergeCell ref="H26:H27"/>
    <mergeCell ref="I26:I27"/>
    <mergeCell ref="H25:K25"/>
    <mergeCell ref="L25:L27"/>
    <mergeCell ref="J26:J27"/>
    <mergeCell ref="C70:L70"/>
    <mergeCell ref="B74:D74"/>
    <mergeCell ref="G74:L74"/>
    <mergeCell ref="B75:D77"/>
    <mergeCell ref="G75:I77"/>
    <mergeCell ref="K75:L77"/>
    <mergeCell ref="K26:K27"/>
  </mergeCells>
  <dataValidations count="2">
    <dataValidation type="list" allowBlank="1" showInputMessage="1" showErrorMessage="1" sqref="C16:G16">
      <formula1>IF($O$5="KH-BR",KHBR,KHMV)</formula1>
    </dataValidation>
    <dataValidation type="list" allowBlank="1" showInputMessage="1" showErrorMessage="1" sqref="O5">
      <formula1>"KH-MV,KH-BR"</formula1>
    </dataValidation>
  </dataValidation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28</vt:i4>
      </vt:variant>
    </vt:vector>
  </HeadingPairs>
  <TitlesOfParts>
    <vt:vector size="34" baseType="lpstr">
      <vt:lpstr>NXT</vt:lpstr>
      <vt:lpstr>KH-MV</vt:lpstr>
      <vt:lpstr>TH - MV</vt:lpstr>
      <vt:lpstr>KH-BR</vt:lpstr>
      <vt:lpstr>TH - BR</vt:lpstr>
      <vt:lpstr>DC - CN</vt:lpstr>
      <vt:lpstr>BRC</vt:lpstr>
      <vt:lpstr>BRN</vt:lpstr>
      <vt:lpstr>CBR</vt:lpstr>
      <vt:lpstr>CMV</vt:lpstr>
      <vt:lpstr>DBR</vt:lpstr>
      <vt:lpstr>DDBR</vt:lpstr>
      <vt:lpstr>DDMV</vt:lpstr>
      <vt:lpstr>DMV</vt:lpstr>
      <vt:lpstr>DSBR</vt:lpstr>
      <vt:lpstr>DSMV</vt:lpstr>
      <vt:lpstr>DSN</vt:lpstr>
      <vt:lpstr>DSX</vt:lpstr>
      <vt:lpstr>KHBR</vt:lpstr>
      <vt:lpstr>KHMV</vt:lpstr>
      <vt:lpstr>LN</vt:lpstr>
      <vt:lpstr>LN_1</vt:lpstr>
      <vt:lpstr>LX</vt:lpstr>
      <vt:lpstr>LX_1</vt:lpstr>
      <vt:lpstr>MVC</vt:lpstr>
      <vt:lpstr>MVN</vt:lpstr>
      <vt:lpstr>RBR</vt:lpstr>
      <vt:lpstr>RMV</vt:lpstr>
      <vt:lpstr>THBR</vt:lpstr>
      <vt:lpstr>THMV</vt:lpstr>
      <vt:lpstr>TN</vt:lpstr>
      <vt:lpstr>TN_1</vt:lpstr>
      <vt:lpstr>TX</vt:lpstr>
      <vt:lpstr>TX_1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2016-05-19T06:36:03Z</cp:lastPrinted>
  <dcterms:created xsi:type="dcterms:W3CDTF">2016-05-19T03:24:55Z</dcterms:created>
  <dcterms:modified xsi:type="dcterms:W3CDTF">2016-08-11T04:25:36Z</dcterms:modified>
</cp:coreProperties>
</file>