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I12" i="61"/>
  <c r="E12" i="61"/>
  <c r="F12" i="61"/>
  <c r="D12" i="61"/>
  <c r="G12" i="61"/>
  <c r="H12" i="61"/>
  <c r="C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<sst xmlns="http://schemas.openxmlformats.org/spreadsheetml/2006/main" count="15038" uniqueCount="1337">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</sst>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</sheetNames>
    <definedNames>
      <definedName name="DS_131" refersTo="='131'!$B$6:$B$48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0" activePane="bottomLeft" state="frozen"/>
      <selection activeCell="A6" sqref="A6"/>
      <selection pane="bottomLeft" activeCell="D41" sqref="D41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1002350757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1644167958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1002350757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1644167958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1250000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2710000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929286588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117560511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90557382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90557382</v>
      </c>
      <c r="J40" s="159">
        <f>H40-G41</f>
        <v>86106366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90557382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90557382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2393399356</v>
      </c>
      <c r="D54" s="652">
        <f t="shared" ref="D54:H54" si="20">D11+D13+D14+D16+D18+D21+D22+D23+D25+D27+D28+D33+D35+D37+D39+D42+D44+D45+D46+D47+D48+D49+D50+D51+D52+D53</f>
        <v>2393399356</v>
      </c>
      <c r="E54" s="652">
        <f t="shared" si="20"/>
        <v>15856990210</v>
      </c>
      <c r="F54" s="652">
        <f t="shared" si="20"/>
        <v>15856990210</v>
      </c>
      <c r="G54" s="652">
        <f t="shared" si="20"/>
        <v>2247758780</v>
      </c>
      <c r="H54" s="652">
        <f t="shared" si="20"/>
        <v>2247758780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1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2103"/>
  <sheetViews>
    <sheetView topLeftCell="A7" workbookViewId="0">
      <pane ySplit="3" topLeftCell="A10" activePane="bottomLeft" state="frozen"/>
      <selection activeCell="A7" sqref="A7"/>
      <selection pane="bottomLeft" activeCell="F29" sqref="F29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901" t="s">
        <v>93</v>
      </c>
      <c r="D4" s="901"/>
      <c r="E4" s="901"/>
      <c r="F4" s="901"/>
      <c r="G4" s="901"/>
      <c r="H4" s="901"/>
      <c r="I4" s="901"/>
      <c r="J4" s="901"/>
      <c r="K4" s="901"/>
      <c r="L4" s="901"/>
      <c r="M4" s="901"/>
    </row>
    <row r="5" spans="1:25" ht="14.25">
      <c r="B5" s="42"/>
      <c r="C5" s="902"/>
      <c r="D5" s="902"/>
      <c r="E5" s="902"/>
      <c r="F5" s="902"/>
      <c r="G5" s="902"/>
      <c r="H5" s="902"/>
      <c r="I5" s="902"/>
      <c r="J5" s="902"/>
      <c r="K5" s="902"/>
      <c r="L5" s="902"/>
      <c r="M5" s="902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83" t="s">
        <v>115</v>
      </c>
      <c r="B7" s="885" t="s">
        <v>99</v>
      </c>
      <c r="C7" s="903" t="s">
        <v>20</v>
      </c>
      <c r="D7" s="904" t="s">
        <v>1</v>
      </c>
      <c r="E7" s="905"/>
      <c r="F7" s="903" t="s">
        <v>0</v>
      </c>
      <c r="G7" s="907" t="s">
        <v>114</v>
      </c>
      <c r="H7" s="887" t="s">
        <v>44</v>
      </c>
      <c r="I7" s="898" t="s">
        <v>261</v>
      </c>
      <c r="J7" s="899"/>
      <c r="K7" s="903" t="s">
        <v>154</v>
      </c>
      <c r="L7" s="906" t="s">
        <v>94</v>
      </c>
      <c r="M7" s="906"/>
      <c r="N7" s="896" t="s">
        <v>438</v>
      </c>
      <c r="O7" s="890" t="s">
        <v>47</v>
      </c>
      <c r="P7" s="891"/>
      <c r="Q7" s="892"/>
      <c r="R7" s="890" t="s">
        <v>51</v>
      </c>
      <c r="S7" s="891"/>
      <c r="T7" s="892"/>
      <c r="U7" s="888" t="str">
        <f>CTTK!$E$7</f>
        <v>642</v>
      </c>
      <c r="V7" s="900" t="s">
        <v>160</v>
      </c>
      <c r="W7" s="900"/>
      <c r="X7" s="900"/>
      <c r="Y7" s="900" t="s">
        <v>359</v>
      </c>
    </row>
    <row r="8" spans="1:25" ht="24.75" customHeight="1">
      <c r="A8" s="884"/>
      <c r="B8" s="886"/>
      <c r="C8" s="903"/>
      <c r="D8" s="199" t="s">
        <v>15</v>
      </c>
      <c r="E8" s="198" t="s">
        <v>32</v>
      </c>
      <c r="F8" s="903"/>
      <c r="G8" s="908"/>
      <c r="H8" s="887"/>
      <c r="I8" s="255" t="s">
        <v>201</v>
      </c>
      <c r="J8" s="255" t="s">
        <v>202</v>
      </c>
      <c r="K8" s="903"/>
      <c r="L8" s="200" t="s">
        <v>22</v>
      </c>
      <c r="M8" s="200" t="s">
        <v>23</v>
      </c>
      <c r="N8" s="897"/>
      <c r="O8" s="893"/>
      <c r="P8" s="894"/>
      <c r="Q8" s="895"/>
      <c r="R8" s="893"/>
      <c r="S8" s="894"/>
      <c r="T8" s="895"/>
      <c r="U8" s="889"/>
      <c r="V8" s="900"/>
      <c r="W8" s="900"/>
      <c r="X8" s="900"/>
      <c r="Y8" s="900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>331</v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>331</v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>331</v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>331</v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>331</v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>331</v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>331</v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>331</v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>331</v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>331</v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>331</v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>331</v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>331</v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>331</v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>331</v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>331</v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>331</v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>331</v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>331</v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>331</v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>331</v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>331</v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>331</v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>331</v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>331</v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>331</v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>331</v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>331</v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>331</v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>331</v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>331</v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>331</v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>331</v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>331</v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>331</v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>331</v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>331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>331</v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>331</v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Z500" s="587" t="s">
        <v>1301</v>
      </c>
      <c r="AA500" s="195"/>
      <c r="AB500" s="195"/>
    </row>
    <row r="501" spans="1:28" s="587" customFormat="1" ht="15.75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587" t="s">
        <v>1301</v>
      </c>
      <c r="AA501" s="195"/>
      <c r="AB501" s="195"/>
    </row>
    <row r="502" spans="1:28" s="587" customFormat="1" ht="15.75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587" t="s">
        <v>1301</v>
      </c>
      <c r="AA508" s="195"/>
      <c r="AB508" s="195"/>
    </row>
    <row r="509" spans="1:28" s="587" customFormat="1" ht="15.75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587" t="s">
        <v>1301</v>
      </c>
      <c r="AA509" s="195"/>
      <c r="AB509" s="195"/>
    </row>
    <row r="510" spans="1:28" s="587" customFormat="1" ht="15.75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Z527" s="587" t="s">
        <v>1301</v>
      </c>
      <c r="AA527" s="195"/>
      <c r="AB527" s="195"/>
    </row>
    <row r="528" spans="1:28" s="208" customFormat="1" ht="15.75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 t="s">
        <v>1301</v>
      </c>
      <c r="AA528" s="195"/>
      <c r="AB528" s="195"/>
    </row>
    <row r="529" spans="1:28" s="208" customFormat="1" ht="15.75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Z551" s="587" t="s">
        <v>1336</v>
      </c>
      <c r="AA551" s="208"/>
      <c r="AB551" s="208"/>
    </row>
    <row r="552" spans="1:28" s="587" customFormat="1" ht="15.75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 t="s">
        <v>1336</v>
      </c>
      <c r="AA552" s="208"/>
      <c r="AB552" s="208"/>
    </row>
    <row r="553" spans="1:28" s="587" customFormat="1" ht="15.75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Z557" s="587" t="s">
        <v>1336</v>
      </c>
      <c r="AA557" s="208"/>
      <c r="AB557" s="208"/>
    </row>
    <row r="558" spans="1:28" s="587" customFormat="1" ht="15.75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587" t="s">
        <v>1336</v>
      </c>
      <c r="AA558" s="208"/>
      <c r="AB558" s="208"/>
    </row>
    <row r="559" spans="1:28" s="587" customFormat="1" ht="15.75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587" t="s">
        <v>1301</v>
      </c>
      <c r="AA581" s="195"/>
      <c r="AB581" s="195"/>
    </row>
    <row r="582" spans="1:28" s="767" customFormat="1" ht="15.75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587" t="s">
        <v>1301</v>
      </c>
      <c r="AA582" s="195"/>
      <c r="AB582" s="195"/>
    </row>
    <row r="583" spans="1:28" s="767" customFormat="1" ht="15.75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 t="s">
        <v>1301</v>
      </c>
      <c r="AA589" s="195"/>
      <c r="AB589" s="195"/>
    </row>
    <row r="590" spans="1:28" s="767" customFormat="1" ht="15.75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 t="s">
        <v>1301</v>
      </c>
      <c r="AA590" s="195"/>
      <c r="AB590" s="195"/>
    </row>
    <row r="591" spans="1:28" s="767" customFormat="1" ht="15.75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 t="s">
        <v>1301</v>
      </c>
      <c r="AA595" s="195"/>
      <c r="AB595" s="195"/>
    </row>
    <row r="596" spans="1:28" s="767" customFormat="1" ht="15.75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 t="s">
        <v>1301</v>
      </c>
      <c r="AA596" s="195"/>
      <c r="AB596" s="195"/>
    </row>
    <row r="597" spans="1:28" s="767" customFormat="1" ht="15.75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 t="s">
        <v>1301</v>
      </c>
      <c r="AA610" s="195"/>
      <c r="AB610" s="195"/>
    </row>
    <row r="611" spans="1:28" s="767" customFormat="1" ht="15.75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 t="s">
        <v>1301</v>
      </c>
      <c r="AA611" s="195"/>
      <c r="AB611" s="195"/>
    </row>
    <row r="612" spans="1:28" s="767" customFormat="1" ht="15.75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 t="s">
        <v>1301</v>
      </c>
      <c r="AA615" s="195"/>
      <c r="AB615" s="195"/>
    </row>
    <row r="616" spans="1:28" s="767" customFormat="1" ht="15.75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587" t="s">
        <v>1301</v>
      </c>
      <c r="AA616" s="195"/>
      <c r="AB616" s="195"/>
    </row>
    <row r="617" spans="1:28" s="767" customFormat="1" ht="15.75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>331</v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 t="s">
        <v>1336</v>
      </c>
      <c r="AA645" s="208"/>
      <c r="AB645" s="208"/>
    </row>
    <row r="646" spans="1:28" s="767" customFormat="1" ht="15.75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 t="s">
        <v>1336</v>
      </c>
      <c r="AA646" s="208"/>
      <c r="AB646" s="208"/>
    </row>
    <row r="647" spans="1:28" s="767" customFormat="1" ht="15.75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 t="s">
        <v>1301</v>
      </c>
      <c r="AA685" s="587"/>
      <c r="AB685" s="587"/>
    </row>
    <row r="686" spans="1:28" ht="15.75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 t="s">
        <v>1301</v>
      </c>
      <c r="AA686" s="587"/>
      <c r="AB686" s="208"/>
    </row>
    <row r="687" spans="1:28" ht="15.75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 t="s">
        <v>1301</v>
      </c>
      <c r="AA701" s="208"/>
      <c r="AB701" s="208"/>
    </row>
    <row r="702" spans="1:28" ht="15.75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 t="s">
        <v>1301</v>
      </c>
      <c r="AA702" s="587"/>
      <c r="AB702" s="587"/>
    </row>
    <row r="703" spans="1:28" ht="15.75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 t="s">
        <v>1301</v>
      </c>
    </row>
    <row r="706" spans="1:28" ht="15.75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208" t="s">
        <v>1301</v>
      </c>
    </row>
    <row r="707" spans="1:28" ht="15.75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 t="s">
        <v>1301</v>
      </c>
    </row>
    <row r="712" spans="1:28" ht="15.75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208" t="s">
        <v>1301</v>
      </c>
    </row>
    <row r="713" spans="1:28" ht="15.75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Z725" s="208"/>
      <c r="AA725" s="587" t="str">
        <f>IF(VLOOKUP(H725,DS_131,1,0)&lt;&gt;"","","x")</f>
        <v/>
      </c>
    </row>
    <row r="726" spans="1:28" ht="15.75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208"/>
    </row>
    <row r="727" spans="1:28" ht="15.75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 t="s">
        <v>1336</v>
      </c>
    </row>
    <row r="736" spans="1:28" ht="15.75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 t="s">
        <v>1336</v>
      </c>
    </row>
    <row r="737" spans="1:28" ht="15.75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587" t="s">
        <v>1336</v>
      </c>
    </row>
    <row r="761" spans="1:28" ht="15.75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587" t="s">
        <v>1336</v>
      </c>
    </row>
    <row r="762" spans="1:28" ht="15.75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Z815" s="587" t="s">
        <v>1336</v>
      </c>
      <c r="AA815" s="195"/>
      <c r="AB815" s="195"/>
    </row>
    <row r="816" spans="1:28" ht="15.75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587" t="s">
        <v>1336</v>
      </c>
    </row>
    <row r="817" spans="1:28" s="208" customFormat="1" ht="15.75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587" t="s">
        <v>1336</v>
      </c>
    </row>
    <row r="826" spans="1:28" ht="15.75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587" t="s">
        <v>1336</v>
      </c>
    </row>
    <row r="827" spans="1:28" ht="15.75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587" t="s">
        <v>1336</v>
      </c>
    </row>
    <row r="829" spans="1:28" ht="15.75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 t="s">
        <v>1336</v>
      </c>
    </row>
    <row r="830" spans="1:28" ht="15.75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587" t="s">
        <v>1336</v>
      </c>
    </row>
    <row r="835" spans="1:27" ht="15.75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 t="s">
        <v>1336</v>
      </c>
    </row>
    <row r="836" spans="1:27" ht="15.75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587" t="s">
        <v>1336</v>
      </c>
    </row>
    <row r="841" spans="1:27" ht="15.75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587" t="s">
        <v>1336</v>
      </c>
    </row>
    <row r="842" spans="1:27" ht="15.75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 t="s">
        <v>1336</v>
      </c>
    </row>
    <row r="843" spans="1:27" ht="15.75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587" t="s">
        <v>1336</v>
      </c>
    </row>
    <row r="846" spans="1:27" ht="15.75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 t="s">
        <v>1336</v>
      </c>
    </row>
    <row r="847" spans="1:27" ht="15.75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587" t="s">
        <v>1336</v>
      </c>
    </row>
    <row r="848" spans="1:27" ht="15.75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 t="s">
        <v>1336</v>
      </c>
    </row>
    <row r="849" spans="1:28" ht="15.75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 t="s">
        <v>1336</v>
      </c>
      <c r="AA851" s="208"/>
      <c r="AB851" s="208"/>
    </row>
    <row r="852" spans="1:28" ht="15.75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 t="s">
        <v>1336</v>
      </c>
      <c r="AA852" s="208"/>
      <c r="AB852" s="208"/>
    </row>
    <row r="853" spans="1:28" ht="15.75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587" t="s">
        <v>1336</v>
      </c>
    </row>
    <row r="854" spans="1:28" ht="15.75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 t="s">
        <v>1336</v>
      </c>
    </row>
    <row r="855" spans="1:28" ht="15.75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587" t="s">
        <v>1336</v>
      </c>
    </row>
    <row r="856" spans="1:28" ht="15.75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 t="s">
        <v>1336</v>
      </c>
    </row>
    <row r="857" spans="1:28" ht="15.75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 t="s">
        <v>1336</v>
      </c>
    </row>
    <row r="858" spans="1:28" ht="15.75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587" t="s">
        <v>1336</v>
      </c>
    </row>
    <row r="877" spans="1:27" ht="15.75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 t="s">
        <v>1336</v>
      </c>
    </row>
    <row r="878" spans="1:27" ht="15.75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 t="s">
        <v>1336</v>
      </c>
    </row>
    <row r="880" spans="1:27" ht="15.75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 t="s">
        <v>1336</v>
      </c>
    </row>
    <row r="881" spans="1:28" ht="15.75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587" t="s">
        <v>1336</v>
      </c>
    </row>
    <row r="883" spans="1:28" ht="15.75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587" t="s">
        <v>1336</v>
      </c>
    </row>
    <row r="884" spans="1:28" ht="15.75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 t="s">
        <v>1336</v>
      </c>
    </row>
    <row r="885" spans="1:28" ht="15.75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587" t="s">
        <v>1336</v>
      </c>
    </row>
    <row r="902" spans="1:28" ht="15.75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 t="s">
        <v>1336</v>
      </c>
    </row>
    <row r="903" spans="1:28" ht="15.75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 t="s">
        <v>1336</v>
      </c>
      <c r="AA911" s="208"/>
      <c r="AB911" s="587"/>
    </row>
    <row r="912" spans="1:28" ht="15.75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 t="s">
        <v>1336</v>
      </c>
      <c r="AA912" s="587"/>
      <c r="AB912" s="587"/>
    </row>
    <row r="913" spans="1:28" ht="15.75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587" t="s">
        <v>1336</v>
      </c>
      <c r="AA913" s="587"/>
      <c r="AB913" s="587"/>
    </row>
    <row r="914" spans="1:28" ht="15.75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 t="s">
        <v>1336</v>
      </c>
      <c r="AA914" s="587"/>
      <c r="AB914" s="587"/>
    </row>
    <row r="915" spans="1:28" ht="15.75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587" t="s">
        <v>1336</v>
      </c>
      <c r="AA915" s="587"/>
      <c r="AB915" s="587"/>
    </row>
    <row r="916" spans="1:28" ht="15.75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 t="s">
        <v>1336</v>
      </c>
      <c r="AA916" s="208"/>
      <c r="AB916" s="587"/>
    </row>
    <row r="917" spans="1:28" ht="15.75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 t="s">
        <v>1336</v>
      </c>
      <c r="AA945" s="587"/>
      <c r="AB945" s="587"/>
    </row>
    <row r="946" spans="1:28" ht="15.75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 t="s">
        <v>1336</v>
      </c>
    </row>
    <row r="947" spans="1:28" ht="15.75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587" t="s">
        <v>1336</v>
      </c>
    </row>
    <row r="953" spans="1:28" ht="15.75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 t="s">
        <v>1336</v>
      </c>
    </row>
    <row r="954" spans="1:28" ht="15.75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587" t="s">
        <v>1336</v>
      </c>
    </row>
    <row r="969" spans="1:28" ht="15.75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 t="s">
        <v>1336</v>
      </c>
    </row>
    <row r="970" spans="1:28" ht="15.75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 t="s">
        <v>1336</v>
      </c>
      <c r="AA970" s="587"/>
      <c r="AB970" s="587"/>
    </row>
    <row r="971" spans="1:28" ht="15.75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587" t="s">
        <v>1336</v>
      </c>
      <c r="AA971" s="208"/>
      <c r="AB971" s="208"/>
    </row>
    <row r="972" spans="1:28" ht="15.75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 t="s">
        <v>1336</v>
      </c>
      <c r="AA987" s="587"/>
      <c r="AB987" s="587"/>
    </row>
    <row r="988" spans="1:28" ht="15.75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 t="s">
        <v>1336</v>
      </c>
      <c r="AA988" s="587"/>
      <c r="AB988" s="587"/>
    </row>
    <row r="989" spans="1:28" ht="15.75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587" t="s">
        <v>1336</v>
      </c>
      <c r="AA994" s="587"/>
      <c r="AB994" s="587"/>
    </row>
    <row r="995" spans="1:28" ht="15.75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587" t="s">
        <v>1336</v>
      </c>
      <c r="AA995" s="587"/>
      <c r="AB995" s="587"/>
    </row>
    <row r="996" spans="1:28" ht="15.75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587" t="s">
        <v>1336</v>
      </c>
      <c r="AA998" s="587"/>
      <c r="AB998" s="587"/>
    </row>
    <row r="999" spans="1:28" ht="15.75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 t="s">
        <v>1336</v>
      </c>
    </row>
    <row r="1000" spans="1:28" ht="15.75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 t="s">
        <v>1336</v>
      </c>
    </row>
    <row r="1002" spans="1:28" ht="15.75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 t="s">
        <v>1336</v>
      </c>
    </row>
    <row r="1003" spans="1:28" ht="15.75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 t="s">
        <v>1336</v>
      </c>
    </row>
    <row r="1010" spans="1:27" ht="15.75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 t="s">
        <v>1336</v>
      </c>
    </row>
    <row r="1011" spans="1:27" ht="15.75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 t="s">
        <v>1336</v>
      </c>
    </row>
    <row r="1016" spans="1:27" ht="15.75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 t="s">
        <v>1336</v>
      </c>
    </row>
    <row r="1017" spans="1:27" ht="15.75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 t="s">
        <v>1336</v>
      </c>
    </row>
    <row r="1023" spans="1:27" ht="15.75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402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587" t="s">
        <v>1336</v>
      </c>
    </row>
    <row r="1024" spans="1:27" ht="15.75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 t="s">
        <v>1336</v>
      </c>
    </row>
    <row r="1026" spans="1:27" ht="15.75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587" t="s">
        <v>1336</v>
      </c>
    </row>
    <row r="1027" spans="1:27" ht="15.75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 t="s">
        <v>1336</v>
      </c>
    </row>
    <row r="1033" spans="1:27" ht="15.75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 t="s">
        <v>1336</v>
      </c>
    </row>
    <row r="1034" spans="1:27" ht="15.75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587" t="s">
        <v>1336</v>
      </c>
    </row>
    <row r="1045" spans="1:27" ht="15.75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 t="s">
        <v>1336</v>
      </c>
    </row>
    <row r="1046" spans="1:27" ht="15.75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587" t="s">
        <v>1336</v>
      </c>
    </row>
    <row r="1056" spans="1:27" ht="15.75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 t="s">
        <v>1336</v>
      </c>
    </row>
    <row r="1057" spans="1:27" ht="15.75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 t="s">
        <v>1336</v>
      </c>
    </row>
    <row r="1073" spans="1:26" ht="15.75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587" t="s">
        <v>1336</v>
      </c>
    </row>
    <row r="1074" spans="1:26" ht="15.75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/>
    </row>
    <row r="1075" spans="1:26" s="767" customFormat="1" ht="15.75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15856990210</v>
      </c>
    </row>
  </sheetData>
  <autoFilter ref="A9:AB2093"/>
  <sortState ref="A26:AD1120">
    <sortCondition ref="C26:C1120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6" t="s">
        <v>350</v>
      </c>
      <c r="G1" s="916"/>
      <c r="H1" s="916"/>
      <c r="I1" s="916"/>
    </row>
    <row r="2" spans="1:14">
      <c r="A2" s="619" t="str">
        <f>TH!A2</f>
        <v>Địa chỉ: 1A227/1 Ấp 1, Phạm Văn Hai, Bình Chánh, TPHCM</v>
      </c>
      <c r="F2" s="91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5"/>
      <c r="H2" s="915"/>
      <c r="I2" s="915"/>
    </row>
    <row r="3" spans="1:14">
      <c r="F3" s="915"/>
      <c r="G3" s="915"/>
      <c r="H3" s="915"/>
      <c r="I3" s="915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9" t="s">
        <v>121</v>
      </c>
      <c r="I7" s="919"/>
      <c r="J7" s="625"/>
      <c r="K7" s="625"/>
      <c r="M7" s="918" t="s">
        <v>331</v>
      </c>
      <c r="N7" s="918"/>
    </row>
    <row r="8" spans="1:14" s="809" customFormat="1" ht="23.25" customHeight="1" thickBot="1">
      <c r="A8" s="909" t="s">
        <v>352</v>
      </c>
      <c r="B8" s="911" t="s">
        <v>1</v>
      </c>
      <c r="C8" s="912"/>
      <c r="D8" s="913" t="s">
        <v>0</v>
      </c>
      <c r="E8" s="909" t="s">
        <v>353</v>
      </c>
      <c r="F8" s="917" t="s">
        <v>94</v>
      </c>
      <c r="G8" s="917"/>
      <c r="H8" s="911" t="s">
        <v>21</v>
      </c>
      <c r="I8" s="912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0"/>
      <c r="B9" s="811" t="s">
        <v>15</v>
      </c>
      <c r="C9" s="811" t="s">
        <v>32</v>
      </c>
      <c r="D9" s="914"/>
      <c r="E9" s="910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3" t="s">
        <v>143</v>
      </c>
      <c r="H2" s="923"/>
      <c r="I2" s="923"/>
    </row>
    <row r="3" spans="1:9" ht="15.75" customHeight="1">
      <c r="A3" s="1" t="str">
        <f>TH!A2</f>
        <v>Địa chỉ: 1A227/1 Ấp 1, Phạm Văn Hai, Bình Chánh, TPHCM</v>
      </c>
      <c r="G3" s="9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4"/>
      <c r="I3" s="924"/>
    </row>
    <row r="4" spans="1:9">
      <c r="F4" s="17"/>
      <c r="G4" s="924"/>
      <c r="H4" s="924"/>
      <c r="I4" s="924"/>
    </row>
    <row r="5" spans="1:9" ht="17.25" customHeight="1">
      <c r="A5" s="925" t="s">
        <v>144</v>
      </c>
      <c r="B5" s="925"/>
      <c r="C5" s="925"/>
      <c r="D5" s="925"/>
      <c r="E5" s="925"/>
      <c r="F5" s="925"/>
      <c r="G5" s="925"/>
      <c r="H5" s="925"/>
      <c r="I5" s="925"/>
    </row>
    <row r="6" spans="1:9">
      <c r="A6" s="926" t="s">
        <v>145</v>
      </c>
      <c r="B6" s="927"/>
      <c r="C6" s="927"/>
      <c r="D6" s="927"/>
      <c r="E6" s="927"/>
      <c r="F6" s="927"/>
      <c r="G6" s="927"/>
      <c r="H6" s="927"/>
      <c r="I6" s="927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7" t="s">
        <v>29</v>
      </c>
      <c r="B9" s="928"/>
      <c r="C9" s="928"/>
      <c r="D9" s="928"/>
      <c r="E9" s="928"/>
      <c r="F9" s="928"/>
      <c r="G9" s="928"/>
      <c r="H9" s="928"/>
      <c r="I9" s="928"/>
    </row>
    <row r="10" spans="1:9" ht="9.75" customHeight="1">
      <c r="C10" s="929"/>
      <c r="D10" s="930"/>
      <c r="E10" s="930"/>
      <c r="F10" s="930"/>
      <c r="G10" s="930"/>
      <c r="H10" s="930"/>
      <c r="I10" s="930"/>
    </row>
    <row r="11" spans="1:9" s="18" customFormat="1" ht="19.5" customHeight="1">
      <c r="A11" s="931" t="s">
        <v>20</v>
      </c>
      <c r="B11" s="921" t="s">
        <v>1</v>
      </c>
      <c r="C11" s="932"/>
      <c r="D11" s="931" t="s">
        <v>0</v>
      </c>
      <c r="E11" s="931" t="s">
        <v>14</v>
      </c>
      <c r="F11" s="921" t="s">
        <v>21</v>
      </c>
      <c r="G11" s="932"/>
      <c r="H11" s="921" t="s">
        <v>31</v>
      </c>
      <c r="I11" s="922"/>
    </row>
    <row r="12" spans="1:9" s="18" customFormat="1" ht="32.25" customHeight="1">
      <c r="A12" s="931"/>
      <c r="B12" s="236" t="s">
        <v>15</v>
      </c>
      <c r="C12" s="236" t="s">
        <v>32</v>
      </c>
      <c r="D12" s="931"/>
      <c r="E12" s="931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33"/>
      <c r="B76" s="933"/>
      <c r="C76" s="933"/>
      <c r="D76" s="93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3" t="s">
        <v>117</v>
      </c>
      <c r="H1" s="923"/>
      <c r="I1" s="923"/>
      <c r="J1" s="923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4"/>
      <c r="I2" s="924"/>
      <c r="J2" s="924"/>
    </row>
    <row r="3" spans="1:15" s="3" customFormat="1" ht="16.5" customHeight="1">
      <c r="A3" s="4"/>
      <c r="B3" s="16"/>
      <c r="C3" s="108"/>
      <c r="D3" s="108"/>
      <c r="E3" s="16"/>
      <c r="G3" s="924"/>
      <c r="H3" s="924"/>
      <c r="I3" s="924"/>
      <c r="J3" s="924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8" t="s">
        <v>331</v>
      </c>
      <c r="O10" s="918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1306662661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1305920826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1305846644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1324423301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1339223301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1372923301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1384445581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1402945581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1386115581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1416915581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1425795771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1443721371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1455264771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1435904771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1416192771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1396832771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1377120771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1362589771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1407789771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1396001900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1394385000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1394223310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1382283310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1381089310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1375478870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1361953870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1378043020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1391122240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1440122240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1421642240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1406196785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1404652240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1386282240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1405515960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1433015960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1491415960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1473265960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1472972596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1472943260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1471261880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1471093744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1469733744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1469597744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1486592194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1501872844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1513835344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1528035344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1527008071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1526905344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1530040344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1526015344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1525612844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1542937844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1552837844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1566297444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1605297444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1604165614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1604052431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1602598031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1602452591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1589002591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1600552591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1598229391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1596109391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1595897391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1594483754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1594342391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1574636991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1640436991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1620496675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1600600645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1642600645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1640675645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1637825645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1637540645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1654923395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1635136859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1616848259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1624667059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1604799541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1618652941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1625967611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1612517611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1645417611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1644281563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1644167958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1644167958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5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0"/>
      <c r="H2" s="95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50"/>
      <c r="G3" s="950"/>
      <c r="H3" s="950"/>
      <c r="I3" s="226"/>
    </row>
    <row r="4" spans="1:20" s="137" customFormat="1" ht="19.5" customHeight="1">
      <c r="A4" s="953" t="s">
        <v>135</v>
      </c>
      <c r="B4" s="953"/>
      <c r="C4" s="953"/>
      <c r="D4" s="953"/>
      <c r="E4" s="953"/>
      <c r="F4" s="953"/>
      <c r="G4" s="953"/>
      <c r="H4" s="953"/>
      <c r="I4" s="953"/>
    </row>
    <row r="5" spans="1:20" s="137" customFormat="1" ht="15">
      <c r="A5" s="942" t="str">
        <f>"Nơi mở tài khoản giao dịch:  "&amp;IF($M$9="ACB"," Ngân Hàng ACB"," Ngân Hàng Eximbank - Chi Nhánh Chợ Lớn")</f>
        <v>Nơi mở tài khoản giao dịch:   Ngân Hàng ACB</v>
      </c>
      <c r="B5" s="942"/>
      <c r="C5" s="942"/>
      <c r="D5" s="942"/>
      <c r="E5" s="942"/>
      <c r="F5" s="942"/>
      <c r="G5" s="942"/>
      <c r="H5" s="942"/>
      <c r="I5" s="942"/>
    </row>
    <row r="6" spans="1:20" s="137" customFormat="1" ht="15">
      <c r="D6" s="253" t="s">
        <v>155</v>
      </c>
      <c r="E6" s="942" t="str">
        <f>IF($M$9="ACB","100983119","1004 148 5104 6511")</f>
        <v>100983119</v>
      </c>
      <c r="F6" s="942"/>
      <c r="G6" s="942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51" t="s">
        <v>273</v>
      </c>
      <c r="R6" s="951" t="s">
        <v>332</v>
      </c>
      <c r="S6" s="95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52"/>
      <c r="R7" s="952"/>
      <c r="S7" s="952"/>
    </row>
    <row r="8" spans="1:20" s="142" customFormat="1" ht="22.5" customHeight="1" thickBot="1">
      <c r="A8" s="943" t="s">
        <v>136</v>
      </c>
      <c r="B8" s="945" t="s">
        <v>1</v>
      </c>
      <c r="C8" s="946"/>
      <c r="D8" s="940" t="s">
        <v>0</v>
      </c>
      <c r="E8" s="947" t="s">
        <v>14</v>
      </c>
      <c r="F8" s="949" t="s">
        <v>137</v>
      </c>
      <c r="G8" s="949"/>
      <c r="H8" s="946"/>
      <c r="I8" s="940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4"/>
      <c r="B9" s="143" t="s">
        <v>15</v>
      </c>
      <c r="C9" s="144" t="s">
        <v>138</v>
      </c>
      <c r="D9" s="941"/>
      <c r="E9" s="948"/>
      <c r="F9" s="247" t="s">
        <v>139</v>
      </c>
      <c r="G9" s="145" t="s">
        <v>140</v>
      </c>
      <c r="H9" s="592" t="s">
        <v>141</v>
      </c>
      <c r="I9" s="941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3" t="s">
        <v>46</v>
      </c>
      <c r="I1" s="963"/>
      <c r="J1" s="963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4"/>
      <c r="J2" s="964"/>
    </row>
    <row r="3" spans="1:10" s="458" customFormat="1" ht="14.25" customHeight="1">
      <c r="A3" s="605"/>
      <c r="B3" s="603"/>
      <c r="C3" s="603"/>
      <c r="G3" s="17"/>
      <c r="H3" s="964"/>
      <c r="I3" s="964"/>
      <c r="J3" s="964"/>
    </row>
    <row r="4" spans="1:10" s="5" customFormat="1" ht="28.5" customHeight="1">
      <c r="A4" s="965" t="s">
        <v>26</v>
      </c>
      <c r="B4" s="965"/>
      <c r="C4" s="965"/>
      <c r="D4" s="965"/>
      <c r="E4" s="965"/>
      <c r="F4" s="965"/>
      <c r="G4" s="965"/>
      <c r="H4" s="965"/>
      <c r="I4" s="965"/>
      <c r="J4" s="965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6" t="s">
        <v>757</v>
      </c>
      <c r="F7" s="966"/>
      <c r="G7" s="966"/>
      <c r="H7" s="966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7"/>
      <c r="D9" s="967"/>
      <c r="E9" s="967"/>
      <c r="F9" s="967"/>
      <c r="G9" s="967"/>
      <c r="H9" s="967"/>
      <c r="I9" s="967"/>
      <c r="J9" s="967"/>
    </row>
    <row r="10" spans="1:10" s="18" customFormat="1" ht="14.25" customHeight="1">
      <c r="A10" s="931" t="s">
        <v>20</v>
      </c>
      <c r="B10" s="962" t="s">
        <v>1</v>
      </c>
      <c r="C10" s="962"/>
      <c r="D10" s="931" t="s">
        <v>0</v>
      </c>
      <c r="E10" s="931" t="s">
        <v>14</v>
      </c>
      <c r="F10" s="931" t="s">
        <v>30</v>
      </c>
      <c r="G10" s="968" t="s">
        <v>21</v>
      </c>
      <c r="H10" s="969"/>
      <c r="I10" s="968" t="s">
        <v>31</v>
      </c>
      <c r="J10" s="969"/>
    </row>
    <row r="11" spans="1:10" s="18" customFormat="1" ht="24.75" customHeight="1">
      <c r="A11" s="931"/>
      <c r="B11" s="30" t="s">
        <v>15</v>
      </c>
      <c r="C11" s="30" t="s">
        <v>32</v>
      </c>
      <c r="D11" s="931"/>
      <c r="E11" s="931"/>
      <c r="F11" s="9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89" activePane="bottomLeft" state="frozen"/>
      <selection activeCell="A6" sqref="A6"/>
      <selection pane="bottomLeft" activeCell="G93" sqref="G93:G100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3" t="s">
        <v>46</v>
      </c>
      <c r="I1" s="963"/>
      <c r="J1" s="963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4"/>
      <c r="J2" s="964"/>
    </row>
    <row r="3" spans="1:10" s="3" customFormat="1" ht="14.25" customHeight="1">
      <c r="A3" s="4"/>
      <c r="B3" s="16"/>
      <c r="C3" s="16"/>
      <c r="G3" s="17"/>
      <c r="H3" s="964"/>
      <c r="I3" s="964"/>
      <c r="J3" s="964"/>
    </row>
    <row r="4" spans="1:10" s="5" customFormat="1" ht="28.5" customHeight="1">
      <c r="A4" s="965" t="s">
        <v>26</v>
      </c>
      <c r="B4" s="965"/>
      <c r="C4" s="965"/>
      <c r="D4" s="965"/>
      <c r="E4" s="965"/>
      <c r="F4" s="965"/>
      <c r="G4" s="965"/>
      <c r="H4" s="965"/>
      <c r="I4" s="965"/>
      <c r="J4" s="96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6" t="s">
        <v>554</v>
      </c>
      <c r="F7" s="966"/>
      <c r="G7" s="966"/>
      <c r="H7" s="96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7"/>
      <c r="D9" s="967"/>
      <c r="E9" s="967"/>
      <c r="F9" s="967"/>
      <c r="G9" s="967"/>
      <c r="H9" s="967"/>
      <c r="I9" s="967"/>
      <c r="J9" s="967"/>
    </row>
    <row r="10" spans="1:10" s="18" customFormat="1" ht="14.25" customHeight="1">
      <c r="A10" s="931" t="s">
        <v>20</v>
      </c>
      <c r="B10" s="962" t="s">
        <v>1</v>
      </c>
      <c r="C10" s="962"/>
      <c r="D10" s="931" t="s">
        <v>0</v>
      </c>
      <c r="E10" s="931" t="s">
        <v>14</v>
      </c>
      <c r="F10" s="931" t="s">
        <v>30</v>
      </c>
      <c r="G10" s="968" t="s">
        <v>21</v>
      </c>
      <c r="H10" s="969"/>
      <c r="I10" s="968" t="s">
        <v>31</v>
      </c>
      <c r="J10" s="969"/>
    </row>
    <row r="11" spans="1:10" s="18" customFormat="1" ht="24.75" customHeight="1">
      <c r="A11" s="931"/>
      <c r="B11" s="30" t="s">
        <v>15</v>
      </c>
      <c r="C11" s="30" t="s">
        <v>32</v>
      </c>
      <c r="D11" s="931"/>
      <c r="E11" s="931"/>
      <c r="F11" s="9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41276</v>
      </c>
      <c r="B14" s="9" t="str">
        <f ca="1">IF(ROWS($1:1)&gt;COUNT(Dong),"",OFFSET(TH!D$1,SMALL(Dong,ROWS($1:1)),))</f>
        <v>NL/N01</v>
      </c>
      <c r="C14" s="9">
        <f ca="1">IF(ROWS($1:1)&gt;COUNT(Dong),"",OFFSET(TH!E$1,SMALL(Dong,ROWS($1:1)),))</f>
        <v>41276</v>
      </c>
      <c r="D14" s="223" t="str">
        <f ca="1">IF(ROWS($1:1)&gt;COUNT(Dong),"",OFFSET(TH!F$1,SMALL(Dong,ROWS($1:1)),))</f>
        <v>Giấy tấm 2 vàng + 3 xeo (2060x1050)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7">
        <f ca="1">IF(ROWS($1:1)&gt;COUNT(Dong),"",IF(OFFSET(TH!L$1,SMALL(Dong,ROWS($1:1)),)="331",OFFSET(TH!K$1,SMALL(Dong,ROWS($1:1)),),0))</f>
        <v>0</v>
      </c>
      <c r="H14" s="57">
        <f ca="1">IF(ROWS($1:1)&gt;COUNT(Dong),"",IF(OFFSET(TH!M$1,SMALL(Dong,ROWS($1:1)),)="331",OFFSET(TH!K$1,SMALL(Dong,ROWS($1:1)),),0))</f>
        <v>4215295</v>
      </c>
      <c r="I14" s="25">
        <f ca="1">IF(D14&lt;&gt;"",MAX(I13+G14-H14-J13,0),0)</f>
        <v>0</v>
      </c>
      <c r="J14" s="25">
        <f ca="1">IF(D14&lt;&gt;"",MAX(J13+H14-I13-G14,0),0)</f>
        <v>140209877</v>
      </c>
    </row>
    <row r="15" spans="1:10" s="18" customFormat="1" ht="18" customHeight="1">
      <c r="A15" s="9">
        <f ca="1">IF(ROWS($1:2)&gt;COUNT(Dong),"",OFFSET(TH!C$1,SMALL(Dong,ROWS($1:2)),))</f>
        <v>41276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41276</v>
      </c>
      <c r="D15" s="223" t="str">
        <f ca="1">IF(ROWS($1:2)&gt;COUNT(Dong),"",OFFSET(TH!F$1,SMALL(Dong,ROWS($1:2)),))</f>
        <v>Giấy tấm 2 vàng + 3 xeo (1730x1050)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3505038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143714915</v>
      </c>
    </row>
    <row r="16" spans="1:10" s="18" customFormat="1" ht="18" customHeight="1">
      <c r="A16" s="9">
        <f ca="1">IF(ROWS($1:3)&gt;COUNT(Dong),"",OFFSET(TH!C$1,SMALL(Dong,ROWS($1:3)),))</f>
        <v>41276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41276</v>
      </c>
      <c r="D16" s="223" t="str">
        <f ca="1">IF(ROWS($1:3)&gt;COUNT(Dong),"",OFFSET(TH!F$1,SMALL(Dong,ROWS($1:3)),))</f>
        <v>Giấy tấm 1 vàng + 4 xeo (1580x1150)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7">
        <f ca="1">IF(ROWS($1:3)&gt;COUNT(Dong),"",IF(OFFSET(TH!L$1,SMALL(Dong,ROWS($1:3)),)="331",OFFSET(TH!K$1,SMALL(Dong,ROWS($1:3)),),0))</f>
        <v>0</v>
      </c>
      <c r="H16" s="57">
        <f ca="1">IF(ROWS($1:3)&gt;COUNT(Dong),"",IF(OFFSET(TH!M$1,SMALL(Dong,ROWS($1:3)),)="331",OFFSET(TH!K$1,SMALL(Dong,ROWS($1:3)),),0))</f>
        <v>4322760</v>
      </c>
      <c r="I16" s="25">
        <f t="shared" ca="1" si="0"/>
        <v>0</v>
      </c>
      <c r="J16" s="25">
        <f t="shared" ca="1" si="1"/>
        <v>148037675</v>
      </c>
    </row>
    <row r="17" spans="1:10" s="18" customFormat="1" ht="18" customHeight="1">
      <c r="A17" s="9">
        <f ca="1">IF(ROWS($1:4)&gt;COUNT(Dong),"",OFFSET(TH!C$1,SMALL(Dong,ROWS($1:4)),))</f>
        <v>41276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41276</v>
      </c>
      <c r="D17" s="223" t="str">
        <f ca="1">IF(ROWS($1:4)&gt;COUNT(Dong),"",OFFSET(TH!F$1,SMALL(Dong,ROWS($1:4)),))</f>
        <v>VAT Giấy tấm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1204310</v>
      </c>
      <c r="I17" s="25">
        <f t="shared" ca="1" si="0"/>
        <v>0</v>
      </c>
      <c r="J17" s="25">
        <f t="shared" ca="1" si="1"/>
        <v>149241985</v>
      </c>
    </row>
    <row r="18" spans="1:10" s="18" customFormat="1" ht="18" customHeight="1">
      <c r="A18" s="9">
        <f ca="1">IF(ROWS($1:5)&gt;COUNT(Dong),"",OFFSET(TH!C$1,SMALL(Dong,ROWS($1:5)),))</f>
        <v>41276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41276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1111</v>
      </c>
      <c r="F18" s="46"/>
      <c r="G18" s="57">
        <f ca="1">IF(ROWS($1:5)&gt;COUNT(Dong),"",IF(OFFSET(TH!L$1,SMALL(Dong,ROWS($1:5)),)="331",OFFSET(TH!K$1,SMALL(Dong,ROWS($1:5)),),0))</f>
        <v>13247403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135994582</v>
      </c>
    </row>
    <row r="19" spans="1:10" s="18" customFormat="1" ht="18" customHeight="1">
      <c r="A19" s="9">
        <f ca="1">IF(ROWS($1:6)&gt;COUNT(Dong),"",OFFSET(TH!C$1,SMALL(Dong,ROWS($1:6)),))</f>
        <v>41277</v>
      </c>
      <c r="B19" s="9" t="str">
        <f ca="1">IF(ROWS($1:6)&gt;COUNT(Dong),"",OFFSET(TH!D$1,SMALL(Dong,ROWS($1:6)),))</f>
        <v>NL/N02</v>
      </c>
      <c r="C19" s="9">
        <f ca="1">IF(ROWS($1:6)&gt;COUNT(Dong),"",OFFSET(TH!E$1,SMALL(Dong,ROWS($1:6)),))</f>
        <v>41277</v>
      </c>
      <c r="D19" s="223" t="str">
        <f ca="1">IF(ROWS($1:6)&gt;COUNT(Dong),"",OFFSET(TH!F$1,SMALL(Dong,ROWS($1:6)),))</f>
        <v>Giấy tấm 2 vàng + 3 xeo (1810x1145)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5133168</v>
      </c>
      <c r="I19" s="25">
        <f t="shared" ca="1" si="0"/>
        <v>0</v>
      </c>
      <c r="J19" s="25">
        <f t="shared" ca="1" si="1"/>
        <v>141127750</v>
      </c>
    </row>
    <row r="20" spans="1:10" s="18" customFormat="1" ht="18" customHeight="1">
      <c r="A20" s="9">
        <f ca="1">IF(ROWS($1:7)&gt;COUNT(Dong),"",OFFSET(TH!C$1,SMALL(Dong,ROWS($1:7)),))</f>
        <v>41277</v>
      </c>
      <c r="B20" s="9" t="str">
        <f ca="1">IF(ROWS($1:7)&gt;COUNT(Dong),"",OFFSET(TH!D$1,SMALL(Dong,ROWS($1:7)),))</f>
        <v>NL/N02</v>
      </c>
      <c r="C20" s="9">
        <f ca="1">IF(ROWS($1:7)&gt;COUNT(Dong),"",OFFSET(TH!E$1,SMALL(Dong,ROWS($1:7)),))</f>
        <v>41277</v>
      </c>
      <c r="D20" s="223" t="str">
        <f ca="1">IF(ROWS($1:7)&gt;COUNT(Dong),"",OFFSET(TH!F$1,SMALL(Dong,ROWS($1:7)),))</f>
        <v>Giấy tấm 1 trắng + 3 xeo + 1 vàng (1760x1600)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14931840</v>
      </c>
      <c r="I20" s="25">
        <f t="shared" ca="1" si="0"/>
        <v>0</v>
      </c>
      <c r="J20" s="25">
        <f t="shared" ca="1" si="1"/>
        <v>156059590</v>
      </c>
    </row>
    <row r="21" spans="1:10" s="18" customFormat="1" ht="18" customHeight="1">
      <c r="A21" s="9">
        <f ca="1">IF(ROWS($1:8)&gt;COUNT(Dong),"",OFFSET(TH!C$1,SMALL(Dong,ROWS($1:8)),))</f>
        <v>41277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41277</v>
      </c>
      <c r="D21" s="223" t="str">
        <f ca="1">IF(ROWS($1:8)&gt;COUNT(Dong),"",OFFSET(TH!F$1,SMALL(Dong,ROWS($1:8)),))</f>
        <v>VAT Giấy tấm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2006501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158066091</v>
      </c>
    </row>
    <row r="22" spans="1:10" s="18" customFormat="1" ht="18" customHeight="1">
      <c r="A22" s="9">
        <f ca="1">IF(ROWS($1:9)&gt;COUNT(Dong),"",OFFSET(TH!C$1,SMALL(Dong,ROWS($1:9)),))</f>
        <v>41278</v>
      </c>
      <c r="B22" s="9" t="str">
        <f ca="1">IF(ROWS($1:9)&gt;COUNT(Dong),"",OFFSET(TH!D$1,SMALL(Dong,ROWS($1:9)),))</f>
        <v>NL/N03</v>
      </c>
      <c r="C22" s="9">
        <f ca="1">IF(ROWS($1:9)&gt;COUNT(Dong),"",OFFSET(TH!E$1,SMALL(Dong,ROWS($1:9)),))</f>
        <v>41278</v>
      </c>
      <c r="D22" s="223" t="str">
        <f ca="1">IF(ROWS($1:9)&gt;COUNT(Dong),"",OFFSET(TH!F$1,SMALL(Dong,ROWS($1:9)),))</f>
        <v>Giấy tấm 1 vàng + 2 xeo (1350x1000)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4623670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162689761</v>
      </c>
    </row>
    <row r="23" spans="1:10" s="18" customFormat="1" ht="18" customHeight="1">
      <c r="A23" s="9">
        <f ca="1">IF(ROWS($1:10)&gt;COUNT(Dong),"",OFFSET(TH!C$1,SMALL(Dong,ROWS($1:10)),))</f>
        <v>41278</v>
      </c>
      <c r="B23" s="9" t="str">
        <f ca="1">IF(ROWS($1:10)&gt;COUNT(Dong),"",OFFSET(TH!D$1,SMALL(Dong,ROWS($1:10)),))</f>
        <v>NL/N03</v>
      </c>
      <c r="C23" s="9">
        <f ca="1">IF(ROWS($1:10)&gt;COUNT(Dong),"",OFFSET(TH!E$1,SMALL(Dong,ROWS($1:10)),))</f>
        <v>41278</v>
      </c>
      <c r="D23" s="223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462367</v>
      </c>
      <c r="I23" s="25">
        <f t="shared" ca="1" si="4"/>
        <v>0</v>
      </c>
      <c r="J23" s="25">
        <f t="shared" ca="1" si="5"/>
        <v>163152128</v>
      </c>
    </row>
    <row r="24" spans="1:10" s="18" customFormat="1" ht="18" customHeight="1">
      <c r="A24" s="9">
        <f ca="1">IF(ROWS($1:11)&gt;COUNT(Dong),"",OFFSET(TH!C$1,SMALL(Dong,ROWS($1:11)),))</f>
        <v>41278</v>
      </c>
      <c r="B24" s="9" t="str">
        <f ca="1">IF(ROWS($1:11)&gt;COUNT(Dong),"",OFFSET(TH!D$1,SMALL(Dong,ROWS($1:11)),))</f>
        <v>C04</v>
      </c>
      <c r="C24" s="9">
        <f ca="1">IF(ROWS($1:11)&gt;COUNT(Dong),"",OFFSET(TH!E$1,SMALL(Dong,ROWS($1:11)),))</f>
        <v>41278</v>
      </c>
      <c r="D24" s="223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7">
        <f ca="1">IF(ROWS($1:11)&gt;COUNT(Dong),"",IF(OFFSET(TH!L$1,SMALL(Dong,ROWS($1:11)),)="331",OFFSET(TH!K$1,SMALL(Dong,ROWS($1:11)),),0))</f>
        <v>5086037</v>
      </c>
      <c r="H24" s="57">
        <f ca="1">IF(ROWS($1:11)&gt;COUNT(Dong),"",IF(OFFSET(TH!M$1,SMALL(Dong,ROWS($1:11)),)="331",OFFSET(TH!K$1,SMALL(Dong,ROWS($1:11)),),0))</f>
        <v>0</v>
      </c>
      <c r="I24" s="25">
        <f t="shared" ca="1" si="4"/>
        <v>0</v>
      </c>
      <c r="J24" s="25">
        <f t="shared" ca="1" si="5"/>
        <v>158066091</v>
      </c>
    </row>
    <row r="25" spans="1:10" s="18" customFormat="1" ht="18" customHeight="1">
      <c r="A25" s="9">
        <f ca="1">IF(ROWS($1:12)&gt;COUNT(Dong),"",OFFSET(TH!C$1,SMALL(Dong,ROWS($1:12)),))</f>
        <v>41282</v>
      </c>
      <c r="B25" s="9" t="str">
        <f ca="1">IF(ROWS($1:12)&gt;COUNT(Dong),"",OFFSET(TH!D$1,SMALL(Dong,ROWS($1:12)),))</f>
        <v>NL/N04</v>
      </c>
      <c r="C25" s="9">
        <f ca="1">IF(ROWS($1:12)&gt;COUNT(Dong),"",OFFSET(TH!E$1,SMALL(Dong,ROWS($1:12)),))</f>
        <v>41282</v>
      </c>
      <c r="D25" s="223" t="str">
        <f ca="1">IF(ROWS($1:12)&gt;COUNT(Dong),"",OFFSET(TH!F$1,SMALL(Dong,ROWS($1:12)),))</f>
        <v>Giấy tấm 2 vàng + 1 xeo (2020x950)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1648625</v>
      </c>
      <c r="I25" s="25">
        <f t="shared" ca="1" si="4"/>
        <v>0</v>
      </c>
      <c r="J25" s="25">
        <f t="shared" ca="1" si="5"/>
        <v>159714716</v>
      </c>
    </row>
    <row r="26" spans="1:10" s="18" customFormat="1" ht="18" customHeight="1">
      <c r="A26" s="9">
        <f ca="1">IF(ROWS($1:13)&gt;COUNT(Dong),"",OFFSET(TH!C$1,SMALL(Dong,ROWS($1:13)),))</f>
        <v>41282</v>
      </c>
      <c r="B26" s="9" t="str">
        <f ca="1">IF(ROWS($1:13)&gt;COUNT(Dong),"",OFFSET(TH!D$1,SMALL(Dong,ROWS($1:13)),))</f>
        <v>NL/N04</v>
      </c>
      <c r="C26" s="9">
        <f ca="1">IF(ROWS($1:13)&gt;COUNT(Dong),"",OFFSET(TH!E$1,SMALL(Dong,ROWS($1:13)),))</f>
        <v>41282</v>
      </c>
      <c r="D26" s="223" t="str">
        <f ca="1">IF(ROWS($1:13)&gt;COUNT(Dong),"",OFFSET(TH!F$1,SMALL(Dong,ROWS($1:13)),))</f>
        <v>Giấy tấm 2 vàng + 3 xeo (2370x1050)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2389000</v>
      </c>
      <c r="I26" s="25">
        <f t="shared" ca="1" si="4"/>
        <v>0</v>
      </c>
      <c r="J26" s="25">
        <f t="shared" ca="1" si="5"/>
        <v>162103716</v>
      </c>
    </row>
    <row r="27" spans="1:10" s="18" customFormat="1" ht="18" customHeight="1">
      <c r="A27" s="9">
        <f ca="1">IF(ROWS($1:14)&gt;COUNT(Dong),"",OFFSET(TH!C$1,SMALL(Dong,ROWS($1:14)),))</f>
        <v>41282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41282</v>
      </c>
      <c r="D27" s="223" t="str">
        <f ca="1">IF(ROWS($1:14)&gt;COUNT(Dong),"",OFFSET(TH!F$1,SMALL(Dong,ROWS($1:14)),))</f>
        <v>Giấy tấm 2 vàng + 3 xeo (2540x1050)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2560300</v>
      </c>
      <c r="I27" s="25">
        <f t="shared" ca="1" si="4"/>
        <v>0</v>
      </c>
      <c r="J27" s="25">
        <f t="shared" ca="1" si="5"/>
        <v>164664016</v>
      </c>
    </row>
    <row r="28" spans="1:10" s="18" customFormat="1" ht="18" customHeight="1">
      <c r="A28" s="9">
        <f ca="1">IF(ROWS($1:15)&gt;COUNT(Dong),"",OFFSET(TH!C$1,SMALL(Dong,ROWS($1:15)),))</f>
        <v>41282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41282</v>
      </c>
      <c r="D28" s="223" t="str">
        <f ca="1">IF(ROWS($1:15)&gt;COUNT(Dong),"",OFFSET(TH!F$1,SMALL(Dong,ROWS($1:15)),))</f>
        <v>Giấy tấm 1 vàng + 2 xeo (1940x1450)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4324168</v>
      </c>
      <c r="I28" s="25">
        <f t="shared" ca="1" si="4"/>
        <v>0</v>
      </c>
      <c r="J28" s="25">
        <f t="shared" ca="1" si="5"/>
        <v>168988184</v>
      </c>
    </row>
    <row r="29" spans="1:10" s="18" customFormat="1" ht="18" customHeight="1">
      <c r="A29" s="9">
        <f ca="1">IF(ROWS($1:16)&gt;COUNT(Dong),"",OFFSET(TH!C$1,SMALL(Dong,ROWS($1:16)),))</f>
        <v>41282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41282</v>
      </c>
      <c r="D29" s="223" t="str">
        <f ca="1">IF(ROWS($1:16)&gt;COUNT(Dong),"",OFFSET(TH!F$1,SMALL(Dong,ROWS($1:16)),))</f>
        <v>Giấy tấm 2 vàng + 3 xeo (1980x1050)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4111348</v>
      </c>
      <c r="I29" s="25">
        <f t="shared" ca="1" si="4"/>
        <v>0</v>
      </c>
      <c r="J29" s="25">
        <f t="shared" ca="1" si="5"/>
        <v>173099532</v>
      </c>
    </row>
    <row r="30" spans="1:10" s="18" customFormat="1" ht="18" customHeight="1">
      <c r="A30" s="9">
        <f ca="1">IF(ROWS($1:17)&gt;COUNT(Dong),"",OFFSET(TH!C$1,SMALL(Dong,ROWS($1:17)),))</f>
        <v>41282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41282</v>
      </c>
      <c r="D30" s="223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1503344</v>
      </c>
      <c r="I30" s="25">
        <f t="shared" ca="1" si="4"/>
        <v>0</v>
      </c>
      <c r="J30" s="25">
        <f t="shared" ca="1" si="5"/>
        <v>174602876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C06</v>
      </c>
      <c r="C31" s="9">
        <f ca="1">IF(ROWS($1:18)&gt;COUNT(Dong),"",OFFSET(TH!E$1,SMALL(Dong,ROWS($1:18)),))</f>
        <v>41282</v>
      </c>
      <c r="D31" s="223" t="str">
        <f ca="1">IF(ROWS($1:18)&gt;COUNT(Dong),"",OFFSET(TH!F$1,SMALL(Dong,ROWS($1:18)),))</f>
        <v>Thanh toán tiền hàng</v>
      </c>
      <c r="E31" s="46" t="str">
        <f ca="1">IF(ROWS($1:18)&gt;COUNT(Dong),"",IF(OFFSET(TH!L$1,SMALL(Dong,ROWS($1:18)),)="331",OFFSET(TH!M$1,SMALL(Dong,ROWS($1:18)),),OFFSET(TH!L$1,SMALL(Dong,ROWS($1:18)),)))</f>
        <v>1111</v>
      </c>
      <c r="F31" s="46"/>
      <c r="G31" s="57">
        <f ca="1">IF(ROWS($1:18)&gt;COUNT(Dong),"",IF(OFFSET(TH!L$1,SMALL(Dong,ROWS($1:18)),)="331",OFFSET(TH!K$1,SMALL(Dong,ROWS($1:18)),),0))</f>
        <v>16536785</v>
      </c>
      <c r="H31" s="57">
        <f ca="1">IF(ROWS($1:18)&gt;COUNT(Dong),"",IF(OFFSET(TH!M$1,SMALL(Dong,ROWS($1:18)),)="331",OFFSET(TH!K$1,SMALL(Dong,ROWS($1:18)),),0))</f>
        <v>0</v>
      </c>
      <c r="I31" s="25">
        <f t="shared" ca="1" si="4"/>
        <v>0</v>
      </c>
      <c r="J31" s="25">
        <f t="shared" ca="1" si="5"/>
        <v>158066091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41282</v>
      </c>
      <c r="D32" s="223" t="str">
        <f ca="1">IF(ROWS($1:19)&gt;COUNT(Dong),"",OFFSET(TH!F$1,SMALL(Dong,ROWS($1:19)),))</f>
        <v>Giấy tấm 2 vàng + 3 xeo (1900x1200)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6566400</v>
      </c>
      <c r="I32" s="25">
        <f t="shared" ca="1" si="4"/>
        <v>0</v>
      </c>
      <c r="J32" s="25">
        <f t="shared" ca="1" si="5"/>
        <v>164632491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41282</v>
      </c>
      <c r="D33" s="223" t="str">
        <f ca="1">IF(ROWS($1:20)&gt;COUNT(Dong),"",OFFSET(TH!F$1,SMALL(Dong,ROWS($1:20)),))</f>
        <v>Giấy tấm 2 vàng + 3 xeo (1320x1050)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1197540</v>
      </c>
      <c r="I33" s="25">
        <f t="shared" ca="1" si="4"/>
        <v>0</v>
      </c>
      <c r="J33" s="25">
        <f t="shared" ca="1" si="5"/>
        <v>165830031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41282</v>
      </c>
      <c r="D34" s="223" t="str">
        <f ca="1">IF(ROWS($1:21)&gt;COUNT(Dong),"",OFFSET(TH!F$1,SMALL(Dong,ROWS($1:21)),))</f>
        <v>Giấy tấm 1 YBB + 1 xeo150 + 1 vàng (1700x1550)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6905808</v>
      </c>
      <c r="I34" s="25">
        <f t="shared" ca="1" si="4"/>
        <v>0</v>
      </c>
      <c r="J34" s="25">
        <f t="shared" ca="1" si="5"/>
        <v>172735839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41282</v>
      </c>
      <c r="D35" s="223" t="str">
        <f ca="1">IF(ROWS($1:22)&gt;COUNT(Dong),"",OFFSET(TH!F$1,SMALL(Dong,ROWS($1:22)),))</f>
        <v>VAT Giấy tấm</v>
      </c>
      <c r="E35" s="46" t="str">
        <f ca="1">IF(ROWS($1:22)&gt;COUNT(Dong),"",IF(OFFSET(TH!L$1,SMALL(Dong,ROWS($1:22)),)="331",OFFSET(TH!M$1,SMALL(Dong,ROWS($1:22)),),OFFSET(TH!L$1,SMALL(Dong,ROWS($1:22)),)))</f>
        <v>1331</v>
      </c>
      <c r="F35" s="46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1466975</v>
      </c>
      <c r="I35" s="25">
        <f t="shared" ca="1" si="4"/>
        <v>0</v>
      </c>
      <c r="J35" s="25">
        <f t="shared" ca="1" si="5"/>
        <v>174202814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C07</v>
      </c>
      <c r="C36" s="9">
        <f ca="1">IF(ROWS($1:23)&gt;COUNT(Dong),"",OFFSET(TH!E$1,SMALL(Dong,ROWS($1:23)),))</f>
        <v>41282</v>
      </c>
      <c r="D36" s="223" t="str">
        <f ca="1">IF(ROWS($1:23)&gt;COUNT(Dong),"",OFFSET(TH!F$1,SMALL(Dong,ROWS($1:23)),))</f>
        <v>Thanh toán tiền hàng</v>
      </c>
      <c r="E36" s="46" t="str">
        <f ca="1">IF(ROWS($1:23)&gt;COUNT(Dong),"",IF(OFFSET(TH!L$1,SMALL(Dong,ROWS($1:23)),)="331",OFFSET(TH!M$1,SMALL(Dong,ROWS($1:23)),),OFFSET(TH!L$1,SMALL(Dong,ROWS($1:23)),)))</f>
        <v>1111</v>
      </c>
      <c r="F36" s="46"/>
      <c r="G36" s="57">
        <f ca="1">IF(ROWS($1:23)&gt;COUNT(Dong),"",IF(OFFSET(TH!L$1,SMALL(Dong,ROWS($1:23)),)="331",OFFSET(TH!K$1,SMALL(Dong,ROWS($1:23)),),0))</f>
        <v>16136723</v>
      </c>
      <c r="H36" s="57">
        <f ca="1">IF(ROWS($1:23)&gt;COUNT(Dong),"",IF(OFFSET(TH!M$1,SMALL(Dong,ROWS($1:23)),)="331",OFFSET(TH!K$1,SMALL(Dong,ROWS($1:23)),),0))</f>
        <v>0</v>
      </c>
      <c r="I36" s="25">
        <f t="shared" ca="1" si="4"/>
        <v>0</v>
      </c>
      <c r="J36" s="25">
        <f t="shared" ca="1" si="5"/>
        <v>158066091</v>
      </c>
    </row>
    <row r="37" spans="1:10" s="18" customFormat="1" ht="18" customHeight="1">
      <c r="A37" s="9">
        <f ca="1">IF(ROWS($1:24)&gt;COUNT(Dong),"",OFFSET(TH!C$1,SMALL(Dong,ROWS($1:24)),))</f>
        <v>41283</v>
      </c>
      <c r="B37" s="9" t="str">
        <f ca="1">IF(ROWS($1:24)&gt;COUNT(Dong),"",OFFSET(TH!D$1,SMALL(Dong,ROWS($1:24)),))</f>
        <v>NL/N06</v>
      </c>
      <c r="C37" s="9">
        <f ca="1">IF(ROWS($1:24)&gt;COUNT(Dong),"",OFFSET(TH!E$1,SMALL(Dong,ROWS($1:24)),))</f>
        <v>41283</v>
      </c>
      <c r="D37" s="223" t="str">
        <f ca="1">IF(ROWS($1:24)&gt;COUNT(Dong),"",OFFSET(TH!F$1,SMALL(Dong,ROWS($1:24)),))</f>
        <v>Giấy tấm 2 vàng + 3 xeo (1320x1050)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2022512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160088603</v>
      </c>
    </row>
    <row r="38" spans="1:10" s="18" customFormat="1" ht="18" customHeight="1">
      <c r="A38" s="9">
        <f ca="1">IF(ROWS($1:25)&gt;COUNT(Dong),"",OFFSET(TH!C$1,SMALL(Dong,ROWS($1:25)),))</f>
        <v>41283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41283</v>
      </c>
      <c r="D38" s="223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4640256</v>
      </c>
      <c r="I38" s="25">
        <f t="shared" ca="1" si="6"/>
        <v>0</v>
      </c>
      <c r="J38" s="25">
        <f t="shared" ca="1" si="7"/>
        <v>164728859</v>
      </c>
    </row>
    <row r="39" spans="1:10" s="18" customFormat="1" ht="18" customHeight="1">
      <c r="A39" s="9">
        <f ca="1">IF(ROWS($1:26)&gt;COUNT(Dong),"",OFFSET(TH!C$1,SMALL(Dong,ROWS($1:26)),))</f>
        <v>41283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41283</v>
      </c>
      <c r="D39" s="223" t="str">
        <f ca="1">IF(ROWS($1:26)&gt;COUNT(Dong),"",OFFSET(TH!F$1,SMALL(Dong,ROWS($1:26)),))</f>
        <v>Giấy tấm 2 giả thái + 3 xeo (2040x950)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2548885</v>
      </c>
      <c r="I39" s="25">
        <f t="shared" ca="1" si="6"/>
        <v>0</v>
      </c>
      <c r="J39" s="25">
        <f t="shared" ca="1" si="7"/>
        <v>167277744</v>
      </c>
    </row>
    <row r="40" spans="1:10" s="18" customFormat="1" ht="18" customHeight="1">
      <c r="A40" s="9">
        <f ca="1">IF(ROWS($1:27)&gt;COUNT(Dong),"",OFFSET(TH!C$1,SMALL(Dong,ROWS($1:27)),))</f>
        <v>41283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41283</v>
      </c>
      <c r="D40" s="223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921166</v>
      </c>
      <c r="I40" s="25">
        <f t="shared" ca="1" si="6"/>
        <v>0</v>
      </c>
      <c r="J40" s="25">
        <f t="shared" ca="1" si="7"/>
        <v>168198910</v>
      </c>
    </row>
    <row r="41" spans="1:10" s="18" customFormat="1" ht="18" customHeight="1">
      <c r="A41" s="9">
        <f ca="1">IF(ROWS($1:28)&gt;COUNT(Dong),"",OFFSET(TH!C$1,SMALL(Dong,ROWS($1:28)),))</f>
        <v>41283</v>
      </c>
      <c r="B41" s="9" t="str">
        <f ca="1">IF(ROWS($1:28)&gt;COUNT(Dong),"",OFFSET(TH!D$1,SMALL(Dong,ROWS($1:28)),))</f>
        <v>C08</v>
      </c>
      <c r="C41" s="9">
        <f ca="1">IF(ROWS($1:28)&gt;COUNT(Dong),"",OFFSET(TH!E$1,SMALL(Dong,ROWS($1:28)),))</f>
        <v>41283</v>
      </c>
      <c r="D41" s="223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1111</v>
      </c>
      <c r="F41" s="46"/>
      <c r="G41" s="57">
        <f ca="1">IF(ROWS($1:28)&gt;COUNT(Dong),"",IF(OFFSET(TH!L$1,SMALL(Dong,ROWS($1:28)),)="331",OFFSET(TH!K$1,SMALL(Dong,ROWS($1:28)),),0))</f>
        <v>10132819</v>
      </c>
      <c r="H41" s="57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158066091</v>
      </c>
    </row>
    <row r="42" spans="1:10" s="18" customFormat="1" ht="18" customHeight="1">
      <c r="A42" s="9">
        <f ca="1">IF(ROWS($1:29)&gt;COUNT(Dong),"",OFFSET(TH!C$1,SMALL(Dong,ROWS($1:29)),))</f>
        <v>41285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41285</v>
      </c>
      <c r="D42" s="223" t="str">
        <f ca="1">IF(ROWS($1:29)&gt;COUNT(Dong),"",OFFSET(TH!F$1,SMALL(Dong,ROWS($1:29)),))</f>
        <v>Giấy tấm 2 vàng + 3 xeo (2460x1650)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5455240</v>
      </c>
      <c r="I42" s="25">
        <f t="shared" ca="1" si="6"/>
        <v>0</v>
      </c>
      <c r="J42" s="25">
        <f t="shared" ca="1" si="7"/>
        <v>163521331</v>
      </c>
    </row>
    <row r="43" spans="1:10" s="18" customFormat="1" ht="18" customHeight="1">
      <c r="A43" s="9">
        <f ca="1">IF(ROWS($1:30)&gt;COUNT(Dong),"",OFFSET(TH!C$1,SMALL(Dong,ROWS($1:30)),))</f>
        <v>41285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41285</v>
      </c>
      <c r="D43" s="223" t="str">
        <f ca="1">IF(ROWS($1:30)&gt;COUNT(Dong),"",OFFSET(TH!F$1,SMALL(Dong,ROWS($1:30)),))</f>
        <v>Giấy tấm 1 trắng + 3 xeo + 1 vàng (1760x1600)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4937856</v>
      </c>
      <c r="I43" s="25">
        <f t="shared" ca="1" si="6"/>
        <v>0</v>
      </c>
      <c r="J43" s="25">
        <f t="shared" ca="1" si="7"/>
        <v>168459187</v>
      </c>
    </row>
    <row r="44" spans="1:10" s="18" customFormat="1" ht="18" customHeight="1">
      <c r="A44" s="9">
        <f ca="1">IF(ROWS($1:31)&gt;COUNT(Dong),"",OFFSET(TH!C$1,SMALL(Dong,ROWS($1:31)),))</f>
        <v>41285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41285</v>
      </c>
      <c r="D44" s="223" t="str">
        <f ca="1">IF(ROWS($1:31)&gt;COUNT(Dong),"",OFFSET(TH!F$1,SMALL(Dong,ROWS($1:31)),))</f>
        <v>VAT Giấy tấm</v>
      </c>
      <c r="E44" s="46" t="str">
        <f ca="1">IF(ROWS($1:31)&gt;COUNT(Dong),"",IF(OFFSET(TH!L$1,SMALL(Dong,ROWS($1:31)),)="331",OFFSET(TH!M$1,SMALL(Dong,ROWS($1:31)),),OFFSET(TH!L$1,SMALL(Dong,ROWS($1:31)),)))</f>
        <v>1331</v>
      </c>
      <c r="F44" s="46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1039310</v>
      </c>
      <c r="I44" s="25">
        <f t="shared" ca="1" si="6"/>
        <v>0</v>
      </c>
      <c r="J44" s="25">
        <f t="shared" ca="1" si="7"/>
        <v>169498497</v>
      </c>
    </row>
    <row r="45" spans="1:10" s="18" customFormat="1" ht="18" customHeight="1">
      <c r="A45" s="9">
        <f ca="1">IF(ROWS($1:32)&gt;COUNT(Dong),"",OFFSET(TH!C$1,SMALL(Dong,ROWS($1:32)),))</f>
        <v>41285</v>
      </c>
      <c r="B45" s="9" t="str">
        <f ca="1">IF(ROWS($1:32)&gt;COUNT(Dong),"",OFFSET(TH!D$1,SMALL(Dong,ROWS($1:32)),))</f>
        <v>C09</v>
      </c>
      <c r="C45" s="9">
        <f ca="1">IF(ROWS($1:32)&gt;COUNT(Dong),"",OFFSET(TH!E$1,SMALL(Dong,ROWS($1:32)),))</f>
        <v>41285</v>
      </c>
      <c r="D45" s="223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1111</v>
      </c>
      <c r="F45" s="46"/>
      <c r="G45" s="57">
        <f ca="1">IF(ROWS($1:32)&gt;COUNT(Dong),"",IF(OFFSET(TH!L$1,SMALL(Dong,ROWS($1:32)),)="331",OFFSET(TH!K$1,SMALL(Dong,ROWS($1:32)),),0))</f>
        <v>11432406</v>
      </c>
      <c r="H45" s="57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158066091</v>
      </c>
    </row>
    <row r="46" spans="1:10" s="18" customFormat="1" ht="18" customHeight="1">
      <c r="A46" s="9">
        <f ca="1">IF(ROWS($1:33)&gt;COUNT(Dong),"",OFFSET(TH!C$1,SMALL(Dong,ROWS($1:33)),))</f>
        <v>41286</v>
      </c>
      <c r="B46" s="9" t="str">
        <f ca="1">IF(ROWS($1:33)&gt;COUNT(Dong),"",OFFSET(TH!D$1,SMALL(Dong,ROWS($1:33)),))</f>
        <v>NL/N08</v>
      </c>
      <c r="C46" s="9">
        <f ca="1">IF(ROWS($1:33)&gt;COUNT(Dong),"",OFFSET(TH!E$1,SMALL(Dong,ROWS($1:33)),))</f>
        <v>41286</v>
      </c>
      <c r="D46" s="223" t="str">
        <f ca="1">IF(ROWS($1:33)&gt;COUNT(Dong),"",OFFSET(TH!F$1,SMALL(Dong,ROWS($1:33)),))</f>
        <v>Giấy tấm 1 vàng + 4 xeo (1560x1350)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5299250</v>
      </c>
      <c r="I46" s="25">
        <f t="shared" ca="1" si="6"/>
        <v>0</v>
      </c>
      <c r="J46" s="25">
        <f t="shared" ca="1" si="7"/>
        <v>163365341</v>
      </c>
    </row>
    <row r="47" spans="1:10" s="18" customFormat="1" ht="18" customHeight="1">
      <c r="A47" s="9">
        <f ca="1">IF(ROWS($1:34)&gt;COUNT(Dong),"",OFFSET(TH!C$1,SMALL(Dong,ROWS($1:34)),))</f>
        <v>41286</v>
      </c>
      <c r="B47" s="9" t="str">
        <f ca="1">IF(ROWS($1:34)&gt;COUNT(Dong),"",OFFSET(TH!D$1,SMALL(Dong,ROWS($1:34)),))</f>
        <v>NL/N08</v>
      </c>
      <c r="C47" s="9">
        <f ca="1">IF(ROWS($1:34)&gt;COUNT(Dong),"",OFFSET(TH!E$1,SMALL(Dong,ROWS($1:34)),))</f>
        <v>41286</v>
      </c>
      <c r="D47" s="223" t="str">
        <f ca="1">IF(ROWS($1:34)&gt;COUNT(Dong),"",OFFSET(TH!F$1,SMALL(Dong,ROWS($1:34)),))</f>
        <v>Giấy tấm 1 vàng + 4 xeo (1540x1240)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4525507</v>
      </c>
      <c r="I47" s="25">
        <f t="shared" ca="1" si="6"/>
        <v>0</v>
      </c>
      <c r="J47" s="25">
        <f t="shared" ca="1" si="7"/>
        <v>167890848</v>
      </c>
    </row>
    <row r="48" spans="1:10" s="18" customFormat="1" ht="18" customHeight="1">
      <c r="A48" s="9">
        <f ca="1">IF(ROWS($1:35)&gt;COUNT(Dong),"",OFFSET(TH!C$1,SMALL(Dong,ROWS($1:35)),))</f>
        <v>41286</v>
      </c>
      <c r="B48" s="9" t="str">
        <f ca="1">IF(ROWS($1:35)&gt;COUNT(Dong),"",OFFSET(TH!D$1,SMALL(Dong,ROWS($1:35)),))</f>
        <v>NL/N08</v>
      </c>
      <c r="C48" s="9">
        <f ca="1">IF(ROWS($1:35)&gt;COUNT(Dong),"",OFFSET(TH!E$1,SMALL(Dong,ROWS($1:35)),))</f>
        <v>41286</v>
      </c>
      <c r="D48" s="223" t="str">
        <f ca="1">IF(ROWS($1:35)&gt;COUNT(Dong),"",OFFSET(TH!F$1,SMALL(Dong,ROWS($1:35)),))</f>
        <v>Giấy tấm 1 YBB + 1 xeo + 1 vàng (1220x950)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2555222</v>
      </c>
      <c r="I48" s="25">
        <f t="shared" ca="1" si="6"/>
        <v>0</v>
      </c>
      <c r="J48" s="25">
        <f t="shared" ca="1" si="7"/>
        <v>170446070</v>
      </c>
    </row>
    <row r="49" spans="1:10" s="18" customFormat="1" ht="18" customHeight="1">
      <c r="A49" s="9">
        <f ca="1">IF(ROWS($1:36)&gt;COUNT(Dong),"",OFFSET(TH!C$1,SMALL(Dong,ROWS($1:36)),))</f>
        <v>41286</v>
      </c>
      <c r="B49" s="9" t="str">
        <f ca="1">IF(ROWS($1:36)&gt;COUNT(Dong),"",OFFSET(TH!D$1,SMALL(Dong,ROWS($1:36)),))</f>
        <v>NL/N08</v>
      </c>
      <c r="C49" s="9">
        <f ca="1">IF(ROWS($1:36)&gt;COUNT(Dong),"",OFFSET(TH!E$1,SMALL(Dong,ROWS($1:36)),))</f>
        <v>41286</v>
      </c>
      <c r="D49" s="223" t="str">
        <f ca="1">IF(ROWS($1:36)&gt;COUNT(Dong),"",OFFSET(TH!F$1,SMALL(Dong,ROWS($1:36)),))</f>
        <v>VAT Giấy tấm</v>
      </c>
      <c r="E49" s="46" t="str">
        <f ca="1">IF(ROWS($1:36)&gt;COUNT(Dong),"",IF(OFFSET(TH!L$1,SMALL(Dong,ROWS($1:36)),)="331",OFFSET(TH!M$1,SMALL(Dong,ROWS($1:36)),),OFFSET(TH!L$1,SMALL(Dong,ROWS($1:36)),)))</f>
        <v>1331</v>
      </c>
      <c r="F49" s="46"/>
      <c r="G49" s="57">
        <f ca="1">IF(ROWS($1:36)&gt;COUNT(Dong),"",IF(OFFSET(TH!L$1,SMALL(Dong,ROWS($1:36)),)="331",OFFSET(TH!K$1,SMALL(Dong,ROWS($1:36)),),0))</f>
        <v>0</v>
      </c>
      <c r="H49" s="57">
        <f ca="1">IF(ROWS($1:36)&gt;COUNT(Dong),"",IF(OFFSET(TH!M$1,SMALL(Dong,ROWS($1:36)),)="331",OFFSET(TH!K$1,SMALL(Dong,ROWS($1:36)),),0))</f>
        <v>1237998</v>
      </c>
      <c r="I49" s="25">
        <f t="shared" ca="1" si="6"/>
        <v>0</v>
      </c>
      <c r="J49" s="25">
        <f t="shared" ca="1" si="7"/>
        <v>171684068</v>
      </c>
    </row>
    <row r="50" spans="1:10" s="18" customFormat="1" ht="18" customHeight="1">
      <c r="A50" s="9">
        <f ca="1">IF(ROWS($1:37)&gt;COUNT(Dong),"",OFFSET(TH!C$1,SMALL(Dong,ROWS($1:37)),))</f>
        <v>41286</v>
      </c>
      <c r="B50" s="9" t="str">
        <f ca="1">IF(ROWS($1:37)&gt;COUNT(Dong),"",OFFSET(TH!D$1,SMALL(Dong,ROWS($1:37)),))</f>
        <v>C10</v>
      </c>
      <c r="C50" s="9">
        <f ca="1">IF(ROWS($1:37)&gt;COUNT(Dong),"",OFFSET(TH!E$1,SMALL(Dong,ROWS($1:37)),))</f>
        <v>41286</v>
      </c>
      <c r="D50" s="223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1111</v>
      </c>
      <c r="F50" s="46"/>
      <c r="G50" s="57">
        <f ca="1">IF(ROWS($1:37)&gt;COUNT(Dong),"",IF(OFFSET(TH!L$1,SMALL(Dong,ROWS($1:37)),)="331",OFFSET(TH!K$1,SMALL(Dong,ROWS($1:37)),),0))</f>
        <v>13617977</v>
      </c>
      <c r="H50" s="57">
        <f ca="1">IF(ROWS($1:37)&gt;COUNT(Dong),"",IF(OFFSET(TH!M$1,SMALL(Dong,ROWS($1:37)),)="331",OFFSET(TH!K$1,SMALL(Dong,ROWS($1:37)),),0))</f>
        <v>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158066091</v>
      </c>
    </row>
    <row r="51" spans="1:10" s="18" customFormat="1" ht="18" customHeight="1">
      <c r="A51" s="9">
        <f ca="1">IF(ROWS($1:38)&gt;COUNT(Dong),"",OFFSET(TH!C$1,SMALL(Dong,ROWS($1:38)),))</f>
        <v>41290</v>
      </c>
      <c r="B51" s="9" t="str">
        <f ca="1">IF(ROWS($1:38)&gt;COUNT(Dong),"",OFFSET(TH!D$1,SMALL(Dong,ROWS($1:38)),))</f>
        <v>NL/N09</v>
      </c>
      <c r="C51" s="9">
        <f ca="1">IF(ROWS($1:38)&gt;COUNT(Dong),"",OFFSET(TH!E$1,SMALL(Dong,ROWS($1:38)),))</f>
        <v>41290</v>
      </c>
      <c r="D51" s="223" t="str">
        <f ca="1">IF(ROWS($1:38)&gt;COUNT(Dong),"",OFFSET(TH!F$1,SMALL(Dong,ROWS($1:38)),))</f>
        <v>Giấy tấm 1 trắng + 2 xeo (840x1150)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7">
        <f ca="1">IF(ROWS($1:38)&gt;COUNT(Dong),"",IF(OFFSET(TH!L$1,SMALL(Dong,ROWS($1:38)),)="331",OFFSET(TH!K$1,SMALL(Dong,ROWS($1:38)),),0))</f>
        <v>0</v>
      </c>
      <c r="H51" s="57">
        <f ca="1">IF(ROWS($1:38)&gt;COUNT(Dong),"",IF(OFFSET(TH!M$1,SMALL(Dong,ROWS($1:38)),)="331",OFFSET(TH!K$1,SMALL(Dong,ROWS($1:38)),),0))</f>
        <v>945620</v>
      </c>
      <c r="I51" s="25">
        <f t="shared" ca="1" si="8"/>
        <v>0</v>
      </c>
      <c r="J51" s="25">
        <f t="shared" ca="1" si="9"/>
        <v>159011711</v>
      </c>
    </row>
    <row r="52" spans="1:10" s="18" customFormat="1" ht="18" customHeight="1">
      <c r="A52" s="9">
        <f ca="1">IF(ROWS($1:39)&gt;COUNT(Dong),"",OFFSET(TH!C$1,SMALL(Dong,ROWS($1:39)),))</f>
        <v>41290</v>
      </c>
      <c r="B52" s="9" t="str">
        <f ca="1">IF(ROWS($1:39)&gt;COUNT(Dong),"",OFFSET(TH!D$1,SMALL(Dong,ROWS($1:39)),))</f>
        <v>NL/N09</v>
      </c>
      <c r="C52" s="9">
        <f ca="1">IF(ROWS($1:39)&gt;COUNT(Dong),"",OFFSET(TH!E$1,SMALL(Dong,ROWS($1:39)),))</f>
        <v>41290</v>
      </c>
      <c r="D52" s="223" t="str">
        <f ca="1">IF(ROWS($1:39)&gt;COUNT(Dong),"",OFFSET(TH!F$1,SMALL(Dong,ROWS($1:39)),))</f>
        <v>Giấy tấm 2 vàng + 3 xeo (1080x1050)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7">
        <f ca="1">IF(ROWS($1:39)&gt;COUNT(Dong),"",IF(OFFSET(TH!L$1,SMALL(Dong,ROWS($1:39)),)="331",OFFSET(TH!K$1,SMALL(Dong,ROWS($1:39)),),0))</f>
        <v>0</v>
      </c>
      <c r="H52" s="57">
        <f ca="1">IF(ROWS($1:39)&gt;COUNT(Dong),"",IF(OFFSET(TH!M$1,SMALL(Dong,ROWS($1:39)),)="331",OFFSET(TH!K$1,SMALL(Dong,ROWS($1:39)),),0))</f>
        <v>1153916</v>
      </c>
      <c r="I52" s="25">
        <f t="shared" ca="1" si="8"/>
        <v>0</v>
      </c>
      <c r="J52" s="25">
        <f t="shared" ca="1" si="9"/>
        <v>160165627</v>
      </c>
    </row>
    <row r="53" spans="1:10" s="18" customFormat="1" ht="18" customHeight="1">
      <c r="A53" s="9">
        <f ca="1">IF(ROWS($1:40)&gt;COUNT(Dong),"",OFFSET(TH!C$1,SMALL(Dong,ROWS($1:40)),))</f>
        <v>41290</v>
      </c>
      <c r="B53" s="9" t="str">
        <f ca="1">IF(ROWS($1:40)&gt;COUNT(Dong),"",OFFSET(TH!D$1,SMALL(Dong,ROWS($1:40)),))</f>
        <v>NL/N09</v>
      </c>
      <c r="C53" s="9">
        <f ca="1">IF(ROWS($1:40)&gt;COUNT(Dong),"",OFFSET(TH!E$1,SMALL(Dong,ROWS($1:40)),))</f>
        <v>41290</v>
      </c>
      <c r="D53" s="223" t="str">
        <f ca="1">IF(ROWS($1:40)&gt;COUNT(Dong),"",OFFSET(TH!F$1,SMALL(Dong,ROWS($1:40)),))</f>
        <v>Giấy tấm 1 vàng + 2 xeo (1480x1000)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7">
        <f ca="1">IF(ROWS($1:40)&gt;COUNT(Dong),"",IF(OFFSET(TH!L$1,SMALL(Dong,ROWS($1:40)),)="331",OFFSET(TH!K$1,SMALL(Dong,ROWS($1:40)),),0))</f>
        <v>0</v>
      </c>
      <c r="H53" s="57">
        <f ca="1">IF(ROWS($1:40)&gt;COUNT(Dong),"",IF(OFFSET(TH!M$1,SMALL(Dong,ROWS($1:40)),)="331",OFFSET(TH!K$1,SMALL(Dong,ROWS($1:40)),),0))</f>
        <v>941724</v>
      </c>
      <c r="I53" s="25">
        <f t="shared" ca="1" si="8"/>
        <v>0</v>
      </c>
      <c r="J53" s="25">
        <f t="shared" ca="1" si="9"/>
        <v>161107351</v>
      </c>
    </row>
    <row r="54" spans="1:10" s="18" customFormat="1" ht="18" customHeight="1">
      <c r="A54" s="9">
        <f ca="1">IF(ROWS($1:41)&gt;COUNT(Dong),"",OFFSET(TH!C$1,SMALL(Dong,ROWS($1:41)),))</f>
        <v>41290</v>
      </c>
      <c r="B54" s="9" t="str">
        <f ca="1">IF(ROWS($1:41)&gt;COUNT(Dong),"",OFFSET(TH!D$1,SMALL(Dong,ROWS($1:41)),))</f>
        <v>NL/N09</v>
      </c>
      <c r="C54" s="9">
        <f ca="1">IF(ROWS($1:41)&gt;COUNT(Dong),"",OFFSET(TH!E$1,SMALL(Dong,ROWS($1:41)),))</f>
        <v>41290</v>
      </c>
      <c r="D54" s="223" t="str">
        <f ca="1">IF(ROWS($1:41)&gt;COUNT(Dong),"",OFFSET(TH!F$1,SMALL(Dong,ROWS($1:41)),))</f>
        <v>Giấy tấm 2 vàng + 3 xeo (1450x900)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7">
        <f ca="1">IF(ROWS($1:41)&gt;COUNT(Dong),"",IF(OFFSET(TH!L$1,SMALL(Dong,ROWS($1:41)),)="331",OFFSET(TH!K$1,SMALL(Dong,ROWS($1:41)),),0))</f>
        <v>0</v>
      </c>
      <c r="H54" s="57">
        <f ca="1">IF(ROWS($1:41)&gt;COUNT(Dong),"",IF(OFFSET(TH!M$1,SMALL(Dong,ROWS($1:41)),)="331",OFFSET(TH!K$1,SMALL(Dong,ROWS($1:41)),),0))</f>
        <v>1327968</v>
      </c>
      <c r="I54" s="25">
        <f t="shared" ca="1" si="8"/>
        <v>0</v>
      </c>
      <c r="J54" s="25">
        <f t="shared" ca="1" si="9"/>
        <v>162435319</v>
      </c>
    </row>
    <row r="55" spans="1:10" s="18" customFormat="1" ht="18" customHeight="1">
      <c r="A55" s="9">
        <f ca="1">IF(ROWS($1:42)&gt;COUNT(Dong),"",OFFSET(TH!C$1,SMALL(Dong,ROWS($1:42)),))</f>
        <v>41290</v>
      </c>
      <c r="B55" s="9" t="str">
        <f ca="1">IF(ROWS($1:42)&gt;COUNT(Dong),"",OFFSET(TH!D$1,SMALL(Dong,ROWS($1:42)),))</f>
        <v>NL/N09</v>
      </c>
      <c r="C55" s="9">
        <f ca="1">IF(ROWS($1:42)&gt;COUNT(Dong),"",OFFSET(TH!E$1,SMALL(Dong,ROWS($1:42)),))</f>
        <v>41290</v>
      </c>
      <c r="D55" s="223" t="str">
        <f ca="1">IF(ROWS($1:42)&gt;COUNT(Dong),"",OFFSET(TH!F$1,SMALL(Dong,ROWS($1:42)),))</f>
        <v>Giấy tấm 2 vàng + 3 xeo (1390x900)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7">
        <f ca="1">IF(ROWS($1:42)&gt;COUNT(Dong),"",IF(OFFSET(TH!L$1,SMALL(Dong,ROWS($1:42)),)="331",OFFSET(TH!K$1,SMALL(Dong,ROWS($1:42)),),0))</f>
        <v>0</v>
      </c>
      <c r="H55" s="57">
        <f ca="1">IF(ROWS($1:42)&gt;COUNT(Dong),"",IF(OFFSET(TH!M$1,SMALL(Dong,ROWS($1:42)),)="331",OFFSET(TH!K$1,SMALL(Dong,ROWS($1:42)),),0))</f>
        <v>1789490</v>
      </c>
      <c r="I55" s="25">
        <f t="shared" ca="1" si="8"/>
        <v>0</v>
      </c>
      <c r="J55" s="25">
        <f t="shared" ca="1" si="9"/>
        <v>164224809</v>
      </c>
    </row>
    <row r="56" spans="1:10" s="18" customFormat="1" ht="18" customHeight="1">
      <c r="A56" s="9">
        <f ca="1">IF(ROWS($1:43)&gt;COUNT(Dong),"",OFFSET(TH!C$1,SMALL(Dong,ROWS($1:43)),))</f>
        <v>41290</v>
      </c>
      <c r="B56" s="9" t="str">
        <f ca="1">IF(ROWS($1:43)&gt;COUNT(Dong),"",OFFSET(TH!D$1,SMALL(Dong,ROWS($1:43)),))</f>
        <v>NL/N09</v>
      </c>
      <c r="C56" s="9">
        <f ca="1">IF(ROWS($1:43)&gt;COUNT(Dong),"",OFFSET(TH!E$1,SMALL(Dong,ROWS($1:43)),))</f>
        <v>41290</v>
      </c>
      <c r="D56" s="223" t="str">
        <f ca="1">IF(ROWS($1:43)&gt;COUNT(Dong),"",OFFSET(TH!F$1,SMALL(Dong,ROWS($1:43)),))</f>
        <v>Giấy tấm 2 vàng + 3 xeo (2280x1050)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7">
        <f ca="1">IF(ROWS($1:43)&gt;COUNT(Dong),"",IF(OFFSET(TH!L$1,SMALL(Dong,ROWS($1:43)),)="331",OFFSET(TH!K$1,SMALL(Dong,ROWS($1:43)),),0))</f>
        <v>0</v>
      </c>
      <c r="H56" s="57">
        <f ca="1">IF(ROWS($1:43)&gt;COUNT(Dong),"",IF(OFFSET(TH!M$1,SMALL(Dong,ROWS($1:43)),)="331",OFFSET(TH!K$1,SMALL(Dong,ROWS($1:43)),),0))</f>
        <v>2321182</v>
      </c>
      <c r="I56" s="25">
        <f t="shared" ca="1" si="8"/>
        <v>0</v>
      </c>
      <c r="J56" s="25">
        <f t="shared" ca="1" si="9"/>
        <v>166545991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3" t="str">
        <f ca="1">IF(ROWS($1:44)&gt;COUNT(Dong),"",OFFSET(TH!F$1,SMALL(Dong,ROWS($1:44)),))</f>
        <v>Giấy tấm 2 vàng + 3 xeo (2210x1050)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7">
        <f ca="1">IF(ROWS($1:44)&gt;COUNT(Dong),"",IF(OFFSET(TH!L$1,SMALL(Dong,ROWS($1:44)),)="331",OFFSET(TH!K$1,SMALL(Dong,ROWS($1:44)),),0))</f>
        <v>0</v>
      </c>
      <c r="H57" s="57">
        <f ca="1">IF(ROWS($1:44)&gt;COUNT(Dong),"",IF(OFFSET(TH!M$1,SMALL(Dong,ROWS($1:44)),)="331",OFFSET(TH!K$1,SMALL(Dong,ROWS($1:44)),),0))</f>
        <v>4522231</v>
      </c>
      <c r="I57" s="25">
        <f t="shared" ca="1" si="8"/>
        <v>0</v>
      </c>
      <c r="J57" s="25">
        <f t="shared" ca="1" si="9"/>
        <v>171068222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3" t="str">
        <f ca="1">IF(ROWS($1:45)&gt;COUNT(Dong),"",OFFSET(TH!F$1,SMALL(Dong,ROWS($1:45)),))</f>
        <v>VAT Giấy tấm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7">
        <f ca="1">IF(ROWS($1:45)&gt;COUNT(Dong),"",IF(OFFSET(TH!L$1,SMALL(Dong,ROWS($1:45)),)="331",OFFSET(TH!K$1,SMALL(Dong,ROWS($1:45)),),0))</f>
        <v>0</v>
      </c>
      <c r="H58" s="57">
        <f ca="1">IF(ROWS($1:45)&gt;COUNT(Dong),"",IF(OFFSET(TH!M$1,SMALL(Dong,ROWS($1:45)),)="331",OFFSET(TH!K$1,SMALL(Dong,ROWS($1:45)),),0))</f>
        <v>1300213</v>
      </c>
      <c r="I58" s="25">
        <f t="shared" ca="1" si="8"/>
        <v>0</v>
      </c>
      <c r="J58" s="25">
        <f t="shared" ca="1" si="9"/>
        <v>172368435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C11</v>
      </c>
      <c r="C59" s="9">
        <f ca="1">IF(ROWS($1:46)&gt;COUNT(Dong),"",OFFSET(TH!E$1,SMALL(Dong,ROWS($1:46)),))</f>
        <v>41290</v>
      </c>
      <c r="D59" s="223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7">
        <f ca="1">IF(ROWS($1:46)&gt;COUNT(Dong),"",IF(OFFSET(TH!L$1,SMALL(Dong,ROWS($1:46)),)="331",OFFSET(TH!K$1,SMALL(Dong,ROWS($1:46)),),0))</f>
        <v>14302344</v>
      </c>
      <c r="H59" s="57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158066091</v>
      </c>
    </row>
    <row r="60" spans="1:10" s="18" customFormat="1" ht="18" customHeight="1">
      <c r="A60" s="9">
        <f ca="1">IF(ROWS($1:47)&gt;COUNT(Dong),"",OFFSET(TH!C$1,SMALL(Dong,ROWS($1:47)),))</f>
        <v>41291</v>
      </c>
      <c r="B60" s="9" t="str">
        <f ca="1">IF(ROWS($1:47)&gt;COUNT(Dong),"",OFFSET(TH!D$1,SMALL(Dong,ROWS($1:47)),))</f>
        <v>NL/N10</v>
      </c>
      <c r="C60" s="9">
        <f ca="1">IF(ROWS($1:47)&gt;COUNT(Dong),"",OFFSET(TH!E$1,SMALL(Dong,ROWS($1:47)),))</f>
        <v>41291</v>
      </c>
      <c r="D60" s="223" t="str">
        <f ca="1">IF(ROWS($1:47)&gt;COUNT(Dong),"",OFFSET(TH!F$1,SMALL(Dong,ROWS($1:47)),))</f>
        <v>Giấy tấm 2 vàng + 3 xeo (2400x950)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7">
        <f ca="1">IF(ROWS($1:47)&gt;COUNT(Dong),"",IF(OFFSET(TH!L$1,SMALL(Dong,ROWS($1:47)),)="331",OFFSET(TH!K$1,SMALL(Dong,ROWS($1:47)),),0))</f>
        <v>0</v>
      </c>
      <c r="H60" s="57">
        <f ca="1">IF(ROWS($1:47)&gt;COUNT(Dong),"",IF(OFFSET(TH!M$1,SMALL(Dong,ROWS($1:47)),)="331",OFFSET(TH!K$1,SMALL(Dong,ROWS($1:47)),),0))</f>
        <v>2495232</v>
      </c>
      <c r="I60" s="25">
        <f t="shared" ca="1" si="8"/>
        <v>0</v>
      </c>
      <c r="J60" s="25">
        <f t="shared" ca="1" si="9"/>
        <v>160561323</v>
      </c>
    </row>
    <row r="61" spans="1:10" s="18" customFormat="1" ht="18" customHeight="1">
      <c r="A61" s="9">
        <f ca="1">IF(ROWS($1:48)&gt;COUNT(Dong),"",OFFSET(TH!C$1,SMALL(Dong,ROWS($1:48)),))</f>
        <v>41291</v>
      </c>
      <c r="B61" s="9" t="str">
        <f ca="1">IF(ROWS($1:48)&gt;COUNT(Dong),"",OFFSET(TH!D$1,SMALL(Dong,ROWS($1:48)),))</f>
        <v>NL/N10</v>
      </c>
      <c r="C61" s="9">
        <f ca="1">IF(ROWS($1:48)&gt;COUNT(Dong),"",OFFSET(TH!E$1,SMALL(Dong,ROWS($1:48)),))</f>
        <v>41291</v>
      </c>
      <c r="D61" s="223" t="str">
        <f ca="1">IF(ROWS($1:48)&gt;COUNT(Dong),"",OFFSET(TH!F$1,SMALL(Dong,ROWS($1:48)),))</f>
        <v>Giấy tấm 1 YBB + 3 xeo + 1 vàng (1350x1400)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7">
        <f ca="1">IF(ROWS($1:48)&gt;COUNT(Dong),"",IF(OFFSET(TH!L$1,SMALL(Dong,ROWS($1:48)),)="331",OFFSET(TH!K$1,SMALL(Dong,ROWS($1:48)),),0))</f>
        <v>0</v>
      </c>
      <c r="H61" s="57">
        <f ca="1">IF(ROWS($1:48)&gt;COUNT(Dong),"",IF(OFFSET(TH!M$1,SMALL(Dong,ROWS($1:48)),)="331",OFFSET(TH!K$1,SMALL(Dong,ROWS($1:48)),),0))</f>
        <v>2643614</v>
      </c>
      <c r="I61" s="25">
        <f t="shared" ca="1" si="8"/>
        <v>0</v>
      </c>
      <c r="J61" s="25">
        <f t="shared" ca="1" si="9"/>
        <v>163204937</v>
      </c>
    </row>
    <row r="62" spans="1:10" s="18" customFormat="1" ht="18" customHeight="1">
      <c r="A62" s="9">
        <f ca="1">IF(ROWS($1:49)&gt;COUNT(Dong),"",OFFSET(TH!C$1,SMALL(Dong,ROWS($1:49)),))</f>
        <v>41291</v>
      </c>
      <c r="B62" s="9" t="str">
        <f ca="1">IF(ROWS($1:49)&gt;COUNT(Dong),"",OFFSET(TH!D$1,SMALL(Dong,ROWS($1:49)),))</f>
        <v>NL/N10</v>
      </c>
      <c r="C62" s="9">
        <f ca="1">IF(ROWS($1:49)&gt;COUNT(Dong),"",OFFSET(TH!E$1,SMALL(Dong,ROWS($1:49)),))</f>
        <v>41291</v>
      </c>
      <c r="D62" s="223" t="str">
        <f ca="1">IF(ROWS($1:49)&gt;COUNT(Dong),"",OFFSET(TH!F$1,SMALL(Dong,ROWS($1:49)),))</f>
        <v>Giấy tấm 1 YBB + 3 xeo + 1 vàng (1220x950)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7">
        <f ca="1">IF(ROWS($1:49)&gt;COUNT(Dong),"",IF(OFFSET(TH!L$1,SMALL(Dong,ROWS($1:49)),)="331",OFFSET(TH!K$1,SMALL(Dong,ROWS($1:49)),),0))</f>
        <v>0</v>
      </c>
      <c r="H62" s="57">
        <f ca="1">IF(ROWS($1:49)&gt;COUNT(Dong),"",IF(OFFSET(TH!M$1,SMALL(Dong,ROWS($1:49)),)="331",OFFSET(TH!K$1,SMALL(Dong,ROWS($1:49)),),0))</f>
        <v>5673752</v>
      </c>
      <c r="I62" s="25">
        <f t="shared" ca="1" si="8"/>
        <v>0</v>
      </c>
      <c r="J62" s="25">
        <f t="shared" ca="1" si="9"/>
        <v>168878689</v>
      </c>
    </row>
    <row r="63" spans="1:10" s="18" customFormat="1" ht="18" customHeight="1">
      <c r="A63" s="9">
        <f ca="1">IF(ROWS($1:50)&gt;COUNT(Dong),"",OFFSET(TH!C$1,SMALL(Dong,ROWS($1:50)),))</f>
        <v>41291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41291</v>
      </c>
      <c r="D63" s="223" t="str">
        <f ca="1">IF(ROWS($1:50)&gt;COUNT(Dong),"",OFFSET(TH!F$1,SMALL(Dong,ROWS($1:50)),))</f>
        <v>Giấy tấm 2 vàng + 3 xeo (1320x1240)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7">
        <f ca="1">IF(ROWS($1:50)&gt;COUNT(Dong),"",IF(OFFSET(TH!L$1,SMALL(Dong,ROWS($1:50)),)="331",OFFSET(TH!K$1,SMALL(Dong,ROWS($1:50)),),0))</f>
        <v>0</v>
      </c>
      <c r="H63" s="57">
        <f ca="1">IF(ROWS($1:50)&gt;COUNT(Dong),"",IF(OFFSET(TH!M$1,SMALL(Dong,ROWS($1:50)),)="331",OFFSET(TH!K$1,SMALL(Dong,ROWS($1:50)),),0))</f>
        <v>785650</v>
      </c>
      <c r="I63" s="25">
        <f t="shared" ca="1" si="8"/>
        <v>0</v>
      </c>
      <c r="J63" s="25">
        <f t="shared" ca="1" si="9"/>
        <v>169664339</v>
      </c>
    </row>
    <row r="64" spans="1:10" s="18" customFormat="1" ht="18" customHeight="1">
      <c r="A64" s="9">
        <f ca="1">IF(ROWS($1:51)&gt;COUNT(Dong),"",OFFSET(TH!C$1,SMALL(Dong,ROWS($1:51)),))</f>
        <v>41291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41291</v>
      </c>
      <c r="D64" s="223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7">
        <f ca="1">IF(ROWS($1:51)&gt;COUNT(Dong),"",IF(OFFSET(TH!L$1,SMALL(Dong,ROWS($1:51)),)="331",OFFSET(TH!K$1,SMALL(Dong,ROWS($1:51)),),0))</f>
        <v>0</v>
      </c>
      <c r="H64" s="57">
        <f ca="1">IF(ROWS($1:51)&gt;COUNT(Dong),"",IF(OFFSET(TH!M$1,SMALL(Dong,ROWS($1:51)),)="331",OFFSET(TH!K$1,SMALL(Dong,ROWS($1:51)),),0))</f>
        <v>1159824</v>
      </c>
      <c r="I64" s="25">
        <f t="shared" ca="1" si="8"/>
        <v>0</v>
      </c>
      <c r="J64" s="25">
        <f t="shared" ca="1" si="9"/>
        <v>170824163</v>
      </c>
    </row>
    <row r="65" spans="1:10" s="18" customFormat="1" ht="18" customHeight="1">
      <c r="A65" s="9">
        <f ca="1">IF(ROWS($1:52)&gt;COUNT(Dong),"",OFFSET(TH!C$1,SMALL(Dong,ROWS($1:52)),))</f>
        <v>41291</v>
      </c>
      <c r="B65" s="9" t="str">
        <f ca="1">IF(ROWS($1:52)&gt;COUNT(Dong),"",OFFSET(TH!D$1,SMALL(Dong,ROWS($1:52)),))</f>
        <v>C12</v>
      </c>
      <c r="C65" s="9">
        <f ca="1">IF(ROWS($1:52)&gt;COUNT(Dong),"",OFFSET(TH!E$1,SMALL(Dong,ROWS($1:52)),))</f>
        <v>41291</v>
      </c>
      <c r="D65" s="223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7">
        <f ca="1">IF(ROWS($1:52)&gt;COUNT(Dong),"",IF(OFFSET(TH!L$1,SMALL(Dong,ROWS($1:52)),)="331",OFFSET(TH!K$1,SMALL(Dong,ROWS($1:52)),),0))</f>
        <v>12758072</v>
      </c>
      <c r="H65" s="57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158066091</v>
      </c>
    </row>
    <row r="66" spans="1:10" s="18" customFormat="1" ht="18" customHeight="1">
      <c r="A66" s="9">
        <f ca="1">IF(ROWS($1:53)&gt;COUNT(Dong),"",OFFSET(TH!C$1,SMALL(Dong,ROWS($1:53)),))</f>
        <v>41292</v>
      </c>
      <c r="B66" s="9" t="str">
        <f ca="1">IF(ROWS($1:53)&gt;COUNT(Dong),"",OFFSET(TH!D$1,SMALL(Dong,ROWS($1:53)),))</f>
        <v>NL/N11</v>
      </c>
      <c r="C66" s="9">
        <f ca="1">IF(ROWS($1:53)&gt;COUNT(Dong),"",OFFSET(TH!E$1,SMALL(Dong,ROWS($1:53)),))</f>
        <v>41292</v>
      </c>
      <c r="D66" s="223" t="str">
        <f ca="1">IF(ROWS($1:53)&gt;COUNT(Dong),"",OFFSET(TH!F$1,SMALL(Dong,ROWS($1:53)),))</f>
        <v>Giấy tấm 1 trắng + 3 xeo + 1 vàng (1770x1050)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7">
        <f ca="1">IF(ROWS($1:53)&gt;COUNT(Dong),"",IF(OFFSET(TH!L$1,SMALL(Dong,ROWS($1:53)),)="331",OFFSET(TH!K$1,SMALL(Dong,ROWS($1:53)),),0))</f>
        <v>0</v>
      </c>
      <c r="H66" s="57">
        <f ca="1">IF(ROWS($1:53)&gt;COUNT(Dong),"",IF(OFFSET(TH!M$1,SMALL(Dong,ROWS($1:53)),)="331",OFFSET(TH!K$1,SMALL(Dong,ROWS($1:53)),),0))</f>
        <v>4898014</v>
      </c>
      <c r="I66" s="25">
        <f t="shared" ca="1" si="8"/>
        <v>0</v>
      </c>
      <c r="J66" s="25">
        <f t="shared" ca="1" si="9"/>
        <v>162964105</v>
      </c>
    </row>
    <row r="67" spans="1:10" s="18" customFormat="1" ht="18" customHeight="1">
      <c r="A67" s="9">
        <f ca="1">IF(ROWS($1:54)&gt;COUNT(Dong),"",OFFSET(TH!C$1,SMALL(Dong,ROWS($1:54)),))</f>
        <v>41292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41292</v>
      </c>
      <c r="D67" s="223" t="str">
        <f ca="1">IF(ROWS($1:54)&gt;COUNT(Dong),"",OFFSET(TH!F$1,SMALL(Dong,ROWS($1:54)),))</f>
        <v>Giấy tấm 1 trắng + 3 xeo + 1 vàng (1880x1585)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7">
        <f ca="1">IF(ROWS($1:54)&gt;COUNT(Dong),"",IF(OFFSET(TH!L$1,SMALL(Dong,ROWS($1:54)),)="331",OFFSET(TH!K$1,SMALL(Dong,ROWS($1:54)),),0))</f>
        <v>0</v>
      </c>
      <c r="H67" s="57">
        <f ca="1">IF(ROWS($1:54)&gt;COUNT(Dong),"",IF(OFFSET(TH!M$1,SMALL(Dong,ROWS($1:54)),)="331",OFFSET(TH!K$1,SMALL(Dong,ROWS($1:54)),),0))</f>
        <v>7822000</v>
      </c>
      <c r="I67" s="25">
        <f t="shared" ca="1" si="8"/>
        <v>0</v>
      </c>
      <c r="J67" s="25">
        <f t="shared" ca="1" si="9"/>
        <v>170786105</v>
      </c>
    </row>
    <row r="68" spans="1:10" s="18" customFormat="1" ht="18" customHeight="1">
      <c r="A68" s="9">
        <f ca="1">IF(ROWS($1:55)&gt;COUNT(Dong),"",OFFSET(TH!C$1,SMALL(Dong,ROWS($1:55)),))</f>
        <v>41292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41292</v>
      </c>
      <c r="D68" s="223" t="str">
        <f ca="1">IF(ROWS($1:55)&gt;COUNT(Dong),"",OFFSET(TH!F$1,SMALL(Dong,ROWS($1:55)),))</f>
        <v>VAT Giấy tấm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7">
        <f ca="1">IF(ROWS($1:55)&gt;COUNT(Dong),"",IF(OFFSET(TH!L$1,SMALL(Dong,ROWS($1:55)),)="331",OFFSET(TH!K$1,SMALL(Dong,ROWS($1:55)),),0))</f>
        <v>0</v>
      </c>
      <c r="H68" s="57">
        <f ca="1">IF(ROWS($1:55)&gt;COUNT(Dong),"",IF(OFFSET(TH!M$1,SMALL(Dong,ROWS($1:55)),)="331",OFFSET(TH!K$1,SMALL(Dong,ROWS($1:55)),),0))</f>
        <v>1272001</v>
      </c>
      <c r="I68" s="25">
        <f t="shared" ca="1" si="8"/>
        <v>0</v>
      </c>
      <c r="J68" s="25">
        <f t="shared" ca="1" si="9"/>
        <v>172058106</v>
      </c>
    </row>
    <row r="69" spans="1:10" s="18" customFormat="1" ht="18" customHeight="1">
      <c r="A69" s="9">
        <f ca="1">IF(ROWS($1:56)&gt;COUNT(Dong),"",OFFSET(TH!C$1,SMALL(Dong,ROWS($1:56)),))</f>
        <v>41292</v>
      </c>
      <c r="B69" s="9" t="str">
        <f ca="1">IF(ROWS($1:56)&gt;COUNT(Dong),"",OFFSET(TH!D$1,SMALL(Dong,ROWS($1:56)),))</f>
        <v>C13</v>
      </c>
      <c r="C69" s="9">
        <f ca="1">IF(ROWS($1:56)&gt;COUNT(Dong),"",OFFSET(TH!E$1,SMALL(Dong,ROWS($1:56)),))</f>
        <v>41292</v>
      </c>
      <c r="D69" s="223" t="str">
        <f ca="1">IF(ROWS($1:56)&gt;COUNT(Dong),"",OFFSET(TH!F$1,SMALL(Dong,ROWS($1:56)),))</f>
        <v>Thanh toán tiền hàng</v>
      </c>
      <c r="E69" s="46" t="str">
        <f ca="1">IF(ROWS($1:56)&gt;COUNT(Dong),"",IF(OFFSET(TH!L$1,SMALL(Dong,ROWS($1:56)),)="331",OFFSET(TH!M$1,SMALL(Dong,ROWS($1:56)),),OFFSET(TH!L$1,SMALL(Dong,ROWS($1:56)),)))</f>
        <v>1111</v>
      </c>
      <c r="F69" s="46"/>
      <c r="G69" s="57">
        <f ca="1">IF(ROWS($1:56)&gt;COUNT(Dong),"",IF(OFFSET(TH!L$1,SMALL(Dong,ROWS($1:56)),)="331",OFFSET(TH!K$1,SMALL(Dong,ROWS($1:56)),),0))</f>
        <v>13992015</v>
      </c>
      <c r="H69" s="57">
        <f ca="1">IF(ROWS($1:56)&gt;COUNT(Dong),"",IF(OFFSET(TH!M$1,SMALL(Dong,ROWS($1:56)),)="331",OFFSET(TH!K$1,SMALL(Dong,ROWS($1:56)),),0))</f>
        <v>0</v>
      </c>
      <c r="I69" s="25">
        <f t="shared" ca="1" si="8"/>
        <v>0</v>
      </c>
      <c r="J69" s="25">
        <f t="shared" ca="1" si="9"/>
        <v>158066091</v>
      </c>
    </row>
    <row r="70" spans="1:10" s="18" customFormat="1" ht="18" customHeight="1">
      <c r="A70" s="9">
        <f ca="1">IF(ROWS($1:57)&gt;COUNT(Dong),"",OFFSET(TH!C$1,SMALL(Dong,ROWS($1:57)),))</f>
        <v>41295</v>
      </c>
      <c r="B70" s="9" t="str">
        <f ca="1">IF(ROWS($1:57)&gt;COUNT(Dong),"",OFFSET(TH!D$1,SMALL(Dong,ROWS($1:57)),))</f>
        <v>NL/N12</v>
      </c>
      <c r="C70" s="9">
        <f ca="1">IF(ROWS($1:57)&gt;COUNT(Dong),"",OFFSET(TH!E$1,SMALL(Dong,ROWS($1:57)),))</f>
        <v>41295</v>
      </c>
      <c r="D70" s="223" t="str">
        <f ca="1">IF(ROWS($1:57)&gt;COUNT(Dong),"",OFFSET(TH!F$1,SMALL(Dong,ROWS($1:57)),))</f>
        <v>Giấy tấm 1 vàng + 2 xeo (1210x1100)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7">
        <f ca="1">IF(ROWS($1:57)&gt;COUNT(Dong),"",IF(OFFSET(TH!L$1,SMALL(Dong,ROWS($1:57)),)="331",OFFSET(TH!K$1,SMALL(Dong,ROWS($1:57)),),0))</f>
        <v>0</v>
      </c>
      <c r="H70" s="57">
        <f ca="1">IF(ROWS($1:57)&gt;COUNT(Dong),"",IF(OFFSET(TH!M$1,SMALL(Dong,ROWS($1:57)),)="331",OFFSET(TH!K$1,SMALL(Dong,ROWS($1:57)),),0))</f>
        <v>5743725</v>
      </c>
      <c r="I70" s="25">
        <f t="shared" ca="1" si="8"/>
        <v>0</v>
      </c>
      <c r="J70" s="25">
        <f t="shared" ca="1" si="9"/>
        <v>163809816</v>
      </c>
    </row>
    <row r="71" spans="1:10" s="18" customFormat="1" ht="18" customHeight="1">
      <c r="A71" s="9">
        <f ca="1">IF(ROWS($1:58)&gt;COUNT(Dong),"",OFFSET(TH!C$1,SMALL(Dong,ROWS($1:58)),))</f>
        <v>41295</v>
      </c>
      <c r="B71" s="9" t="str">
        <f ca="1">IF(ROWS($1:58)&gt;COUNT(Dong),"",OFFSET(TH!D$1,SMALL(Dong,ROWS($1:58)),))</f>
        <v>NL/N12</v>
      </c>
      <c r="C71" s="9">
        <f ca="1">IF(ROWS($1:58)&gt;COUNT(Dong),"",OFFSET(TH!E$1,SMALL(Dong,ROWS($1:58)),))</f>
        <v>41295</v>
      </c>
      <c r="D71" s="223" t="str">
        <f ca="1">IF(ROWS($1:58)&gt;COUNT(Dong),"",OFFSET(TH!F$1,SMALL(Dong,ROWS($1:58)),))</f>
        <v>Giấy tấm 2 vàng + 3 xeo (1400x1100)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7">
        <f ca="1">IF(ROWS($1:58)&gt;COUNT(Dong),"",IF(OFFSET(TH!L$1,SMALL(Dong,ROWS($1:58)),)="331",OFFSET(TH!K$1,SMALL(Dong,ROWS($1:58)),),0))</f>
        <v>0</v>
      </c>
      <c r="H71" s="57">
        <f ca="1">IF(ROWS($1:58)&gt;COUNT(Dong),"",IF(OFFSET(TH!M$1,SMALL(Dong,ROWS($1:58)),)="331",OFFSET(TH!K$1,SMALL(Dong,ROWS($1:58)),),0))</f>
        <v>3562944</v>
      </c>
      <c r="I71" s="25">
        <f t="shared" ca="1" si="8"/>
        <v>0</v>
      </c>
      <c r="J71" s="25">
        <f t="shared" ca="1" si="9"/>
        <v>167372760</v>
      </c>
    </row>
    <row r="72" spans="1:10" s="18" customFormat="1" ht="18" customHeight="1">
      <c r="A72" s="9">
        <f ca="1">IF(ROWS($1:59)&gt;COUNT(Dong),"",OFFSET(TH!C$1,SMALL(Dong,ROWS($1:59)),))</f>
        <v>41295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41295</v>
      </c>
      <c r="D72" s="223" t="str">
        <f ca="1">IF(ROWS($1:59)&gt;COUNT(Dong),"",OFFSET(TH!F$1,SMALL(Dong,ROWS($1:59)),))</f>
        <v>VAT Giấy tấm</v>
      </c>
      <c r="E72" s="46" t="str">
        <f ca="1">IF(ROWS($1:59)&gt;COUNT(Dong),"",IF(OFFSET(TH!L$1,SMALL(Dong,ROWS($1:59)),)="331",OFFSET(TH!M$1,SMALL(Dong,ROWS($1:59)),),OFFSET(TH!L$1,SMALL(Dong,ROWS($1:59)),)))</f>
        <v>1331</v>
      </c>
      <c r="F72" s="46"/>
      <c r="G72" s="57">
        <f ca="1">IF(ROWS($1:59)&gt;COUNT(Dong),"",IF(OFFSET(TH!L$1,SMALL(Dong,ROWS($1:59)),)="331",OFFSET(TH!K$1,SMALL(Dong,ROWS($1:59)),),0))</f>
        <v>0</v>
      </c>
      <c r="H72" s="57">
        <f ca="1">IF(ROWS($1:59)&gt;COUNT(Dong),"",IF(OFFSET(TH!M$1,SMALL(Dong,ROWS($1:59)),)="331",OFFSET(TH!K$1,SMALL(Dong,ROWS($1:59)),),0))</f>
        <v>930667</v>
      </c>
      <c r="I72" s="25">
        <f t="shared" ca="1" si="8"/>
        <v>0</v>
      </c>
      <c r="J72" s="25">
        <f t="shared" ca="1" si="9"/>
        <v>168303427</v>
      </c>
    </row>
    <row r="73" spans="1:10" s="18" customFormat="1" ht="18" customHeight="1">
      <c r="A73" s="9">
        <f ca="1">IF(ROWS($1:60)&gt;COUNT(Dong),"",OFFSET(TH!C$1,SMALL(Dong,ROWS($1:60)),))</f>
        <v>41295</v>
      </c>
      <c r="B73" s="9" t="str">
        <f ca="1">IF(ROWS($1:60)&gt;COUNT(Dong),"",OFFSET(TH!D$1,SMALL(Dong,ROWS($1:60)),))</f>
        <v>C14</v>
      </c>
      <c r="C73" s="9">
        <f ca="1">IF(ROWS($1:60)&gt;COUNT(Dong),"",OFFSET(TH!E$1,SMALL(Dong,ROWS($1:60)),))</f>
        <v>41295</v>
      </c>
      <c r="D73" s="223" t="str">
        <f ca="1">IF(ROWS($1:60)&gt;COUNT(Dong),"",OFFSET(TH!F$1,SMALL(Dong,ROWS($1:60)),))</f>
        <v>Thanh toán tiền hàng</v>
      </c>
      <c r="E73" s="46" t="str">
        <f ca="1">IF(ROWS($1:60)&gt;COUNT(Dong),"",IF(OFFSET(TH!L$1,SMALL(Dong,ROWS($1:60)),)="331",OFFSET(TH!M$1,SMALL(Dong,ROWS($1:60)),),OFFSET(TH!L$1,SMALL(Dong,ROWS($1:60)),)))</f>
        <v>1111</v>
      </c>
      <c r="F73" s="46"/>
      <c r="G73" s="57">
        <f ca="1">IF(ROWS($1:60)&gt;COUNT(Dong),"",IF(OFFSET(TH!L$1,SMALL(Dong,ROWS($1:60)),)="331",OFFSET(TH!K$1,SMALL(Dong,ROWS($1:60)),),0))</f>
        <v>10237336</v>
      </c>
      <c r="H73" s="57">
        <f ca="1">IF(ROWS($1:60)&gt;COUNT(Dong),"",IF(OFFSET(TH!M$1,SMALL(Dong,ROWS($1:60)),)="331",OFFSET(TH!K$1,SMALL(Dong,ROWS($1:60)),),0))</f>
        <v>0</v>
      </c>
      <c r="I73" s="25">
        <f t="shared" ca="1" si="8"/>
        <v>0</v>
      </c>
      <c r="J73" s="25">
        <f t="shared" ca="1" si="9"/>
        <v>158066091</v>
      </c>
    </row>
    <row r="74" spans="1:10" s="18" customFormat="1" ht="18" customHeight="1">
      <c r="A74" s="9">
        <f ca="1">IF(ROWS($1:61)&gt;COUNT(Dong),"",OFFSET(TH!C$1,SMALL(Dong,ROWS($1:61)),))</f>
        <v>41298</v>
      </c>
      <c r="B74" s="9" t="str">
        <f ca="1">IF(ROWS($1:61)&gt;COUNT(Dong),"",OFFSET(TH!D$1,SMALL(Dong,ROWS($1:61)),))</f>
        <v>NL/N13</v>
      </c>
      <c r="C74" s="9">
        <f ca="1">IF(ROWS($1:61)&gt;COUNT(Dong),"",OFFSET(TH!E$1,SMALL(Dong,ROWS($1:61)),))</f>
        <v>41298</v>
      </c>
      <c r="D74" s="223" t="str">
        <f ca="1">IF(ROWS($1:61)&gt;COUNT(Dong),"",OFFSET(TH!F$1,SMALL(Dong,ROWS($1:61)),))</f>
        <v>Giấy tấm 1 vàng + 4 xeo (1560x1350)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7">
        <f ca="1">IF(ROWS($1:61)&gt;COUNT(Dong),"",IF(OFFSET(TH!L$1,SMALL(Dong,ROWS($1:61)),)="331",OFFSET(TH!K$1,SMALL(Dong,ROWS($1:61)),),0))</f>
        <v>0</v>
      </c>
      <c r="H74" s="57">
        <f ca="1">IF(ROWS($1:61)&gt;COUNT(Dong),"",IF(OFFSET(TH!M$1,SMALL(Dong,ROWS($1:61)),)="331",OFFSET(TH!K$1,SMALL(Dong,ROWS($1:61)),),0))</f>
        <v>3834730</v>
      </c>
      <c r="I74" s="25">
        <f t="shared" ca="1" si="8"/>
        <v>0</v>
      </c>
      <c r="J74" s="25">
        <f t="shared" ca="1" si="9"/>
        <v>161900821</v>
      </c>
    </row>
    <row r="75" spans="1:10" s="18" customFormat="1" ht="18" customHeight="1">
      <c r="A75" s="9">
        <f ca="1">IF(ROWS($1:62)&gt;COUNT(Dong),"",OFFSET(TH!C$1,SMALL(Dong,ROWS($1:62)),))</f>
        <v>41298</v>
      </c>
      <c r="B75" s="9" t="str">
        <f ca="1">IF(ROWS($1:62)&gt;COUNT(Dong),"",OFFSET(TH!D$1,SMALL(Dong,ROWS($1:62)),))</f>
        <v>NL/N13</v>
      </c>
      <c r="C75" s="9">
        <f ca="1">IF(ROWS($1:62)&gt;COUNT(Dong),"",OFFSET(TH!E$1,SMALL(Dong,ROWS($1:62)),))</f>
        <v>41298</v>
      </c>
      <c r="D75" s="223" t="str">
        <f ca="1">IF(ROWS($1:62)&gt;COUNT(Dong),"",OFFSET(TH!F$1,SMALL(Dong,ROWS($1:62)),))</f>
        <v>Giấy tấm 1 vàng + 2 xeo (1350x1000)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7">
        <f ca="1">IF(ROWS($1:62)&gt;COUNT(Dong),"",IF(OFFSET(TH!L$1,SMALL(Dong,ROWS($1:62)),)="331",OFFSET(TH!K$1,SMALL(Dong,ROWS($1:62)),),0))</f>
        <v>0</v>
      </c>
      <c r="H75" s="57">
        <f ca="1">IF(ROWS($1:62)&gt;COUNT(Dong),"",IF(OFFSET(TH!M$1,SMALL(Dong,ROWS($1:62)),)="331",OFFSET(TH!K$1,SMALL(Dong,ROWS($1:62)),),0))</f>
        <v>4252500</v>
      </c>
      <c r="I75" s="25">
        <f t="shared" ca="1" si="8"/>
        <v>0</v>
      </c>
      <c r="J75" s="25">
        <f t="shared" ca="1" si="9"/>
        <v>166153321</v>
      </c>
    </row>
    <row r="76" spans="1:10" s="18" customFormat="1" ht="18" customHeight="1">
      <c r="A76" s="9">
        <f ca="1">IF(ROWS($1:63)&gt;COUNT(Dong),"",OFFSET(TH!C$1,SMALL(Dong,ROWS($1:63)),))</f>
        <v>41298</v>
      </c>
      <c r="B76" s="9" t="str">
        <f ca="1">IF(ROWS($1:63)&gt;COUNT(Dong),"",OFFSET(TH!D$1,SMALL(Dong,ROWS($1:63)),))</f>
        <v>NL/N13</v>
      </c>
      <c r="C76" s="9">
        <f ca="1">IF(ROWS($1:63)&gt;COUNT(Dong),"",OFFSET(TH!E$1,SMALL(Dong,ROWS($1:63)),))</f>
        <v>41298</v>
      </c>
      <c r="D76" s="223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7">
        <f ca="1">IF(ROWS($1:63)&gt;COUNT(Dong),"",IF(OFFSET(TH!L$1,SMALL(Dong,ROWS($1:63)),)="331",OFFSET(TH!K$1,SMALL(Dong,ROWS($1:63)),),0))</f>
        <v>0</v>
      </c>
      <c r="H76" s="57">
        <f ca="1">IF(ROWS($1:63)&gt;COUNT(Dong),"",IF(OFFSET(TH!M$1,SMALL(Dong,ROWS($1:63)),)="331",OFFSET(TH!K$1,SMALL(Dong,ROWS($1:63)),),0))</f>
        <v>808723</v>
      </c>
      <c r="I76" s="25">
        <f t="shared" ca="1" si="8"/>
        <v>0</v>
      </c>
      <c r="J76" s="25">
        <f t="shared" ca="1" si="9"/>
        <v>166962044</v>
      </c>
    </row>
    <row r="77" spans="1:10" s="18" customFormat="1" ht="18" customHeight="1">
      <c r="A77" s="9">
        <f ca="1">IF(ROWS($1:64)&gt;COUNT(Dong),"",OFFSET(TH!C$1,SMALL(Dong,ROWS($1:64)),))</f>
        <v>41298</v>
      </c>
      <c r="B77" s="9" t="str">
        <f ca="1">IF(ROWS($1:64)&gt;COUNT(Dong),"",OFFSET(TH!D$1,SMALL(Dong,ROWS($1:64)),))</f>
        <v>C15</v>
      </c>
      <c r="C77" s="9">
        <f ca="1">IF(ROWS($1:64)&gt;COUNT(Dong),"",OFFSET(TH!E$1,SMALL(Dong,ROWS($1:64)),))</f>
        <v>41298</v>
      </c>
      <c r="D77" s="223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7">
        <f ca="1">IF(ROWS($1:64)&gt;COUNT(Dong),"",IF(OFFSET(TH!L$1,SMALL(Dong,ROWS($1:64)),)="331",OFFSET(TH!K$1,SMALL(Dong,ROWS($1:64)),),0))</f>
        <v>8895953</v>
      </c>
      <c r="H77" s="57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158066091</v>
      </c>
    </row>
    <row r="78" spans="1:10" s="18" customFormat="1" ht="18" customHeight="1">
      <c r="A78" s="9">
        <f ca="1">IF(ROWS($1:65)&gt;COUNT(Dong),"",OFFSET(TH!C$1,SMALL(Dong,ROWS($1:65)),))</f>
        <v>41302</v>
      </c>
      <c r="B78" s="9" t="str">
        <f ca="1">IF(ROWS($1:65)&gt;COUNT(Dong),"",OFFSET(TH!D$1,SMALL(Dong,ROWS($1:65)),))</f>
        <v>NL/N14</v>
      </c>
      <c r="C78" s="9">
        <f ca="1">IF(ROWS($1:65)&gt;COUNT(Dong),"",OFFSET(TH!E$1,SMALL(Dong,ROWS($1:65)),))</f>
        <v>41302</v>
      </c>
      <c r="D78" s="223" t="str">
        <f ca="1">IF(ROWS($1:65)&gt;COUNT(Dong),"",OFFSET(TH!F$1,SMALL(Dong,ROWS($1:65)),))</f>
        <v>Giấy tấm 1 vàng + 4 xeo (1555x950)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7">
        <f ca="1">IF(ROWS($1:65)&gt;COUNT(Dong),"",IF(OFFSET(TH!L$1,SMALL(Dong,ROWS($1:65)),)="331",OFFSET(TH!K$1,SMALL(Dong,ROWS($1:65)),),0))</f>
        <v>0</v>
      </c>
      <c r="H78" s="57">
        <f ca="1">IF(ROWS($1:65)&gt;COUNT(Dong),"",IF(OFFSET(TH!M$1,SMALL(Dong,ROWS($1:65)),)="331",OFFSET(TH!K$1,SMALL(Dong,ROWS($1:65)),),0))</f>
        <v>2716917</v>
      </c>
      <c r="I78" s="25">
        <f t="shared" ca="1" si="8"/>
        <v>0</v>
      </c>
      <c r="J78" s="25">
        <f t="shared" ca="1" si="9"/>
        <v>160783008</v>
      </c>
    </row>
    <row r="79" spans="1:10" s="18" customFormat="1" ht="18" customHeight="1">
      <c r="A79" s="9">
        <f ca="1">IF(ROWS($1:66)&gt;COUNT(Dong),"",OFFSET(TH!C$1,SMALL(Dong,ROWS($1:66)),))</f>
        <v>41302</v>
      </c>
      <c r="B79" s="9" t="str">
        <f ca="1">IF(ROWS($1:66)&gt;COUNT(Dong),"",OFFSET(TH!D$1,SMALL(Dong,ROWS($1:66)),))</f>
        <v>NL/N14</v>
      </c>
      <c r="C79" s="9">
        <f ca="1">IF(ROWS($1:66)&gt;COUNT(Dong),"",OFFSET(TH!E$1,SMALL(Dong,ROWS($1:66)),))</f>
        <v>41302</v>
      </c>
      <c r="D79" s="223" t="str">
        <f ca="1">IF(ROWS($1:66)&gt;COUNT(Dong),"",OFFSET(TH!F$1,SMALL(Dong,ROWS($1:66)),))</f>
        <v>Giấy tấm 2 vàng + 3 xeo (1220x950)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7">
        <f ca="1">IF(ROWS($1:66)&gt;COUNT(Dong),"",IF(OFFSET(TH!L$1,SMALL(Dong,ROWS($1:66)),)="331",OFFSET(TH!K$1,SMALL(Dong,ROWS($1:66)),),0))</f>
        <v>0</v>
      </c>
      <c r="H79" s="57">
        <f ca="1">IF(ROWS($1:66)&gt;COUNT(Dong),"",IF(OFFSET(TH!M$1,SMALL(Dong,ROWS($1:66)),)="331",OFFSET(TH!K$1,SMALL(Dong,ROWS($1:66)),),0))</f>
        <v>2136192</v>
      </c>
      <c r="I79" s="25">
        <f t="shared" ca="1" si="8"/>
        <v>0</v>
      </c>
      <c r="J79" s="25">
        <f t="shared" ca="1" si="9"/>
        <v>162919200</v>
      </c>
    </row>
    <row r="80" spans="1:10" s="18" customFormat="1" ht="18" customHeight="1">
      <c r="A80" s="9">
        <f ca="1">IF(ROWS($1:67)&gt;COUNT(Dong),"",OFFSET(TH!C$1,SMALL(Dong,ROWS($1:67)),))</f>
        <v>41302</v>
      </c>
      <c r="B80" s="9" t="str">
        <f ca="1">IF(ROWS($1:67)&gt;COUNT(Dong),"",OFFSET(TH!D$1,SMALL(Dong,ROWS($1:67)),))</f>
        <v>NL/N14</v>
      </c>
      <c r="C80" s="9">
        <f ca="1">IF(ROWS($1:67)&gt;COUNT(Dong),"",OFFSET(TH!E$1,SMALL(Dong,ROWS($1:67)),))</f>
        <v>41302</v>
      </c>
      <c r="D80" s="223" t="str">
        <f ca="1">IF(ROWS($1:67)&gt;COUNT(Dong),"",OFFSET(TH!F$1,SMALL(Dong,ROWS($1:67)),))</f>
        <v>Giấy tấm 2 vàng + 3 xeo (1400x1100)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7">
        <f ca="1">IF(ROWS($1:67)&gt;COUNT(Dong),"",IF(OFFSET(TH!L$1,SMALL(Dong,ROWS($1:67)),)="331",OFFSET(TH!K$1,SMALL(Dong,ROWS($1:67)),),0))</f>
        <v>0</v>
      </c>
      <c r="H80" s="57">
        <f ca="1">IF(ROWS($1:67)&gt;COUNT(Dong),"",IF(OFFSET(TH!M$1,SMALL(Dong,ROWS($1:67)),)="331",OFFSET(TH!K$1,SMALL(Dong,ROWS($1:67)),),0))</f>
        <v>5588352</v>
      </c>
      <c r="I80" s="25">
        <f t="shared" ca="1" si="8"/>
        <v>0</v>
      </c>
      <c r="J80" s="25">
        <f t="shared" ca="1" si="9"/>
        <v>168507552</v>
      </c>
    </row>
    <row r="81" spans="1:10" s="18" customFormat="1" ht="18" customHeight="1">
      <c r="A81" s="9">
        <f ca="1">IF(ROWS($1:68)&gt;COUNT(Dong),"",OFFSET(TH!C$1,SMALL(Dong,ROWS($1:68)),))</f>
        <v>41302</v>
      </c>
      <c r="B81" s="9" t="str">
        <f ca="1">IF(ROWS($1:68)&gt;COUNT(Dong),"",OFFSET(TH!D$1,SMALL(Dong,ROWS($1:68)),))</f>
        <v>NL/N14</v>
      </c>
      <c r="C81" s="9">
        <f ca="1">IF(ROWS($1:68)&gt;COUNT(Dong),"",OFFSET(TH!E$1,SMALL(Dong,ROWS($1:68)),))</f>
        <v>41302</v>
      </c>
      <c r="D81" s="223" t="str">
        <f ca="1">IF(ROWS($1:68)&gt;COUNT(Dong),"",OFFSET(TH!F$1,SMALL(Dong,ROWS($1:68)),))</f>
        <v>Giấy tấm 1 vàng + 2 xeo (1340x1595)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7">
        <f ca="1">IF(ROWS($1:68)&gt;COUNT(Dong),"",IF(OFFSET(TH!L$1,SMALL(Dong,ROWS($1:68)),)="331",OFFSET(TH!K$1,SMALL(Dong,ROWS($1:68)),),0))</f>
        <v>0</v>
      </c>
      <c r="H81" s="57">
        <f ca="1">IF(ROWS($1:68)&gt;COUNT(Dong),"",IF(OFFSET(TH!M$1,SMALL(Dong,ROWS($1:68)),)="331",OFFSET(TH!K$1,SMALL(Dong,ROWS($1:68)),),0))</f>
        <v>6799825</v>
      </c>
      <c r="I81" s="25">
        <f t="shared" ca="1" si="8"/>
        <v>0</v>
      </c>
      <c r="J81" s="25">
        <f t="shared" ca="1" si="9"/>
        <v>175307377</v>
      </c>
    </row>
    <row r="82" spans="1:10" s="18" customFormat="1" ht="18" customHeight="1">
      <c r="A82" s="9">
        <f ca="1">IF(ROWS($1:69)&gt;COUNT(Dong),"",OFFSET(TH!C$1,SMALL(Dong,ROWS($1:69)),))</f>
        <v>41302</v>
      </c>
      <c r="B82" s="9" t="str">
        <f ca="1">IF(ROWS($1:69)&gt;COUNT(Dong),"",OFFSET(TH!D$1,SMALL(Dong,ROWS($1:69)),))</f>
        <v>NL/N14</v>
      </c>
      <c r="C82" s="9">
        <f ca="1">IF(ROWS($1:69)&gt;COUNT(Dong),"",OFFSET(TH!E$1,SMALL(Dong,ROWS($1:69)),))</f>
        <v>41302</v>
      </c>
      <c r="D82" s="223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7">
        <f ca="1">IF(ROWS($1:69)&gt;COUNT(Dong),"",IF(OFFSET(TH!L$1,SMALL(Dong,ROWS($1:69)),)="331",OFFSET(TH!K$1,SMALL(Dong,ROWS($1:69)),),0))</f>
        <v>0</v>
      </c>
      <c r="H82" s="57">
        <f ca="1">IF(ROWS($1:69)&gt;COUNT(Dong),"",IF(OFFSET(TH!M$1,SMALL(Dong,ROWS($1:69)),)="331",OFFSET(TH!K$1,SMALL(Dong,ROWS($1:69)),),0))</f>
        <v>1724129</v>
      </c>
      <c r="I82" s="25">
        <f t="shared" ca="1" si="8"/>
        <v>0</v>
      </c>
      <c r="J82" s="25">
        <f t="shared" ca="1" si="9"/>
        <v>177031506</v>
      </c>
    </row>
    <row r="83" spans="1:10" s="18" customFormat="1" ht="18" customHeight="1">
      <c r="A83" s="9">
        <f ca="1">IF(ROWS($1:70)&gt;COUNT(Dong),"",OFFSET(TH!C$1,SMALL(Dong,ROWS($1:70)),))</f>
        <v>41302</v>
      </c>
      <c r="B83" s="9" t="str">
        <f ca="1">IF(ROWS($1:70)&gt;COUNT(Dong),"",OFFSET(TH!D$1,SMALL(Dong,ROWS($1:70)),))</f>
        <v>C17</v>
      </c>
      <c r="C83" s="9">
        <f ca="1">IF(ROWS($1:70)&gt;COUNT(Dong),"",OFFSET(TH!E$1,SMALL(Dong,ROWS($1:70)),))</f>
        <v>41302</v>
      </c>
      <c r="D83" s="223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7">
        <f ca="1">IF(ROWS($1:70)&gt;COUNT(Dong),"",IF(OFFSET(TH!L$1,SMALL(Dong,ROWS($1:70)),)="331",OFFSET(TH!K$1,SMALL(Dong,ROWS($1:70)),),0))</f>
        <v>18965415</v>
      </c>
      <c r="H83" s="57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158066091</v>
      </c>
    </row>
    <row r="84" spans="1:10" s="18" customFormat="1" ht="18" customHeight="1">
      <c r="A84" s="9">
        <f ca="1">IF(ROWS($1:71)&gt;COUNT(Dong),"",OFFSET(TH!C$1,SMALL(Dong,ROWS($1:71)),))</f>
        <v>41303</v>
      </c>
      <c r="B84" s="9" t="str">
        <f ca="1">IF(ROWS($1:71)&gt;COUNT(Dong),"",OFFSET(TH!D$1,SMALL(Dong,ROWS($1:71)),))</f>
        <v>NL/N15</v>
      </c>
      <c r="C84" s="9">
        <f ca="1">IF(ROWS($1:71)&gt;COUNT(Dong),"",OFFSET(TH!E$1,SMALL(Dong,ROWS($1:71)),))</f>
        <v>41303</v>
      </c>
      <c r="D84" s="223" t="str">
        <f ca="1">IF(ROWS($1:71)&gt;COUNT(Dong),"",OFFSET(TH!F$1,SMALL(Dong,ROWS($1:71)),))</f>
        <v>Giấy tấm 2 vàng + 3 xeo (2240x1685)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7">
        <f ca="1">IF(ROWS($1:71)&gt;COUNT(Dong),"",IF(OFFSET(TH!L$1,SMALL(Dong,ROWS($1:71)),)="331",OFFSET(TH!K$1,SMALL(Dong,ROWS($1:71)),),0))</f>
        <v>0</v>
      </c>
      <c r="H84" s="57">
        <f ca="1">IF(ROWS($1:71)&gt;COUNT(Dong),"",IF(OFFSET(TH!M$1,SMALL(Dong,ROWS($1:71)),)="331",OFFSET(TH!K$1,SMALL(Dong,ROWS($1:71)),),0))</f>
        <v>8514990</v>
      </c>
      <c r="I84" s="25">
        <f t="shared" ca="1" si="8"/>
        <v>0</v>
      </c>
      <c r="J84" s="25">
        <f t="shared" ca="1" si="9"/>
        <v>166581081</v>
      </c>
    </row>
    <row r="85" spans="1:10" s="18" customFormat="1" ht="18" customHeight="1">
      <c r="A85" s="9">
        <f ca="1">IF(ROWS($1:72)&gt;COUNT(Dong),"",OFFSET(TH!C$1,SMALL(Dong,ROWS($1:72)),))</f>
        <v>41303</v>
      </c>
      <c r="B85" s="9" t="str">
        <f ca="1">IF(ROWS($1:72)&gt;COUNT(Dong),"",OFFSET(TH!D$1,SMALL(Dong,ROWS($1:72)),))</f>
        <v>NL/N15</v>
      </c>
      <c r="C85" s="9">
        <f ca="1">IF(ROWS($1:72)&gt;COUNT(Dong),"",OFFSET(TH!E$1,SMALL(Dong,ROWS($1:72)),))</f>
        <v>41303</v>
      </c>
      <c r="D85" s="223" t="str">
        <f ca="1">IF(ROWS($1:72)&gt;COUNT(Dong),"",OFFSET(TH!F$1,SMALL(Dong,ROWS($1:72)),))</f>
        <v>VAT Giấy tấm</v>
      </c>
      <c r="E85" s="46" t="str">
        <f ca="1">IF(ROWS($1:72)&gt;COUNT(Dong),"",IF(OFFSET(TH!L$1,SMALL(Dong,ROWS($1:72)),)="331",OFFSET(TH!M$1,SMALL(Dong,ROWS($1:72)),),OFFSET(TH!L$1,SMALL(Dong,ROWS($1:72)),)))</f>
        <v>1331</v>
      </c>
      <c r="F85" s="46"/>
      <c r="G85" s="57">
        <f ca="1">IF(ROWS($1:72)&gt;COUNT(Dong),"",IF(OFFSET(TH!L$1,SMALL(Dong,ROWS($1:72)),)="331",OFFSET(TH!K$1,SMALL(Dong,ROWS($1:72)),),0))</f>
        <v>0</v>
      </c>
      <c r="H85" s="57">
        <f ca="1">IF(ROWS($1:72)&gt;COUNT(Dong),"",IF(OFFSET(TH!M$1,SMALL(Dong,ROWS($1:72)),)="331",OFFSET(TH!K$1,SMALL(Dong,ROWS($1:72)),),0))</f>
        <v>851499</v>
      </c>
      <c r="I85" s="25">
        <f t="shared" ca="1" si="8"/>
        <v>0</v>
      </c>
      <c r="J85" s="25">
        <f t="shared" ca="1" si="9"/>
        <v>167432580</v>
      </c>
    </row>
    <row r="86" spans="1:10" s="18" customFormat="1" ht="18" customHeight="1">
      <c r="A86" s="9">
        <f ca="1">IF(ROWS($1:73)&gt;COUNT(Dong),"",OFFSET(TH!C$1,SMALL(Dong,ROWS($1:73)),))</f>
        <v>41303</v>
      </c>
      <c r="B86" s="9" t="str">
        <f ca="1">IF(ROWS($1:73)&gt;COUNT(Dong),"",OFFSET(TH!D$1,SMALL(Dong,ROWS($1:73)),))</f>
        <v>C19</v>
      </c>
      <c r="C86" s="9">
        <f ca="1">IF(ROWS($1:73)&gt;COUNT(Dong),"",OFFSET(TH!E$1,SMALL(Dong,ROWS($1:73)),))</f>
        <v>41303</v>
      </c>
      <c r="D86" s="223" t="str">
        <f ca="1">IF(ROWS($1:73)&gt;COUNT(Dong),"",OFFSET(TH!F$1,SMALL(Dong,ROWS($1:73)),))</f>
        <v>Thanh toán tiền hàng</v>
      </c>
      <c r="E86" s="46" t="str">
        <f ca="1">IF(ROWS($1:73)&gt;COUNT(Dong),"",IF(OFFSET(TH!L$1,SMALL(Dong,ROWS($1:73)),)="331",OFFSET(TH!M$1,SMALL(Dong,ROWS($1:73)),),OFFSET(TH!L$1,SMALL(Dong,ROWS($1:73)),)))</f>
        <v>1111</v>
      </c>
      <c r="F86" s="46"/>
      <c r="G86" s="57">
        <f ca="1">IF(ROWS($1:73)&gt;COUNT(Dong),"",IF(OFFSET(TH!L$1,SMALL(Dong,ROWS($1:73)),)="331",OFFSET(TH!K$1,SMALL(Dong,ROWS($1:73)),),0))</f>
        <v>9366489</v>
      </c>
      <c r="H86" s="57">
        <f ca="1">IF(ROWS($1:73)&gt;COUNT(Dong),"",IF(OFFSET(TH!M$1,SMALL(Dong,ROWS($1:73)),)="331",OFFSET(TH!K$1,SMALL(Dong,ROWS($1:73)),),0))</f>
        <v>0</v>
      </c>
      <c r="I86" s="25">
        <f t="shared" ca="1" si="8"/>
        <v>0</v>
      </c>
      <c r="J86" s="25">
        <f t="shared" ca="1" si="9"/>
        <v>158066091</v>
      </c>
    </row>
    <row r="87" spans="1:10" s="18" customFormat="1" ht="18" customHeight="1">
      <c r="A87" s="9">
        <f ca="1">IF(ROWS($1:74)&gt;COUNT(Dong),"",OFFSET(TH!C$1,SMALL(Dong,ROWS($1:74)),))</f>
        <v>41303</v>
      </c>
      <c r="B87" s="9" t="str">
        <f ca="1">IF(ROWS($1:74)&gt;COUNT(Dong),"",OFFSET(TH!D$1,SMALL(Dong,ROWS($1:74)),))</f>
        <v>NL/N16</v>
      </c>
      <c r="C87" s="9">
        <f ca="1">IF(ROWS($1:74)&gt;COUNT(Dong),"",OFFSET(TH!E$1,SMALL(Dong,ROWS($1:74)),))</f>
        <v>41303</v>
      </c>
      <c r="D87" s="223" t="str">
        <f ca="1">IF(ROWS($1:74)&gt;COUNT(Dong),"",OFFSET(TH!F$1,SMALL(Dong,ROWS($1:74)),))</f>
        <v>Giấy tấm 1 YBB + 1 xeo + 1 vàng (1220x950)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7">
        <f ca="1">IF(ROWS($1:74)&gt;COUNT(Dong),"",IF(OFFSET(TH!L$1,SMALL(Dong,ROWS($1:74)),)="331",OFFSET(TH!K$1,SMALL(Dong,ROWS($1:74)),),0))</f>
        <v>0</v>
      </c>
      <c r="H87" s="57">
        <f ca="1">IF(ROWS($1:74)&gt;COUNT(Dong),"",IF(OFFSET(TH!M$1,SMALL(Dong,ROWS($1:74)),)="331",OFFSET(TH!K$1,SMALL(Dong,ROWS($1:74)),),0))</f>
        <v>3469010</v>
      </c>
      <c r="I87" s="25">
        <f t="shared" ca="1" si="8"/>
        <v>0</v>
      </c>
      <c r="J87" s="25">
        <f t="shared" ca="1" si="9"/>
        <v>161535101</v>
      </c>
    </row>
    <row r="88" spans="1:10" s="18" customFormat="1" ht="18" customHeight="1">
      <c r="A88" s="9">
        <f ca="1">IF(ROWS($1:75)&gt;COUNT(Dong),"",OFFSET(TH!C$1,SMALL(Dong,ROWS($1:75)),))</f>
        <v>41303</v>
      </c>
      <c r="B88" s="9" t="str">
        <f ca="1">IF(ROWS($1:75)&gt;COUNT(Dong),"",OFFSET(TH!D$1,SMALL(Dong,ROWS($1:75)),))</f>
        <v>NL/N16</v>
      </c>
      <c r="C88" s="9">
        <f ca="1">IF(ROWS($1:75)&gt;COUNT(Dong),"",OFFSET(TH!E$1,SMALL(Dong,ROWS($1:75)),))</f>
        <v>41303</v>
      </c>
      <c r="D88" s="223" t="str">
        <f ca="1">IF(ROWS($1:75)&gt;COUNT(Dong),"",OFFSET(TH!F$1,SMALL(Dong,ROWS($1:75)),))</f>
        <v>Giấy tấm 1 YBB + 1 xeo150 + 1 vàng (1700x1540)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7">
        <f ca="1">IF(ROWS($1:75)&gt;COUNT(Dong),"",IF(OFFSET(TH!L$1,SMALL(Dong,ROWS($1:75)),)="331",OFFSET(TH!K$1,SMALL(Dong,ROWS($1:75)),),0))</f>
        <v>0</v>
      </c>
      <c r="H88" s="57">
        <f ca="1">IF(ROWS($1:75)&gt;COUNT(Dong),"",IF(OFFSET(TH!M$1,SMALL(Dong,ROWS($1:75)),)="331",OFFSET(TH!K$1,SMALL(Dong,ROWS($1:75)),),0))</f>
        <v>6289360</v>
      </c>
      <c r="I88" s="25">
        <f t="shared" ca="1" si="8"/>
        <v>0</v>
      </c>
      <c r="J88" s="25">
        <f t="shared" ca="1" si="9"/>
        <v>167824461</v>
      </c>
    </row>
    <row r="89" spans="1:10" s="18" customFormat="1" ht="18" customHeight="1">
      <c r="A89" s="9">
        <f ca="1">IF(ROWS($1:76)&gt;COUNT(Dong),"",OFFSET(TH!C$1,SMALL(Dong,ROWS($1:76)),))</f>
        <v>41303</v>
      </c>
      <c r="B89" s="9" t="str">
        <f ca="1">IF(ROWS($1:76)&gt;COUNT(Dong),"",OFFSET(TH!D$1,SMALL(Dong,ROWS($1:76)),))</f>
        <v>NL/N16</v>
      </c>
      <c r="C89" s="9">
        <f ca="1">IF(ROWS($1:76)&gt;COUNT(Dong),"",OFFSET(TH!E$1,SMALL(Dong,ROWS($1:76)),))</f>
        <v>41303</v>
      </c>
      <c r="D89" s="223" t="str">
        <f ca="1">IF(ROWS($1:76)&gt;COUNT(Dong),"",OFFSET(TH!F$1,SMALL(Dong,ROWS($1:76)),))</f>
        <v>VAT Giấy tấm</v>
      </c>
      <c r="E89" s="46" t="str">
        <f ca="1">IF(ROWS($1:76)&gt;COUNT(Dong),"",IF(OFFSET(TH!L$1,SMALL(Dong,ROWS($1:76)),)="331",OFFSET(TH!M$1,SMALL(Dong,ROWS($1:76)),),OFFSET(TH!L$1,SMALL(Dong,ROWS($1:76)),)))</f>
        <v>1331</v>
      </c>
      <c r="F89" s="46"/>
      <c r="G89" s="57">
        <f ca="1">IF(ROWS($1:76)&gt;COUNT(Dong),"",IF(OFFSET(TH!L$1,SMALL(Dong,ROWS($1:76)),)="331",OFFSET(TH!K$1,SMALL(Dong,ROWS($1:76)),),0))</f>
        <v>0</v>
      </c>
      <c r="H89" s="57">
        <f ca="1">IF(ROWS($1:76)&gt;COUNT(Dong),"",IF(OFFSET(TH!M$1,SMALL(Dong,ROWS($1:76)),)="331",OFFSET(TH!K$1,SMALL(Dong,ROWS($1:76)),),0))</f>
        <v>975837</v>
      </c>
      <c r="I89" s="25">
        <f t="shared" ca="1" si="8"/>
        <v>0</v>
      </c>
      <c r="J89" s="25">
        <f t="shared" ca="1" si="9"/>
        <v>168800298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C20</v>
      </c>
      <c r="C90" s="9">
        <f ca="1">IF(ROWS($1:77)&gt;COUNT(Dong),"",OFFSET(TH!E$1,SMALL(Dong,ROWS($1:77)),))</f>
        <v>41303</v>
      </c>
      <c r="D90" s="223" t="str">
        <f ca="1">IF(ROWS($1:77)&gt;COUNT(Dong),"",OFFSET(TH!F$1,SMALL(Dong,ROWS($1:77)),))</f>
        <v>Thanh toán tiền hàng</v>
      </c>
      <c r="E90" s="46" t="str">
        <f ca="1">IF(ROWS($1:77)&gt;COUNT(Dong),"",IF(OFFSET(TH!L$1,SMALL(Dong,ROWS($1:77)),)="331",OFFSET(TH!M$1,SMALL(Dong,ROWS($1:77)),),OFFSET(TH!L$1,SMALL(Dong,ROWS($1:77)),)))</f>
        <v>1111</v>
      </c>
      <c r="F90" s="46"/>
      <c r="G90" s="57">
        <f ca="1">IF(ROWS($1:77)&gt;COUNT(Dong),"",IF(OFFSET(TH!L$1,SMALL(Dong,ROWS($1:77)),)="331",OFFSET(TH!K$1,SMALL(Dong,ROWS($1:77)),),0))</f>
        <v>10734207</v>
      </c>
      <c r="H90" s="57">
        <f ca="1">IF(ROWS($1:77)&gt;COUNT(Dong),"",IF(OFFSET(TH!M$1,SMALL(Dong,ROWS($1:77)),)="331",OFFSET(TH!K$1,SMALL(Dong,ROWS($1:77)),),0))</f>
        <v>0</v>
      </c>
      <c r="I90" s="25">
        <f t="shared" ca="1" si="8"/>
        <v>0</v>
      </c>
      <c r="J90" s="25">
        <f t="shared" ca="1" si="9"/>
        <v>158066091</v>
      </c>
    </row>
    <row r="91" spans="1:10" s="18" customFormat="1" ht="18" customHeight="1">
      <c r="A91" s="9">
        <f ca="1">IF(ROWS($1:78)&gt;COUNT(Dong),"",OFFSET(TH!C$1,SMALL(Dong,ROWS($1:78)),))</f>
        <v>41304</v>
      </c>
      <c r="B91" s="9" t="str">
        <f ca="1">IF(ROWS($1:78)&gt;COUNT(Dong),"",OFFSET(TH!D$1,SMALL(Dong,ROWS($1:78)),))</f>
        <v>NL/N17</v>
      </c>
      <c r="C91" s="9">
        <f ca="1">IF(ROWS($1:78)&gt;COUNT(Dong),"",OFFSET(TH!E$1,SMALL(Dong,ROWS($1:78)),))</f>
        <v>41304</v>
      </c>
      <c r="D91" s="223" t="str">
        <f ca="1">IF(ROWS($1:78)&gt;COUNT(Dong),"",OFFSET(TH!F$1,SMALL(Dong,ROWS($1:78)),))</f>
        <v>Giấy tấm 1 YBB + 1 xeo150 + 1 vàng (1700x1540)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7">
        <f ca="1">IF(ROWS($1:78)&gt;COUNT(Dong),"",IF(OFFSET(TH!L$1,SMALL(Dong,ROWS($1:78)),)="331",OFFSET(TH!K$1,SMALL(Dong,ROWS($1:78)),),0))</f>
        <v>0</v>
      </c>
      <c r="H91" s="57">
        <f ca="1">IF(ROWS($1:78)&gt;COUNT(Dong),"",IF(OFFSET(TH!M$1,SMALL(Dong,ROWS($1:78)),)="331",OFFSET(TH!K$1,SMALL(Dong,ROWS($1:78)),),0))</f>
        <v>5513400</v>
      </c>
      <c r="I91" s="25">
        <f t="shared" ca="1" si="8"/>
        <v>0</v>
      </c>
      <c r="J91" s="25">
        <f t="shared" ca="1" si="9"/>
        <v>163579491</v>
      </c>
    </row>
    <row r="92" spans="1:10" s="18" customFormat="1" ht="18" customHeight="1">
      <c r="A92" s="9">
        <f ca="1">IF(ROWS($1:79)&gt;COUNT(Dong),"",OFFSET(TH!C$1,SMALL(Dong,ROWS($1:79)),))</f>
        <v>41304</v>
      </c>
      <c r="B92" s="9" t="str">
        <f ca="1">IF(ROWS($1:79)&gt;COUNT(Dong),"",OFFSET(TH!D$1,SMALL(Dong,ROWS($1:79)),))</f>
        <v>NL/N17</v>
      </c>
      <c r="C92" s="9">
        <f ca="1">IF(ROWS($1:79)&gt;COUNT(Dong),"",OFFSET(TH!E$1,SMALL(Dong,ROWS($1:79)),))</f>
        <v>41304</v>
      </c>
      <c r="D92" s="223" t="str">
        <f ca="1">IF(ROWS($1:79)&gt;COUNT(Dong),"",OFFSET(TH!F$1,SMALL(Dong,ROWS($1:79)),))</f>
        <v>VAT Giấy tấm</v>
      </c>
      <c r="E92" s="46" t="str">
        <f ca="1">IF(ROWS($1:79)&gt;COUNT(Dong),"",IF(OFFSET(TH!L$1,SMALL(Dong,ROWS($1:79)),)="331",OFFSET(TH!M$1,SMALL(Dong,ROWS($1:79)),),OFFSET(TH!L$1,SMALL(Dong,ROWS($1:79)),)))</f>
        <v>1331</v>
      </c>
      <c r="F92" s="46"/>
      <c r="G92" s="57">
        <f ca="1">IF(ROWS($1:79)&gt;COUNT(Dong),"",IF(OFFSET(TH!L$1,SMALL(Dong,ROWS($1:79)),)="331",OFFSET(TH!K$1,SMALL(Dong,ROWS($1:79)),),0))</f>
        <v>0</v>
      </c>
      <c r="H92" s="57">
        <f ca="1">IF(ROWS($1:79)&gt;COUNT(Dong),"",IF(OFFSET(TH!M$1,SMALL(Dong,ROWS($1:79)),)="331",OFFSET(TH!K$1,SMALL(Dong,ROWS($1:79)),),0))</f>
        <v>551340</v>
      </c>
      <c r="I92" s="25">
        <f t="shared" ca="1" si="8"/>
        <v>0</v>
      </c>
      <c r="J92" s="25">
        <f t="shared" ca="1" si="9"/>
        <v>164130831</v>
      </c>
    </row>
    <row r="93" spans="1:10" s="18" customFormat="1" ht="18" customHeight="1">
      <c r="A93" s="9">
        <f ca="1">IF(ROWS($1:80)&gt;COUNT(Dong),"",OFFSET(TH!C$1,SMALL(Dong,ROWS($1:80)),))</f>
        <v>41304</v>
      </c>
      <c r="B93" s="9" t="str">
        <f ca="1">IF(ROWS($1:80)&gt;COUNT(Dong),"",OFFSET(TH!D$1,SMALL(Dong,ROWS($1:80)),))</f>
        <v>C21</v>
      </c>
      <c r="C93" s="9">
        <f ca="1">IF(ROWS($1:80)&gt;COUNT(Dong),"",OFFSET(TH!E$1,SMALL(Dong,ROWS($1:80)),))</f>
        <v>41304</v>
      </c>
      <c r="D93" s="223" t="str">
        <f ca="1">IF(ROWS($1:80)&gt;COUNT(Dong),"",OFFSET(TH!F$1,SMALL(Dong,ROWS($1:80)),))</f>
        <v>Thanh toán tiền hàng</v>
      </c>
      <c r="E93" s="46" t="str">
        <f ca="1">IF(ROWS($1:80)&gt;COUNT(Dong),"",IF(OFFSET(TH!L$1,SMALL(Dong,ROWS($1:80)),)="331",OFFSET(TH!M$1,SMALL(Dong,ROWS($1:80)),),OFFSET(TH!L$1,SMALL(Dong,ROWS($1:80)),)))</f>
        <v>1111</v>
      </c>
      <c r="F93" s="46"/>
      <c r="G93" s="57">
        <f ca="1">IF(ROWS($1:80)&gt;COUNT(Dong),"",IF(OFFSET(TH!L$1,SMALL(Dong,ROWS($1:80)),)="331",OFFSET(TH!K$1,SMALL(Dong,ROWS($1:80)),),0))</f>
        <v>6064740</v>
      </c>
      <c r="H93" s="57">
        <f ca="1">IF(ROWS($1:80)&gt;COUNT(Dong),"",IF(OFFSET(TH!M$1,SMALL(Dong,ROWS($1:80)),)="331",OFFSET(TH!K$1,SMALL(Dong,ROWS($1:80)),),0))</f>
        <v>0</v>
      </c>
      <c r="I93" s="25">
        <f t="shared" ca="1" si="8"/>
        <v>0</v>
      </c>
      <c r="J93" s="25">
        <f t="shared" ca="1" si="9"/>
        <v>158066091</v>
      </c>
    </row>
    <row r="94" spans="1:10" s="18" customFormat="1" ht="18" customHeight="1">
      <c r="A94" s="9">
        <f ca="1">IF(ROWS($1:81)&gt;COUNT(Dong),"",OFFSET(TH!C$1,SMALL(Dong,ROWS($1:81)),))</f>
        <v>41311</v>
      </c>
      <c r="B94" s="9" t="str">
        <f ca="1">IF(ROWS($1:81)&gt;COUNT(Dong),"",OFFSET(TH!D$1,SMALL(Dong,ROWS($1:81)),))</f>
        <v>GBN</v>
      </c>
      <c r="C94" s="9">
        <f ca="1">IF(ROWS($1:81)&gt;COUNT(Dong),"",OFFSET(TH!E$1,SMALL(Dong,ROWS($1:81)),))</f>
        <v>41311</v>
      </c>
      <c r="D94" s="223" t="str">
        <f ca="1">IF(ROWS($1:81)&gt;COUNT(Dong),"",OFFSET(TH!F$1,SMALL(Dong,ROWS($1:81)),))</f>
        <v>Thanh toán tiền hàng</v>
      </c>
      <c r="E94" s="46" t="str">
        <f ca="1">IF(ROWS($1:81)&gt;COUNT(Dong),"",IF(OFFSET(TH!L$1,SMALL(Dong,ROWS($1:81)),)="331",OFFSET(TH!M$1,SMALL(Dong,ROWS($1:81)),),OFFSET(TH!L$1,SMALL(Dong,ROWS($1:81)),)))</f>
        <v>1121</v>
      </c>
      <c r="F94" s="46"/>
      <c r="G94" s="57">
        <f ca="1">IF(ROWS($1:81)&gt;COUNT(Dong),"",IF(OFFSET(TH!L$1,SMALL(Dong,ROWS($1:81)),)="331",OFFSET(TH!K$1,SMALL(Dong,ROWS($1:81)),),0))</f>
        <v>50000000</v>
      </c>
      <c r="H94" s="57">
        <f ca="1">IF(ROWS($1:81)&gt;COUNT(Dong),"",IF(OFFSET(TH!M$1,SMALL(Dong,ROWS($1:81)),)="331",OFFSET(TH!K$1,SMALL(Dong,ROWS($1:81)),),0))</f>
        <v>0</v>
      </c>
      <c r="I94" s="25">
        <f t="shared" ca="1" si="8"/>
        <v>0</v>
      </c>
      <c r="J94" s="25">
        <f t="shared" ca="1" si="9"/>
        <v>108066091</v>
      </c>
    </row>
    <row r="95" spans="1:10" s="18" customFormat="1" ht="18" customHeight="1">
      <c r="A95" s="9">
        <f ca="1">IF(ROWS($1:82)&gt;COUNT(Dong),"",OFFSET(TH!C$1,SMALL(Dong,ROWS($1:82)),))</f>
        <v>41334</v>
      </c>
      <c r="B95" s="9" t="str">
        <f ca="1">IF(ROWS($1:82)&gt;COUNT(Dong),"",OFFSET(TH!D$1,SMALL(Dong,ROWS($1:82)),))</f>
        <v>GBN</v>
      </c>
      <c r="C95" s="9">
        <f ca="1">IF(ROWS($1:82)&gt;COUNT(Dong),"",OFFSET(TH!E$1,SMALL(Dong,ROWS($1:82)),))</f>
        <v>41334</v>
      </c>
      <c r="D95" s="223" t="str">
        <f ca="1">IF(ROWS($1:82)&gt;COUNT(Dong),"",OFFSET(TH!F$1,SMALL(Dong,ROWS($1:82)),))</f>
        <v>Thanh toán tiền hàng</v>
      </c>
      <c r="E95" s="46" t="str">
        <f ca="1">IF(ROWS($1:82)&gt;COUNT(Dong),"",IF(OFFSET(TH!L$1,SMALL(Dong,ROWS($1:82)),)="331",OFFSET(TH!M$1,SMALL(Dong,ROWS($1:82)),),OFFSET(TH!L$1,SMALL(Dong,ROWS($1:82)),)))</f>
        <v>1121</v>
      </c>
      <c r="F95" s="46"/>
      <c r="G95" s="57">
        <f ca="1">IF(ROWS($1:82)&gt;COUNT(Dong),"",IF(OFFSET(TH!L$1,SMALL(Dong,ROWS($1:82)),)="331",OFFSET(TH!K$1,SMALL(Dong,ROWS($1:82)),),0))</f>
        <v>10000000</v>
      </c>
      <c r="H95" s="57">
        <f ca="1">IF(ROWS($1:82)&gt;COUNT(Dong),"",IF(OFFSET(TH!M$1,SMALL(Dong,ROWS($1:82)),)="331",OFFSET(TH!K$1,SMALL(Dong,ROWS($1:82)),),0))</f>
        <v>0</v>
      </c>
      <c r="I95" s="25">
        <f t="shared" ca="1" si="8"/>
        <v>0</v>
      </c>
      <c r="J95" s="25">
        <f t="shared" ca="1" si="9"/>
        <v>98066091</v>
      </c>
    </row>
    <row r="96" spans="1:10" s="18" customFormat="1" ht="18" customHeight="1">
      <c r="A96" s="9">
        <f ca="1">IF(ROWS($1:83)&gt;COUNT(Dong),"",OFFSET(TH!C$1,SMALL(Dong,ROWS($1:83)),))</f>
        <v>41391</v>
      </c>
      <c r="B96" s="9" t="str">
        <f ca="1">IF(ROWS($1:83)&gt;COUNT(Dong),"",OFFSET(TH!D$1,SMALL(Dong,ROWS($1:83)),))</f>
        <v>GBN</v>
      </c>
      <c r="C96" s="9">
        <f ca="1">IF(ROWS($1:83)&gt;COUNT(Dong),"",OFFSET(TH!E$1,SMALL(Dong,ROWS($1:83)),))</f>
        <v>41391</v>
      </c>
      <c r="D96" s="223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1121</v>
      </c>
      <c r="F96" s="46"/>
      <c r="G96" s="57">
        <f ca="1">IF(ROWS($1:83)&gt;COUNT(Dong),"",IF(OFFSET(TH!L$1,SMALL(Dong,ROWS($1:83)),)="331",OFFSET(TH!K$1,SMALL(Dong,ROWS($1:83)),),0))</f>
        <v>20000000</v>
      </c>
      <c r="H96" s="57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78066091</v>
      </c>
    </row>
    <row r="97" spans="1:11" s="18" customFormat="1" ht="18" customHeight="1">
      <c r="A97" s="9">
        <f ca="1">IF(ROWS($1:84)&gt;COUNT(Dong),"",OFFSET(TH!C$1,SMALL(Dong,ROWS($1:84)),))</f>
        <v>41447</v>
      </c>
      <c r="B97" s="9" t="str">
        <f ca="1">IF(ROWS($1:84)&gt;COUNT(Dong),"",OFFSET(TH!D$1,SMALL(Dong,ROWS($1:84)),))</f>
        <v>GBN</v>
      </c>
      <c r="C97" s="9">
        <f ca="1">IF(ROWS($1:84)&gt;COUNT(Dong),"",OFFSET(TH!E$1,SMALL(Dong,ROWS($1:84)),))</f>
        <v>41447</v>
      </c>
      <c r="D97" s="223" t="str">
        <f ca="1">IF(ROWS($1:84)&gt;COUNT(Dong),"",OFFSET(TH!F$1,SMALL(Dong,ROWS($1:84)),))</f>
        <v>Thanh toán tiền hàng</v>
      </c>
      <c r="E97" s="46" t="str">
        <f ca="1">IF(ROWS($1:84)&gt;COUNT(Dong),"",IF(OFFSET(TH!L$1,SMALL(Dong,ROWS($1:84)),)="331",OFFSET(TH!M$1,SMALL(Dong,ROWS($1:84)),),OFFSET(TH!L$1,SMALL(Dong,ROWS($1:84)),)))</f>
        <v>1121</v>
      </c>
      <c r="F97" s="46"/>
      <c r="G97" s="57">
        <f ca="1">IF(ROWS($1:84)&gt;COUNT(Dong),"",IF(OFFSET(TH!L$1,SMALL(Dong,ROWS($1:84)),)="331",OFFSET(TH!K$1,SMALL(Dong,ROWS($1:84)),),0))</f>
        <v>20000000</v>
      </c>
      <c r="H97" s="57">
        <f ca="1">IF(ROWS($1:84)&gt;COUNT(Dong),"",IF(OFFSET(TH!M$1,SMALL(Dong,ROWS($1:84)),)="331",OFFSET(TH!K$1,SMALL(Dong,ROWS($1:84)),),0))</f>
        <v>0</v>
      </c>
      <c r="I97" s="25">
        <f t="shared" ca="1" si="8"/>
        <v>0</v>
      </c>
      <c r="J97" s="25">
        <f t="shared" ca="1" si="9"/>
        <v>58066091</v>
      </c>
    </row>
    <row r="98" spans="1:11" s="18" customFormat="1" ht="18" customHeight="1">
      <c r="A98" s="9">
        <f ca="1">IF(ROWS($1:85)&gt;COUNT(Dong),"",OFFSET(TH!C$1,SMALL(Dong,ROWS($1:85)),))</f>
        <v>41451</v>
      </c>
      <c r="B98" s="9" t="str">
        <f ca="1">IF(ROWS($1:85)&gt;COUNT(Dong),"",OFFSET(TH!D$1,SMALL(Dong,ROWS($1:85)),))</f>
        <v>GBN</v>
      </c>
      <c r="C98" s="9">
        <f ca="1">IF(ROWS($1:85)&gt;COUNT(Dong),"",OFFSET(TH!E$1,SMALL(Dong,ROWS($1:85)),))</f>
        <v>41451</v>
      </c>
      <c r="D98" s="223" t="str">
        <f ca="1">IF(ROWS($1:85)&gt;COUNT(Dong),"",OFFSET(TH!F$1,SMALL(Dong,ROWS($1:85)),))</f>
        <v>Thanh toán tiền hàng</v>
      </c>
      <c r="E98" s="46" t="str">
        <f ca="1">IF(ROWS($1:85)&gt;COUNT(Dong),"",IF(OFFSET(TH!L$1,SMALL(Dong,ROWS($1:85)),)="331",OFFSET(TH!M$1,SMALL(Dong,ROWS($1:85)),),OFFSET(TH!L$1,SMALL(Dong,ROWS($1:85)),)))</f>
        <v>1121</v>
      </c>
      <c r="F98" s="46"/>
      <c r="G98" s="57">
        <f ca="1">IF(ROWS($1:85)&gt;COUNT(Dong),"",IF(OFFSET(TH!L$1,SMALL(Dong,ROWS($1:85)),)="331",OFFSET(TH!K$1,SMALL(Dong,ROWS($1:85)),),0))</f>
        <v>20000000</v>
      </c>
      <c r="H98" s="57">
        <f ca="1">IF(ROWS($1:85)&gt;COUNT(Dong),"",IF(OFFSET(TH!M$1,SMALL(Dong,ROWS($1:85)),)="331",OFFSET(TH!K$1,SMALL(Dong,ROWS($1:85)),),0))</f>
        <v>0</v>
      </c>
      <c r="I98" s="25">
        <f t="shared" ca="1" si="8"/>
        <v>0</v>
      </c>
      <c r="J98" s="25">
        <f t="shared" ca="1" si="9"/>
        <v>38066091</v>
      </c>
    </row>
    <row r="99" spans="1:11" s="18" customFormat="1" ht="18" customHeight="1">
      <c r="A99" s="9">
        <f ca="1">IF(ROWS($1:86)&gt;COUNT(Dong),"",OFFSET(TH!C$1,SMALL(Dong,ROWS($1:86)),))</f>
        <v>41485</v>
      </c>
      <c r="B99" s="9" t="str">
        <f ca="1">IF(ROWS($1:86)&gt;COUNT(Dong),"",OFFSET(TH!D$1,SMALL(Dong,ROWS($1:86)),))</f>
        <v>GBN</v>
      </c>
      <c r="C99" s="9">
        <f ca="1">IF(ROWS($1:86)&gt;COUNT(Dong),"",OFFSET(TH!E$1,SMALL(Dong,ROWS($1:86)),))</f>
        <v>41485</v>
      </c>
      <c r="D99" s="223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1121</v>
      </c>
      <c r="F99" s="46"/>
      <c r="G99" s="57">
        <f ca="1">IF(ROWS($1:86)&gt;COUNT(Dong),"",IF(OFFSET(TH!L$1,SMALL(Dong,ROWS($1:86)),)="331",OFFSET(TH!K$1,SMALL(Dong,ROWS($1:86)),),0))</f>
        <v>20000000</v>
      </c>
      <c r="H99" s="57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C17</v>
      </c>
      <c r="C100" s="9">
        <f ca="1">IF(ROWS($1:87)&gt;COUNT(Dong),"",OFFSET(TH!E$1,SMALL(Dong,ROWS($1:87)),))</f>
        <v>41517</v>
      </c>
      <c r="D100" s="223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7">
        <f ca="1">IF(ROWS($1:87)&gt;COUNT(Dong),"",IF(OFFSET(TH!L$1,SMALL(Dong,ROWS($1:87)),)="331",OFFSET(TH!K$1,SMALL(Dong,ROWS($1:87)),),0))</f>
        <v>18066091</v>
      </c>
      <c r="H100" s="57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2/1/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2" t="s">
        <v>176</v>
      </c>
      <c r="K2" s="972"/>
      <c r="L2" s="972"/>
      <c r="M2" s="972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8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0"/>
      <c r="L3" s="980"/>
      <c r="M3" s="980"/>
      <c r="N3" s="260"/>
    </row>
    <row r="4" spans="1:14">
      <c r="F4" s="260"/>
      <c r="G4" s="260"/>
      <c r="H4" s="260"/>
      <c r="I4" s="260"/>
      <c r="J4" s="980"/>
      <c r="K4" s="980"/>
      <c r="L4" s="980"/>
      <c r="M4" s="980"/>
      <c r="N4" s="260"/>
    </row>
    <row r="5" spans="1:14" s="261" customFormat="1" ht="23.25" customHeight="1">
      <c r="A5" s="971" t="s">
        <v>177</v>
      </c>
      <c r="B5" s="971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  <c r="N5" s="971"/>
    </row>
    <row r="6" spans="1:14">
      <c r="A6" s="972" t="s">
        <v>462</v>
      </c>
      <c r="B6" s="972" t="s">
        <v>178</v>
      </c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</row>
    <row r="7" spans="1:14">
      <c r="C7" s="973"/>
      <c r="D7" s="973"/>
      <c r="E7" s="973"/>
      <c r="F7" s="973"/>
      <c r="G7" s="973"/>
      <c r="H7" s="973"/>
      <c r="I7" s="973"/>
      <c r="J7" s="973"/>
      <c r="K7" s="973"/>
      <c r="L7" s="973"/>
      <c r="M7" s="973"/>
      <c r="N7" s="973"/>
    </row>
    <row r="8" spans="1:14" ht="15.75" customHeight="1">
      <c r="A8" s="974" t="s">
        <v>20</v>
      </c>
      <c r="B8" s="975" t="s">
        <v>1</v>
      </c>
      <c r="C8" s="976"/>
      <c r="D8" s="974" t="s">
        <v>0</v>
      </c>
      <c r="E8" s="974" t="s">
        <v>14</v>
      </c>
      <c r="F8" s="979" t="s">
        <v>21</v>
      </c>
      <c r="G8" s="979"/>
      <c r="H8" s="979"/>
      <c r="I8" s="979"/>
      <c r="J8" s="979"/>
      <c r="K8" s="979"/>
      <c r="L8" s="979" t="s">
        <v>31</v>
      </c>
      <c r="M8" s="979"/>
      <c r="N8" s="979"/>
    </row>
    <row r="9" spans="1:14" ht="15.75" customHeight="1">
      <c r="A9" s="974"/>
      <c r="B9" s="977"/>
      <c r="C9" s="978"/>
      <c r="D9" s="974"/>
      <c r="E9" s="974"/>
      <c r="F9" s="979" t="s">
        <v>179</v>
      </c>
      <c r="G9" s="979"/>
      <c r="H9" s="979"/>
      <c r="I9" s="979" t="s">
        <v>180</v>
      </c>
      <c r="J9" s="979"/>
      <c r="K9" s="979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82" t="s">
        <v>15</v>
      </c>
      <c r="C10" s="982" t="s">
        <v>32</v>
      </c>
      <c r="D10" s="974"/>
      <c r="E10" s="974"/>
      <c r="F10" s="984" t="s">
        <v>181</v>
      </c>
      <c r="G10" s="984" t="s">
        <v>182</v>
      </c>
      <c r="H10" s="984" t="s">
        <v>183</v>
      </c>
      <c r="I10" s="984" t="s">
        <v>181</v>
      </c>
      <c r="J10" s="984" t="s">
        <v>182</v>
      </c>
      <c r="K10" s="984" t="s">
        <v>183</v>
      </c>
      <c r="L10" s="981"/>
      <c r="M10" s="981"/>
      <c r="N10" s="981"/>
    </row>
    <row r="11" spans="1:14">
      <c r="A11" s="974"/>
      <c r="B11" s="983"/>
      <c r="C11" s="983"/>
      <c r="D11" s="974"/>
      <c r="E11" s="974"/>
      <c r="F11" s="985"/>
      <c r="G11" s="985"/>
      <c r="H11" s="985"/>
      <c r="I11" s="985"/>
      <c r="J11" s="985"/>
      <c r="K11" s="985"/>
      <c r="L11" s="981"/>
      <c r="M11" s="981"/>
      <c r="N11" s="981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0" t="str">
        <f>"Ngày 31 tháng  12  năm  "&amp;YEAR($A$14)</f>
        <v>Ngày 31 tháng  12  năm  2011</v>
      </c>
      <c r="F23" s="970"/>
      <c r="G23" s="970"/>
      <c r="H23" s="970"/>
      <c r="I23" s="970"/>
      <c r="J23" s="970"/>
      <c r="K23" s="970"/>
      <c r="L23" s="970"/>
      <c r="M23" s="970"/>
      <c r="N23" s="970"/>
    </row>
    <row r="24" spans="1:14">
      <c r="A24" s="970" t="s">
        <v>11</v>
      </c>
      <c r="B24" s="970"/>
      <c r="C24" s="970"/>
      <c r="D24" s="970"/>
      <c r="E24" s="970" t="s">
        <v>12</v>
      </c>
      <c r="F24" s="970"/>
      <c r="G24" s="970"/>
      <c r="H24" s="970"/>
      <c r="I24" s="970"/>
      <c r="J24" s="970"/>
      <c r="K24" s="970"/>
      <c r="L24" s="970"/>
      <c r="M24" s="970"/>
      <c r="N24" s="970"/>
    </row>
    <row r="25" spans="1:14">
      <c r="A25" s="970" t="s">
        <v>13</v>
      </c>
      <c r="B25" s="970"/>
      <c r="C25" s="970"/>
      <c r="D25" s="970"/>
      <c r="E25" s="970" t="s">
        <v>13</v>
      </c>
      <c r="F25" s="970"/>
      <c r="G25" s="970"/>
      <c r="H25" s="970"/>
      <c r="I25" s="970"/>
      <c r="J25" s="970"/>
      <c r="K25" s="970"/>
      <c r="L25" s="970"/>
      <c r="M25" s="970"/>
      <c r="N25" s="97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3" t="s">
        <v>185</v>
      </c>
      <c r="I1" s="963"/>
      <c r="J1" s="963"/>
      <c r="K1" s="963"/>
      <c r="L1" s="963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4"/>
      <c r="J2" s="964"/>
      <c r="K2" s="964"/>
      <c r="L2" s="964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4"/>
      <c r="I3" s="964"/>
      <c r="J3" s="964"/>
      <c r="K3" s="964"/>
      <c r="L3" s="964"/>
      <c r="M3" s="714"/>
      <c r="N3" s="708"/>
    </row>
    <row r="4" spans="1:14" s="279" customFormat="1" ht="27.75" customHeight="1">
      <c r="B4" s="994" t="s">
        <v>186</v>
      </c>
      <c r="C4" s="994"/>
      <c r="D4" s="994"/>
      <c r="E4" s="994"/>
      <c r="F4" s="994"/>
      <c r="G4" s="994"/>
      <c r="H4" s="994"/>
      <c r="I4" s="994"/>
      <c r="J4" s="994"/>
      <c r="K4" s="994"/>
      <c r="L4" s="994"/>
      <c r="N4" s="709"/>
    </row>
    <row r="5" spans="1:14" s="279" customFormat="1" ht="15" customHeight="1">
      <c r="B5" s="993" t="s">
        <v>187</v>
      </c>
      <c r="C5" s="993"/>
      <c r="D5" s="993"/>
      <c r="E5" s="993"/>
      <c r="F5" s="993"/>
      <c r="G5" s="993"/>
      <c r="H5" s="993"/>
      <c r="I5" s="993"/>
      <c r="J5" s="993"/>
      <c r="K5" s="993"/>
      <c r="L5" s="993"/>
      <c r="N5" s="709"/>
    </row>
    <row r="6" spans="1:14" s="279" customFormat="1" ht="12.75" hidden="1" customHeight="1">
      <c r="B6" s="993" t="s">
        <v>188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N6" s="709"/>
    </row>
    <row r="7" spans="1:14" s="280" customFormat="1" ht="24" hidden="1" customHeight="1">
      <c r="C7" s="986" t="s">
        <v>189</v>
      </c>
      <c r="D7" s="986"/>
      <c r="E7" s="986"/>
      <c r="F7" s="986"/>
      <c r="G7" s="986"/>
      <c r="H7" s="986"/>
      <c r="I7" s="986"/>
      <c r="J7" s="986"/>
      <c r="K7" s="986"/>
      <c r="L7" s="986"/>
      <c r="N7" s="710"/>
    </row>
    <row r="8" spans="1:14" ht="20.25" customHeight="1">
      <c r="B8" s="987" t="s">
        <v>35</v>
      </c>
      <c r="C8" s="988" t="s">
        <v>190</v>
      </c>
      <c r="D8" s="989" t="s">
        <v>191</v>
      </c>
      <c r="E8" s="991" t="s">
        <v>137</v>
      </c>
      <c r="F8" s="991"/>
      <c r="G8" s="991"/>
      <c r="H8" s="991"/>
      <c r="I8" s="991"/>
      <c r="J8" s="991"/>
      <c r="K8" s="991"/>
      <c r="L8" s="991"/>
    </row>
    <row r="9" spans="1:14" ht="20.25" customHeight="1">
      <c r="B9" s="987"/>
      <c r="C9" s="988"/>
      <c r="D9" s="990"/>
      <c r="E9" s="991" t="s">
        <v>192</v>
      </c>
      <c r="F9" s="991"/>
      <c r="G9" s="992" t="s">
        <v>193</v>
      </c>
      <c r="H9" s="992"/>
      <c r="I9" s="992" t="s">
        <v>194</v>
      </c>
      <c r="J9" s="992"/>
      <c r="K9" s="992" t="s">
        <v>195</v>
      </c>
      <c r="L9" s="992"/>
    </row>
    <row r="10" spans="1:14" ht="20.25" hidden="1" customHeight="1">
      <c r="B10" s="987"/>
      <c r="C10" s="988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1008000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1008000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998" t="s">
        <v>209</v>
      </c>
      <c r="K2" s="998"/>
      <c r="L2" s="998"/>
      <c r="M2" s="998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99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9"/>
      <c r="L3" s="999"/>
      <c r="M3" s="999"/>
      <c r="N3" s="324"/>
    </row>
    <row r="4" spans="1:17" s="256" customFormat="1" ht="16.5" customHeight="1">
      <c r="B4" s="318"/>
      <c r="C4" s="318"/>
      <c r="D4" s="318"/>
      <c r="E4" s="323"/>
      <c r="F4" s="318"/>
      <c r="J4" s="999"/>
      <c r="K4" s="999"/>
      <c r="L4" s="999"/>
      <c r="M4" s="999"/>
      <c r="N4" s="324"/>
    </row>
    <row r="5" spans="1:17" ht="18.75" customHeight="1">
      <c r="B5" s="1000" t="s">
        <v>210</v>
      </c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325"/>
    </row>
    <row r="6" spans="1:17" s="326" customFormat="1" ht="12.75">
      <c r="B6" s="1001" t="s">
        <v>211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2" t="s">
        <v>654</v>
      </c>
      <c r="K8" s="1002"/>
      <c r="L8" s="1002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1004" t="s">
        <v>35</v>
      </c>
      <c r="B10" s="1005" t="s">
        <v>1</v>
      </c>
      <c r="C10" s="1005"/>
      <c r="D10" s="1006" t="s">
        <v>0</v>
      </c>
      <c r="E10" s="1006" t="s">
        <v>214</v>
      </c>
      <c r="F10" s="1006" t="s">
        <v>202</v>
      </c>
      <c r="G10" s="1008" t="s">
        <v>215</v>
      </c>
      <c r="H10" s="1009"/>
      <c r="I10" s="1008" t="s">
        <v>216</v>
      </c>
      <c r="J10" s="1009"/>
      <c r="K10" s="1008" t="s">
        <v>217</v>
      </c>
      <c r="L10" s="1009"/>
      <c r="M10" s="1006" t="s">
        <v>125</v>
      </c>
      <c r="N10" s="335"/>
      <c r="O10" s="336" t="s">
        <v>208</v>
      </c>
    </row>
    <row r="11" spans="1:17" ht="31.5" customHeight="1">
      <c r="A11" s="1004"/>
      <c r="B11" s="337" t="s">
        <v>15</v>
      </c>
      <c r="C11" s="337" t="s">
        <v>32</v>
      </c>
      <c r="D11" s="1006"/>
      <c r="E11" s="1006"/>
      <c r="F11" s="1006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6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7" t="str">
        <f ca="1">"Ngày 31 tháng  12  năm  "&amp;YEAR($A$14)</f>
        <v>Ngày 31 tháng  12  năm  1900</v>
      </c>
      <c r="K77" s="1007"/>
      <c r="L77" s="1007"/>
      <c r="M77" s="1007"/>
      <c r="N77" s="341"/>
    </row>
    <row r="78" spans="1:14">
      <c r="C78" s="328"/>
      <c r="D78" s="553" t="s">
        <v>11</v>
      </c>
      <c r="E78" s="1007" t="s">
        <v>12</v>
      </c>
      <c r="F78" s="1007"/>
      <c r="G78" s="1007"/>
      <c r="H78" s="1007"/>
      <c r="I78" s="1007"/>
      <c r="J78" s="1007" t="s">
        <v>107</v>
      </c>
      <c r="K78" s="1007"/>
      <c r="L78" s="1007"/>
      <c r="M78" s="1007"/>
      <c r="N78" s="341"/>
    </row>
    <row r="79" spans="1:14">
      <c r="C79" s="328"/>
      <c r="D79" s="553" t="s">
        <v>13</v>
      </c>
      <c r="E79" s="1007" t="s">
        <v>13</v>
      </c>
      <c r="F79" s="1007"/>
      <c r="G79" s="1007"/>
      <c r="H79" s="1007" t="s">
        <v>134</v>
      </c>
      <c r="I79" s="1007"/>
      <c r="J79" s="1007" t="s">
        <v>134</v>
      </c>
      <c r="K79" s="1007"/>
      <c r="L79" s="1007"/>
      <c r="M79" s="1007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1003" t="s">
        <v>101</v>
      </c>
      <c r="K88" s="1003"/>
      <c r="L88" s="1003"/>
      <c r="M88" s="1003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21" t="s">
        <v>224</v>
      </c>
      <c r="G1" s="1021"/>
      <c r="H1" s="1021"/>
      <c r="I1" s="1021"/>
      <c r="J1" s="102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2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0"/>
      <c r="H2" s="1020"/>
      <c r="I2" s="1020"/>
      <c r="J2" s="1020"/>
      <c r="K2" s="371"/>
    </row>
    <row r="3" spans="1:12" ht="15">
      <c r="A3" s="373"/>
      <c r="B3" s="373"/>
      <c r="C3" s="373"/>
      <c r="D3" s="373"/>
      <c r="E3" s="374"/>
      <c r="F3" s="1020"/>
      <c r="G3" s="1020"/>
      <c r="H3" s="1020"/>
      <c r="I3" s="1020"/>
      <c r="J3" s="102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22" t="s">
        <v>229</v>
      </c>
      <c r="B9" s="1023"/>
      <c r="C9" s="1023"/>
      <c r="D9" s="1023"/>
      <c r="E9" s="381"/>
      <c r="F9" s="375"/>
      <c r="G9" s="382"/>
      <c r="H9" s="382"/>
      <c r="I9" s="382"/>
      <c r="J9" s="383"/>
      <c r="K9" s="383"/>
    </row>
    <row r="10" spans="1:12" ht="19.5" customHeight="1">
      <c r="A10" s="1024" t="s">
        <v>230</v>
      </c>
      <c r="B10" s="1025" t="s">
        <v>231</v>
      </c>
      <c r="C10" s="1027" t="s">
        <v>15</v>
      </c>
      <c r="D10" s="1012"/>
      <c r="E10" s="1028" t="s">
        <v>0</v>
      </c>
      <c r="F10" s="1018" t="s">
        <v>232</v>
      </c>
      <c r="G10" s="1011" t="s">
        <v>201</v>
      </c>
      <c r="H10" s="1011"/>
      <c r="I10" s="1012"/>
      <c r="J10" s="1013" t="s">
        <v>233</v>
      </c>
      <c r="K10" s="384"/>
      <c r="L10" s="385" t="s">
        <v>218</v>
      </c>
    </row>
    <row r="11" spans="1:12" ht="19.5" customHeight="1">
      <c r="A11" s="1024"/>
      <c r="B11" s="1026"/>
      <c r="C11" s="386" t="s">
        <v>215</v>
      </c>
      <c r="D11" s="386" t="s">
        <v>216</v>
      </c>
      <c r="E11" s="1029"/>
      <c r="F11" s="1019"/>
      <c r="G11" s="387" t="s">
        <v>215</v>
      </c>
      <c r="H11" s="387" t="s">
        <v>216</v>
      </c>
      <c r="I11" s="387" t="s">
        <v>217</v>
      </c>
      <c r="J11" s="101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1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16"/>
      <c r="C35" s="1016"/>
      <c r="D35" s="1016"/>
      <c r="E35" s="101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17" t="s">
        <v>12</v>
      </c>
      <c r="F37" s="101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10" t="s">
        <v>13</v>
      </c>
      <c r="F38" s="1010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39" t="s">
        <v>278</v>
      </c>
      <c r="M1" s="1039"/>
      <c r="N1" s="1039"/>
      <c r="O1" s="1039"/>
    </row>
    <row r="2" spans="1:18" ht="15" customHeight="1">
      <c r="A2" s="488" t="str">
        <f>TH!A2</f>
        <v>Địa chỉ: 1A227/1 Ấp 1, Phạm Văn Hai, Bình Chánh, TPHCM</v>
      </c>
      <c r="L2" s="103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38"/>
      <c r="N2" s="1038"/>
      <c r="O2" s="1038"/>
    </row>
    <row r="3" spans="1:18" ht="15" customHeight="1">
      <c r="L3" s="1038"/>
      <c r="M3" s="1038"/>
      <c r="N3" s="1038"/>
      <c r="O3" s="1038"/>
    </row>
    <row r="5" spans="1:18" s="494" customFormat="1" ht="24" customHeight="1">
      <c r="A5" s="1040" t="s">
        <v>279</v>
      </c>
      <c r="B5" s="1040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  <c r="O5" s="1040"/>
      <c r="P5" s="556"/>
    </row>
    <row r="6" spans="1:18" s="494" customFormat="1" ht="21" customHeight="1">
      <c r="A6" s="1041" t="s">
        <v>433</v>
      </c>
      <c r="B6" s="1041"/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  <c r="O6" s="1041"/>
      <c r="P6" s="556"/>
    </row>
    <row r="7" spans="1:18" s="494" customFormat="1" ht="21" customHeight="1">
      <c r="A7" s="1042" t="s">
        <v>321</v>
      </c>
      <c r="B7" s="1042"/>
      <c r="C7" s="1042"/>
      <c r="D7" s="1042"/>
      <c r="E7" s="1042"/>
      <c r="F7" s="1042"/>
      <c r="G7" s="1042"/>
      <c r="H7" s="1042"/>
      <c r="I7" s="1042"/>
      <c r="J7" s="1042"/>
      <c r="K7" s="1042"/>
      <c r="L7" s="1042"/>
      <c r="M7" s="1042"/>
      <c r="N7" s="1042"/>
      <c r="O7" s="1042"/>
      <c r="P7" s="556"/>
    </row>
    <row r="8" spans="1:18">
      <c r="D8" s="490"/>
    </row>
    <row r="9" spans="1:18" s="495" customFormat="1" ht="24" customHeight="1">
      <c r="A9" s="1043" t="s">
        <v>230</v>
      </c>
      <c r="B9" s="1046" t="s">
        <v>280</v>
      </c>
      <c r="C9" s="1047"/>
      <c r="D9" s="1047"/>
      <c r="E9" s="1047"/>
      <c r="F9" s="1047"/>
      <c r="G9" s="1047"/>
      <c r="H9" s="1048"/>
      <c r="I9" s="1046" t="s">
        <v>281</v>
      </c>
      <c r="J9" s="1047"/>
      <c r="K9" s="1047"/>
      <c r="L9" s="1048"/>
      <c r="M9" s="1049" t="s">
        <v>282</v>
      </c>
      <c r="N9" s="1049"/>
      <c r="O9" s="1049"/>
      <c r="P9" s="557"/>
    </row>
    <row r="10" spans="1:18" s="495" customFormat="1" ht="24" customHeight="1">
      <c r="A10" s="1044"/>
      <c r="B10" s="1046" t="s">
        <v>283</v>
      </c>
      <c r="C10" s="1048"/>
      <c r="D10" s="1043" t="s">
        <v>284</v>
      </c>
      <c r="E10" s="1043" t="s">
        <v>285</v>
      </c>
      <c r="F10" s="1043" t="s">
        <v>286</v>
      </c>
      <c r="G10" s="1043" t="s">
        <v>287</v>
      </c>
      <c r="H10" s="1043" t="s">
        <v>288</v>
      </c>
      <c r="I10" s="1046" t="s">
        <v>289</v>
      </c>
      <c r="J10" s="1048"/>
      <c r="K10" s="1050" t="s">
        <v>290</v>
      </c>
      <c r="L10" s="1043" t="s">
        <v>291</v>
      </c>
      <c r="M10" s="1049" t="s">
        <v>283</v>
      </c>
      <c r="N10" s="1049"/>
      <c r="O10" s="1049" t="s">
        <v>292</v>
      </c>
      <c r="P10" s="557"/>
    </row>
    <row r="11" spans="1:18" s="495" customFormat="1" ht="55.5" customHeight="1">
      <c r="A11" s="1045"/>
      <c r="B11" s="496" t="s">
        <v>293</v>
      </c>
      <c r="C11" s="496" t="s">
        <v>231</v>
      </c>
      <c r="D11" s="1045"/>
      <c r="E11" s="1045"/>
      <c r="F11" s="1045"/>
      <c r="G11" s="1045"/>
      <c r="H11" s="1045"/>
      <c r="I11" s="496" t="s">
        <v>294</v>
      </c>
      <c r="J11" s="496" t="s">
        <v>295</v>
      </c>
      <c r="K11" s="1051"/>
      <c r="L11" s="1045"/>
      <c r="M11" s="496" t="s">
        <v>15</v>
      </c>
      <c r="N11" s="496" t="s">
        <v>231</v>
      </c>
      <c r="O11" s="1049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39" t="s">
        <v>304</v>
      </c>
      <c r="G2" s="1039"/>
      <c r="H2" s="1039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3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38"/>
      <c r="H3" s="1038"/>
    </row>
    <row r="4" spans="1:11">
      <c r="A4" s="490"/>
      <c r="B4" s="490"/>
      <c r="C4" s="493"/>
      <c r="D4" s="493"/>
      <c r="E4" s="493"/>
      <c r="F4" s="1038"/>
      <c r="G4" s="1038"/>
      <c r="H4" s="1038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3" t="s">
        <v>305</v>
      </c>
      <c r="B6" s="1053"/>
      <c r="C6" s="1053"/>
      <c r="D6" s="1053"/>
      <c r="E6" s="1053"/>
      <c r="F6" s="1053"/>
      <c r="G6" s="1053"/>
      <c r="H6" s="1053"/>
    </row>
    <row r="7" spans="1:11" ht="17.25" customHeight="1" thickBot="1">
      <c r="A7" s="1052" t="str">
        <f ca="1" xml:space="preserve"> IF(ROWS($1:1)&gt;COUNT(Dong3),"","Số: "&amp;OFFSET('SO-TS'!$G$1,SMALL(Dong3,ROWS($1:1)),))</f>
        <v>Số: SX01/11</v>
      </c>
      <c r="B7" s="1052"/>
      <c r="C7" s="1052"/>
      <c r="D7" s="1052"/>
      <c r="E7" s="1052"/>
      <c r="F7" s="1052"/>
      <c r="G7" s="1052"/>
      <c r="H7" s="1052"/>
      <c r="J7" s="549" t="s">
        <v>322</v>
      </c>
      <c r="K7" s="550" t="s">
        <v>328</v>
      </c>
    </row>
    <row r="8" spans="1:11" ht="17.25" customHeight="1">
      <c r="A8" s="105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4"/>
      <c r="C8" s="1054"/>
      <c r="D8" s="1054"/>
      <c r="E8" s="1054"/>
      <c r="F8" s="1054"/>
      <c r="G8" s="1054"/>
      <c r="H8" s="1054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6" t="s">
        <v>123</v>
      </c>
      <c r="B17" s="1057"/>
      <c r="C17" s="1060" t="s">
        <v>307</v>
      </c>
      <c r="D17" s="1061"/>
      <c r="E17" s="1062"/>
      <c r="F17" s="1063" t="s">
        <v>308</v>
      </c>
      <c r="G17" s="1064"/>
      <c r="H17" s="1065"/>
    </row>
    <row r="18" spans="1:8" s="545" customFormat="1" ht="28.5" customHeight="1">
      <c r="A18" s="1058"/>
      <c r="B18" s="1059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6" t="s">
        <v>2</v>
      </c>
      <c r="B19" s="1066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7" t="s">
        <v>315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03" t="s">
        <v>35</v>
      </c>
      <c r="B29" s="1046" t="s">
        <v>316</v>
      </c>
      <c r="C29" s="1048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13"/>
      <c r="B39" s="513"/>
      <c r="C39" s="508"/>
      <c r="D39" s="508"/>
      <c r="E39" s="1055" t="s">
        <v>423</v>
      </c>
      <c r="F39" s="1055"/>
      <c r="G39" s="1055"/>
      <c r="H39" s="1055"/>
    </row>
    <row r="40" spans="1:8">
      <c r="A40" s="1052" t="s">
        <v>319</v>
      </c>
      <c r="B40" s="1052"/>
      <c r="C40" s="1052" t="s">
        <v>12</v>
      </c>
      <c r="D40" s="1052"/>
      <c r="E40" s="1039" t="s">
        <v>107</v>
      </c>
      <c r="F40" s="1039"/>
      <c r="G40" s="1039"/>
      <c r="H40" s="1039"/>
    </row>
  </sheetData>
  <dataConsolidate/>
  <mergeCells count="17"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2017-03-29T01:13:57Z</cp:lastPrinted>
  <dcterms:created xsi:type="dcterms:W3CDTF">1996-10-14T23:33:28Z</dcterms:created>
  <dcterms:modified xsi:type="dcterms:W3CDTF">2017-03-29T01:14:01Z</dcterms:modified>
</cp:coreProperties>
</file>