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P Workspace\DEMO\thunghiem'\ANN-for-DDoS-detection-master\"/>
    </mc:Choice>
  </mc:AlternateContent>
  <bookViews>
    <workbookView xWindow="0" yWindow="0" windowWidth="21570" windowHeight="7965" activeTab="1"/>
  </bookViews>
  <sheets>
    <sheet name="Model Evalutaion" sheetId="1" r:id="rId1"/>
    <sheet name="DDoS Detectio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23" i="2"/>
  <c r="G30" i="2"/>
  <c r="G37" i="2"/>
  <c r="G41" i="2"/>
  <c r="G42" i="2"/>
  <c r="G43" i="2"/>
  <c r="G44" i="2"/>
  <c r="H41" i="2"/>
  <c r="H42" i="2"/>
  <c r="H43" i="2"/>
  <c r="E16" i="2"/>
  <c r="F16" i="2"/>
  <c r="H16" i="2"/>
  <c r="E23" i="2"/>
  <c r="H37" i="2"/>
  <c r="H30" i="2"/>
  <c r="H23" i="2"/>
  <c r="G9" i="2"/>
  <c r="H9" i="2"/>
  <c r="D16" i="2"/>
  <c r="D37" i="2"/>
  <c r="D30" i="2"/>
  <c r="E30" i="2"/>
  <c r="E37" i="2"/>
  <c r="F37" i="2"/>
  <c r="F30" i="2"/>
  <c r="F23" i="2"/>
  <c r="D23" i="2"/>
  <c r="E9" i="2"/>
  <c r="F9" i="2"/>
  <c r="D9" i="2"/>
  <c r="D41" i="2"/>
  <c r="E41" i="2"/>
  <c r="F41" i="2"/>
  <c r="D42" i="2"/>
  <c r="E42" i="2"/>
  <c r="F42" i="2"/>
  <c r="D43" i="2"/>
  <c r="E43" i="2"/>
  <c r="F43" i="2"/>
  <c r="C42" i="2"/>
  <c r="C43" i="2"/>
  <c r="C44" i="2"/>
  <c r="C41" i="2"/>
  <c r="Q40" i="1"/>
  <c r="Q27" i="1"/>
  <c r="Q28" i="1"/>
  <c r="Q31" i="1"/>
  <c r="Q30" i="1"/>
  <c r="Q23" i="1"/>
  <c r="Q24" i="1"/>
  <c r="Q25" i="1"/>
  <c r="Q26" i="1"/>
  <c r="L23" i="1"/>
  <c r="L24" i="1"/>
  <c r="L25" i="1"/>
  <c r="L26" i="1"/>
  <c r="L27" i="1"/>
  <c r="L28" i="1"/>
  <c r="L30" i="1"/>
  <c r="L31" i="1"/>
  <c r="K24" i="1"/>
  <c r="K25" i="1"/>
  <c r="K26" i="1"/>
  <c r="K27" i="1"/>
  <c r="K28" i="1"/>
  <c r="K30" i="1"/>
  <c r="K31" i="1"/>
  <c r="Q50" i="1"/>
  <c r="Q60" i="1"/>
  <c r="Q70" i="1"/>
  <c r="M80" i="1"/>
  <c r="N80" i="1"/>
  <c r="O80" i="1"/>
  <c r="P80" i="1"/>
  <c r="Q80" i="1"/>
  <c r="L80" i="1"/>
  <c r="L70" i="1"/>
  <c r="L60" i="1"/>
  <c r="L50" i="1"/>
  <c r="L40" i="1"/>
  <c r="E23" i="1"/>
  <c r="G23" i="1"/>
  <c r="G24" i="1"/>
  <c r="G25" i="1"/>
  <c r="G26" i="1"/>
  <c r="G27" i="1"/>
  <c r="G28" i="1"/>
  <c r="G30" i="1"/>
  <c r="G31" i="1"/>
  <c r="G80" i="1"/>
  <c r="G70" i="1"/>
  <c r="G60" i="1"/>
  <c r="G50" i="1"/>
  <c r="G40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F6" i="1"/>
  <c r="F7" i="1" s="1"/>
  <c r="G6" i="1"/>
  <c r="H6" i="1"/>
  <c r="I6" i="1"/>
  <c r="J6" i="1"/>
  <c r="K6" i="1"/>
  <c r="L6" i="1"/>
  <c r="M6" i="1"/>
  <c r="N6" i="1"/>
  <c r="O6" i="1"/>
  <c r="P6" i="1"/>
  <c r="Q6" i="1"/>
  <c r="R6" i="1"/>
  <c r="S6" i="1"/>
  <c r="F40" i="1"/>
  <c r="H40" i="1"/>
  <c r="I40" i="1"/>
  <c r="J40" i="1"/>
  <c r="K40" i="1"/>
  <c r="M40" i="1"/>
  <c r="N40" i="1"/>
  <c r="O40" i="1"/>
  <c r="P40" i="1"/>
  <c r="R40" i="1"/>
  <c r="S40" i="1"/>
  <c r="E40" i="1"/>
  <c r="F27" i="1"/>
  <c r="H27" i="1"/>
  <c r="I27" i="1"/>
  <c r="J27" i="1"/>
  <c r="M27" i="1"/>
  <c r="N27" i="1"/>
  <c r="O27" i="1"/>
  <c r="P27" i="1"/>
  <c r="R27" i="1"/>
  <c r="S27" i="1"/>
  <c r="F28" i="1"/>
  <c r="H28" i="1"/>
  <c r="I28" i="1"/>
  <c r="J28" i="1"/>
  <c r="M28" i="1"/>
  <c r="N28" i="1"/>
  <c r="O28" i="1"/>
  <c r="P28" i="1"/>
  <c r="R28" i="1"/>
  <c r="S28" i="1"/>
  <c r="F30" i="1"/>
  <c r="H30" i="1"/>
  <c r="I30" i="1"/>
  <c r="J30" i="1"/>
  <c r="M30" i="1"/>
  <c r="N30" i="1"/>
  <c r="O30" i="1"/>
  <c r="P30" i="1"/>
  <c r="R30" i="1"/>
  <c r="S30" i="1"/>
  <c r="F31" i="1"/>
  <c r="H31" i="1"/>
  <c r="I31" i="1"/>
  <c r="J31" i="1"/>
  <c r="M31" i="1"/>
  <c r="N31" i="1"/>
  <c r="O31" i="1"/>
  <c r="P31" i="1"/>
  <c r="R31" i="1"/>
  <c r="S31" i="1"/>
  <c r="E27" i="1"/>
  <c r="E28" i="1"/>
  <c r="E30" i="1"/>
  <c r="E31" i="1"/>
  <c r="F80" i="1"/>
  <c r="H80" i="1"/>
  <c r="I80" i="1"/>
  <c r="J80" i="1"/>
  <c r="K80" i="1"/>
  <c r="R80" i="1"/>
  <c r="S80" i="1"/>
  <c r="E80" i="1"/>
  <c r="F70" i="1"/>
  <c r="H70" i="1"/>
  <c r="I70" i="1"/>
  <c r="J70" i="1"/>
  <c r="K70" i="1"/>
  <c r="M70" i="1"/>
  <c r="N70" i="1"/>
  <c r="O70" i="1"/>
  <c r="P70" i="1"/>
  <c r="R70" i="1"/>
  <c r="S70" i="1"/>
  <c r="E70" i="1"/>
  <c r="F60" i="1"/>
  <c r="H60" i="1"/>
  <c r="I60" i="1"/>
  <c r="J60" i="1"/>
  <c r="K60" i="1"/>
  <c r="M60" i="1"/>
  <c r="N60" i="1"/>
  <c r="O60" i="1"/>
  <c r="P60" i="1"/>
  <c r="R60" i="1"/>
  <c r="S60" i="1"/>
  <c r="E60" i="1"/>
  <c r="F50" i="1"/>
  <c r="H50" i="1"/>
  <c r="I50" i="1"/>
  <c r="J50" i="1"/>
  <c r="K50" i="1"/>
  <c r="M50" i="1"/>
  <c r="N50" i="1"/>
  <c r="O50" i="1"/>
  <c r="P50" i="1"/>
  <c r="R50" i="1"/>
  <c r="S50" i="1"/>
  <c r="E50" i="1"/>
  <c r="E6" i="1"/>
  <c r="E5" i="1"/>
  <c r="E24" i="1"/>
  <c r="F24" i="1"/>
  <c r="H24" i="1"/>
  <c r="I24" i="1"/>
  <c r="J24" i="1"/>
  <c r="M24" i="1"/>
  <c r="N24" i="1"/>
  <c r="O24" i="1"/>
  <c r="P24" i="1"/>
  <c r="R24" i="1"/>
  <c r="S24" i="1"/>
  <c r="E25" i="1"/>
  <c r="F25" i="1"/>
  <c r="H25" i="1"/>
  <c r="I25" i="1"/>
  <c r="J25" i="1"/>
  <c r="M25" i="1"/>
  <c r="N25" i="1"/>
  <c r="O25" i="1"/>
  <c r="P25" i="1"/>
  <c r="R25" i="1"/>
  <c r="S25" i="1"/>
  <c r="E26" i="1"/>
  <c r="F26" i="1"/>
  <c r="H26" i="1"/>
  <c r="I26" i="1"/>
  <c r="J26" i="1"/>
  <c r="M26" i="1"/>
  <c r="N26" i="1"/>
  <c r="O26" i="1"/>
  <c r="P26" i="1"/>
  <c r="R26" i="1"/>
  <c r="S26" i="1"/>
  <c r="F23" i="1"/>
  <c r="F9" i="1" s="1"/>
  <c r="H23" i="1"/>
  <c r="I23" i="1"/>
  <c r="J23" i="1"/>
  <c r="K23" i="1"/>
  <c r="M23" i="1"/>
  <c r="N23" i="1"/>
  <c r="O23" i="1"/>
  <c r="P23" i="1"/>
  <c r="R23" i="1"/>
  <c r="S23" i="1"/>
  <c r="E44" i="2" l="1"/>
  <c r="Q3" i="1"/>
  <c r="D44" i="2"/>
  <c r="H44" i="2"/>
  <c r="F44" i="2"/>
  <c r="R14" i="1"/>
  <c r="R9" i="1"/>
  <c r="Q10" i="1"/>
  <c r="Q9" i="1"/>
  <c r="Q29" i="1"/>
  <c r="K29" i="1"/>
  <c r="S14" i="1"/>
  <c r="S9" i="1"/>
  <c r="Q7" i="1"/>
  <c r="O9" i="1"/>
  <c r="Q14" i="1"/>
  <c r="Q13" i="1"/>
  <c r="J10" i="1"/>
  <c r="F10" i="1"/>
  <c r="F11" i="1" s="1"/>
  <c r="P10" i="1"/>
  <c r="P13" i="1"/>
  <c r="P7" i="1"/>
  <c r="O10" i="1"/>
  <c r="N7" i="1"/>
  <c r="N9" i="1"/>
  <c r="M14" i="1"/>
  <c r="S7" i="1"/>
  <c r="S10" i="1"/>
  <c r="O13" i="1"/>
  <c r="R7" i="1"/>
  <c r="R10" i="1"/>
  <c r="P9" i="1"/>
  <c r="P14" i="1"/>
  <c r="P15" i="1" s="1"/>
  <c r="F13" i="1"/>
  <c r="F17" i="1" s="1"/>
  <c r="O14" i="1"/>
  <c r="F14" i="1"/>
  <c r="S13" i="1"/>
  <c r="R13" i="1"/>
  <c r="R15" i="1" s="1"/>
  <c r="O7" i="1"/>
  <c r="M7" i="1"/>
  <c r="L29" i="1"/>
  <c r="N10" i="1"/>
  <c r="N14" i="1"/>
  <c r="N13" i="1"/>
  <c r="M10" i="1"/>
  <c r="M9" i="1"/>
  <c r="M13" i="1"/>
  <c r="L3" i="1"/>
  <c r="L10" i="1"/>
  <c r="L9" i="1"/>
  <c r="L14" i="1"/>
  <c r="L13" i="1"/>
  <c r="O29" i="1"/>
  <c r="L7" i="1"/>
  <c r="K10" i="1"/>
  <c r="K7" i="1"/>
  <c r="K13" i="1"/>
  <c r="K14" i="1"/>
  <c r="K9" i="1"/>
  <c r="J13" i="1"/>
  <c r="J7" i="1"/>
  <c r="J29" i="1"/>
  <c r="J14" i="1"/>
  <c r="J9" i="1"/>
  <c r="I7" i="1"/>
  <c r="H14" i="1"/>
  <c r="H9" i="1"/>
  <c r="I10" i="1"/>
  <c r="H13" i="1"/>
  <c r="H10" i="1"/>
  <c r="I14" i="1"/>
  <c r="I9" i="1"/>
  <c r="I13" i="1"/>
  <c r="H7" i="1"/>
  <c r="G29" i="1"/>
  <c r="G7" i="1"/>
  <c r="G14" i="1"/>
  <c r="G3" i="1"/>
  <c r="G13" i="1"/>
  <c r="G9" i="1"/>
  <c r="G10" i="1"/>
  <c r="S29" i="1"/>
  <c r="I29" i="1"/>
  <c r="H29" i="1"/>
  <c r="R29" i="1"/>
  <c r="N29" i="1"/>
  <c r="M29" i="1"/>
  <c r="E29" i="1"/>
  <c r="P29" i="1"/>
  <c r="F29" i="1"/>
  <c r="E7" i="1"/>
  <c r="F3" i="1"/>
  <c r="E14" i="1"/>
  <c r="P3" i="1"/>
  <c r="E3" i="1"/>
  <c r="O3" i="1"/>
  <c r="N3" i="1"/>
  <c r="E9" i="1"/>
  <c r="M3" i="1"/>
  <c r="E13" i="1"/>
  <c r="S3" i="1"/>
  <c r="I3" i="1"/>
  <c r="K3" i="1"/>
  <c r="J3" i="1"/>
  <c r="E10" i="1"/>
  <c r="R3" i="1"/>
  <c r="H3" i="1"/>
  <c r="O17" i="1" l="1"/>
  <c r="J11" i="1"/>
  <c r="J15" i="1"/>
  <c r="K17" i="1"/>
  <c r="R18" i="1"/>
  <c r="O18" i="1"/>
  <c r="O11" i="1"/>
  <c r="S15" i="1"/>
  <c r="Q18" i="1"/>
  <c r="Q11" i="1"/>
  <c r="F18" i="1"/>
  <c r="F19" i="1" s="1"/>
  <c r="I11" i="1"/>
  <c r="R11" i="1"/>
  <c r="I18" i="1"/>
  <c r="J18" i="1"/>
  <c r="Q15" i="1"/>
  <c r="Q17" i="1"/>
  <c r="O19" i="1"/>
  <c r="N11" i="1"/>
  <c r="N18" i="1"/>
  <c r="M18" i="1"/>
  <c r="M15" i="1"/>
  <c r="M11" i="1"/>
  <c r="N15" i="1"/>
  <c r="O15" i="1"/>
  <c r="R17" i="1"/>
  <c r="S17" i="1"/>
  <c r="S11" i="1"/>
  <c r="S18" i="1"/>
  <c r="F15" i="1"/>
  <c r="H17" i="1"/>
  <c r="P17" i="1"/>
  <c r="P11" i="1"/>
  <c r="P18" i="1"/>
  <c r="N17" i="1"/>
  <c r="M17" i="1"/>
  <c r="L15" i="1"/>
  <c r="L18" i="1"/>
  <c r="L11" i="1"/>
  <c r="L17" i="1"/>
  <c r="K18" i="1"/>
  <c r="K15" i="1"/>
  <c r="K11" i="1"/>
  <c r="J17" i="1"/>
  <c r="H18" i="1"/>
  <c r="H15" i="1"/>
  <c r="I15" i="1"/>
  <c r="H11" i="1"/>
  <c r="I17" i="1"/>
  <c r="I19" i="1" s="1"/>
  <c r="G17" i="1"/>
  <c r="G15" i="1"/>
  <c r="G11" i="1"/>
  <c r="G18" i="1"/>
  <c r="E17" i="1"/>
  <c r="E11" i="1"/>
  <c r="K19" i="1" l="1"/>
  <c r="M19" i="1"/>
  <c r="R19" i="1"/>
  <c r="Q19" i="1"/>
  <c r="J19" i="1"/>
  <c r="N19" i="1"/>
  <c r="H19" i="1"/>
  <c r="S19" i="1"/>
  <c r="P19" i="1"/>
  <c r="L19" i="1"/>
  <c r="G19" i="1"/>
  <c r="E18" i="1"/>
  <c r="E19" i="1" s="1"/>
  <c r="E15" i="1"/>
</calcChain>
</file>

<file path=xl/sharedStrings.xml><?xml version="1.0" encoding="utf-8"?>
<sst xmlns="http://schemas.openxmlformats.org/spreadsheetml/2006/main" count="435" uniqueCount="54">
  <si>
    <t>TN</t>
  </si>
  <si>
    <t>FP</t>
  </si>
  <si>
    <t>TP</t>
  </si>
  <si>
    <t>FN</t>
  </si>
  <si>
    <t>Classification Accuracy</t>
  </si>
  <si>
    <t>Initial Loss Value</t>
  </si>
  <si>
    <t>Final Loss Value</t>
  </si>
  <si>
    <t>5,5</t>
  </si>
  <si>
    <t>10,10</t>
  </si>
  <si>
    <t>50,50</t>
  </si>
  <si>
    <t>5,5,5</t>
  </si>
  <si>
    <t>10,10,10</t>
  </si>
  <si>
    <t>50,50,50</t>
  </si>
  <si>
    <t>Precision (Safe)</t>
  </si>
  <si>
    <t>Precision (Hostile)</t>
  </si>
  <si>
    <t>Precision (Average)</t>
  </si>
  <si>
    <t>Recall (Safe)</t>
  </si>
  <si>
    <t>Recall (Hostile)</t>
  </si>
  <si>
    <t>Recall (Average)</t>
  </si>
  <si>
    <t>F1 Score (Safe)</t>
  </si>
  <si>
    <t>F1 Score (Hostile)</t>
  </si>
  <si>
    <t>Iterations</t>
  </si>
  <si>
    <t>Time Taken</t>
  </si>
  <si>
    <t>100,100,100</t>
  </si>
  <si>
    <t>100,100</t>
  </si>
  <si>
    <t>Total Loss</t>
  </si>
  <si>
    <t>Test 1</t>
  </si>
  <si>
    <t>Test 2</t>
  </si>
  <si>
    <t>Test 3</t>
  </si>
  <si>
    <t>Test 4</t>
  </si>
  <si>
    <t>Test 5</t>
  </si>
  <si>
    <t>Average</t>
  </si>
  <si>
    <t>Test4</t>
  </si>
  <si>
    <t>25,25</t>
  </si>
  <si>
    <t>25,25,25</t>
  </si>
  <si>
    <t>Control</t>
  </si>
  <si>
    <t>Normal</t>
  </si>
  <si>
    <t>TCP</t>
  </si>
  <si>
    <t>UDP</t>
  </si>
  <si>
    <t>Total Packets</t>
  </si>
  <si>
    <t>Safe</t>
  </si>
  <si>
    <t>Hostile</t>
  </si>
  <si>
    <t>Percentage</t>
  </si>
  <si>
    <t>DDoS detected</t>
  </si>
  <si>
    <t>Combined (UDP)</t>
  </si>
  <si>
    <t>Combined (TCP)</t>
  </si>
  <si>
    <t>DDoS in Action</t>
  </si>
  <si>
    <t>F1 Score (Average)</t>
  </si>
  <si>
    <t>0/0</t>
  </si>
  <si>
    <t>0/5</t>
  </si>
  <si>
    <t>5/5</t>
  </si>
  <si>
    <t>DDoS detected (Detected/Actual)</t>
  </si>
  <si>
    <t>Model Evalutaion</t>
  </si>
  <si>
    <t>DDoS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</si>
</sst>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165" fontId="0" fillId="0" borderId="0" xfId="0" applyNumberFormat="1" applyFont="1"/>
    <xf numFmtId="0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Evalutaion'!$D$3</c:f>
              <c:strCache>
                <c:ptCount val="1"/>
                <c:pt idx="0">
                  <c:v>Classification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Evalutaion'!$E$2:$S$2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Evalutaion'!$E$3:$S$3</c:f>
              <c:numCache>
                <c:formatCode>General</c:formatCode>
                <c:ptCount val="15"/>
                <c:pt idx="0">
                  <c:v>0.7353199289322786</c:v>
                </c:pt>
                <c:pt idx="1">
                  <c:v>0.77098672204392427</c:v>
                </c:pt>
                <c:pt idx="2">
                  <c:v>0.93991546018721295</c:v>
                </c:pt>
                <c:pt idx="3">
                  <c:v>0.99384788629767795</c:v>
                </c:pt>
                <c:pt idx="4">
                  <c:v>0.99375680520652643</c:v>
                </c:pt>
                <c:pt idx="5">
                  <c:v>0.78672120492003494</c:v>
                </c:pt>
                <c:pt idx="6">
                  <c:v>0.83846934086270364</c:v>
                </c:pt>
                <c:pt idx="7">
                  <c:v>0.99380151774218251</c:v>
                </c:pt>
                <c:pt idx="8">
                  <c:v>0.99365438202061118</c:v>
                </c:pt>
                <c:pt idx="9">
                  <c:v>0.9938536823671148</c:v>
                </c:pt>
                <c:pt idx="10">
                  <c:v>0.78647177411008873</c:v>
                </c:pt>
                <c:pt idx="11">
                  <c:v>0.7348695677374214</c:v>
                </c:pt>
                <c:pt idx="12">
                  <c:v>0.89047912793995276</c:v>
                </c:pt>
                <c:pt idx="13">
                  <c:v>0.99379820570250432</c:v>
                </c:pt>
                <c:pt idx="14">
                  <c:v>0.9936657241153749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8-42C3-B707-0C603448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638832"/>
        <c:axId val="629639160"/>
      </c:barChart>
      <c:catAx>
        <c:axId val="6296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39160"/>
        <c:crosses val="autoZero"/>
        <c:auto val="1"/>
        <c:lblAlgn val="ctr"/>
        <c:lblOffset val="100"/>
        <c:noMultiLvlLbl val="0"/>
      </c:catAx>
      <c:valAx>
        <c:axId val="6296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Evalutaion'!$D$30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Evalutaion'!$E$30:$S$30</c:f>
              <c:numCache>
                <c:formatCode>General</c:formatCode>
                <c:ptCount val="15"/>
                <c:pt idx="0">
                  <c:v>8.4</c:v>
                </c:pt>
                <c:pt idx="1">
                  <c:v>8.8000000000000007</c:v>
                </c:pt>
                <c:pt idx="2">
                  <c:v>7</c:v>
                </c:pt>
                <c:pt idx="3">
                  <c:v>8.4</c:v>
                </c:pt>
                <c:pt idx="4">
                  <c:v>6.2</c:v>
                </c:pt>
                <c:pt idx="5">
                  <c:v>10.8</c:v>
                </c:pt>
                <c:pt idx="6">
                  <c:v>6.6</c:v>
                </c:pt>
                <c:pt idx="7">
                  <c:v>7.4</c:v>
                </c:pt>
                <c:pt idx="8">
                  <c:v>5.6</c:v>
                </c:pt>
                <c:pt idx="9">
                  <c:v>6.2</c:v>
                </c:pt>
                <c:pt idx="10">
                  <c:v>6.6</c:v>
                </c:pt>
                <c:pt idx="11">
                  <c:v>9.6</c:v>
                </c:pt>
                <c:pt idx="12">
                  <c:v>6.6</c:v>
                </c:pt>
                <c:pt idx="13">
                  <c:v>5</c:v>
                </c:pt>
                <c:pt idx="1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2-4A87-95C1-6BF90C6A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236840"/>
        <c:axId val="697230608"/>
      </c:barChart>
      <c:catAx>
        <c:axId val="69723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0608"/>
        <c:crosses val="autoZero"/>
        <c:auto val="1"/>
        <c:lblAlgn val="ctr"/>
        <c:lblOffset val="100"/>
        <c:noMultiLvlLbl val="0"/>
      </c:catAx>
      <c:valAx>
        <c:axId val="6972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Evalutaion'!$D$31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Evalutaion'!$E$31:$S$31</c:f>
              <c:numCache>
                <c:formatCode>General</c:formatCode>
                <c:ptCount val="15"/>
                <c:pt idx="0">
                  <c:v>7.1694047600000008</c:v>
                </c:pt>
                <c:pt idx="1">
                  <c:v>9.4543102399999999</c:v>
                </c:pt>
                <c:pt idx="2">
                  <c:v>11.556937399999999</c:v>
                </c:pt>
                <c:pt idx="3">
                  <c:v>25.030094200000001</c:v>
                </c:pt>
                <c:pt idx="4">
                  <c:v>31.971290459999999</c:v>
                </c:pt>
                <c:pt idx="5">
                  <c:v>13.313871880000002</c:v>
                </c:pt>
                <c:pt idx="6">
                  <c:v>13.186497085999999</c:v>
                </c:pt>
                <c:pt idx="7">
                  <c:v>18.262561779999999</c:v>
                </c:pt>
                <c:pt idx="8">
                  <c:v>32.711347919999994</c:v>
                </c:pt>
                <c:pt idx="9">
                  <c:v>55.508996440000011</c:v>
                </c:pt>
                <c:pt idx="10">
                  <c:v>9.6410590399999982</c:v>
                </c:pt>
                <c:pt idx="11">
                  <c:v>17.534892300000003</c:v>
                </c:pt>
                <c:pt idx="12">
                  <c:v>21.039628200000003</c:v>
                </c:pt>
                <c:pt idx="13">
                  <c:v>32.101172099999999</c:v>
                </c:pt>
                <c:pt idx="14">
                  <c:v>74.20591018799999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6-4E63-A659-75260DF8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217488"/>
        <c:axId val="697210272"/>
      </c:barChart>
      <c:catAx>
        <c:axId val="6972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10272"/>
        <c:crosses val="autoZero"/>
        <c:auto val="1"/>
        <c:lblAlgn val="ctr"/>
        <c:lblOffset val="100"/>
        <c:noMultiLvlLbl val="0"/>
      </c:catAx>
      <c:valAx>
        <c:axId val="6972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Value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Evalutaion'!$D$5</c:f>
              <c:strCache>
                <c:ptCount val="1"/>
                <c:pt idx="0">
                  <c:v>Initial Loss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Evalutaion'!$E$4:$S$4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Evalutaion'!$E$5:$S$5</c:f>
              <c:numCache>
                <c:formatCode>0.000000</c:formatCode>
                <c:ptCount val="15"/>
                <c:pt idx="0">
                  <c:v>0.48148719799999995</c:v>
                </c:pt>
                <c:pt idx="1">
                  <c:v>0.42705799799999999</c:v>
                </c:pt>
                <c:pt idx="2">
                  <c:v>0.31007418800000003</c:v>
                </c:pt>
                <c:pt idx="3">
                  <c:v>0.186288432</c:v>
                </c:pt>
                <c:pt idx="4">
                  <c:v>0.11837988399999999</c:v>
                </c:pt>
                <c:pt idx="5">
                  <c:v>0.43244612599999999</c:v>
                </c:pt>
                <c:pt idx="6">
                  <c:v>0.35840738599999999</c:v>
                </c:pt>
                <c:pt idx="7">
                  <c:v>0.16346851200000001</c:v>
                </c:pt>
                <c:pt idx="8">
                  <c:v>6.5599082000000003E-2</c:v>
                </c:pt>
                <c:pt idx="9">
                  <c:v>4.9301570000000003E-2</c:v>
                </c:pt>
                <c:pt idx="10">
                  <c:v>0.43987761399999997</c:v>
                </c:pt>
                <c:pt idx="11">
                  <c:v>0.41527394399999995</c:v>
                </c:pt>
                <c:pt idx="12">
                  <c:v>0.21779525</c:v>
                </c:pt>
                <c:pt idx="13">
                  <c:v>6.4596760000000003E-2</c:v>
                </c:pt>
                <c:pt idx="14">
                  <c:v>4.9470036000000002E-2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2-4806-9162-11A102AB03FE}"/>
            </c:ext>
          </c:extLst>
        </c:ser>
        <c:ser>
          <c:idx val="1"/>
          <c:order val="1"/>
          <c:tx>
            <c:strRef>
              <c:f>'Model Evalutaion'!$D$6</c:f>
              <c:strCache>
                <c:ptCount val="1"/>
                <c:pt idx="0">
                  <c:v>Final Loss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Evalutaion'!$E$4:$S$4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Evalutaion'!$E$6:$S$6</c:f>
              <c:numCache>
                <c:formatCode>0.000000</c:formatCode>
                <c:ptCount val="15"/>
                <c:pt idx="0">
                  <c:v>0.41348923200000004</c:v>
                </c:pt>
                <c:pt idx="1">
                  <c:v>0.41362789999999999</c:v>
                </c:pt>
                <c:pt idx="2">
                  <c:v>0.18757960000000001</c:v>
                </c:pt>
                <c:pt idx="3">
                  <c:v>0.11955128199999998</c:v>
                </c:pt>
                <c:pt idx="4">
                  <c:v>5.6638258000000011E-2</c:v>
                </c:pt>
                <c:pt idx="5">
                  <c:v>0.33672021200000002</c:v>
                </c:pt>
                <c:pt idx="6">
                  <c:v>0.33743205999999998</c:v>
                </c:pt>
                <c:pt idx="7">
                  <c:v>3.4022497999999998E-2</c:v>
                </c:pt>
                <c:pt idx="8">
                  <c:v>4.1488193999999999E-2</c:v>
                </c:pt>
                <c:pt idx="9">
                  <c:v>3.735107E-2</c:v>
                </c:pt>
                <c:pt idx="10">
                  <c:v>0.38416653000000001</c:v>
                </c:pt>
                <c:pt idx="11">
                  <c:v>0.38371404199999998</c:v>
                </c:pt>
                <c:pt idx="12">
                  <c:v>0.24368866799999997</c:v>
                </c:pt>
                <c:pt idx="13">
                  <c:v>4.009211E-2</c:v>
                </c:pt>
                <c:pt idx="14">
                  <c:v>3.3886696000000001E-2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2-4806-9162-11A102AB03FE}"/>
            </c:ext>
          </c:extLst>
        </c:ser>
        <c:ser>
          <c:idx val="2"/>
          <c:order val="2"/>
          <c:tx>
            <c:strRef>
              <c:f>'Model Evalutaion'!$D$7</c:f>
              <c:strCache>
                <c:ptCount val="1"/>
                <c:pt idx="0">
                  <c:v>Total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'Model Evalutaion'!$E$4:$S$4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Evalutaion'!$E$7:$S$7</c:f>
              <c:numCache>
                <c:formatCode>0.000000</c:formatCode>
                <c:ptCount val="15"/>
                <c:pt idx="0">
                  <c:v>6.799796599999991E-2</c:v>
                </c:pt>
                <c:pt idx="1">
                  <c:v>1.3430098000000001E-2</c:v>
                </c:pt>
                <c:pt idx="2">
                  <c:v>0.12249458800000002</c:v>
                </c:pt>
                <c:pt idx="3">
                  <c:v>6.6737150000000023E-2</c:v>
                </c:pt>
                <c:pt idx="4">
                  <c:v>6.174162599999998E-2</c:v>
                </c:pt>
                <c:pt idx="5">
                  <c:v>9.5725913999999968E-2</c:v>
                </c:pt>
                <c:pt idx="6">
                  <c:v>2.0975326000000016E-2</c:v>
                </c:pt>
                <c:pt idx="7">
                  <c:v>0.129446014</c:v>
                </c:pt>
                <c:pt idx="8">
                  <c:v>2.4110888000000004E-2</c:v>
                </c:pt>
                <c:pt idx="9">
                  <c:v>1.1950500000000003E-2</c:v>
                </c:pt>
                <c:pt idx="10">
                  <c:v>5.5711083999999966E-2</c:v>
                </c:pt>
                <c:pt idx="11">
                  <c:v>3.1559901999999973E-2</c:v>
                </c:pt>
                <c:pt idx="12">
                  <c:v>-2.5893417999999974E-2</c:v>
                </c:pt>
                <c:pt idx="13">
                  <c:v>2.4504650000000003E-2</c:v>
                </c:pt>
                <c:pt idx="14">
                  <c:v>1.5583340000000001E-2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2-4806-9162-11A102AB0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85112"/>
        <c:axId val="619889048"/>
      </c:barChart>
      <c:catAx>
        <c:axId val="61988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9048"/>
        <c:crosses val="autoZero"/>
        <c:auto val="1"/>
        <c:lblAlgn val="ctr"/>
        <c:lblOffset val="100"/>
        <c:noMultiLvlLbl val="0"/>
      </c:catAx>
      <c:valAx>
        <c:axId val="6198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Evalutaion'!$D$11</c:f>
              <c:strCache>
                <c:ptCount val="1"/>
                <c:pt idx="0">
                  <c:v>Precision (Average)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Evalutaion'!$E$8:$S$8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Evalutaion'!$E$11:$S$11</c:f>
              <c:numCache>
                <c:formatCode>General</c:formatCode>
                <c:ptCount val="15"/>
                <c:pt idx="0">
                  <c:v>0.78122276715421968</c:v>
                </c:pt>
                <c:pt idx="1">
                  <c:v>0.79325484123622214</c:v>
                </c:pt>
                <c:pt idx="2">
                  <c:v>0.92522822162209462</c:v>
                </c:pt>
                <c:pt idx="3">
                  <c:v>0.99142424813476482</c:v>
                </c:pt>
                <c:pt idx="4">
                  <c:v>0.99136647853754245</c:v>
                </c:pt>
                <c:pt idx="5">
                  <c:v>0.80755994786053009</c:v>
                </c:pt>
                <c:pt idx="6">
                  <c:v>0.83934599624485517</c:v>
                </c:pt>
                <c:pt idx="7">
                  <c:v>0.99135281560579003</c:v>
                </c:pt>
                <c:pt idx="8">
                  <c:v>0.9911518241558348</c:v>
                </c:pt>
                <c:pt idx="9">
                  <c:v>0.99145715543297663</c:v>
                </c:pt>
                <c:pt idx="10">
                  <c:v>0.80677260901456171</c:v>
                </c:pt>
                <c:pt idx="11">
                  <c:v>0.78118168246591102</c:v>
                </c:pt>
                <c:pt idx="12">
                  <c:v>0.87851292097736433</c:v>
                </c:pt>
                <c:pt idx="13">
                  <c:v>0.99136326372145422</c:v>
                </c:pt>
                <c:pt idx="14">
                  <c:v>0.99119117691684444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F-471F-B0F9-6ACF87B7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86264"/>
        <c:axId val="621185608"/>
      </c:barChart>
      <c:catAx>
        <c:axId val="62118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5608"/>
        <c:crosses val="autoZero"/>
        <c:auto val="1"/>
        <c:lblAlgn val="ctr"/>
        <c:lblOffset val="100"/>
        <c:noMultiLvlLbl val="0"/>
      </c:catAx>
      <c:valAx>
        <c:axId val="6211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Evalutaion'!$D$15</c:f>
              <c:strCache>
                <c:ptCount val="1"/>
                <c:pt idx="0">
                  <c:v>Recall (Average)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Evalutaion'!$E$12:$S$12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Evalutaion'!$E$15:$S$15</c:f>
              <c:numCache>
                <c:formatCode>General</c:formatCode>
                <c:ptCount val="15"/>
                <c:pt idx="0">
                  <c:v>0.58109527068228806</c:v>
                </c:pt>
                <c:pt idx="1">
                  <c:v>0.62409803521403973</c:v>
                </c:pt>
                <c:pt idx="2">
                  <c:v>0.88327647400443976</c:v>
                </c:pt>
                <c:pt idx="3">
                  <c:v>0.98741981836919401</c:v>
                </c:pt>
                <c:pt idx="4">
                  <c:v>0.98747274890346248</c:v>
                </c:pt>
                <c:pt idx="5">
                  <c:v>0.64599388395233592</c:v>
                </c:pt>
                <c:pt idx="6">
                  <c:v>0.71716617576034936</c:v>
                </c:pt>
                <c:pt idx="7">
                  <c:v>0.98733144574196108</c:v>
                </c:pt>
                <c:pt idx="8">
                  <c:v>0.98705740395195729</c:v>
                </c:pt>
                <c:pt idx="9">
                  <c:v>0.98754988634397645</c:v>
                </c:pt>
                <c:pt idx="10">
                  <c:v>0.64617129107799376</c:v>
                </c:pt>
                <c:pt idx="11">
                  <c:v>0.58020574025002181</c:v>
                </c:pt>
                <c:pt idx="12">
                  <c:v>0.7956477301990561</c:v>
                </c:pt>
                <c:pt idx="13">
                  <c:v>0.98737873987686986</c:v>
                </c:pt>
                <c:pt idx="14">
                  <c:v>0.98712159327490179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9-40A8-9CB5-23D34B7C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87600"/>
        <c:axId val="630185960"/>
      </c:barChart>
      <c:catAx>
        <c:axId val="6301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5960"/>
        <c:crosses val="autoZero"/>
        <c:auto val="1"/>
        <c:lblAlgn val="ctr"/>
        <c:lblOffset val="100"/>
        <c:noMultiLvlLbl val="0"/>
      </c:catAx>
      <c:valAx>
        <c:axId val="6301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Evalutaion'!$D$9</c:f>
              <c:strCache>
                <c:ptCount val="1"/>
                <c:pt idx="0">
                  <c:v>Precision (Safe)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Evalutaion'!$E$8:$S$8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Evalutaion'!$E$9:$S$9</c:f>
              <c:numCache>
                <c:formatCode>0.00000</c:formatCode>
                <c:ptCount val="15"/>
                <c:pt idx="0">
                  <c:v>0.99889208765936721</c:v>
                </c:pt>
                <c:pt idx="1">
                  <c:v>0.99918114821217363</c:v>
                </c:pt>
                <c:pt idx="2">
                  <c:v>0.99620207486358059</c:v>
                </c:pt>
                <c:pt idx="3">
                  <c:v>0.999330766247297</c:v>
                </c:pt>
                <c:pt idx="4">
                  <c:v>0.99915112077397517</c:v>
                </c:pt>
                <c:pt idx="5">
                  <c:v>0.99959875987078584</c:v>
                </c:pt>
                <c:pt idx="6">
                  <c:v>0.99939888435600699</c:v>
                </c:pt>
                <c:pt idx="7">
                  <c:v>0.99931606091617442</c:v>
                </c:pt>
                <c:pt idx="8">
                  <c:v>0.99927948872824068</c:v>
                </c:pt>
                <c:pt idx="9">
                  <c:v>0.99924154461528336</c:v>
                </c:pt>
                <c:pt idx="10">
                  <c:v>0.99833865199296945</c:v>
                </c:pt>
                <c:pt idx="11">
                  <c:v>0.99977727489530877</c:v>
                </c:pt>
                <c:pt idx="12">
                  <c:v>0.99968650620205268</c:v>
                </c:pt>
                <c:pt idx="13">
                  <c:v>0.99927690215257736</c:v>
                </c:pt>
                <c:pt idx="14">
                  <c:v>0.9992586303036447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1-4833-942B-AF865ABB6392}"/>
            </c:ext>
          </c:extLst>
        </c:ser>
        <c:ser>
          <c:idx val="1"/>
          <c:order val="1"/>
          <c:tx>
            <c:strRef>
              <c:f>'Model Evalutaion'!$D$10</c:f>
              <c:strCache>
                <c:ptCount val="1"/>
                <c:pt idx="0">
                  <c:v>Precision (Hostile)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Evalutaion'!$E$8:$S$8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Evalutaion'!$E$10:$S$10</c:f>
              <c:numCache>
                <c:formatCode>General</c:formatCode>
                <c:ptCount val="15"/>
                <c:pt idx="0">
                  <c:v>0.56355344664907214</c:v>
                </c:pt>
                <c:pt idx="1">
                  <c:v>0.58732853426027076</c:v>
                </c:pt>
                <c:pt idx="2">
                  <c:v>0.85425436838060875</c:v>
                </c:pt>
                <c:pt idx="3">
                  <c:v>0.98351773002223275</c:v>
                </c:pt>
                <c:pt idx="4">
                  <c:v>0.98358183630110962</c:v>
                </c:pt>
                <c:pt idx="5">
                  <c:v>0.61552113585027435</c:v>
                </c:pt>
                <c:pt idx="6">
                  <c:v>0.67929310813370336</c:v>
                </c:pt>
                <c:pt idx="7">
                  <c:v>0.98338957029540552</c:v>
                </c:pt>
                <c:pt idx="8">
                  <c:v>0.98302415958342904</c:v>
                </c:pt>
                <c:pt idx="9">
                  <c:v>0.98367276625066991</c:v>
                </c:pt>
                <c:pt idx="10">
                  <c:v>0.61520656603615398</c:v>
                </c:pt>
                <c:pt idx="11">
                  <c:v>0.56258609003651316</c:v>
                </c:pt>
                <c:pt idx="12">
                  <c:v>0.75733933575267587</c:v>
                </c:pt>
                <c:pt idx="13">
                  <c:v>0.9834496252903312</c:v>
                </c:pt>
                <c:pt idx="14">
                  <c:v>0.98312372353004407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1-4833-942B-AF865ABB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64672"/>
        <c:axId val="621765328"/>
      </c:barChart>
      <c:catAx>
        <c:axId val="621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5328"/>
        <c:crosses val="autoZero"/>
        <c:auto val="1"/>
        <c:lblAlgn val="ctr"/>
        <c:lblOffset val="100"/>
        <c:noMultiLvlLbl val="0"/>
      </c:catAx>
      <c:valAx>
        <c:axId val="6217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Evalutaion'!$D$13</c:f>
              <c:strCache>
                <c:ptCount val="1"/>
                <c:pt idx="0">
                  <c:v>Recall (Safe)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Evalutaion'!$E$12:$S$12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Evalutaion'!$E$13:$S$13</c:f>
              <c:numCache>
                <c:formatCode>General</c:formatCode>
                <c:ptCount val="15"/>
                <c:pt idx="0">
                  <c:v>0.59863709471550386</c:v>
                </c:pt>
                <c:pt idx="1">
                  <c:v>0.6608675361678088</c:v>
                </c:pt>
                <c:pt idx="2">
                  <c:v>0.91229857962827077</c:v>
                </c:pt>
                <c:pt idx="3">
                  <c:v>0.99132190671615517</c:v>
                </c:pt>
                <c:pt idx="4">
                  <c:v>0.99136366150581534</c:v>
                </c:pt>
                <c:pt idx="5">
                  <c:v>0.6764666320543975</c:v>
                </c:pt>
                <c:pt idx="6">
                  <c:v>0.75503924338699546</c:v>
                </c:pt>
                <c:pt idx="7">
                  <c:v>0.99127332118851674</c:v>
                </c:pt>
                <c:pt idx="8">
                  <c:v>0.99109064832048555</c:v>
                </c:pt>
                <c:pt idx="9">
                  <c:v>0.9914270064372831</c:v>
                </c:pt>
                <c:pt idx="10">
                  <c:v>0.67713601611983343</c:v>
                </c:pt>
                <c:pt idx="11">
                  <c:v>0.59782539046353056</c:v>
                </c:pt>
                <c:pt idx="12">
                  <c:v>0.83395612464543645</c:v>
                </c:pt>
                <c:pt idx="13">
                  <c:v>0.99130785446340863</c:v>
                </c:pt>
                <c:pt idx="14">
                  <c:v>0.99111946301975962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A-43F3-8BFF-129CA633D4C9}"/>
            </c:ext>
          </c:extLst>
        </c:ser>
        <c:ser>
          <c:idx val="1"/>
          <c:order val="1"/>
          <c:tx>
            <c:strRef>
              <c:f>'Model Evalutaion'!$D$14</c:f>
              <c:strCache>
                <c:ptCount val="1"/>
                <c:pt idx="0">
                  <c:v>Recall (Hostile)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Evalutaion'!$E$12:$S$12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Evalutaion'!$E$14:$S$14</c:f>
              <c:numCache>
                <c:formatCode>General</c:formatCode>
                <c:ptCount val="15"/>
                <c:pt idx="0">
                  <c:v>0.56355344664907214</c:v>
                </c:pt>
                <c:pt idx="1">
                  <c:v>0.58732853426027076</c:v>
                </c:pt>
                <c:pt idx="2">
                  <c:v>0.85425436838060875</c:v>
                </c:pt>
                <c:pt idx="3">
                  <c:v>0.98351773002223275</c:v>
                </c:pt>
                <c:pt idx="4">
                  <c:v>0.98358183630110962</c:v>
                </c:pt>
                <c:pt idx="5">
                  <c:v>0.61552113585027435</c:v>
                </c:pt>
                <c:pt idx="6">
                  <c:v>0.67929310813370336</c:v>
                </c:pt>
                <c:pt idx="7">
                  <c:v>0.98338957029540552</c:v>
                </c:pt>
                <c:pt idx="8">
                  <c:v>0.98302415958342904</c:v>
                </c:pt>
                <c:pt idx="9">
                  <c:v>0.98367276625066991</c:v>
                </c:pt>
                <c:pt idx="10">
                  <c:v>0.61520656603615398</c:v>
                </c:pt>
                <c:pt idx="11">
                  <c:v>0.56258609003651316</c:v>
                </c:pt>
                <c:pt idx="12">
                  <c:v>0.75733933575267587</c:v>
                </c:pt>
                <c:pt idx="13">
                  <c:v>0.9834496252903312</c:v>
                </c:pt>
                <c:pt idx="14">
                  <c:v>0.98312372353004407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A-43F3-8BFF-129CA633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959672"/>
        <c:axId val="687963280"/>
      </c:barChart>
      <c:catAx>
        <c:axId val="68795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63280"/>
        <c:crosses val="autoZero"/>
        <c:auto val="1"/>
        <c:lblAlgn val="ctr"/>
        <c:lblOffset val="100"/>
        <c:noMultiLvlLbl val="0"/>
      </c:catAx>
      <c:valAx>
        <c:axId val="6879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5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Evalutaion'!$D$19</c:f>
              <c:strCache>
                <c:ptCount val="1"/>
                <c:pt idx="0">
                  <c:v>F1 Score (Average)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Evalutaion'!$E$16:$S$16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Evalutaion'!$E$19:$S$19</c:f>
              <c:numCache>
                <c:formatCode>General</c:formatCode>
                <c:ptCount val="15"/>
                <c:pt idx="0">
                  <c:v>0.65608841909072302</c:v>
                </c:pt>
                <c:pt idx="1">
                  <c:v>0.69143957927462774</c:v>
                </c:pt>
                <c:pt idx="2">
                  <c:v>0.90333018458317693</c:v>
                </c:pt>
                <c:pt idx="3">
                  <c:v>0.9894139778749842</c:v>
                </c:pt>
                <c:pt idx="4">
                  <c:v>0.98941199703229776</c:v>
                </c:pt>
                <c:pt idx="5">
                  <c:v>0.71120258740317377</c:v>
                </c:pt>
                <c:pt idx="6">
                  <c:v>0.76974743112468413</c:v>
                </c:pt>
                <c:pt idx="7">
                  <c:v>0.98933400674046812</c:v>
                </c:pt>
                <c:pt idx="8">
                  <c:v>0.98909619136080307</c:v>
                </c:pt>
                <c:pt idx="9">
                  <c:v>0.98949585173043131</c:v>
                </c:pt>
                <c:pt idx="10">
                  <c:v>0.71107763593706197</c:v>
                </c:pt>
                <c:pt idx="11">
                  <c:v>0.65541124893762981</c:v>
                </c:pt>
                <c:pt idx="12">
                  <c:v>0.83333551745209489</c:v>
                </c:pt>
                <c:pt idx="13">
                  <c:v>0.98936302603715776</c:v>
                </c:pt>
                <c:pt idx="14">
                  <c:v>0.98914806430944857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3-498F-AC6E-8A1D4F7E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28120"/>
        <c:axId val="692123528"/>
      </c:barChart>
      <c:catAx>
        <c:axId val="6921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3528"/>
        <c:crosses val="autoZero"/>
        <c:auto val="1"/>
        <c:lblAlgn val="ctr"/>
        <c:lblOffset val="100"/>
        <c:noMultiLvlLbl val="0"/>
      </c:catAx>
      <c:valAx>
        <c:axId val="6921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Evalutaion'!$D$17</c:f>
              <c:strCache>
                <c:ptCount val="1"/>
                <c:pt idx="0">
                  <c:v>F1 Score (Safe)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Evalutaion'!$E$16:$S$16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Evalutaion'!$E$17:$S$17</c:f>
              <c:numCache>
                <c:formatCode>General</c:formatCode>
                <c:ptCount val="15"/>
                <c:pt idx="0">
                  <c:v>0.74862339153237378</c:v>
                </c:pt>
                <c:pt idx="1">
                  <c:v>0.79555062428898471</c:v>
                </c:pt>
                <c:pt idx="2">
                  <c:v>0.95240600078574522</c:v>
                </c:pt>
                <c:pt idx="3">
                  <c:v>0.99531022572773553</c:v>
                </c:pt>
                <c:pt idx="4">
                  <c:v>0.99524215776348601</c:v>
                </c:pt>
                <c:pt idx="5">
                  <c:v>0.80688403895607319</c:v>
                </c:pt>
                <c:pt idx="6">
                  <c:v>0.86020175411566502</c:v>
                </c:pt>
                <c:pt idx="7">
                  <c:v>0.99527844318553083</c:v>
                </c:pt>
                <c:pt idx="8">
                  <c:v>0.9951682231381771</c:v>
                </c:pt>
                <c:pt idx="9">
                  <c:v>0.9953189372101926</c:v>
                </c:pt>
                <c:pt idx="10">
                  <c:v>0.80694870583796996</c:v>
                </c:pt>
                <c:pt idx="11">
                  <c:v>0.74823640783874656</c:v>
                </c:pt>
                <c:pt idx="12">
                  <c:v>0.90933169915151402</c:v>
                </c:pt>
                <c:pt idx="13">
                  <c:v>0.99527642678398442</c:v>
                </c:pt>
                <c:pt idx="14">
                  <c:v>0.99517240508885296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4DC-A8F6-A65ADF49D01A}"/>
            </c:ext>
          </c:extLst>
        </c:ser>
        <c:ser>
          <c:idx val="1"/>
          <c:order val="1"/>
          <c:tx>
            <c:strRef>
              <c:f>'Model Evalutaion'!$D$18</c:f>
              <c:strCache>
                <c:ptCount val="1"/>
                <c:pt idx="0">
                  <c:v>F1 Score (Hostile)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Evalutaion'!$E$16:$S$16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Evalutaion'!$E$18:$S$18</c:f>
              <c:numCache>
                <c:formatCode>General</c:formatCode>
                <c:ptCount val="15"/>
                <c:pt idx="0">
                  <c:v>0.56355344664907214</c:v>
                </c:pt>
                <c:pt idx="1">
                  <c:v>0.58732853426027076</c:v>
                </c:pt>
                <c:pt idx="2">
                  <c:v>0.85425436838060875</c:v>
                </c:pt>
                <c:pt idx="3">
                  <c:v>0.98351773002223275</c:v>
                </c:pt>
                <c:pt idx="4">
                  <c:v>0.98358183630110951</c:v>
                </c:pt>
                <c:pt idx="5">
                  <c:v>0.61552113585027435</c:v>
                </c:pt>
                <c:pt idx="6">
                  <c:v>0.67929310813370336</c:v>
                </c:pt>
                <c:pt idx="7">
                  <c:v>0.98338957029540552</c:v>
                </c:pt>
                <c:pt idx="8">
                  <c:v>0.98302415958342904</c:v>
                </c:pt>
                <c:pt idx="9">
                  <c:v>0.98367276625066991</c:v>
                </c:pt>
                <c:pt idx="10">
                  <c:v>0.61520656603615398</c:v>
                </c:pt>
                <c:pt idx="11">
                  <c:v>0.56258609003651316</c:v>
                </c:pt>
                <c:pt idx="12">
                  <c:v>0.75733933575267576</c:v>
                </c:pt>
                <c:pt idx="13">
                  <c:v>0.9834496252903312</c:v>
                </c:pt>
                <c:pt idx="14">
                  <c:v>0.98312372353004407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4-44DC-A8F6-A65ADF49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260832"/>
        <c:axId val="694262800"/>
      </c:barChart>
      <c:catAx>
        <c:axId val="6942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2800"/>
        <c:crosses val="autoZero"/>
        <c:auto val="1"/>
        <c:lblAlgn val="ctr"/>
        <c:lblOffset val="100"/>
        <c:noMultiLvlLbl val="0"/>
      </c:catAx>
      <c:valAx>
        <c:axId val="6942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Confusion</a:t>
            </a:r>
            <a:r>
              <a:rPr lang="en-GB" baseline="0"/>
              <a:t> Matrices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Evalutaion'!$D$23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Evalutaion'!$E$23:$S$23</c:f>
              <c:numCache>
                <c:formatCode>General</c:formatCode>
                <c:ptCount val="15"/>
                <c:pt idx="0">
                  <c:v>95208.8</c:v>
                </c:pt>
                <c:pt idx="1">
                  <c:v>107623.6</c:v>
                </c:pt>
                <c:pt idx="2">
                  <c:v>145210.20000000001</c:v>
                </c:pt>
                <c:pt idx="3">
                  <c:v>157686.79999999999</c:v>
                </c:pt>
                <c:pt idx="4">
                  <c:v>157721.20000000001</c:v>
                </c:pt>
                <c:pt idx="5">
                  <c:v>107623</c:v>
                </c:pt>
                <c:pt idx="6">
                  <c:v>120037.8</c:v>
                </c:pt>
                <c:pt idx="7">
                  <c:v>157800.79999999999</c:v>
                </c:pt>
                <c:pt idx="8">
                  <c:v>157829.6</c:v>
                </c:pt>
                <c:pt idx="9">
                  <c:v>157832.79999999999</c:v>
                </c:pt>
                <c:pt idx="10">
                  <c:v>107805.2</c:v>
                </c:pt>
                <c:pt idx="11">
                  <c:v>95163.4</c:v>
                </c:pt>
                <c:pt idx="12">
                  <c:v>132656.4</c:v>
                </c:pt>
                <c:pt idx="13">
                  <c:v>157817.4</c:v>
                </c:pt>
                <c:pt idx="14">
                  <c:v>157699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9-401B-A50C-2F6CAE968B13}"/>
            </c:ext>
          </c:extLst>
        </c:ser>
        <c:ser>
          <c:idx val="1"/>
          <c:order val="1"/>
          <c:tx>
            <c:strRef>
              <c:f>'Model Evalutaion'!$D$24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Evalutaion'!$E$24:$S$24</c:f>
              <c:numCache>
                <c:formatCode>General</c:formatCode>
                <c:ptCount val="15"/>
                <c:pt idx="0">
                  <c:v>105.6</c:v>
                </c:pt>
                <c:pt idx="1">
                  <c:v>88.2</c:v>
                </c:pt>
                <c:pt idx="2">
                  <c:v>553.6</c:v>
                </c:pt>
                <c:pt idx="3">
                  <c:v>105.6</c:v>
                </c:pt>
                <c:pt idx="4">
                  <c:v>134</c:v>
                </c:pt>
                <c:pt idx="5">
                  <c:v>43.2</c:v>
                </c:pt>
                <c:pt idx="6">
                  <c:v>72.2</c:v>
                </c:pt>
                <c:pt idx="7">
                  <c:v>108</c:v>
                </c:pt>
                <c:pt idx="8">
                  <c:v>113.8</c:v>
                </c:pt>
                <c:pt idx="9">
                  <c:v>119.8</c:v>
                </c:pt>
                <c:pt idx="10">
                  <c:v>179.4</c:v>
                </c:pt>
                <c:pt idx="11">
                  <c:v>21.2</c:v>
                </c:pt>
                <c:pt idx="12">
                  <c:v>41.6</c:v>
                </c:pt>
                <c:pt idx="13">
                  <c:v>114.2</c:v>
                </c:pt>
                <c:pt idx="1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9-401B-A50C-2F6CAE968B13}"/>
            </c:ext>
          </c:extLst>
        </c:ser>
        <c:ser>
          <c:idx val="2"/>
          <c:order val="2"/>
          <c:tx>
            <c:strRef>
              <c:f>'Model Evalutaion'!$D$25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Evalutaion'!$E$25:$S$25</c:f>
              <c:numCache>
                <c:formatCode>General</c:formatCode>
                <c:ptCount val="15"/>
                <c:pt idx="0">
                  <c:v>82424.2</c:v>
                </c:pt>
                <c:pt idx="1">
                  <c:v>78603</c:v>
                </c:pt>
                <c:pt idx="2">
                  <c:v>81819.8</c:v>
                </c:pt>
                <c:pt idx="3">
                  <c:v>82370.2</c:v>
                </c:pt>
                <c:pt idx="4">
                  <c:v>82313.8</c:v>
                </c:pt>
                <c:pt idx="5">
                  <c:v>82404</c:v>
                </c:pt>
                <c:pt idx="6">
                  <c:v>82488.600000000006</c:v>
                </c:pt>
                <c:pt idx="7">
                  <c:v>82245</c:v>
                </c:pt>
                <c:pt idx="8">
                  <c:v>82158.8</c:v>
                </c:pt>
                <c:pt idx="9">
                  <c:v>82225.600000000006</c:v>
                </c:pt>
                <c:pt idx="10">
                  <c:v>82182</c:v>
                </c:pt>
                <c:pt idx="11">
                  <c:v>82339.199999999997</c:v>
                </c:pt>
                <c:pt idx="12">
                  <c:v>82432.600000000006</c:v>
                </c:pt>
                <c:pt idx="13">
                  <c:v>82227.600000000006</c:v>
                </c:pt>
                <c:pt idx="14">
                  <c:v>82314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9-401B-A50C-2F6CAE968B13}"/>
            </c:ext>
          </c:extLst>
        </c:ser>
        <c:ser>
          <c:idx val="3"/>
          <c:order val="3"/>
          <c:tx>
            <c:strRef>
              <c:f>'Model Evalutaion'!$D$26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Evalutaion'!$E$26:$S$26</c:f>
              <c:numCache>
                <c:formatCode>General</c:formatCode>
                <c:ptCount val="15"/>
                <c:pt idx="0">
                  <c:v>63833.8</c:v>
                </c:pt>
                <c:pt idx="1">
                  <c:v>55228.4</c:v>
                </c:pt>
                <c:pt idx="2">
                  <c:v>13959.4</c:v>
                </c:pt>
                <c:pt idx="3">
                  <c:v>1380.4</c:v>
                </c:pt>
                <c:pt idx="4">
                  <c:v>1374</c:v>
                </c:pt>
                <c:pt idx="5">
                  <c:v>51472.800000000003</c:v>
                </c:pt>
                <c:pt idx="6">
                  <c:v>38944.400000000001</c:v>
                </c:pt>
                <c:pt idx="7">
                  <c:v>1389.2</c:v>
                </c:pt>
                <c:pt idx="8">
                  <c:v>1418.8</c:v>
                </c:pt>
                <c:pt idx="9">
                  <c:v>1364.8</c:v>
                </c:pt>
                <c:pt idx="10">
                  <c:v>51402.400000000001</c:v>
                </c:pt>
                <c:pt idx="11">
                  <c:v>64019.199999999997</c:v>
                </c:pt>
                <c:pt idx="12">
                  <c:v>26412.400000000001</c:v>
                </c:pt>
                <c:pt idx="13">
                  <c:v>1383.8</c:v>
                </c:pt>
                <c:pt idx="14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9-401B-A50C-2F6CAE96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74288"/>
        <c:axId val="624771992"/>
      </c:lineChart>
      <c:catAx>
        <c:axId val="6247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71992"/>
        <c:crosses val="autoZero"/>
        <c:auto val="1"/>
        <c:lblAlgn val="ctr"/>
        <c:lblOffset val="100"/>
        <c:noMultiLvlLbl val="0"/>
      </c:catAx>
      <c:valAx>
        <c:axId val="6247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554182</xdr:colOff>
      <xdr:row>0</xdr:row>
      <xdr:rowOff>178377</xdr:rowOff>
    </xdr:from>
    <xdr:to>
      <xdr:col>27</xdr:col>
      <xdr:colOff>277091</xdr:colOff>
      <xdr:row>15</xdr:row>
      <xdr:rowOff>64077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77F48-73FB-4E78-A34F-E40012333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554182</xdr:colOff>
      <xdr:row>16</xdr:row>
      <xdr:rowOff>109104</xdr:rowOff>
    </xdr:from>
    <xdr:to>
      <xdr:col>27</xdr:col>
      <xdr:colOff>277091</xdr:colOff>
      <xdr:row>30</xdr:row>
      <xdr:rowOff>185304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F15B6-3852-4C2D-A8B2-4C0D29E32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519547</xdr:colOff>
      <xdr:row>32</xdr:row>
      <xdr:rowOff>126422</xdr:rowOff>
    </xdr:from>
    <xdr:to>
      <xdr:col>27</xdr:col>
      <xdr:colOff>242456</xdr:colOff>
      <xdr:row>47</xdr:row>
      <xdr:rowOff>12122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74286-113D-4AFB-8789-D5F588ECD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554182</xdr:colOff>
      <xdr:row>47</xdr:row>
      <xdr:rowOff>143740</xdr:rowOff>
    </xdr:from>
    <xdr:to>
      <xdr:col>27</xdr:col>
      <xdr:colOff>277091</xdr:colOff>
      <xdr:row>62</xdr:row>
      <xdr:rowOff>29440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A994F-68E7-47AA-B822-BF5C98F95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432955</xdr:colOff>
      <xdr:row>32</xdr:row>
      <xdr:rowOff>126422</xdr:rowOff>
    </xdr:from>
    <xdr:to>
      <xdr:col>35</xdr:col>
      <xdr:colOff>155864</xdr:colOff>
      <xdr:row>47</xdr:row>
      <xdr:rowOff>12122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EA4916-ECED-4951-9B0B-8F378C6C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398319</xdr:colOff>
      <xdr:row>47</xdr:row>
      <xdr:rowOff>109104</xdr:rowOff>
    </xdr:from>
    <xdr:to>
      <xdr:col>35</xdr:col>
      <xdr:colOff>121228</xdr:colOff>
      <xdr:row>61</xdr:row>
      <xdr:rowOff>185304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8BF50-18B3-4D58-8329-E8B214153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536864</xdr:colOff>
      <xdr:row>63</xdr:row>
      <xdr:rowOff>5195</xdr:rowOff>
    </xdr:from>
    <xdr:to>
      <xdr:col>27</xdr:col>
      <xdr:colOff>259773</xdr:colOff>
      <xdr:row>77</xdr:row>
      <xdr:rowOff>81395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255B9B-7811-4FE2-84FE-6176C2519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381000</xdr:colOff>
      <xdr:row>62</xdr:row>
      <xdr:rowOff>178377</xdr:rowOff>
    </xdr:from>
    <xdr:to>
      <xdr:col>35</xdr:col>
      <xdr:colOff>103909</xdr:colOff>
      <xdr:row>77</xdr:row>
      <xdr:rowOff>64077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4C8642-D056-4396-962C-758FA1D73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554183</xdr:colOff>
      <xdr:row>78</xdr:row>
      <xdr:rowOff>126423</xdr:rowOff>
    </xdr:from>
    <xdr:to>
      <xdr:col>27</xdr:col>
      <xdr:colOff>277092</xdr:colOff>
      <xdr:row>93</xdr:row>
      <xdr:rowOff>12123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B25064-BCB5-43FE-8AC4-E2EF5E13D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432954</xdr:colOff>
      <xdr:row>78</xdr:row>
      <xdr:rowOff>126422</xdr:rowOff>
    </xdr:from>
    <xdr:to>
      <xdr:col>35</xdr:col>
      <xdr:colOff>155863</xdr:colOff>
      <xdr:row>93</xdr:row>
      <xdr:rowOff>12122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92FC23-C276-4B0E-B4EC-0AC504C69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398318</xdr:colOff>
      <xdr:row>16</xdr:row>
      <xdr:rowOff>39831</xdr:rowOff>
    </xdr:from>
    <xdr:to>
      <xdr:col>35</xdr:col>
      <xdr:colOff>121227</xdr:colOff>
      <xdr:row>30</xdr:row>
      <xdr:rowOff>116031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53B251-5CC7-4118-8EE2-E3135B0BC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zoomScale="55" zoomScaleNormal="55" workbookViewId="0">
      <selection activeCell="F7" sqref="F7"/>
    </sheetView>
  </sheetViews>
  <sheetFormatPr defaultRowHeight="15" x14ac:dyDescent="0.25"/>
  <cols>
    <col min="1" max="2" width="4" bestFit="1" customWidth="1"/>
    <col min="3" max="3" width="9.28515625" bestFit="1" customWidth="1"/>
    <col min="4" max="4" width="29.140625" bestFit="1" customWidth="1"/>
    <col min="5" max="11" width="14.85546875" bestFit="1" customWidth="1"/>
    <col min="12" max="12" width="16.7109375" bestFit="1" customWidth="1"/>
    <col min="13" max="15" width="14.85546875" bestFit="1" customWidth="1"/>
    <col min="16" max="16" width="16.28515625" bestFit="1" customWidth="1"/>
    <col min="17" max="17" width="16" bestFit="1" customWidth="1"/>
    <col min="18" max="19" width="16.28515625" bestFit="1" customWidth="1"/>
  </cols>
  <sheetData>
    <row r="1" spans="3:19" ht="21" x14ac:dyDescent="0.35">
      <c r="C1" s="9" t="s">
        <v>52</v>
      </c>
      <c r="D1" s="10"/>
    </row>
    <row r="2" spans="3:19" x14ac:dyDescent="0.25">
      <c r="E2" s="2">
        <v>5</v>
      </c>
      <c r="F2" s="2">
        <v>10</v>
      </c>
      <c r="G2" s="2">
        <v>25</v>
      </c>
      <c r="H2" s="2">
        <v>50</v>
      </c>
      <c r="I2" s="2">
        <v>100</v>
      </c>
      <c r="J2" s="2" t="s">
        <v>7</v>
      </c>
      <c r="K2" s="2" t="s">
        <v>8</v>
      </c>
      <c r="L2" s="2" t="s">
        <v>33</v>
      </c>
      <c r="M2" s="2" t="s">
        <v>9</v>
      </c>
      <c r="N2" s="2" t="s">
        <v>24</v>
      </c>
      <c r="O2" s="2" t="s">
        <v>10</v>
      </c>
      <c r="P2" s="2" t="s">
        <v>11</v>
      </c>
      <c r="Q2" s="2" t="s">
        <v>34</v>
      </c>
      <c r="R2" s="2" t="s">
        <v>12</v>
      </c>
      <c r="S2" s="2" t="s">
        <v>23</v>
      </c>
    </row>
    <row r="3" spans="3:19" x14ac:dyDescent="0.25">
      <c r="D3" s="3" t="s">
        <v>4</v>
      </c>
      <c r="E3">
        <f t="shared" ref="E3:S3" si="0">SUM((E23+E25)/(E23+E24+E25+E26))</f>
        <v>0.7353199289322786</v>
      </c>
      <c r="F3">
        <f t="shared" si="0"/>
        <v>0.77098672204392427</v>
      </c>
      <c r="G3">
        <f t="shared" si="0"/>
        <v>0.93991546018721295</v>
      </c>
      <c r="H3">
        <f t="shared" si="0"/>
        <v>0.99384788629767795</v>
      </c>
      <c r="I3">
        <f t="shared" si="0"/>
        <v>0.99375680520652643</v>
      </c>
      <c r="J3">
        <f t="shared" si="0"/>
        <v>0.78672120492003494</v>
      </c>
      <c r="K3">
        <f t="shared" si="0"/>
        <v>0.83846934086270364</v>
      </c>
      <c r="L3">
        <f t="shared" si="0"/>
        <v>0.99380151774218251</v>
      </c>
      <c r="M3">
        <f t="shared" si="0"/>
        <v>0.99365438202061118</v>
      </c>
      <c r="N3">
        <f t="shared" si="0"/>
        <v>0.9938536823671148</v>
      </c>
      <c r="O3">
        <f t="shared" si="0"/>
        <v>0.78647177411008873</v>
      </c>
      <c r="P3">
        <f t="shared" si="0"/>
        <v>0.7348695677374214</v>
      </c>
      <c r="Q3">
        <f t="shared" si="0"/>
        <v>0.89047912793995276</v>
      </c>
      <c r="R3">
        <f t="shared" si="0"/>
        <v>0.99379820570250432</v>
      </c>
      <c r="S3">
        <f t="shared" si="0"/>
        <v>0.9936657241153749</v>
      </c>
    </row>
    <row r="4" spans="3:19" x14ac:dyDescent="0.25">
      <c r="D4" s="3"/>
      <c r="E4" s="2">
        <v>5</v>
      </c>
      <c r="F4" s="2">
        <v>10</v>
      </c>
      <c r="G4" s="2">
        <v>25</v>
      </c>
      <c r="H4" s="2">
        <v>50</v>
      </c>
      <c r="I4" s="2">
        <v>100</v>
      </c>
      <c r="J4" s="2" t="s">
        <v>7</v>
      </c>
      <c r="K4" s="2" t="s">
        <v>8</v>
      </c>
      <c r="L4" s="2" t="s">
        <v>33</v>
      </c>
      <c r="M4" s="2" t="s">
        <v>9</v>
      </c>
      <c r="N4" s="2" t="s">
        <v>24</v>
      </c>
      <c r="O4" s="2" t="s">
        <v>10</v>
      </c>
      <c r="P4" s="2" t="s">
        <v>11</v>
      </c>
      <c r="Q4" s="2" t="s">
        <v>34</v>
      </c>
      <c r="R4" s="2" t="s">
        <v>12</v>
      </c>
      <c r="S4" s="2" t="s">
        <v>23</v>
      </c>
    </row>
    <row r="5" spans="3:19" x14ac:dyDescent="0.25">
      <c r="D5" s="3" t="s">
        <v>5</v>
      </c>
      <c r="E5" s="4">
        <f>SUM(E38+E48+E58+E68+E78)/5</f>
        <v>0.48148719799999995</v>
      </c>
      <c r="F5" s="4">
        <f t="shared" ref="F5:S5" si="1">SUM(F38+F48+F58+F68+F78)/5</f>
        <v>0.42705799799999999</v>
      </c>
      <c r="G5" s="4">
        <f t="shared" si="1"/>
        <v>0.31007418800000003</v>
      </c>
      <c r="H5" s="4">
        <f t="shared" si="1"/>
        <v>0.186288432</v>
      </c>
      <c r="I5" s="4">
        <f t="shared" si="1"/>
        <v>0.11837988399999999</v>
      </c>
      <c r="J5" s="4">
        <f t="shared" si="1"/>
        <v>0.43244612599999999</v>
      </c>
      <c r="K5" s="4">
        <f t="shared" si="1"/>
        <v>0.35840738599999999</v>
      </c>
      <c r="L5" s="4">
        <f t="shared" si="1"/>
        <v>0.16346851200000001</v>
      </c>
      <c r="M5" s="4">
        <f t="shared" si="1"/>
        <v>6.5599082000000003E-2</v>
      </c>
      <c r="N5" s="4">
        <f t="shared" si="1"/>
        <v>4.9301570000000003E-2</v>
      </c>
      <c r="O5" s="4">
        <f t="shared" si="1"/>
        <v>0.43987761399999997</v>
      </c>
      <c r="P5" s="4">
        <f t="shared" si="1"/>
        <v>0.41527394399999995</v>
      </c>
      <c r="Q5" s="4">
        <f t="shared" si="1"/>
        <v>0.21779525</v>
      </c>
      <c r="R5" s="4">
        <f t="shared" si="1"/>
        <v>6.4596760000000003E-2</v>
      </c>
      <c r="S5" s="4">
        <f t="shared" si="1"/>
        <v>4.9470036000000002E-2</v>
      </c>
    </row>
    <row r="6" spans="3:19" x14ac:dyDescent="0.25">
      <c r="D6" s="3" t="s">
        <v>6</v>
      </c>
      <c r="E6" s="4">
        <f>SUM(E39+E49+E59+E69+E79)/5</f>
        <v>0.41348923200000004</v>
      </c>
      <c r="F6" s="4">
        <f t="shared" ref="F6:S6" si="2">SUM(F39+F49+F59+F69+F79)/5</f>
        <v>0.41362789999999999</v>
      </c>
      <c r="G6" s="4">
        <f t="shared" si="2"/>
        <v>0.18757960000000001</v>
      </c>
      <c r="H6" s="4">
        <f t="shared" si="2"/>
        <v>0.11955128199999998</v>
      </c>
      <c r="I6" s="4">
        <f t="shared" si="2"/>
        <v>5.6638258000000011E-2</v>
      </c>
      <c r="J6" s="4">
        <f t="shared" si="2"/>
        <v>0.33672021200000002</v>
      </c>
      <c r="K6" s="4">
        <f t="shared" si="2"/>
        <v>0.33743205999999998</v>
      </c>
      <c r="L6" s="4">
        <f t="shared" si="2"/>
        <v>3.4022497999999998E-2</v>
      </c>
      <c r="M6" s="4">
        <f t="shared" si="2"/>
        <v>4.1488193999999999E-2</v>
      </c>
      <c r="N6" s="4">
        <f t="shared" si="2"/>
        <v>3.735107E-2</v>
      </c>
      <c r="O6" s="4">
        <f t="shared" si="2"/>
        <v>0.38416653000000001</v>
      </c>
      <c r="P6" s="4">
        <f t="shared" si="2"/>
        <v>0.38371404199999998</v>
      </c>
      <c r="Q6" s="4">
        <f t="shared" si="2"/>
        <v>0.24368866799999997</v>
      </c>
      <c r="R6" s="4">
        <f t="shared" si="2"/>
        <v>4.009211E-2</v>
      </c>
      <c r="S6" s="4">
        <f t="shared" si="2"/>
        <v>3.3886696000000001E-2</v>
      </c>
    </row>
    <row r="7" spans="3:19" x14ac:dyDescent="0.25">
      <c r="D7" s="3" t="s">
        <v>25</v>
      </c>
      <c r="E7" s="4">
        <f>SUM(E5-E6)</f>
        <v>6.799796599999991E-2</v>
      </c>
      <c r="F7" s="4">
        <f t="shared" ref="F7:S7" si="3">SUM(F5-F6)</f>
        <v>1.3430098000000001E-2</v>
      </c>
      <c r="G7" s="4">
        <f t="shared" si="3"/>
        <v>0.12249458800000002</v>
      </c>
      <c r="H7" s="4">
        <f t="shared" si="3"/>
        <v>6.6737150000000023E-2</v>
      </c>
      <c r="I7" s="4">
        <f t="shared" si="3"/>
        <v>6.174162599999998E-2</v>
      </c>
      <c r="J7" s="4">
        <f t="shared" si="3"/>
        <v>9.5725913999999968E-2</v>
      </c>
      <c r="K7" s="4">
        <f t="shared" si="3"/>
        <v>2.0975326000000016E-2</v>
      </c>
      <c r="L7" s="4">
        <f t="shared" si="3"/>
        <v>0.129446014</v>
      </c>
      <c r="M7" s="4">
        <f t="shared" si="3"/>
        <v>2.4110888000000004E-2</v>
      </c>
      <c r="N7" s="4">
        <f t="shared" si="3"/>
        <v>1.1950500000000003E-2</v>
      </c>
      <c r="O7" s="4">
        <f t="shared" si="3"/>
        <v>5.5711083999999966E-2</v>
      </c>
      <c r="P7" s="4">
        <f t="shared" si="3"/>
        <v>3.1559901999999973E-2</v>
      </c>
      <c r="Q7" s="4">
        <f t="shared" si="3"/>
        <v>-2.5893417999999974E-2</v>
      </c>
      <c r="R7" s="4">
        <f t="shared" si="3"/>
        <v>2.4504650000000003E-2</v>
      </c>
      <c r="S7" s="4">
        <f t="shared" si="3"/>
        <v>1.5583340000000001E-2</v>
      </c>
    </row>
    <row r="8" spans="3:19" x14ac:dyDescent="0.25">
      <c r="D8" s="3"/>
      <c r="E8" s="2">
        <v>5</v>
      </c>
      <c r="F8" s="2">
        <v>10</v>
      </c>
      <c r="G8" s="2">
        <v>25</v>
      </c>
      <c r="H8" s="2">
        <v>50</v>
      </c>
      <c r="I8" s="2">
        <v>100</v>
      </c>
      <c r="J8" s="2" t="s">
        <v>7</v>
      </c>
      <c r="K8" s="2" t="s">
        <v>8</v>
      </c>
      <c r="L8" s="2" t="s">
        <v>33</v>
      </c>
      <c r="M8" s="2" t="s">
        <v>9</v>
      </c>
      <c r="N8" s="2" t="s">
        <v>24</v>
      </c>
      <c r="O8" s="2" t="s">
        <v>10</v>
      </c>
      <c r="P8" s="2" t="s">
        <v>11</v>
      </c>
      <c r="Q8" s="2" t="s">
        <v>34</v>
      </c>
      <c r="R8" s="2" t="s">
        <v>12</v>
      </c>
      <c r="S8" s="2" t="s">
        <v>23</v>
      </c>
    </row>
    <row r="9" spans="3:19" x14ac:dyDescent="0.25">
      <c r="D9" s="3" t="s">
        <v>13</v>
      </c>
      <c r="E9" s="1">
        <f>SUM((E23/(E23+E24)))</f>
        <v>0.99889208765936721</v>
      </c>
      <c r="F9" s="1">
        <f t="shared" ref="F9:S9" si="4">SUM((F23/(F23+F24)))</f>
        <v>0.99918114821217363</v>
      </c>
      <c r="G9" s="1">
        <f t="shared" si="4"/>
        <v>0.99620207486358059</v>
      </c>
      <c r="H9" s="1">
        <f t="shared" si="4"/>
        <v>0.999330766247297</v>
      </c>
      <c r="I9" s="1">
        <f t="shared" si="4"/>
        <v>0.99915112077397517</v>
      </c>
      <c r="J9" s="1">
        <f t="shared" si="4"/>
        <v>0.99959875987078584</v>
      </c>
      <c r="K9" s="1">
        <f t="shared" si="4"/>
        <v>0.99939888435600699</v>
      </c>
      <c r="L9" s="1">
        <f t="shared" si="4"/>
        <v>0.99931606091617442</v>
      </c>
      <c r="M9" s="1">
        <f t="shared" si="4"/>
        <v>0.99927948872824068</v>
      </c>
      <c r="N9" s="1">
        <f t="shared" si="4"/>
        <v>0.99924154461528336</v>
      </c>
      <c r="O9" s="1">
        <f t="shared" si="4"/>
        <v>0.99833865199296945</v>
      </c>
      <c r="P9" s="1">
        <f t="shared" si="4"/>
        <v>0.99977727489530877</v>
      </c>
      <c r="Q9" s="1">
        <f t="shared" si="4"/>
        <v>0.99968650620205268</v>
      </c>
      <c r="R9" s="1">
        <f t="shared" si="4"/>
        <v>0.99927690215257736</v>
      </c>
      <c r="S9" s="1">
        <f t="shared" si="4"/>
        <v>0.9992586303036447</v>
      </c>
    </row>
    <row r="10" spans="3:19" x14ac:dyDescent="0.25">
      <c r="D10" s="3" t="s">
        <v>14</v>
      </c>
      <c r="E10">
        <f>SUM(E25/(E25+E26))</f>
        <v>0.56355344664907214</v>
      </c>
      <c r="F10">
        <f t="shared" ref="F10:S10" si="5">SUM(F25/(F25+F26))</f>
        <v>0.58732853426027076</v>
      </c>
      <c r="G10">
        <f t="shared" si="5"/>
        <v>0.85425436838060875</v>
      </c>
      <c r="H10">
        <f t="shared" si="5"/>
        <v>0.98351773002223275</v>
      </c>
      <c r="I10">
        <f t="shared" si="5"/>
        <v>0.98358183630110962</v>
      </c>
      <c r="J10">
        <f t="shared" si="5"/>
        <v>0.61552113585027435</v>
      </c>
      <c r="K10">
        <f t="shared" si="5"/>
        <v>0.67929310813370336</v>
      </c>
      <c r="L10">
        <f t="shared" si="5"/>
        <v>0.98338957029540552</v>
      </c>
      <c r="M10">
        <f t="shared" si="5"/>
        <v>0.98302415958342904</v>
      </c>
      <c r="N10">
        <f t="shared" si="5"/>
        <v>0.98367276625066991</v>
      </c>
      <c r="O10">
        <f t="shared" si="5"/>
        <v>0.61520656603615398</v>
      </c>
      <c r="P10">
        <f t="shared" si="5"/>
        <v>0.56258609003651316</v>
      </c>
      <c r="Q10">
        <f t="shared" si="5"/>
        <v>0.75733933575267587</v>
      </c>
      <c r="R10">
        <f t="shared" si="5"/>
        <v>0.9834496252903312</v>
      </c>
      <c r="S10">
        <f t="shared" si="5"/>
        <v>0.98312372353004407</v>
      </c>
    </row>
    <row r="11" spans="3:19" x14ac:dyDescent="0.25">
      <c r="D11" s="3" t="s">
        <v>15</v>
      </c>
      <c r="E11">
        <f>SUM((E9+E10)/2)</f>
        <v>0.78122276715421968</v>
      </c>
      <c r="F11">
        <f t="shared" ref="F11:S11" si="6">SUM((F9+F10)/2)</f>
        <v>0.79325484123622214</v>
      </c>
      <c r="G11">
        <f t="shared" si="6"/>
        <v>0.92522822162209462</v>
      </c>
      <c r="H11">
        <f t="shared" si="6"/>
        <v>0.99142424813476482</v>
      </c>
      <c r="I11">
        <f t="shared" si="6"/>
        <v>0.99136647853754245</v>
      </c>
      <c r="J11">
        <f t="shared" si="6"/>
        <v>0.80755994786053009</v>
      </c>
      <c r="K11">
        <f t="shared" si="6"/>
        <v>0.83934599624485517</v>
      </c>
      <c r="L11">
        <f t="shared" si="6"/>
        <v>0.99135281560579003</v>
      </c>
      <c r="M11">
        <f t="shared" si="6"/>
        <v>0.9911518241558348</v>
      </c>
      <c r="N11">
        <f t="shared" si="6"/>
        <v>0.99145715543297663</v>
      </c>
      <c r="O11">
        <f t="shared" si="6"/>
        <v>0.80677260901456171</v>
      </c>
      <c r="P11">
        <f t="shared" si="6"/>
        <v>0.78118168246591102</v>
      </c>
      <c r="Q11">
        <f t="shared" si="6"/>
        <v>0.87851292097736433</v>
      </c>
      <c r="R11">
        <f t="shared" si="6"/>
        <v>0.99136326372145422</v>
      </c>
      <c r="S11">
        <f t="shared" si="6"/>
        <v>0.99119117691684444</v>
      </c>
    </row>
    <row r="12" spans="3:19" x14ac:dyDescent="0.25">
      <c r="D12" s="3"/>
      <c r="E12" s="2">
        <v>5</v>
      </c>
      <c r="F12" s="2">
        <v>10</v>
      </c>
      <c r="G12" s="2">
        <v>25</v>
      </c>
      <c r="H12" s="2">
        <v>50</v>
      </c>
      <c r="I12" s="2">
        <v>100</v>
      </c>
      <c r="J12" s="2" t="s">
        <v>7</v>
      </c>
      <c r="K12" s="2" t="s">
        <v>8</v>
      </c>
      <c r="L12" s="2" t="s">
        <v>33</v>
      </c>
      <c r="M12" s="2" t="s">
        <v>9</v>
      </c>
      <c r="N12" s="2" t="s">
        <v>24</v>
      </c>
      <c r="O12" s="2" t="s">
        <v>10</v>
      </c>
      <c r="P12" s="2" t="s">
        <v>11</v>
      </c>
      <c r="Q12" s="2" t="s">
        <v>34</v>
      </c>
      <c r="R12" s="2" t="s">
        <v>12</v>
      </c>
      <c r="S12" s="2" t="s">
        <v>23</v>
      </c>
    </row>
    <row r="13" spans="3:19" x14ac:dyDescent="0.25">
      <c r="D13" s="3" t="s">
        <v>16</v>
      </c>
      <c r="E13">
        <f>SUM(E23/(E23+E26))</f>
        <v>0.59863709471550386</v>
      </c>
      <c r="F13">
        <f t="shared" ref="F13:S13" si="7">SUM(F23/(F23+F26))</f>
        <v>0.6608675361678088</v>
      </c>
      <c r="G13">
        <f t="shared" si="7"/>
        <v>0.91229857962827077</v>
      </c>
      <c r="H13">
        <f t="shared" si="7"/>
        <v>0.99132190671615517</v>
      </c>
      <c r="I13">
        <f t="shared" si="7"/>
        <v>0.99136366150581534</v>
      </c>
      <c r="J13">
        <f t="shared" si="7"/>
        <v>0.6764666320543975</v>
      </c>
      <c r="K13">
        <f t="shared" si="7"/>
        <v>0.75503924338699546</v>
      </c>
      <c r="L13">
        <f t="shared" si="7"/>
        <v>0.99127332118851674</v>
      </c>
      <c r="M13">
        <f t="shared" si="7"/>
        <v>0.99109064832048555</v>
      </c>
      <c r="N13">
        <f t="shared" si="7"/>
        <v>0.9914270064372831</v>
      </c>
      <c r="O13">
        <f t="shared" si="7"/>
        <v>0.67713601611983343</v>
      </c>
      <c r="P13">
        <f t="shared" si="7"/>
        <v>0.59782539046353056</v>
      </c>
      <c r="Q13">
        <f t="shared" si="7"/>
        <v>0.83395612464543645</v>
      </c>
      <c r="R13">
        <f t="shared" si="7"/>
        <v>0.99130785446340863</v>
      </c>
      <c r="S13">
        <f t="shared" si="7"/>
        <v>0.99111946301975962</v>
      </c>
    </row>
    <row r="14" spans="3:19" x14ac:dyDescent="0.25">
      <c r="D14" s="3" t="s">
        <v>17</v>
      </c>
      <c r="E14">
        <f>SUM(E25/(E25+E26))</f>
        <v>0.56355344664907214</v>
      </c>
      <c r="F14">
        <f t="shared" ref="F14:S14" si="8">SUM(F25/(F25+F26))</f>
        <v>0.58732853426027076</v>
      </c>
      <c r="G14">
        <f t="shared" si="8"/>
        <v>0.85425436838060875</v>
      </c>
      <c r="H14">
        <f t="shared" si="8"/>
        <v>0.98351773002223275</v>
      </c>
      <c r="I14">
        <f t="shared" si="8"/>
        <v>0.98358183630110962</v>
      </c>
      <c r="J14">
        <f t="shared" si="8"/>
        <v>0.61552113585027435</v>
      </c>
      <c r="K14">
        <f t="shared" si="8"/>
        <v>0.67929310813370336</v>
      </c>
      <c r="L14">
        <f t="shared" si="8"/>
        <v>0.98338957029540552</v>
      </c>
      <c r="M14">
        <f t="shared" si="8"/>
        <v>0.98302415958342904</v>
      </c>
      <c r="N14">
        <f t="shared" si="8"/>
        <v>0.98367276625066991</v>
      </c>
      <c r="O14">
        <f t="shared" si="8"/>
        <v>0.61520656603615398</v>
      </c>
      <c r="P14">
        <f t="shared" si="8"/>
        <v>0.56258609003651316</v>
      </c>
      <c r="Q14">
        <f t="shared" si="8"/>
        <v>0.75733933575267587</v>
      </c>
      <c r="R14">
        <f t="shared" si="8"/>
        <v>0.9834496252903312</v>
      </c>
      <c r="S14">
        <f t="shared" si="8"/>
        <v>0.98312372353004407</v>
      </c>
    </row>
    <row r="15" spans="3:19" x14ac:dyDescent="0.25">
      <c r="D15" s="3" t="s">
        <v>18</v>
      </c>
      <c r="E15">
        <f>SUM(E13+E14)/2</f>
        <v>0.58109527068228806</v>
      </c>
      <c r="F15">
        <f t="shared" ref="F15:S15" si="9">SUM(F13+F14)/2</f>
        <v>0.62409803521403973</v>
      </c>
      <c r="G15">
        <f t="shared" si="9"/>
        <v>0.88327647400443976</v>
      </c>
      <c r="H15">
        <f t="shared" si="9"/>
        <v>0.98741981836919401</v>
      </c>
      <c r="I15">
        <f t="shared" si="9"/>
        <v>0.98747274890346248</v>
      </c>
      <c r="J15">
        <f t="shared" si="9"/>
        <v>0.64599388395233592</v>
      </c>
      <c r="K15">
        <f t="shared" si="9"/>
        <v>0.71716617576034936</v>
      </c>
      <c r="L15">
        <f t="shared" si="9"/>
        <v>0.98733144574196108</v>
      </c>
      <c r="M15">
        <f t="shared" si="9"/>
        <v>0.98705740395195729</v>
      </c>
      <c r="N15">
        <f t="shared" si="9"/>
        <v>0.98754988634397645</v>
      </c>
      <c r="O15">
        <f t="shared" si="9"/>
        <v>0.64617129107799376</v>
      </c>
      <c r="P15">
        <f t="shared" si="9"/>
        <v>0.58020574025002181</v>
      </c>
      <c r="Q15">
        <f t="shared" si="9"/>
        <v>0.7956477301990561</v>
      </c>
      <c r="R15">
        <f t="shared" si="9"/>
        <v>0.98737873987686986</v>
      </c>
      <c r="S15">
        <f t="shared" si="9"/>
        <v>0.98712159327490179</v>
      </c>
    </row>
    <row r="16" spans="3:19" x14ac:dyDescent="0.25">
      <c r="D16" s="3"/>
      <c r="E16" s="2">
        <v>5</v>
      </c>
      <c r="F16" s="2">
        <v>10</v>
      </c>
      <c r="G16" s="2">
        <v>25</v>
      </c>
      <c r="H16" s="2">
        <v>50</v>
      </c>
      <c r="I16" s="2">
        <v>100</v>
      </c>
      <c r="J16" s="2" t="s">
        <v>7</v>
      </c>
      <c r="K16" s="2" t="s">
        <v>8</v>
      </c>
      <c r="L16" s="2" t="s">
        <v>33</v>
      </c>
      <c r="M16" s="2" t="s">
        <v>9</v>
      </c>
      <c r="N16" s="2" t="s">
        <v>24</v>
      </c>
      <c r="O16" s="2" t="s">
        <v>10</v>
      </c>
      <c r="P16" s="2" t="s">
        <v>11</v>
      </c>
      <c r="Q16" s="2" t="s">
        <v>34</v>
      </c>
      <c r="R16" s="2" t="s">
        <v>12</v>
      </c>
      <c r="S16" s="2" t="s">
        <v>23</v>
      </c>
    </row>
    <row r="17" spans="1:19" x14ac:dyDescent="0.25">
      <c r="D17" s="3" t="s">
        <v>19</v>
      </c>
      <c r="E17">
        <f>SUM(2*(E9*E13)/(E9+E13))</f>
        <v>0.74862339153237378</v>
      </c>
      <c r="F17">
        <f t="shared" ref="F17:S17" si="10">SUM(2*(F9*F13)/(F9+F13))</f>
        <v>0.79555062428898471</v>
      </c>
      <c r="G17">
        <f t="shared" si="10"/>
        <v>0.95240600078574522</v>
      </c>
      <c r="H17">
        <f t="shared" si="10"/>
        <v>0.99531022572773553</v>
      </c>
      <c r="I17">
        <f t="shared" si="10"/>
        <v>0.99524215776348601</v>
      </c>
      <c r="J17">
        <f t="shared" si="10"/>
        <v>0.80688403895607319</v>
      </c>
      <c r="K17">
        <f t="shared" si="10"/>
        <v>0.86020175411566502</v>
      </c>
      <c r="L17">
        <f t="shared" si="10"/>
        <v>0.99527844318553083</v>
      </c>
      <c r="M17">
        <f t="shared" si="10"/>
        <v>0.9951682231381771</v>
      </c>
      <c r="N17">
        <f t="shared" si="10"/>
        <v>0.9953189372101926</v>
      </c>
      <c r="O17">
        <f t="shared" si="10"/>
        <v>0.80694870583796996</v>
      </c>
      <c r="P17">
        <f t="shared" si="10"/>
        <v>0.74823640783874656</v>
      </c>
      <c r="Q17">
        <f t="shared" si="10"/>
        <v>0.90933169915151402</v>
      </c>
      <c r="R17">
        <f t="shared" si="10"/>
        <v>0.99527642678398442</v>
      </c>
      <c r="S17">
        <f t="shared" si="10"/>
        <v>0.99517240508885296</v>
      </c>
    </row>
    <row r="18" spans="1:19" x14ac:dyDescent="0.25">
      <c r="D18" s="3" t="s">
        <v>20</v>
      </c>
      <c r="E18">
        <f>SUM(2*(E10*E14)/(E10+E14))</f>
        <v>0.56355344664907214</v>
      </c>
      <c r="F18">
        <f t="shared" ref="F18:S18" si="11">SUM(2*(F10*F14)/(F10+F14))</f>
        <v>0.58732853426027076</v>
      </c>
      <c r="G18">
        <f t="shared" si="11"/>
        <v>0.85425436838060875</v>
      </c>
      <c r="H18">
        <f t="shared" si="11"/>
        <v>0.98351773002223275</v>
      </c>
      <c r="I18">
        <f t="shared" si="11"/>
        <v>0.98358183630110951</v>
      </c>
      <c r="J18">
        <f t="shared" si="11"/>
        <v>0.61552113585027435</v>
      </c>
      <c r="K18">
        <f t="shared" si="11"/>
        <v>0.67929310813370336</v>
      </c>
      <c r="L18">
        <f t="shared" si="11"/>
        <v>0.98338957029540552</v>
      </c>
      <c r="M18">
        <f t="shared" si="11"/>
        <v>0.98302415958342904</v>
      </c>
      <c r="N18">
        <f t="shared" si="11"/>
        <v>0.98367276625066991</v>
      </c>
      <c r="O18">
        <f t="shared" si="11"/>
        <v>0.61520656603615398</v>
      </c>
      <c r="P18">
        <f t="shared" si="11"/>
        <v>0.56258609003651316</v>
      </c>
      <c r="Q18">
        <f t="shared" si="11"/>
        <v>0.75733933575267576</v>
      </c>
      <c r="R18">
        <f t="shared" si="11"/>
        <v>0.9834496252903312</v>
      </c>
      <c r="S18">
        <f t="shared" si="11"/>
        <v>0.98312372353004407</v>
      </c>
    </row>
    <row r="19" spans="1:19" x14ac:dyDescent="0.25">
      <c r="D19" s="3" t="s">
        <v>47</v>
      </c>
      <c r="E19">
        <f>SUM(E17+E18)/2</f>
        <v>0.65608841909072302</v>
      </c>
      <c r="F19">
        <f t="shared" ref="F19:S19" si="12">SUM(F17+F18)/2</f>
        <v>0.69143957927462774</v>
      </c>
      <c r="G19">
        <f t="shared" si="12"/>
        <v>0.90333018458317693</v>
      </c>
      <c r="H19">
        <f t="shared" si="12"/>
        <v>0.9894139778749842</v>
      </c>
      <c r="I19">
        <f t="shared" si="12"/>
        <v>0.98941199703229776</v>
      </c>
      <c r="J19">
        <f t="shared" si="12"/>
        <v>0.71120258740317377</v>
      </c>
      <c r="K19">
        <f t="shared" si="12"/>
        <v>0.76974743112468413</v>
      </c>
      <c r="L19">
        <f t="shared" si="12"/>
        <v>0.98933400674046812</v>
      </c>
      <c r="M19">
        <f t="shared" si="12"/>
        <v>0.98909619136080307</v>
      </c>
      <c r="N19">
        <f t="shared" si="12"/>
        <v>0.98949585173043131</v>
      </c>
      <c r="O19">
        <f t="shared" si="12"/>
        <v>0.71107763593706197</v>
      </c>
      <c r="P19">
        <f t="shared" si="12"/>
        <v>0.65541124893762981</v>
      </c>
      <c r="Q19">
        <f t="shared" si="12"/>
        <v>0.83333551745209489</v>
      </c>
      <c r="R19">
        <f t="shared" si="12"/>
        <v>0.98936302603715776</v>
      </c>
      <c r="S19">
        <f t="shared" si="12"/>
        <v>0.98914806430944857</v>
      </c>
    </row>
    <row r="20" spans="1:19" x14ac:dyDescent="0.25"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2" spans="1:19" x14ac:dyDescent="0.25">
      <c r="E22" s="2">
        <v>5</v>
      </c>
      <c r="F22" s="2">
        <v>10</v>
      </c>
      <c r="G22" s="2">
        <v>25</v>
      </c>
      <c r="H22" s="2">
        <v>50</v>
      </c>
      <c r="I22" s="2">
        <v>100</v>
      </c>
      <c r="J22" s="2" t="s">
        <v>7</v>
      </c>
      <c r="K22" s="2" t="s">
        <v>8</v>
      </c>
      <c r="L22" s="2" t="s">
        <v>33</v>
      </c>
      <c r="M22" s="2" t="s">
        <v>9</v>
      </c>
      <c r="N22" s="2" t="s">
        <v>24</v>
      </c>
      <c r="O22" s="2" t="s">
        <v>10</v>
      </c>
      <c r="P22" s="2" t="s">
        <v>11</v>
      </c>
      <c r="Q22" s="2" t="s">
        <v>34</v>
      </c>
      <c r="R22" s="2" t="s">
        <v>12</v>
      </c>
      <c r="S22" s="2" t="s">
        <v>23</v>
      </c>
    </row>
    <row r="23" spans="1:19" x14ac:dyDescent="0.25">
      <c r="D23" s="3" t="s">
        <v>0</v>
      </c>
      <c r="E23">
        <f>SUM(E34+E44+E54+E64+E74)/5</f>
        <v>95208.8</v>
      </c>
      <c r="F23">
        <f t="shared" ref="F23:S23" si="13">SUM((F34+F44+F54+F64+F74)/5)</f>
        <v>107623.6</v>
      </c>
      <c r="G23">
        <f t="shared" si="13"/>
        <v>145210.20000000001</v>
      </c>
      <c r="H23">
        <f t="shared" si="13"/>
        <v>157686.79999999999</v>
      </c>
      <c r="I23">
        <f t="shared" si="13"/>
        <v>157721.20000000001</v>
      </c>
      <c r="J23">
        <f t="shared" si="13"/>
        <v>107623</v>
      </c>
      <c r="K23">
        <f t="shared" si="13"/>
        <v>120037.8</v>
      </c>
      <c r="L23">
        <f t="shared" si="13"/>
        <v>157800.79999999999</v>
      </c>
      <c r="M23">
        <f t="shared" si="13"/>
        <v>157829.6</v>
      </c>
      <c r="N23">
        <f t="shared" si="13"/>
        <v>157832.79999999999</v>
      </c>
      <c r="O23">
        <f t="shared" si="13"/>
        <v>107805.2</v>
      </c>
      <c r="P23">
        <f t="shared" si="13"/>
        <v>95163.4</v>
      </c>
      <c r="Q23">
        <f t="shared" si="13"/>
        <v>132656.4</v>
      </c>
      <c r="R23">
        <f t="shared" si="13"/>
        <v>157817.4</v>
      </c>
      <c r="S23">
        <f t="shared" si="13"/>
        <v>157699</v>
      </c>
    </row>
    <row r="24" spans="1:19" x14ac:dyDescent="0.25">
      <c r="D24" s="3" t="s">
        <v>3</v>
      </c>
      <c r="E24">
        <f t="shared" ref="E24:J26" si="14">SUM((E35+E45+E55+E65+E75)/5)</f>
        <v>105.6</v>
      </c>
      <c r="F24">
        <f t="shared" si="14"/>
        <v>88.2</v>
      </c>
      <c r="G24">
        <f t="shared" si="14"/>
        <v>553.6</v>
      </c>
      <c r="H24">
        <f t="shared" si="14"/>
        <v>105.6</v>
      </c>
      <c r="I24">
        <f t="shared" si="14"/>
        <v>134</v>
      </c>
      <c r="J24">
        <f t="shared" si="14"/>
        <v>43.2</v>
      </c>
      <c r="K24">
        <f t="shared" ref="K24:L31" si="15">SUM((K35+K45+K55+K65+K75)/5)</f>
        <v>72.2</v>
      </c>
      <c r="L24">
        <f t="shared" si="15"/>
        <v>108</v>
      </c>
      <c r="M24">
        <f t="shared" ref="M24:S31" si="16">SUM((M35+M45+M55+M65+M75)/5)</f>
        <v>113.8</v>
      </c>
      <c r="N24">
        <f t="shared" si="16"/>
        <v>119.8</v>
      </c>
      <c r="O24">
        <f t="shared" si="16"/>
        <v>179.4</v>
      </c>
      <c r="P24">
        <f t="shared" si="16"/>
        <v>21.2</v>
      </c>
      <c r="Q24">
        <f t="shared" si="16"/>
        <v>41.6</v>
      </c>
      <c r="R24">
        <f t="shared" si="16"/>
        <v>114.2</v>
      </c>
      <c r="S24">
        <f t="shared" si="16"/>
        <v>117</v>
      </c>
    </row>
    <row r="25" spans="1:19" x14ac:dyDescent="0.25">
      <c r="D25" s="3" t="s">
        <v>2</v>
      </c>
      <c r="E25">
        <f t="shared" si="14"/>
        <v>82424.2</v>
      </c>
      <c r="F25">
        <f t="shared" si="14"/>
        <v>78603</v>
      </c>
      <c r="G25">
        <f t="shared" si="14"/>
        <v>81819.8</v>
      </c>
      <c r="H25">
        <f t="shared" si="14"/>
        <v>82370.2</v>
      </c>
      <c r="I25">
        <f t="shared" si="14"/>
        <v>82313.8</v>
      </c>
      <c r="J25">
        <f t="shared" si="14"/>
        <v>82404</v>
      </c>
      <c r="K25">
        <f t="shared" si="15"/>
        <v>82488.600000000006</v>
      </c>
      <c r="L25">
        <f t="shared" si="15"/>
        <v>82245</v>
      </c>
      <c r="M25">
        <f t="shared" si="16"/>
        <v>82158.8</v>
      </c>
      <c r="N25">
        <f t="shared" si="16"/>
        <v>82225.600000000006</v>
      </c>
      <c r="O25">
        <f t="shared" si="16"/>
        <v>82182</v>
      </c>
      <c r="P25">
        <f t="shared" si="16"/>
        <v>82339.199999999997</v>
      </c>
      <c r="Q25">
        <f t="shared" si="16"/>
        <v>82432.600000000006</v>
      </c>
      <c r="R25">
        <f t="shared" si="16"/>
        <v>82227.600000000006</v>
      </c>
      <c r="S25">
        <f t="shared" si="16"/>
        <v>82314</v>
      </c>
    </row>
    <row r="26" spans="1:19" x14ac:dyDescent="0.25">
      <c r="C26" s="11" t="s">
        <v>31</v>
      </c>
      <c r="D26" s="3" t="s">
        <v>1</v>
      </c>
      <c r="E26">
        <f t="shared" si="14"/>
        <v>63833.8</v>
      </c>
      <c r="F26">
        <f t="shared" si="14"/>
        <v>55228.4</v>
      </c>
      <c r="G26">
        <f t="shared" si="14"/>
        <v>13959.4</v>
      </c>
      <c r="H26">
        <f t="shared" si="14"/>
        <v>1380.4</v>
      </c>
      <c r="I26">
        <f t="shared" si="14"/>
        <v>1374</v>
      </c>
      <c r="J26">
        <f t="shared" si="14"/>
        <v>51472.800000000003</v>
      </c>
      <c r="K26">
        <f t="shared" si="15"/>
        <v>38944.400000000001</v>
      </c>
      <c r="L26">
        <f t="shared" si="15"/>
        <v>1389.2</v>
      </c>
      <c r="M26">
        <f t="shared" si="16"/>
        <v>1418.8</v>
      </c>
      <c r="N26">
        <f t="shared" si="16"/>
        <v>1364.8</v>
      </c>
      <c r="O26">
        <f t="shared" si="16"/>
        <v>51402.400000000001</v>
      </c>
      <c r="P26">
        <f t="shared" si="16"/>
        <v>64019.199999999997</v>
      </c>
      <c r="Q26">
        <f t="shared" si="16"/>
        <v>26412.400000000001</v>
      </c>
      <c r="R26">
        <f t="shared" si="16"/>
        <v>1383.8</v>
      </c>
      <c r="S26">
        <f t="shared" si="16"/>
        <v>1413</v>
      </c>
    </row>
    <row r="27" spans="1:19" x14ac:dyDescent="0.25">
      <c r="C27" s="11"/>
      <c r="D27" s="3" t="s">
        <v>5</v>
      </c>
      <c r="E27">
        <f t="shared" ref="E27:F31" si="17">SUM((E38+E48+E58+E68+E78)/5)</f>
        <v>0.48148719799999995</v>
      </c>
      <c r="F27">
        <f t="shared" si="17"/>
        <v>0.42705799799999999</v>
      </c>
      <c r="G27">
        <f t="shared" ref="G27" si="18">SUM((G38+G48+G58+G68+G78)/5)</f>
        <v>0.31007418800000003</v>
      </c>
      <c r="H27">
        <f t="shared" ref="H27:J31" si="19">SUM((H38+H48+H58+H68+H78)/5)</f>
        <v>0.186288432</v>
      </c>
      <c r="I27">
        <f t="shared" si="19"/>
        <v>0.11837988399999999</v>
      </c>
      <c r="J27">
        <f t="shared" si="19"/>
        <v>0.43244612599999999</v>
      </c>
      <c r="K27">
        <f t="shared" si="15"/>
        <v>0.35840738599999999</v>
      </c>
      <c r="L27">
        <f t="shared" si="15"/>
        <v>0.16346851200000001</v>
      </c>
      <c r="M27">
        <f t="shared" si="16"/>
        <v>6.5599082000000003E-2</v>
      </c>
      <c r="N27">
        <f t="shared" si="16"/>
        <v>4.9301570000000003E-2</v>
      </c>
      <c r="O27">
        <f t="shared" si="16"/>
        <v>0.43987761399999997</v>
      </c>
      <c r="P27">
        <f t="shared" si="16"/>
        <v>0.41527394399999995</v>
      </c>
      <c r="Q27">
        <f t="shared" si="16"/>
        <v>0.21779525</v>
      </c>
      <c r="R27">
        <f t="shared" si="16"/>
        <v>6.4596760000000003E-2</v>
      </c>
      <c r="S27">
        <f t="shared" si="16"/>
        <v>4.9470036000000002E-2</v>
      </c>
    </row>
    <row r="28" spans="1:19" x14ac:dyDescent="0.25">
      <c r="C28" s="11"/>
      <c r="D28" s="3" t="s">
        <v>6</v>
      </c>
      <c r="E28">
        <f t="shared" si="17"/>
        <v>0.41348923200000004</v>
      </c>
      <c r="F28">
        <f t="shared" si="17"/>
        <v>0.41362789999999999</v>
      </c>
      <c r="G28">
        <f t="shared" ref="G28" si="20">SUM((G39+G49+G59+G69+G79)/5)</f>
        <v>0.18757960000000001</v>
      </c>
      <c r="H28">
        <f t="shared" si="19"/>
        <v>0.11955128199999998</v>
      </c>
      <c r="I28">
        <f t="shared" si="19"/>
        <v>5.6638258000000011E-2</v>
      </c>
      <c r="J28">
        <f t="shared" si="19"/>
        <v>0.33672021200000002</v>
      </c>
      <c r="K28">
        <f t="shared" si="15"/>
        <v>0.33743205999999998</v>
      </c>
      <c r="L28">
        <f t="shared" si="15"/>
        <v>3.4022497999999998E-2</v>
      </c>
      <c r="M28">
        <f t="shared" si="16"/>
        <v>4.1488193999999999E-2</v>
      </c>
      <c r="N28">
        <f t="shared" si="16"/>
        <v>3.735107E-2</v>
      </c>
      <c r="O28">
        <f t="shared" si="16"/>
        <v>0.38416653000000001</v>
      </c>
      <c r="P28">
        <f t="shared" si="16"/>
        <v>0.38371404199999998</v>
      </c>
      <c r="Q28">
        <f t="shared" si="16"/>
        <v>0.24368866799999997</v>
      </c>
      <c r="R28">
        <f t="shared" si="16"/>
        <v>4.009211E-2</v>
      </c>
      <c r="S28">
        <f t="shared" si="16"/>
        <v>3.3886696000000001E-2</v>
      </c>
    </row>
    <row r="29" spans="1:19" x14ac:dyDescent="0.25">
      <c r="C29" s="11"/>
      <c r="D29" s="3" t="s">
        <v>25</v>
      </c>
      <c r="E29">
        <f t="shared" si="17"/>
        <v>6.7997965999999993E-2</v>
      </c>
      <c r="F29">
        <f t="shared" si="17"/>
        <v>1.3430097999999991E-2</v>
      </c>
      <c r="G29">
        <f t="shared" ref="G29" si="21">SUM((G40+G50+G60+G70+G80)/5)</f>
        <v>0.12249458800000002</v>
      </c>
      <c r="H29">
        <f t="shared" si="19"/>
        <v>6.6737149999999995E-2</v>
      </c>
      <c r="I29">
        <f t="shared" si="19"/>
        <v>6.1741625999999994E-2</v>
      </c>
      <c r="J29">
        <f t="shared" si="19"/>
        <v>9.5725913999999995E-2</v>
      </c>
      <c r="K29">
        <f t="shared" si="15"/>
        <v>2.0975326000000009E-2</v>
      </c>
      <c r="L29">
        <f t="shared" si="15"/>
        <v>0.129446014</v>
      </c>
      <c r="M29">
        <f t="shared" si="16"/>
        <v>2.4110888E-2</v>
      </c>
      <c r="N29">
        <f t="shared" si="16"/>
        <v>1.1950499999999999E-2</v>
      </c>
      <c r="O29">
        <f t="shared" si="16"/>
        <v>5.5711084000000001E-2</v>
      </c>
      <c r="P29">
        <f t="shared" si="16"/>
        <v>3.1559901999999987E-2</v>
      </c>
      <c r="Q29">
        <f t="shared" si="16"/>
        <v>-2.5893418000000001E-2</v>
      </c>
      <c r="R29">
        <f t="shared" si="16"/>
        <v>2.4504649999999996E-2</v>
      </c>
      <c r="S29">
        <f t="shared" si="16"/>
        <v>1.5583340000000001E-2</v>
      </c>
    </row>
    <row r="30" spans="1:19" x14ac:dyDescent="0.25">
      <c r="C30" s="11"/>
      <c r="D30" s="3" t="s">
        <v>21</v>
      </c>
      <c r="E30">
        <f t="shared" si="17"/>
        <v>8.4</v>
      </c>
      <c r="F30">
        <f t="shared" si="17"/>
        <v>8.8000000000000007</v>
      </c>
      <c r="G30">
        <f t="shared" ref="G30" si="22">SUM((G41+G51+G61+G71+G81)/5)</f>
        <v>7</v>
      </c>
      <c r="H30">
        <f t="shared" si="19"/>
        <v>8.4</v>
      </c>
      <c r="I30">
        <f t="shared" si="19"/>
        <v>6.2</v>
      </c>
      <c r="J30">
        <f t="shared" si="19"/>
        <v>10.8</v>
      </c>
      <c r="K30">
        <f t="shared" si="15"/>
        <v>6.6</v>
      </c>
      <c r="L30">
        <f t="shared" si="15"/>
        <v>7.4</v>
      </c>
      <c r="M30">
        <f t="shared" si="16"/>
        <v>5.6</v>
      </c>
      <c r="N30">
        <f t="shared" si="16"/>
        <v>6.2</v>
      </c>
      <c r="O30">
        <f t="shared" si="16"/>
        <v>6.6</v>
      </c>
      <c r="P30">
        <f t="shared" si="16"/>
        <v>9.6</v>
      </c>
      <c r="Q30">
        <f t="shared" si="16"/>
        <v>6.6</v>
      </c>
      <c r="R30">
        <f t="shared" si="16"/>
        <v>5</v>
      </c>
      <c r="S30">
        <f t="shared" si="16"/>
        <v>5.4</v>
      </c>
    </row>
    <row r="31" spans="1:19" x14ac:dyDescent="0.25">
      <c r="C31" s="11"/>
      <c r="D31" s="3" t="s">
        <v>22</v>
      </c>
      <c r="E31">
        <f t="shared" si="17"/>
        <v>7.1694047600000008</v>
      </c>
      <c r="F31">
        <f t="shared" si="17"/>
        <v>9.4543102399999999</v>
      </c>
      <c r="G31">
        <f t="shared" ref="G31" si="23">SUM((G42+G52+G62+G72+G82)/5)</f>
        <v>11.556937399999999</v>
      </c>
      <c r="H31">
        <f t="shared" si="19"/>
        <v>25.030094200000001</v>
      </c>
      <c r="I31">
        <f t="shared" si="19"/>
        <v>31.971290459999999</v>
      </c>
      <c r="J31">
        <f t="shared" si="19"/>
        <v>13.313871880000002</v>
      </c>
      <c r="K31">
        <f t="shared" si="15"/>
        <v>13.186497085999999</v>
      </c>
      <c r="L31">
        <f t="shared" si="15"/>
        <v>18.262561779999999</v>
      </c>
      <c r="M31">
        <f t="shared" si="16"/>
        <v>32.711347919999994</v>
      </c>
      <c r="N31">
        <f t="shared" si="16"/>
        <v>55.508996440000011</v>
      </c>
      <c r="O31">
        <f t="shared" si="16"/>
        <v>9.6410590399999982</v>
      </c>
      <c r="P31">
        <f t="shared" si="16"/>
        <v>17.534892300000003</v>
      </c>
      <c r="Q31">
        <f t="shared" si="16"/>
        <v>21.039628200000003</v>
      </c>
      <c r="R31">
        <f t="shared" si="16"/>
        <v>32.101172099999999</v>
      </c>
      <c r="S31">
        <f t="shared" si="16"/>
        <v>74.20591018799999</v>
      </c>
    </row>
    <row r="32" spans="1:19" x14ac:dyDescent="0.25">
      <c r="A32" t="s">
        <v>0</v>
      </c>
      <c r="B32" t="s">
        <v>1</v>
      </c>
      <c r="C32" s="11"/>
    </row>
    <row r="33" spans="1:19" x14ac:dyDescent="0.25">
      <c r="A33" t="s">
        <v>3</v>
      </c>
      <c r="B33" t="s">
        <v>2</v>
      </c>
      <c r="C33" s="11"/>
      <c r="E33" s="2">
        <v>5</v>
      </c>
      <c r="F33" s="2">
        <v>10</v>
      </c>
      <c r="G33" s="2">
        <v>25</v>
      </c>
      <c r="H33" s="2">
        <v>50</v>
      </c>
      <c r="I33" s="2">
        <v>100</v>
      </c>
      <c r="J33" s="2" t="s">
        <v>7</v>
      </c>
      <c r="K33" s="2" t="s">
        <v>8</v>
      </c>
      <c r="L33" s="2" t="s">
        <v>33</v>
      </c>
      <c r="M33" s="2" t="s">
        <v>9</v>
      </c>
      <c r="N33" s="2" t="s">
        <v>24</v>
      </c>
      <c r="O33" s="2" t="s">
        <v>10</v>
      </c>
      <c r="P33" s="2" t="s">
        <v>11</v>
      </c>
      <c r="Q33" s="2" t="s">
        <v>34</v>
      </c>
      <c r="R33" s="2" t="s">
        <v>12</v>
      </c>
      <c r="S33" s="2" t="s">
        <v>23</v>
      </c>
    </row>
    <row r="34" spans="1:19" x14ac:dyDescent="0.25">
      <c r="C34" s="11"/>
      <c r="D34" s="3" t="s">
        <v>0</v>
      </c>
      <c r="E34">
        <v>95012</v>
      </c>
      <c r="F34">
        <v>95044</v>
      </c>
      <c r="G34">
        <v>157790</v>
      </c>
      <c r="H34">
        <v>157827</v>
      </c>
      <c r="I34">
        <v>157557</v>
      </c>
      <c r="J34">
        <v>94903</v>
      </c>
      <c r="K34">
        <v>157188</v>
      </c>
      <c r="L34">
        <v>157842</v>
      </c>
      <c r="M34">
        <v>157701</v>
      </c>
      <c r="N34">
        <v>157843</v>
      </c>
      <c r="O34">
        <v>95427</v>
      </c>
      <c r="P34">
        <v>95417</v>
      </c>
      <c r="Q34">
        <v>95289</v>
      </c>
      <c r="R34">
        <v>157794</v>
      </c>
      <c r="S34">
        <v>157624</v>
      </c>
    </row>
    <row r="35" spans="1:19" x14ac:dyDescent="0.25">
      <c r="D35" s="3" t="s">
        <v>3</v>
      </c>
      <c r="E35">
        <v>30</v>
      </c>
      <c r="F35">
        <v>29</v>
      </c>
      <c r="G35">
        <v>145</v>
      </c>
      <c r="H35">
        <v>109</v>
      </c>
      <c r="I35">
        <v>218</v>
      </c>
      <c r="J35">
        <v>19</v>
      </c>
      <c r="K35">
        <v>122</v>
      </c>
      <c r="L35">
        <v>116</v>
      </c>
      <c r="M35">
        <v>110</v>
      </c>
      <c r="N35">
        <v>135</v>
      </c>
      <c r="O35">
        <v>159</v>
      </c>
      <c r="P35">
        <v>18</v>
      </c>
      <c r="Q35">
        <v>18</v>
      </c>
      <c r="R35">
        <v>97</v>
      </c>
      <c r="S35">
        <v>131</v>
      </c>
    </row>
    <row r="36" spans="1:19" x14ac:dyDescent="0.25">
      <c r="D36" s="3" t="s">
        <v>2</v>
      </c>
      <c r="E36">
        <v>82865</v>
      </c>
      <c r="F36">
        <v>82399</v>
      </c>
      <c r="G36">
        <v>82214</v>
      </c>
      <c r="H36">
        <v>82224</v>
      </c>
      <c r="I36">
        <v>82334</v>
      </c>
      <c r="J36">
        <v>82506</v>
      </c>
      <c r="K36">
        <v>82704</v>
      </c>
      <c r="L36">
        <v>82200</v>
      </c>
      <c r="M36">
        <v>82347</v>
      </c>
      <c r="N36">
        <v>82178</v>
      </c>
      <c r="O36">
        <v>82380</v>
      </c>
      <c r="P36">
        <v>82287</v>
      </c>
      <c r="Q36">
        <v>82248</v>
      </c>
      <c r="R36">
        <v>82265</v>
      </c>
      <c r="S36">
        <v>82361</v>
      </c>
    </row>
    <row r="37" spans="1:19" x14ac:dyDescent="0.25">
      <c r="C37" s="11" t="s">
        <v>26</v>
      </c>
      <c r="D37" s="3" t="s">
        <v>1</v>
      </c>
      <c r="E37">
        <v>63636</v>
      </c>
      <c r="F37">
        <v>64071</v>
      </c>
      <c r="G37">
        <v>1394</v>
      </c>
      <c r="H37">
        <v>1383</v>
      </c>
      <c r="I37">
        <v>1434</v>
      </c>
      <c r="J37">
        <v>64115</v>
      </c>
      <c r="K37">
        <v>1529</v>
      </c>
      <c r="L37">
        <v>1385</v>
      </c>
      <c r="M37">
        <v>1385</v>
      </c>
      <c r="N37">
        <v>1387</v>
      </c>
      <c r="O37">
        <v>63577</v>
      </c>
      <c r="P37">
        <v>63821</v>
      </c>
      <c r="Q37">
        <v>63988</v>
      </c>
      <c r="R37">
        <v>1387</v>
      </c>
      <c r="S37">
        <v>1427</v>
      </c>
    </row>
    <row r="38" spans="1:19" x14ac:dyDescent="0.25">
      <c r="C38" s="11"/>
      <c r="D38" s="3" t="s">
        <v>5</v>
      </c>
      <c r="E38" s="4">
        <v>0.46024903</v>
      </c>
      <c r="F38" s="4">
        <v>0.44921675</v>
      </c>
      <c r="G38">
        <v>0.18897546000000001</v>
      </c>
      <c r="H38" s="4">
        <v>0.18488925</v>
      </c>
      <c r="I38" s="4">
        <v>0.12005254</v>
      </c>
      <c r="J38" s="4">
        <v>0.46206306000000003</v>
      </c>
      <c r="K38" s="4">
        <v>0.20761739000000001</v>
      </c>
      <c r="L38" s="4">
        <v>9.6967680000000001E-2</v>
      </c>
      <c r="M38" s="4">
        <v>6.3215060000000003E-2</v>
      </c>
      <c r="N38" s="4">
        <v>5.0373710000000002E-2</v>
      </c>
      <c r="O38" s="4">
        <v>0.49896312999999998</v>
      </c>
      <c r="P38" s="4">
        <v>0.45270969</v>
      </c>
      <c r="Q38">
        <v>0.41971599999999998</v>
      </c>
      <c r="R38" s="4">
        <v>7.1864559999999994E-2</v>
      </c>
      <c r="S38" s="4">
        <v>4.6844730000000001E-2</v>
      </c>
    </row>
    <row r="39" spans="1:19" x14ac:dyDescent="0.25">
      <c r="C39" s="11"/>
      <c r="D39" s="3" t="s">
        <v>6</v>
      </c>
      <c r="E39" s="5">
        <v>0.41107022999999998</v>
      </c>
      <c r="F39" s="5">
        <v>0.42320583000000001</v>
      </c>
      <c r="G39">
        <v>3.922817E-2</v>
      </c>
      <c r="H39" s="5">
        <v>3.2603189999999997E-2</v>
      </c>
      <c r="I39" s="5">
        <v>0.11923546</v>
      </c>
      <c r="J39" s="5">
        <v>0.41043413000000001</v>
      </c>
      <c r="K39" s="5">
        <v>3.4770210000000003E-2</v>
      </c>
      <c r="L39" s="5">
        <v>3.6380000000000003E-2</v>
      </c>
      <c r="M39" s="5">
        <v>3.4039649999999998E-2</v>
      </c>
      <c r="N39" s="5">
        <v>4.9325399999999998E-2</v>
      </c>
      <c r="O39" s="5">
        <v>0.42606163000000002</v>
      </c>
      <c r="P39" s="5">
        <v>0.41122818999999999</v>
      </c>
      <c r="Q39">
        <v>0.41154544999999998</v>
      </c>
      <c r="R39" s="5">
        <v>6.6358990000000007E-2</v>
      </c>
      <c r="S39" s="5">
        <v>3.4324609999999998E-2</v>
      </c>
    </row>
    <row r="40" spans="1:19" x14ac:dyDescent="0.25">
      <c r="C40" s="11"/>
      <c r="D40" s="3" t="s">
        <v>25</v>
      </c>
      <c r="E40" s="4">
        <f>SUM(E38-E39)</f>
        <v>4.9178800000000022E-2</v>
      </c>
      <c r="F40" s="4">
        <f t="shared" ref="F40:G40" si="24">SUM(F38-F39)</f>
        <v>2.6010919999999993E-2</v>
      </c>
      <c r="G40" s="4">
        <f t="shared" si="24"/>
        <v>0.14974729000000001</v>
      </c>
      <c r="H40" s="4">
        <f t="shared" ref="H40:S40" si="25">SUM(H38-H39)</f>
        <v>0.15228606</v>
      </c>
      <c r="I40" s="4">
        <f t="shared" si="25"/>
        <v>8.1707999999999781E-4</v>
      </c>
      <c r="J40" s="4">
        <f t="shared" si="25"/>
        <v>5.1628930000000017E-2</v>
      </c>
      <c r="K40" s="4">
        <f t="shared" si="25"/>
        <v>0.17284718000000002</v>
      </c>
      <c r="L40" s="4">
        <f t="shared" si="25"/>
        <v>6.0587679999999998E-2</v>
      </c>
      <c r="M40" s="4">
        <f t="shared" si="25"/>
        <v>2.9175410000000006E-2</v>
      </c>
      <c r="N40" s="4">
        <f t="shared" si="25"/>
        <v>1.0483100000000037E-3</v>
      </c>
      <c r="O40" s="4">
        <f t="shared" si="25"/>
        <v>7.2901499999999952E-2</v>
      </c>
      <c r="P40" s="4">
        <f t="shared" si="25"/>
        <v>4.1481500000000004E-2</v>
      </c>
      <c r="Q40" s="4">
        <f t="shared" si="25"/>
        <v>8.1705499999999986E-3</v>
      </c>
      <c r="R40" s="4">
        <f t="shared" si="25"/>
        <v>5.5055699999999874E-3</v>
      </c>
      <c r="S40" s="4">
        <f t="shared" si="25"/>
        <v>1.2520120000000003E-2</v>
      </c>
    </row>
    <row r="41" spans="1:19" x14ac:dyDescent="0.25">
      <c r="C41" s="11"/>
      <c r="D41" s="3" t="s">
        <v>21</v>
      </c>
      <c r="E41">
        <v>9</v>
      </c>
      <c r="F41">
        <v>13</v>
      </c>
      <c r="G41">
        <v>7</v>
      </c>
      <c r="H41">
        <v>12</v>
      </c>
      <c r="I41">
        <v>4</v>
      </c>
      <c r="J41">
        <v>16</v>
      </c>
      <c r="K41">
        <v>7</v>
      </c>
      <c r="L41" s="6">
        <v>6</v>
      </c>
      <c r="M41" s="6">
        <v>6</v>
      </c>
      <c r="N41">
        <v>4</v>
      </c>
      <c r="O41">
        <v>9</v>
      </c>
      <c r="P41">
        <v>15</v>
      </c>
      <c r="Q41">
        <v>5</v>
      </c>
      <c r="R41">
        <v>5</v>
      </c>
      <c r="S41">
        <v>5</v>
      </c>
    </row>
    <row r="42" spans="1:19" x14ac:dyDescent="0.25">
      <c r="C42" s="11"/>
      <c r="D42" s="3" t="s">
        <v>22</v>
      </c>
      <c r="E42">
        <v>7.7774158</v>
      </c>
      <c r="F42">
        <v>13.723438</v>
      </c>
      <c r="G42">
        <v>11.6739484</v>
      </c>
      <c r="H42">
        <v>34.562669399999997</v>
      </c>
      <c r="I42">
        <v>20.2316076</v>
      </c>
      <c r="J42">
        <v>18.475023700000001</v>
      </c>
      <c r="K42">
        <v>28.462392000000001</v>
      </c>
      <c r="L42" s="4">
        <v>15.2045317</v>
      </c>
      <c r="M42">
        <v>57.596785199999999</v>
      </c>
      <c r="N42">
        <v>38.388908000000001</v>
      </c>
      <c r="O42">
        <v>13.169108700000001</v>
      </c>
      <c r="P42">
        <v>27.3430848</v>
      </c>
      <c r="Q42">
        <v>15.9485206</v>
      </c>
      <c r="R42">
        <v>34.680410899999998</v>
      </c>
      <c r="S42">
        <v>98.769036799999995</v>
      </c>
    </row>
    <row r="43" spans="1:19" x14ac:dyDescent="0.25">
      <c r="C43" s="11"/>
      <c r="E43" s="2">
        <v>5</v>
      </c>
      <c r="F43" s="2">
        <v>10</v>
      </c>
      <c r="G43" s="2">
        <v>25</v>
      </c>
      <c r="H43" s="2">
        <v>50</v>
      </c>
      <c r="I43" s="2">
        <v>100</v>
      </c>
      <c r="J43" s="2" t="s">
        <v>7</v>
      </c>
      <c r="K43" s="2" t="s">
        <v>8</v>
      </c>
      <c r="L43" s="2" t="s">
        <v>33</v>
      </c>
      <c r="M43" s="2" t="s">
        <v>9</v>
      </c>
      <c r="N43" s="2" t="s">
        <v>24</v>
      </c>
      <c r="O43" s="2" t="s">
        <v>10</v>
      </c>
      <c r="P43" s="2" t="s">
        <v>11</v>
      </c>
      <c r="Q43" s="2" t="s">
        <v>34</v>
      </c>
      <c r="R43" s="2" t="s">
        <v>12</v>
      </c>
      <c r="S43" s="2" t="s">
        <v>23</v>
      </c>
    </row>
    <row r="44" spans="1:19" x14ac:dyDescent="0.25">
      <c r="C44" s="11"/>
      <c r="D44" s="3" t="s">
        <v>0</v>
      </c>
      <c r="E44">
        <v>95297</v>
      </c>
      <c r="F44">
        <v>95314</v>
      </c>
      <c r="G44">
        <v>157652</v>
      </c>
      <c r="H44">
        <v>157583</v>
      </c>
      <c r="I44">
        <v>157842</v>
      </c>
      <c r="J44">
        <v>157513</v>
      </c>
      <c r="K44">
        <v>95336</v>
      </c>
      <c r="L44" s="6">
        <v>157896</v>
      </c>
      <c r="M44" s="6">
        <v>157530</v>
      </c>
      <c r="N44" s="6">
        <v>157588</v>
      </c>
      <c r="O44" s="6">
        <v>95095</v>
      </c>
      <c r="P44" s="6">
        <v>95200</v>
      </c>
      <c r="Q44" s="6">
        <v>95383</v>
      </c>
      <c r="R44" s="6">
        <v>157864</v>
      </c>
      <c r="S44" s="6">
        <v>157444</v>
      </c>
    </row>
    <row r="45" spans="1:19" x14ac:dyDescent="0.25">
      <c r="C45" s="11"/>
      <c r="D45" s="3" t="s">
        <v>3</v>
      </c>
      <c r="E45">
        <v>159</v>
      </c>
      <c r="F45">
        <v>28</v>
      </c>
      <c r="G45">
        <v>2245</v>
      </c>
      <c r="H45">
        <v>114</v>
      </c>
      <c r="I45">
        <v>122</v>
      </c>
      <c r="J45">
        <v>27</v>
      </c>
      <c r="K45">
        <v>54</v>
      </c>
      <c r="L45" s="6">
        <v>95</v>
      </c>
      <c r="M45" s="6">
        <v>107</v>
      </c>
      <c r="N45" s="6">
        <v>96</v>
      </c>
      <c r="O45" s="6">
        <v>14</v>
      </c>
      <c r="P45" s="6">
        <v>17</v>
      </c>
      <c r="Q45" s="6">
        <v>28</v>
      </c>
      <c r="R45" s="6">
        <v>140</v>
      </c>
      <c r="S45" s="6">
        <v>95</v>
      </c>
    </row>
    <row r="46" spans="1:19" x14ac:dyDescent="0.25">
      <c r="D46" s="3" t="s">
        <v>2</v>
      </c>
      <c r="E46">
        <v>82050</v>
      </c>
      <c r="F46">
        <v>82416</v>
      </c>
      <c r="G46">
        <v>80273</v>
      </c>
      <c r="H46">
        <v>82434</v>
      </c>
      <c r="I46">
        <v>82265</v>
      </c>
      <c r="J46">
        <v>82316</v>
      </c>
      <c r="K46">
        <v>82334</v>
      </c>
      <c r="L46" s="6">
        <v>82204</v>
      </c>
      <c r="M46" s="6">
        <v>82437</v>
      </c>
      <c r="N46" s="6">
        <v>82464</v>
      </c>
      <c r="O46" s="6">
        <v>82689</v>
      </c>
      <c r="P46" s="6">
        <v>82461</v>
      </c>
      <c r="Q46" s="6">
        <v>82404</v>
      </c>
      <c r="R46" s="6">
        <v>82167</v>
      </c>
      <c r="S46" s="6">
        <v>82618</v>
      </c>
    </row>
    <row r="47" spans="1:19" x14ac:dyDescent="0.25">
      <c r="C47" s="11" t="s">
        <v>27</v>
      </c>
      <c r="D47" s="3" t="s">
        <v>1</v>
      </c>
      <c r="E47">
        <v>64037</v>
      </c>
      <c r="F47">
        <v>63786</v>
      </c>
      <c r="G47">
        <v>1373</v>
      </c>
      <c r="H47">
        <v>1412</v>
      </c>
      <c r="I47">
        <v>1314</v>
      </c>
      <c r="J47">
        <v>1687</v>
      </c>
      <c r="K47">
        <v>63819</v>
      </c>
      <c r="L47" s="6">
        <v>1348</v>
      </c>
      <c r="M47" s="6">
        <v>1469</v>
      </c>
      <c r="N47" s="6">
        <v>1395</v>
      </c>
      <c r="O47" s="6">
        <v>63745</v>
      </c>
      <c r="P47" s="6">
        <v>63865</v>
      </c>
      <c r="Q47" s="6">
        <v>63728</v>
      </c>
      <c r="R47" s="6">
        <v>1372</v>
      </c>
      <c r="S47" s="6">
        <v>1386</v>
      </c>
    </row>
    <row r="48" spans="1:19" x14ac:dyDescent="0.25">
      <c r="C48" s="11"/>
      <c r="D48" s="3" t="s">
        <v>5</v>
      </c>
      <c r="E48">
        <v>0.45425508999999997</v>
      </c>
      <c r="F48">
        <v>0.44934985999999999</v>
      </c>
      <c r="G48">
        <v>0.26227502000000003</v>
      </c>
      <c r="H48">
        <v>0.13728451</v>
      </c>
      <c r="I48">
        <v>0.11819343</v>
      </c>
      <c r="J48">
        <v>0.28475242000000001</v>
      </c>
      <c r="K48">
        <v>0.43609378999999998</v>
      </c>
      <c r="L48" s="6">
        <v>0.42041167000000002</v>
      </c>
      <c r="M48" s="6">
        <v>7.9699210000000006E-2</v>
      </c>
      <c r="N48" s="6">
        <v>4.8447589999999999E-2</v>
      </c>
      <c r="O48" s="6">
        <v>0.45661300999999999</v>
      </c>
      <c r="P48" s="6">
        <v>0.47894166999999999</v>
      </c>
      <c r="Q48" s="6">
        <v>0.43265214000000002</v>
      </c>
      <c r="R48" s="6">
        <v>6.6504549999999996E-2</v>
      </c>
      <c r="S48" s="6">
        <v>5.23758E-2</v>
      </c>
    </row>
    <row r="49" spans="3:19" x14ac:dyDescent="0.25">
      <c r="C49" s="11"/>
      <c r="D49" s="3" t="s">
        <v>6</v>
      </c>
      <c r="E49">
        <v>0.41352048000000002</v>
      </c>
      <c r="F49">
        <v>0.41207933000000002</v>
      </c>
      <c r="G49">
        <v>0.41297464</v>
      </c>
      <c r="H49">
        <v>3.6284520000000001E-2</v>
      </c>
      <c r="I49">
        <v>3.5139900000000002E-2</v>
      </c>
      <c r="J49">
        <v>3.5854329999999997E-2</v>
      </c>
      <c r="K49">
        <v>0.41666923</v>
      </c>
      <c r="L49" s="6">
        <v>3.3388319999999999E-2</v>
      </c>
      <c r="M49" s="6">
        <v>7.2994669999999998E-2</v>
      </c>
      <c r="N49" s="6">
        <v>3.4430860000000001E-2</v>
      </c>
      <c r="O49" s="6">
        <v>0.41116535999999998</v>
      </c>
      <c r="P49" s="6">
        <v>0.37943567</v>
      </c>
      <c r="Q49" s="6">
        <v>0.41124285999999999</v>
      </c>
      <c r="R49" s="6">
        <v>3.4670369999999999E-2</v>
      </c>
      <c r="S49" s="6">
        <v>3.3738039999999997E-2</v>
      </c>
    </row>
    <row r="50" spans="3:19" x14ac:dyDescent="0.25">
      <c r="C50" s="11"/>
      <c r="D50" s="3" t="s">
        <v>25</v>
      </c>
      <c r="E50">
        <f>SUM(E48-E49)</f>
        <v>4.0734609999999949E-2</v>
      </c>
      <c r="F50">
        <f t="shared" ref="F50:G50" si="26">SUM(F48-F49)</f>
        <v>3.7270529999999968E-2</v>
      </c>
      <c r="G50">
        <f t="shared" si="26"/>
        <v>-0.15069961999999998</v>
      </c>
      <c r="H50">
        <f t="shared" ref="H50:S50" si="27">SUM(H48-H49)</f>
        <v>0.10099999</v>
      </c>
      <c r="I50">
        <f t="shared" si="27"/>
        <v>8.305353E-2</v>
      </c>
      <c r="J50">
        <f t="shared" si="27"/>
        <v>0.24889809000000002</v>
      </c>
      <c r="K50">
        <f t="shared" si="27"/>
        <v>1.942455999999998E-2</v>
      </c>
      <c r="L50">
        <f t="shared" si="27"/>
        <v>0.38702334999999999</v>
      </c>
      <c r="M50">
        <f t="shared" si="27"/>
        <v>6.7045400000000088E-3</v>
      </c>
      <c r="N50">
        <f t="shared" si="27"/>
        <v>1.4016729999999998E-2</v>
      </c>
      <c r="O50">
        <f t="shared" si="27"/>
        <v>4.5447650000000006E-2</v>
      </c>
      <c r="P50">
        <f t="shared" si="27"/>
        <v>9.9505999999999983E-2</v>
      </c>
      <c r="Q50">
        <f t="shared" si="27"/>
        <v>2.1409280000000031E-2</v>
      </c>
      <c r="R50">
        <f t="shared" si="27"/>
        <v>3.1834179999999997E-2</v>
      </c>
      <c r="S50">
        <f t="shared" si="27"/>
        <v>1.8637760000000003E-2</v>
      </c>
    </row>
    <row r="51" spans="3:19" x14ac:dyDescent="0.25">
      <c r="C51" s="11"/>
      <c r="D51" s="3" t="s">
        <v>21</v>
      </c>
      <c r="E51">
        <v>5</v>
      </c>
      <c r="F51">
        <v>8</v>
      </c>
      <c r="G51">
        <v>4</v>
      </c>
      <c r="H51">
        <v>10</v>
      </c>
      <c r="I51">
        <v>7</v>
      </c>
      <c r="J51">
        <v>5</v>
      </c>
      <c r="K51">
        <v>7</v>
      </c>
      <c r="L51" s="6">
        <v>8</v>
      </c>
      <c r="M51" s="6">
        <v>4</v>
      </c>
      <c r="N51" s="6">
        <v>5</v>
      </c>
      <c r="O51" s="6">
        <v>9</v>
      </c>
      <c r="P51" s="6">
        <v>12</v>
      </c>
      <c r="Q51" s="6">
        <v>10</v>
      </c>
      <c r="R51" s="6">
        <v>5</v>
      </c>
      <c r="S51" s="6">
        <v>5</v>
      </c>
    </row>
    <row r="52" spans="3:19" x14ac:dyDescent="0.25">
      <c r="C52" s="11"/>
      <c r="D52" s="3" t="s">
        <v>22</v>
      </c>
      <c r="E52">
        <v>4.2755482999999996</v>
      </c>
      <c r="F52">
        <v>8.5754541</v>
      </c>
      <c r="G52">
        <v>7.1016819</v>
      </c>
      <c r="H52">
        <v>29.412748700000002</v>
      </c>
      <c r="I52">
        <v>35.801145200000001</v>
      </c>
      <c r="J52">
        <v>6.0060621000000003</v>
      </c>
      <c r="K52">
        <v>9.905322</v>
      </c>
      <c r="L52" s="6">
        <v>19.780492800000001</v>
      </c>
      <c r="M52" s="6">
        <v>19.5841238</v>
      </c>
      <c r="N52" s="6">
        <v>44.284915499999997</v>
      </c>
      <c r="O52" s="6">
        <v>13.005222699999999</v>
      </c>
      <c r="P52" s="6">
        <v>21.5694029</v>
      </c>
      <c r="Q52" s="6">
        <v>31.6877742</v>
      </c>
      <c r="R52" s="6">
        <v>31.562756700000001</v>
      </c>
      <c r="S52" s="6">
        <v>63.173722339999998</v>
      </c>
    </row>
    <row r="53" spans="3:19" x14ac:dyDescent="0.25">
      <c r="C53" s="11"/>
      <c r="E53" s="2">
        <v>5</v>
      </c>
      <c r="F53" s="2">
        <v>10</v>
      </c>
      <c r="G53" s="2">
        <v>25</v>
      </c>
      <c r="H53" s="2">
        <v>50</v>
      </c>
      <c r="I53" s="2">
        <v>100</v>
      </c>
      <c r="J53" s="2" t="s">
        <v>7</v>
      </c>
      <c r="K53" s="2" t="s">
        <v>8</v>
      </c>
      <c r="L53" s="2" t="s">
        <v>33</v>
      </c>
      <c r="M53" s="2" t="s">
        <v>9</v>
      </c>
      <c r="N53" s="2" t="s">
        <v>24</v>
      </c>
      <c r="O53" s="2" t="s">
        <v>10</v>
      </c>
      <c r="P53" s="2" t="s">
        <v>11</v>
      </c>
      <c r="Q53" s="2" t="s">
        <v>34</v>
      </c>
      <c r="R53" s="2" t="s">
        <v>12</v>
      </c>
      <c r="S53" s="2" t="s">
        <v>23</v>
      </c>
    </row>
    <row r="54" spans="3:19" x14ac:dyDescent="0.25">
      <c r="C54" s="11"/>
      <c r="D54" s="3" t="s">
        <v>0</v>
      </c>
      <c r="E54">
        <v>95017</v>
      </c>
      <c r="F54">
        <v>94468</v>
      </c>
      <c r="G54">
        <v>157735</v>
      </c>
      <c r="H54">
        <v>157445</v>
      </c>
      <c r="I54">
        <v>157951</v>
      </c>
      <c r="J54">
        <v>95271</v>
      </c>
      <c r="K54">
        <v>95059</v>
      </c>
      <c r="L54" s="6">
        <v>157655</v>
      </c>
      <c r="M54" s="6">
        <v>157847</v>
      </c>
      <c r="N54" s="6">
        <v>157717</v>
      </c>
      <c r="O54" s="6">
        <v>157923</v>
      </c>
      <c r="P54" s="6">
        <v>95133</v>
      </c>
      <c r="Q54" s="6">
        <v>157525</v>
      </c>
      <c r="R54" s="6">
        <v>157573</v>
      </c>
      <c r="S54" s="6">
        <v>157614</v>
      </c>
    </row>
    <row r="55" spans="3:19" x14ac:dyDescent="0.25">
      <c r="C55" s="11"/>
      <c r="D55" s="3" t="s">
        <v>3</v>
      </c>
      <c r="E55">
        <v>159</v>
      </c>
      <c r="F55">
        <v>34</v>
      </c>
      <c r="G55">
        <v>124</v>
      </c>
      <c r="H55">
        <v>117</v>
      </c>
      <c r="I55">
        <v>103</v>
      </c>
      <c r="J55">
        <v>114</v>
      </c>
      <c r="K55">
        <v>23</v>
      </c>
      <c r="L55" s="6">
        <v>108</v>
      </c>
      <c r="M55" s="6">
        <v>114</v>
      </c>
      <c r="N55" s="6">
        <v>150</v>
      </c>
      <c r="O55" s="6">
        <v>438</v>
      </c>
      <c r="P55" s="6">
        <v>23</v>
      </c>
      <c r="Q55" s="6">
        <v>19</v>
      </c>
      <c r="R55" s="6">
        <v>110</v>
      </c>
      <c r="S55" s="6">
        <v>121</v>
      </c>
    </row>
    <row r="56" spans="3:19" x14ac:dyDescent="0.25">
      <c r="D56" s="3" t="s">
        <v>2</v>
      </c>
      <c r="E56">
        <v>82376</v>
      </c>
      <c r="F56">
        <v>64140</v>
      </c>
      <c r="G56">
        <v>82353</v>
      </c>
      <c r="H56">
        <v>82607</v>
      </c>
      <c r="I56">
        <v>82110</v>
      </c>
      <c r="J56">
        <v>82247</v>
      </c>
      <c r="K56">
        <v>82460</v>
      </c>
      <c r="L56" s="6">
        <v>82338</v>
      </c>
      <c r="M56" s="6">
        <v>82083</v>
      </c>
      <c r="N56" s="6">
        <v>82370</v>
      </c>
      <c r="O56" s="6">
        <v>81627</v>
      </c>
      <c r="P56" s="6">
        <v>82339</v>
      </c>
      <c r="Q56" s="6">
        <v>82492</v>
      </c>
      <c r="R56" s="6">
        <v>82447</v>
      </c>
      <c r="S56" s="6">
        <v>82412</v>
      </c>
    </row>
    <row r="57" spans="3:19" x14ac:dyDescent="0.25">
      <c r="C57" s="11" t="s">
        <v>28</v>
      </c>
      <c r="D57" s="3" t="s">
        <v>1</v>
      </c>
      <c r="E57">
        <v>63991</v>
      </c>
      <c r="F57">
        <v>82901</v>
      </c>
      <c r="G57">
        <v>1331</v>
      </c>
      <c r="H57">
        <v>1374</v>
      </c>
      <c r="I57">
        <v>1379</v>
      </c>
      <c r="J57">
        <v>63911</v>
      </c>
      <c r="K57">
        <v>64001</v>
      </c>
      <c r="L57" s="6">
        <v>1442</v>
      </c>
      <c r="M57" s="6">
        <v>1389</v>
      </c>
      <c r="N57" s="6">
        <v>1306</v>
      </c>
      <c r="O57" s="6">
        <v>1555</v>
      </c>
      <c r="P57" s="6">
        <v>64048</v>
      </c>
      <c r="Q57" s="6">
        <v>1507</v>
      </c>
      <c r="R57" s="6">
        <v>1413</v>
      </c>
      <c r="S57" s="6">
        <v>1396</v>
      </c>
    </row>
    <row r="58" spans="3:19" x14ac:dyDescent="0.25">
      <c r="C58" s="11"/>
      <c r="D58" s="3" t="s">
        <v>5</v>
      </c>
      <c r="E58">
        <v>0.46903941999999998</v>
      </c>
      <c r="F58">
        <v>0.46349919000000001</v>
      </c>
      <c r="G58">
        <v>0.39487554000000002</v>
      </c>
      <c r="H58">
        <v>0.13306488</v>
      </c>
      <c r="I58">
        <v>9.4726009999999999E-2</v>
      </c>
      <c r="J58">
        <v>0.48934023999999998</v>
      </c>
      <c r="K58">
        <v>0.45056986999999998</v>
      </c>
      <c r="L58" s="6">
        <v>0.116492</v>
      </c>
      <c r="M58" s="6">
        <v>5.555177E-2</v>
      </c>
      <c r="N58" s="6">
        <v>4.91213E-2</v>
      </c>
      <c r="O58" s="6">
        <v>0.27657429</v>
      </c>
      <c r="P58" s="6">
        <v>0.30300674999999999</v>
      </c>
      <c r="Q58" s="6">
        <v>8.69978E-2</v>
      </c>
      <c r="R58" s="6">
        <v>6.5534289999999995E-2</v>
      </c>
      <c r="S58" s="6">
        <v>4.7248789999999999E-2</v>
      </c>
    </row>
    <row r="59" spans="3:19" x14ac:dyDescent="0.25">
      <c r="C59" s="11"/>
      <c r="D59" s="3" t="s">
        <v>6</v>
      </c>
      <c r="E59">
        <v>0.41301198</v>
      </c>
      <c r="F59">
        <v>0.41217231999999998</v>
      </c>
      <c r="G59">
        <v>3.9228720000000002E-2</v>
      </c>
      <c r="H59">
        <v>8.3851869999999995E-2</v>
      </c>
      <c r="I59">
        <v>5.4943819999999997E-2</v>
      </c>
      <c r="J59">
        <v>0.41161217</v>
      </c>
      <c r="K59">
        <v>0.41249061999999997</v>
      </c>
      <c r="L59" s="6">
        <v>3.2870509999999999E-2</v>
      </c>
      <c r="M59" s="6">
        <v>3.319623E-2</v>
      </c>
      <c r="N59" s="6">
        <v>3.4652549999999997E-2</v>
      </c>
      <c r="O59" s="6">
        <v>0.25261201</v>
      </c>
      <c r="P59" s="6">
        <v>0.30238838000000001</v>
      </c>
      <c r="Q59" s="6">
        <v>3.3382710000000003E-2</v>
      </c>
      <c r="R59" s="6">
        <v>3.2939570000000001E-2</v>
      </c>
      <c r="S59" s="6">
        <v>3.3882679999999998E-2</v>
      </c>
    </row>
    <row r="60" spans="3:19" x14ac:dyDescent="0.25">
      <c r="C60" s="11"/>
      <c r="D60" s="3" t="s">
        <v>25</v>
      </c>
      <c r="E60">
        <f>SUM(E58-E59)</f>
        <v>5.6027439999999984E-2</v>
      </c>
      <c r="F60">
        <f t="shared" ref="F60:G60" si="28">SUM(F58-F59)</f>
        <v>5.1326870000000024E-2</v>
      </c>
      <c r="G60">
        <f t="shared" si="28"/>
        <v>0.35564682000000003</v>
      </c>
      <c r="H60">
        <f t="shared" ref="H60:S60" si="29">SUM(H58-H59)</f>
        <v>4.9213010000000001E-2</v>
      </c>
      <c r="I60">
        <f t="shared" si="29"/>
        <v>3.9782190000000002E-2</v>
      </c>
      <c r="J60">
        <f t="shared" si="29"/>
        <v>7.7728069999999982E-2</v>
      </c>
      <c r="K60">
        <f t="shared" si="29"/>
        <v>3.8079250000000009E-2</v>
      </c>
      <c r="L60">
        <f t="shared" si="29"/>
        <v>8.3621489999999993E-2</v>
      </c>
      <c r="M60">
        <f t="shared" si="29"/>
        <v>2.235554E-2</v>
      </c>
      <c r="N60">
        <f t="shared" si="29"/>
        <v>1.4468750000000002E-2</v>
      </c>
      <c r="O60">
        <f t="shared" si="29"/>
        <v>2.3962280000000002E-2</v>
      </c>
      <c r="P60">
        <f t="shared" si="29"/>
        <v>6.1836999999997921E-4</v>
      </c>
      <c r="Q60">
        <f t="shared" si="29"/>
        <v>5.3615089999999997E-2</v>
      </c>
      <c r="R60">
        <f t="shared" si="29"/>
        <v>3.2594719999999994E-2</v>
      </c>
      <c r="S60">
        <f t="shared" si="29"/>
        <v>1.336611E-2</v>
      </c>
    </row>
    <row r="61" spans="3:19" x14ac:dyDescent="0.25">
      <c r="C61" s="11"/>
      <c r="D61" s="3" t="s">
        <v>21</v>
      </c>
      <c r="E61">
        <v>6</v>
      </c>
      <c r="F61">
        <v>8</v>
      </c>
      <c r="G61">
        <v>12</v>
      </c>
      <c r="H61">
        <v>7</v>
      </c>
      <c r="I61">
        <v>6</v>
      </c>
      <c r="J61">
        <v>12</v>
      </c>
      <c r="K61">
        <v>6</v>
      </c>
      <c r="L61">
        <v>9</v>
      </c>
      <c r="M61">
        <v>6</v>
      </c>
      <c r="N61">
        <v>9</v>
      </c>
      <c r="O61">
        <v>4</v>
      </c>
      <c r="P61">
        <v>8</v>
      </c>
      <c r="Q61">
        <v>6</v>
      </c>
      <c r="R61">
        <v>5</v>
      </c>
      <c r="S61">
        <v>4</v>
      </c>
    </row>
    <row r="62" spans="3:19" x14ac:dyDescent="0.25">
      <c r="C62" s="11"/>
      <c r="D62" s="3" t="s">
        <v>22</v>
      </c>
      <c r="E62">
        <v>5.1385554999999998</v>
      </c>
      <c r="F62">
        <v>8.5449193000000001</v>
      </c>
      <c r="G62">
        <v>19.1977817</v>
      </c>
      <c r="H62">
        <v>21.573104900000001</v>
      </c>
      <c r="I62">
        <v>30.389074900000001</v>
      </c>
      <c r="J62">
        <v>13.9031968</v>
      </c>
      <c r="K62">
        <v>8.7391402300000003</v>
      </c>
      <c r="L62">
        <v>21.895851499999999</v>
      </c>
      <c r="M62">
        <v>28.799237300000001</v>
      </c>
      <c r="N62">
        <v>78.468196000000006</v>
      </c>
      <c r="O62">
        <v>5.9619803999999998</v>
      </c>
      <c r="P62">
        <v>14.8753587</v>
      </c>
      <c r="Q62">
        <v>19.4601173</v>
      </c>
      <c r="R62">
        <v>31.278806899999999</v>
      </c>
      <c r="S62">
        <v>49.315799300000002</v>
      </c>
    </row>
    <row r="63" spans="3:19" x14ac:dyDescent="0.25">
      <c r="C63" s="11"/>
      <c r="E63" s="2">
        <v>5</v>
      </c>
      <c r="F63" s="2">
        <v>10</v>
      </c>
      <c r="G63" s="2">
        <v>25</v>
      </c>
      <c r="H63" s="2">
        <v>50</v>
      </c>
      <c r="I63" s="2">
        <v>100</v>
      </c>
      <c r="J63" s="2" t="s">
        <v>7</v>
      </c>
      <c r="K63" s="2" t="s">
        <v>8</v>
      </c>
      <c r="L63" s="2" t="s">
        <v>33</v>
      </c>
      <c r="M63" s="2" t="s">
        <v>9</v>
      </c>
      <c r="N63" s="2" t="s">
        <v>24</v>
      </c>
      <c r="O63" s="2" t="s">
        <v>10</v>
      </c>
      <c r="P63" s="2" t="s">
        <v>11</v>
      </c>
      <c r="Q63" s="2" t="s">
        <v>34</v>
      </c>
      <c r="R63" s="2" t="s">
        <v>12</v>
      </c>
      <c r="S63" s="2" t="s">
        <v>23</v>
      </c>
    </row>
    <row r="64" spans="3:19" x14ac:dyDescent="0.25">
      <c r="C64" s="11"/>
      <c r="D64" s="3" t="s">
        <v>0</v>
      </c>
      <c r="E64">
        <v>95546</v>
      </c>
      <c r="F64">
        <v>157927</v>
      </c>
      <c r="G64">
        <v>95006</v>
      </c>
      <c r="H64">
        <v>158043</v>
      </c>
      <c r="I64">
        <v>157819</v>
      </c>
      <c r="J64">
        <v>94872</v>
      </c>
      <c r="K64">
        <v>95002</v>
      </c>
      <c r="L64">
        <v>157759</v>
      </c>
      <c r="M64">
        <v>158139</v>
      </c>
      <c r="N64">
        <v>158190</v>
      </c>
      <c r="O64">
        <v>95280</v>
      </c>
      <c r="P64">
        <v>95054</v>
      </c>
      <c r="Q64">
        <v>157602</v>
      </c>
      <c r="R64">
        <v>157844</v>
      </c>
      <c r="S64">
        <v>157771</v>
      </c>
    </row>
    <row r="65" spans="3:19" x14ac:dyDescent="0.25">
      <c r="C65" s="11"/>
      <c r="D65" s="3" t="s">
        <v>3</v>
      </c>
      <c r="E65">
        <v>147</v>
      </c>
      <c r="F65">
        <v>336</v>
      </c>
      <c r="G65">
        <v>39</v>
      </c>
      <c r="H65">
        <v>99</v>
      </c>
      <c r="I65">
        <v>102</v>
      </c>
      <c r="J65">
        <v>31</v>
      </c>
      <c r="K65">
        <v>42</v>
      </c>
      <c r="L65">
        <v>119</v>
      </c>
      <c r="M65">
        <v>114</v>
      </c>
      <c r="N65">
        <v>101</v>
      </c>
      <c r="O65">
        <v>130</v>
      </c>
      <c r="P65">
        <v>25</v>
      </c>
      <c r="Q65">
        <v>25</v>
      </c>
      <c r="R65">
        <v>109</v>
      </c>
      <c r="S65">
        <v>123</v>
      </c>
    </row>
    <row r="66" spans="3:19" x14ac:dyDescent="0.25">
      <c r="D66" s="3" t="s">
        <v>2</v>
      </c>
      <c r="E66">
        <v>82581</v>
      </c>
      <c r="F66">
        <v>81877</v>
      </c>
      <c r="G66">
        <v>82208</v>
      </c>
      <c r="H66">
        <v>82042</v>
      </c>
      <c r="I66">
        <v>82297</v>
      </c>
      <c r="J66">
        <v>82756</v>
      </c>
      <c r="K66">
        <v>82614</v>
      </c>
      <c r="L66">
        <v>82325</v>
      </c>
      <c r="M66">
        <v>81869</v>
      </c>
      <c r="N66">
        <v>81921</v>
      </c>
      <c r="O66">
        <v>82150</v>
      </c>
      <c r="P66">
        <v>82224</v>
      </c>
      <c r="Q66">
        <v>82491</v>
      </c>
      <c r="R66">
        <v>82227</v>
      </c>
      <c r="S66">
        <v>82217</v>
      </c>
    </row>
    <row r="67" spans="3:19" x14ac:dyDescent="0.25">
      <c r="C67" s="11" t="s">
        <v>32</v>
      </c>
      <c r="D67" s="3" t="s">
        <v>1</v>
      </c>
      <c r="E67">
        <v>63416</v>
      </c>
      <c r="F67">
        <v>1403</v>
      </c>
      <c r="G67">
        <v>64290</v>
      </c>
      <c r="H67">
        <v>1359</v>
      </c>
      <c r="I67">
        <v>1325</v>
      </c>
      <c r="J67">
        <v>63884</v>
      </c>
      <c r="K67">
        <v>63885</v>
      </c>
      <c r="L67">
        <v>1340</v>
      </c>
      <c r="M67">
        <v>1421</v>
      </c>
      <c r="N67">
        <v>1331</v>
      </c>
      <c r="O67">
        <v>64113</v>
      </c>
      <c r="P67">
        <v>64240</v>
      </c>
      <c r="Q67">
        <v>1425</v>
      </c>
      <c r="R67">
        <v>1363</v>
      </c>
      <c r="S67">
        <v>1432</v>
      </c>
    </row>
    <row r="68" spans="3:19" x14ac:dyDescent="0.25">
      <c r="C68" s="11"/>
      <c r="D68" s="3" t="s">
        <v>5</v>
      </c>
      <c r="E68">
        <v>0.54792593000000001</v>
      </c>
      <c r="F68">
        <v>0.34282649999999998</v>
      </c>
      <c r="G68">
        <v>0.43498516999999998</v>
      </c>
      <c r="H68">
        <v>0.1178453</v>
      </c>
      <c r="I68">
        <v>0.14033523000000001</v>
      </c>
      <c r="J68">
        <v>0.46220497999999999</v>
      </c>
      <c r="K68">
        <v>0.44790350000000001</v>
      </c>
      <c r="L68">
        <v>9.0668730000000003E-2</v>
      </c>
      <c r="M68">
        <v>6.1578399999999998E-2</v>
      </c>
      <c r="N68">
        <v>5.0933800000000001E-2</v>
      </c>
      <c r="O68">
        <v>0.46537885000000001</v>
      </c>
      <c r="P68">
        <v>0.43003697000000002</v>
      </c>
      <c r="Q68">
        <v>7.3711680000000002E-2</v>
      </c>
      <c r="R68">
        <v>5.8339200000000001E-2</v>
      </c>
      <c r="S68">
        <v>4.8375109999999999E-2</v>
      </c>
    </row>
    <row r="69" spans="3:19" x14ac:dyDescent="0.25">
      <c r="C69" s="11"/>
      <c r="D69" s="3" t="s">
        <v>6</v>
      </c>
      <c r="E69">
        <v>0.41873252</v>
      </c>
      <c r="F69">
        <v>0.41043452000000002</v>
      </c>
      <c r="G69">
        <v>0.41164260000000003</v>
      </c>
      <c r="H69">
        <v>3.505175E-2</v>
      </c>
      <c r="I69">
        <v>3.8852970000000001E-2</v>
      </c>
      <c r="J69">
        <v>0.41374821000000001</v>
      </c>
      <c r="K69">
        <v>0.41112713000000001</v>
      </c>
      <c r="L69">
        <v>3.4543600000000001E-2</v>
      </c>
      <c r="M69">
        <v>3.4044240000000003E-2</v>
      </c>
      <c r="N69">
        <v>3.5047540000000002E-2</v>
      </c>
      <c r="O69">
        <v>0.41430338999999999</v>
      </c>
      <c r="P69">
        <v>0.41426114000000003</v>
      </c>
      <c r="Q69">
        <v>3.0603120000000001E-2</v>
      </c>
      <c r="R69">
        <v>3.3424229999999999E-2</v>
      </c>
      <c r="S69">
        <v>3.4390860000000002E-2</v>
      </c>
    </row>
    <row r="70" spans="3:19" x14ac:dyDescent="0.25">
      <c r="C70" s="11"/>
      <c r="D70" s="3" t="s">
        <v>25</v>
      </c>
      <c r="E70">
        <f>SUM(E68-E69)</f>
        <v>0.12919341000000001</v>
      </c>
      <c r="F70">
        <f t="shared" ref="F70:G70" si="30">SUM(F68-F69)</f>
        <v>-6.7608020000000046E-2</v>
      </c>
      <c r="G70">
        <f t="shared" si="30"/>
        <v>2.3342569999999951E-2</v>
      </c>
      <c r="H70">
        <f t="shared" ref="H70:S70" si="31">SUM(H68-H69)</f>
        <v>8.2793549999999994E-2</v>
      </c>
      <c r="I70">
        <f t="shared" si="31"/>
        <v>0.10148226</v>
      </c>
      <c r="J70">
        <f t="shared" si="31"/>
        <v>4.8456769999999982E-2</v>
      </c>
      <c r="K70">
        <f t="shared" si="31"/>
        <v>3.6776370000000003E-2</v>
      </c>
      <c r="L70">
        <f t="shared" si="31"/>
        <v>5.6125130000000002E-2</v>
      </c>
      <c r="M70">
        <f t="shared" si="31"/>
        <v>2.7534159999999995E-2</v>
      </c>
      <c r="N70">
        <f t="shared" si="31"/>
        <v>1.5886259999999999E-2</v>
      </c>
      <c r="O70">
        <f t="shared" si="31"/>
        <v>5.1075460000000017E-2</v>
      </c>
      <c r="P70">
        <f t="shared" si="31"/>
        <v>1.5775829999999991E-2</v>
      </c>
      <c r="Q70">
        <f t="shared" si="31"/>
        <v>4.3108560000000004E-2</v>
      </c>
      <c r="R70">
        <f t="shared" si="31"/>
        <v>2.4914970000000002E-2</v>
      </c>
      <c r="S70">
        <f t="shared" si="31"/>
        <v>1.3984249999999997E-2</v>
      </c>
    </row>
    <row r="71" spans="3:19" x14ac:dyDescent="0.25">
      <c r="C71" s="11"/>
      <c r="D71" s="3" t="s">
        <v>21</v>
      </c>
      <c r="E71">
        <v>10</v>
      </c>
      <c r="F71">
        <v>6</v>
      </c>
      <c r="G71">
        <v>5</v>
      </c>
      <c r="H71">
        <v>5</v>
      </c>
      <c r="I71">
        <v>6</v>
      </c>
      <c r="J71">
        <v>9</v>
      </c>
      <c r="K71">
        <v>8</v>
      </c>
      <c r="L71">
        <v>5</v>
      </c>
      <c r="M71">
        <v>7</v>
      </c>
      <c r="N71">
        <v>5</v>
      </c>
      <c r="O71">
        <v>4</v>
      </c>
      <c r="P71">
        <v>6</v>
      </c>
      <c r="Q71">
        <v>6</v>
      </c>
      <c r="R71">
        <v>5</v>
      </c>
      <c r="S71">
        <v>7</v>
      </c>
    </row>
    <row r="72" spans="3:19" x14ac:dyDescent="0.25">
      <c r="C72" s="11"/>
      <c r="D72" s="3" t="s">
        <v>22</v>
      </c>
      <c r="E72">
        <v>8.5376749000000007</v>
      </c>
      <c r="F72">
        <v>6.6809775</v>
      </c>
      <c r="G72">
        <v>8.3708753999999992</v>
      </c>
      <c r="H72">
        <v>15.513917299999999</v>
      </c>
      <c r="I72">
        <v>31.398766999999999</v>
      </c>
      <c r="J72">
        <v>14.598414999999999</v>
      </c>
      <c r="K72">
        <v>11.655790100000001</v>
      </c>
      <c r="L72">
        <v>12.055747500000001</v>
      </c>
      <c r="M72">
        <v>32.647316500000002</v>
      </c>
      <c r="N72">
        <v>45.979646299999999</v>
      </c>
      <c r="O72">
        <v>5.8505244000000003</v>
      </c>
      <c r="P72">
        <v>10.9158217</v>
      </c>
      <c r="Q72">
        <v>18.506754300000001</v>
      </c>
      <c r="R72">
        <v>31.5967083</v>
      </c>
      <c r="S72">
        <v>85.476792000000003</v>
      </c>
    </row>
    <row r="73" spans="3:19" x14ac:dyDescent="0.25">
      <c r="C73" s="11"/>
      <c r="E73" s="2">
        <v>5</v>
      </c>
      <c r="F73" s="2">
        <v>10</v>
      </c>
      <c r="G73" s="2">
        <v>25</v>
      </c>
      <c r="H73" s="2">
        <v>50</v>
      </c>
      <c r="I73" s="2">
        <v>100</v>
      </c>
      <c r="J73" s="2" t="s">
        <v>7</v>
      </c>
      <c r="K73" s="2" t="s">
        <v>8</v>
      </c>
      <c r="L73" s="2" t="s">
        <v>33</v>
      </c>
      <c r="M73" s="2" t="s">
        <v>9</v>
      </c>
      <c r="N73" s="2" t="s">
        <v>24</v>
      </c>
      <c r="O73" s="2" t="s">
        <v>10</v>
      </c>
      <c r="P73" s="2" t="s">
        <v>11</v>
      </c>
      <c r="Q73" s="2" t="s">
        <v>34</v>
      </c>
      <c r="R73" s="2" t="s">
        <v>12</v>
      </c>
      <c r="S73" s="2" t="s">
        <v>23</v>
      </c>
    </row>
    <row r="74" spans="3:19" x14ac:dyDescent="0.25">
      <c r="C74" s="11"/>
      <c r="D74" s="3" t="s">
        <v>0</v>
      </c>
      <c r="E74">
        <v>95172</v>
      </c>
      <c r="F74">
        <v>95365</v>
      </c>
      <c r="G74">
        <v>157868</v>
      </c>
      <c r="H74">
        <v>157536</v>
      </c>
      <c r="I74">
        <v>157437</v>
      </c>
      <c r="J74">
        <v>95556</v>
      </c>
      <c r="K74">
        <v>157604</v>
      </c>
      <c r="L74">
        <v>157852</v>
      </c>
      <c r="M74">
        <v>157931</v>
      </c>
      <c r="N74">
        <v>157826</v>
      </c>
      <c r="O74">
        <v>95301</v>
      </c>
      <c r="P74">
        <v>95013</v>
      </c>
      <c r="Q74">
        <v>157483</v>
      </c>
      <c r="R74">
        <v>158012</v>
      </c>
      <c r="S74">
        <v>158042</v>
      </c>
    </row>
    <row r="75" spans="3:19" x14ac:dyDescent="0.25">
      <c r="C75" s="11"/>
      <c r="D75" s="3" t="s">
        <v>3</v>
      </c>
      <c r="E75">
        <v>33</v>
      </c>
      <c r="F75">
        <v>14</v>
      </c>
      <c r="G75">
        <v>215</v>
      </c>
      <c r="H75">
        <v>89</v>
      </c>
      <c r="I75">
        <v>125</v>
      </c>
      <c r="J75">
        <v>25</v>
      </c>
      <c r="K75">
        <v>120</v>
      </c>
      <c r="L75">
        <v>102</v>
      </c>
      <c r="M75">
        <v>124</v>
      </c>
      <c r="N75">
        <v>117</v>
      </c>
      <c r="O75">
        <v>156</v>
      </c>
      <c r="P75">
        <v>23</v>
      </c>
      <c r="Q75">
        <v>118</v>
      </c>
      <c r="R75">
        <v>115</v>
      </c>
      <c r="S75">
        <v>115</v>
      </c>
    </row>
    <row r="76" spans="3:19" x14ac:dyDescent="0.25">
      <c r="D76" s="3" t="s">
        <v>2</v>
      </c>
      <c r="E76">
        <v>82249</v>
      </c>
      <c r="F76">
        <v>82183</v>
      </c>
      <c r="G76">
        <v>82051</v>
      </c>
      <c r="H76">
        <v>82544</v>
      </c>
      <c r="I76">
        <v>82563</v>
      </c>
      <c r="J76">
        <v>82195</v>
      </c>
      <c r="K76">
        <v>82331</v>
      </c>
      <c r="L76">
        <v>82158</v>
      </c>
      <c r="M76">
        <v>82058</v>
      </c>
      <c r="N76">
        <v>82195</v>
      </c>
      <c r="O76">
        <v>82064</v>
      </c>
      <c r="P76">
        <v>82385</v>
      </c>
      <c r="Q76">
        <v>82528</v>
      </c>
      <c r="R76">
        <v>82032</v>
      </c>
      <c r="S76">
        <v>81962</v>
      </c>
    </row>
    <row r="77" spans="3:19" x14ac:dyDescent="0.25">
      <c r="C77" s="11" t="s">
        <v>30</v>
      </c>
      <c r="D77" s="3" t="s">
        <v>1</v>
      </c>
      <c r="E77">
        <v>64089</v>
      </c>
      <c r="F77">
        <v>63981</v>
      </c>
      <c r="G77">
        <v>1409</v>
      </c>
      <c r="H77">
        <v>1374</v>
      </c>
      <c r="I77">
        <v>1418</v>
      </c>
      <c r="J77">
        <v>63767</v>
      </c>
      <c r="K77">
        <v>1488</v>
      </c>
      <c r="L77">
        <v>1431</v>
      </c>
      <c r="M77">
        <v>1430</v>
      </c>
      <c r="N77">
        <v>1405</v>
      </c>
      <c r="O77">
        <v>64022</v>
      </c>
      <c r="P77">
        <v>64122</v>
      </c>
      <c r="Q77">
        <v>1414</v>
      </c>
      <c r="R77">
        <v>1384</v>
      </c>
      <c r="S77">
        <v>1424</v>
      </c>
    </row>
    <row r="78" spans="3:19" x14ac:dyDescent="0.25">
      <c r="C78" s="11"/>
      <c r="D78" s="3" t="s">
        <v>5</v>
      </c>
      <c r="E78">
        <v>0.47596652</v>
      </c>
      <c r="F78">
        <v>0.43039769</v>
      </c>
      <c r="G78">
        <v>0.26925975000000002</v>
      </c>
      <c r="H78">
        <v>0.35835822000000001</v>
      </c>
      <c r="I78">
        <v>0.11859221</v>
      </c>
      <c r="J78">
        <v>0.46386992999999999</v>
      </c>
      <c r="K78">
        <v>0.24985238000000001</v>
      </c>
      <c r="L78">
        <v>9.2802480000000007E-2</v>
      </c>
      <c r="M78">
        <v>6.7950969999999999E-2</v>
      </c>
      <c r="N78">
        <v>4.7631449999999999E-2</v>
      </c>
      <c r="O78">
        <v>0.50185879</v>
      </c>
      <c r="P78">
        <v>0.41167463999999998</v>
      </c>
      <c r="Q78">
        <v>7.5898629999999995E-2</v>
      </c>
      <c r="R78">
        <v>6.0741200000000002E-2</v>
      </c>
      <c r="S78">
        <v>5.2505749999999997E-2</v>
      </c>
    </row>
    <row r="79" spans="3:19" x14ac:dyDescent="0.25">
      <c r="C79" s="11"/>
      <c r="D79" s="3" t="s">
        <v>6</v>
      </c>
      <c r="E79">
        <v>0.41111094999999998</v>
      </c>
      <c r="F79">
        <v>0.41024749999999999</v>
      </c>
      <c r="G79">
        <v>3.482387E-2</v>
      </c>
      <c r="H79">
        <v>0.40996507999999998</v>
      </c>
      <c r="I79">
        <v>3.5019139999999997E-2</v>
      </c>
      <c r="J79">
        <v>0.41195221999999998</v>
      </c>
      <c r="K79">
        <v>0.41210310999999999</v>
      </c>
      <c r="L79">
        <v>3.2930059999999997E-2</v>
      </c>
      <c r="M79">
        <v>3.3166180000000003E-2</v>
      </c>
      <c r="N79">
        <v>3.3299000000000002E-2</v>
      </c>
      <c r="O79">
        <v>0.41669025999999998</v>
      </c>
      <c r="P79">
        <v>0.41125683000000002</v>
      </c>
      <c r="Q79">
        <v>0.3316692</v>
      </c>
      <c r="R79">
        <v>3.3067390000000002E-2</v>
      </c>
      <c r="S79">
        <v>3.3097290000000001E-2</v>
      </c>
    </row>
    <row r="80" spans="3:19" x14ac:dyDescent="0.25">
      <c r="C80" s="11"/>
      <c r="D80" s="3" t="s">
        <v>25</v>
      </c>
      <c r="E80">
        <f>SUM(E78-E79)</f>
        <v>6.4855570000000029E-2</v>
      </c>
      <c r="F80">
        <f t="shared" ref="F80:G80" si="32">SUM(F78-F79)</f>
        <v>2.0150190000000012E-2</v>
      </c>
      <c r="G80">
        <f t="shared" si="32"/>
        <v>0.23443588000000001</v>
      </c>
      <c r="H80">
        <f>SUM(H78-H79)</f>
        <v>-5.1606859999999977E-2</v>
      </c>
      <c r="I80">
        <f>SUM(I78-I79)</f>
        <v>8.3573069999999999E-2</v>
      </c>
      <c r="J80">
        <f>SUM(J78-J79)</f>
        <v>5.1917710000000006E-2</v>
      </c>
      <c r="K80">
        <f>SUM(K78-K79)</f>
        <v>-0.16225072999999998</v>
      </c>
      <c r="L80">
        <f>SUM(L78-L79)</f>
        <v>5.987242000000001E-2</v>
      </c>
      <c r="M80">
        <f t="shared" ref="M80:Q80" si="33">SUM(M78-M79)</f>
        <v>3.4784789999999996E-2</v>
      </c>
      <c r="N80">
        <f t="shared" si="33"/>
        <v>1.4332449999999997E-2</v>
      </c>
      <c r="O80">
        <f t="shared" si="33"/>
        <v>8.516853000000002E-2</v>
      </c>
      <c r="P80">
        <f t="shared" si="33"/>
        <v>4.1780999999996293E-4</v>
      </c>
      <c r="Q80">
        <f t="shared" si="33"/>
        <v>-0.25577057000000003</v>
      </c>
      <c r="R80">
        <f>SUM(R78-R79)</f>
        <v>2.767381E-2</v>
      </c>
      <c r="S80">
        <f>SUM(S78-S79)</f>
        <v>1.9408459999999995E-2</v>
      </c>
    </row>
    <row r="81" spans="3:19" x14ac:dyDescent="0.25">
      <c r="C81" s="11"/>
      <c r="D81" s="3" t="s">
        <v>21</v>
      </c>
      <c r="E81">
        <v>12</v>
      </c>
      <c r="F81">
        <v>9</v>
      </c>
      <c r="G81">
        <v>7</v>
      </c>
      <c r="H81">
        <v>8</v>
      </c>
      <c r="I81">
        <v>8</v>
      </c>
      <c r="J81">
        <v>12</v>
      </c>
      <c r="K81">
        <v>5</v>
      </c>
      <c r="L81">
        <v>9</v>
      </c>
      <c r="M81">
        <v>5</v>
      </c>
      <c r="N81">
        <v>8</v>
      </c>
      <c r="O81">
        <v>7</v>
      </c>
      <c r="P81">
        <v>7</v>
      </c>
      <c r="Q81">
        <v>6</v>
      </c>
      <c r="R81">
        <v>5</v>
      </c>
      <c r="S81">
        <v>6</v>
      </c>
    </row>
    <row r="82" spans="3:19" x14ac:dyDescent="0.25">
      <c r="C82" s="11"/>
      <c r="D82" s="3" t="s">
        <v>22</v>
      </c>
      <c r="E82">
        <v>10.1178293</v>
      </c>
      <c r="F82">
        <v>9.7467623000000003</v>
      </c>
      <c r="G82">
        <v>11.440399599999999</v>
      </c>
      <c r="H82">
        <v>24.088030700000001</v>
      </c>
      <c r="I82">
        <v>42.0358576</v>
      </c>
      <c r="J82">
        <v>13.5866618</v>
      </c>
      <c r="K82">
        <v>7.1698411000000002</v>
      </c>
      <c r="L82">
        <v>22.376185400000001</v>
      </c>
      <c r="M82">
        <v>24.9292768</v>
      </c>
      <c r="N82">
        <v>70.423316400000004</v>
      </c>
      <c r="O82">
        <v>10.218458999999999</v>
      </c>
      <c r="P82">
        <v>12.9707934</v>
      </c>
      <c r="Q82">
        <v>19.5949746</v>
      </c>
      <c r="R82">
        <v>31.387177699999999</v>
      </c>
      <c r="S82">
        <v>74.294200500000002</v>
      </c>
    </row>
    <row r="83" spans="3:19" x14ac:dyDescent="0.25">
      <c r="C83" s="11"/>
    </row>
    <row r="84" spans="3:19" x14ac:dyDescent="0.25">
      <c r="C84" s="11"/>
    </row>
    <row r="85" spans="3:19" x14ac:dyDescent="0.25">
      <c r="C85" s="11"/>
    </row>
    <row r="87" spans="3:19" x14ac:dyDescent="0.25">
      <c r="E87">
        <v>5</v>
      </c>
      <c r="F87">
        <v>10</v>
      </c>
      <c r="G87">
        <v>25</v>
      </c>
      <c r="H87">
        <v>50</v>
      </c>
      <c r="I87">
        <v>100</v>
      </c>
      <c r="J87" t="s">
        <v>7</v>
      </c>
      <c r="K87" t="s">
        <v>8</v>
      </c>
      <c r="L87" t="s">
        <v>33</v>
      </c>
      <c r="M87" t="s">
        <v>9</v>
      </c>
      <c r="N87" t="s">
        <v>24</v>
      </c>
      <c r="O87" t="s">
        <v>10</v>
      </c>
      <c r="P87" t="s">
        <v>11</v>
      </c>
      <c r="Q87" t="s">
        <v>34</v>
      </c>
      <c r="R87" t="s">
        <v>12</v>
      </c>
      <c r="S87" t="s">
        <v>23</v>
      </c>
    </row>
    <row r="88" spans="3:19" x14ac:dyDescent="0.25">
      <c r="D88" t="s">
        <v>5</v>
      </c>
      <c r="E88">
        <v>0.48148719799999995</v>
      </c>
      <c r="F88">
        <v>0.42705799799999999</v>
      </c>
      <c r="G88">
        <v>0.31007418800000003</v>
      </c>
      <c r="H88">
        <v>0.186288432</v>
      </c>
      <c r="I88">
        <v>0.11837988399999999</v>
      </c>
      <c r="J88">
        <v>0.43244612599999999</v>
      </c>
      <c r="K88">
        <v>0.35840738599999999</v>
      </c>
      <c r="L88">
        <v>0.16346851200000001</v>
      </c>
      <c r="M88">
        <v>6.5599082000000003E-2</v>
      </c>
      <c r="N88">
        <v>4.9301570000000003E-2</v>
      </c>
      <c r="O88">
        <v>0.43987761399999997</v>
      </c>
      <c r="P88">
        <v>0.41527394399999995</v>
      </c>
      <c r="Q88">
        <v>0.21779525</v>
      </c>
      <c r="R88">
        <v>6.4596760000000003E-2</v>
      </c>
      <c r="S88">
        <v>4.9470036000000002E-2</v>
      </c>
    </row>
    <row r="89" spans="3:19" x14ac:dyDescent="0.25">
      <c r="D89" t="s">
        <v>6</v>
      </c>
      <c r="E89">
        <v>0.41348923200000004</v>
      </c>
      <c r="F89">
        <v>0.41362789999999999</v>
      </c>
      <c r="G89">
        <v>0.18757960000000001</v>
      </c>
      <c r="H89">
        <v>0.11955128199999998</v>
      </c>
      <c r="I89">
        <v>5.6638258000000011E-2</v>
      </c>
      <c r="J89">
        <v>0.33672021200000002</v>
      </c>
      <c r="K89">
        <v>0.33743205999999998</v>
      </c>
      <c r="L89">
        <v>3.4022497999999998E-2</v>
      </c>
      <c r="M89">
        <v>4.1488193999999999E-2</v>
      </c>
      <c r="N89">
        <v>3.735107E-2</v>
      </c>
      <c r="O89">
        <v>0.38416653000000001</v>
      </c>
      <c r="P89">
        <v>0.38371404199999998</v>
      </c>
      <c r="Q89">
        <v>0.24368866799999997</v>
      </c>
      <c r="R89">
        <v>4.009211E-2</v>
      </c>
      <c r="S89">
        <v>3.3886696000000001E-2</v>
      </c>
    </row>
    <row r="90" spans="3:19" x14ac:dyDescent="0.25">
      <c r="D90" t="s">
        <v>25</v>
      </c>
      <c r="E90">
        <v>6.799796599999991E-2</v>
      </c>
      <c r="F90">
        <v>1.3430098000000001E-2</v>
      </c>
      <c r="G90">
        <v>0.12249458800000002</v>
      </c>
      <c r="H90">
        <v>6.6737150000000023E-2</v>
      </c>
      <c r="I90">
        <v>6.174162599999998E-2</v>
      </c>
      <c r="J90">
        <v>9.5725913999999968E-2</v>
      </c>
      <c r="K90">
        <v>2.0975326000000016E-2</v>
      </c>
      <c r="L90">
        <v>0.129446014</v>
      </c>
      <c r="M90">
        <v>2.4110888000000004E-2</v>
      </c>
      <c r="N90">
        <v>1.1950500000000003E-2</v>
      </c>
      <c r="O90">
        <v>5.5711083999999966E-2</v>
      </c>
      <c r="P90">
        <v>3.1559901999999973E-2</v>
      </c>
      <c r="Q90">
        <v>-2.5893417999999974E-2</v>
      </c>
      <c r="R90">
        <v>2.4504650000000003E-2</v>
      </c>
      <c r="S90">
        <v>1.5583340000000001E-2</v>
      </c>
    </row>
    <row r="97" spans="4:38" x14ac:dyDescent="0.25">
      <c r="E97" t="s">
        <v>19</v>
      </c>
      <c r="F97" t="s">
        <v>20</v>
      </c>
      <c r="G97" t="s">
        <v>47</v>
      </c>
      <c r="J97" t="s">
        <v>4</v>
      </c>
      <c r="M97" t="s">
        <v>5</v>
      </c>
      <c r="N97" t="s">
        <v>6</v>
      </c>
      <c r="O97" t="s">
        <v>25</v>
      </c>
      <c r="R97" t="s">
        <v>0</v>
      </c>
      <c r="S97" t="s">
        <v>3</v>
      </c>
      <c r="T97" t="s">
        <v>2</v>
      </c>
      <c r="U97" t="s">
        <v>1</v>
      </c>
      <c r="X97" t="s">
        <v>13</v>
      </c>
      <c r="Y97" t="s">
        <v>14</v>
      </c>
      <c r="Z97" t="s">
        <v>15</v>
      </c>
      <c r="AD97" t="s">
        <v>16</v>
      </c>
      <c r="AE97" t="s">
        <v>17</v>
      </c>
      <c r="AF97" t="s">
        <v>18</v>
      </c>
      <c r="AI97" t="s">
        <v>21</v>
      </c>
      <c r="AL97" t="s">
        <v>22</v>
      </c>
    </row>
    <row r="98" spans="4:38" x14ac:dyDescent="0.25">
      <c r="D98">
        <v>5</v>
      </c>
      <c r="E98">
        <v>0.74862339153237378</v>
      </c>
      <c r="F98">
        <v>0.56355344664907214</v>
      </c>
      <c r="G98">
        <v>0.65608841909072302</v>
      </c>
      <c r="I98">
        <v>5</v>
      </c>
      <c r="J98">
        <v>0.7353199289322786</v>
      </c>
      <c r="L98">
        <v>5</v>
      </c>
      <c r="M98">
        <v>0.48148719799999995</v>
      </c>
      <c r="N98">
        <v>0.41348923200000004</v>
      </c>
      <c r="O98">
        <v>6.799796599999991E-2</v>
      </c>
      <c r="Q98">
        <v>5</v>
      </c>
      <c r="R98">
        <v>95208.8</v>
      </c>
      <c r="S98">
        <v>105.6</v>
      </c>
      <c r="T98">
        <v>82424.2</v>
      </c>
      <c r="U98">
        <v>63833.8</v>
      </c>
      <c r="W98">
        <v>5</v>
      </c>
      <c r="X98">
        <v>0.99889208765936721</v>
      </c>
      <c r="Y98">
        <v>0.56355344664907214</v>
      </c>
      <c r="Z98">
        <v>0.78122276715421968</v>
      </c>
      <c r="AC98">
        <v>5</v>
      </c>
      <c r="AD98">
        <v>0.59863709471550386</v>
      </c>
      <c r="AE98">
        <v>0.56355344664907214</v>
      </c>
      <c r="AF98">
        <v>0.58109527068228806</v>
      </c>
      <c r="AH98">
        <v>5</v>
      </c>
      <c r="AI98">
        <v>8.4</v>
      </c>
      <c r="AK98">
        <v>5</v>
      </c>
      <c r="AL98">
        <v>7.1694047600000008</v>
      </c>
    </row>
    <row r="99" spans="4:38" x14ac:dyDescent="0.25">
      <c r="D99">
        <v>10</v>
      </c>
      <c r="E99">
        <v>0.79555062428898471</v>
      </c>
      <c r="F99">
        <v>0.58732853426027076</v>
      </c>
      <c r="G99">
        <v>0.69143957927462774</v>
      </c>
      <c r="I99">
        <v>10</v>
      </c>
      <c r="J99">
        <v>0.77098672204392427</v>
      </c>
      <c r="L99">
        <v>10</v>
      </c>
      <c r="M99">
        <v>0.42705799799999999</v>
      </c>
      <c r="N99">
        <v>0.41362789999999999</v>
      </c>
      <c r="O99">
        <v>1.3430098000000001E-2</v>
      </c>
      <c r="Q99">
        <v>10</v>
      </c>
      <c r="R99">
        <v>107623.6</v>
      </c>
      <c r="S99">
        <v>88.2</v>
      </c>
      <c r="T99">
        <v>78603</v>
      </c>
      <c r="U99">
        <v>55228.4</v>
      </c>
      <c r="W99">
        <v>10</v>
      </c>
      <c r="X99">
        <v>0.99918114821217363</v>
      </c>
      <c r="Y99">
        <v>0.58732853426027076</v>
      </c>
      <c r="Z99">
        <v>0.79325484123622214</v>
      </c>
      <c r="AC99">
        <v>10</v>
      </c>
      <c r="AD99">
        <v>0.6608675361678088</v>
      </c>
      <c r="AE99">
        <v>0.58732853426027076</v>
      </c>
      <c r="AF99">
        <v>0.62409803521403973</v>
      </c>
      <c r="AH99">
        <v>10</v>
      </c>
      <c r="AI99">
        <v>8.8000000000000007</v>
      </c>
      <c r="AK99">
        <v>10</v>
      </c>
      <c r="AL99">
        <v>9.4543102399999999</v>
      </c>
    </row>
    <row r="100" spans="4:38" x14ac:dyDescent="0.25">
      <c r="D100">
        <v>25</v>
      </c>
      <c r="E100">
        <v>0.95240600078574522</v>
      </c>
      <c r="F100">
        <v>0.85425436838060875</v>
      </c>
      <c r="G100">
        <v>0.90333018458317693</v>
      </c>
      <c r="I100">
        <v>25</v>
      </c>
      <c r="J100">
        <v>0.93991546018721295</v>
      </c>
      <c r="L100">
        <v>25</v>
      </c>
      <c r="M100">
        <v>0.31007418800000003</v>
      </c>
      <c r="N100">
        <v>0.18757960000000001</v>
      </c>
      <c r="O100">
        <v>0.12249458800000002</v>
      </c>
      <c r="Q100">
        <v>25</v>
      </c>
      <c r="R100">
        <v>145210.20000000001</v>
      </c>
      <c r="S100">
        <v>553.6</v>
      </c>
      <c r="T100">
        <v>81819.8</v>
      </c>
      <c r="U100">
        <v>13959.4</v>
      </c>
      <c r="W100">
        <v>25</v>
      </c>
      <c r="X100">
        <v>0.99620207486358059</v>
      </c>
      <c r="Y100">
        <v>0.85425436838060875</v>
      </c>
      <c r="Z100">
        <v>0.92522822162209462</v>
      </c>
      <c r="AC100">
        <v>25</v>
      </c>
      <c r="AD100">
        <v>0.91229857962827077</v>
      </c>
      <c r="AE100">
        <v>0.85425436838060875</v>
      </c>
      <c r="AF100">
        <v>0.88327647400443976</v>
      </c>
      <c r="AH100">
        <v>25</v>
      </c>
      <c r="AI100">
        <v>7</v>
      </c>
      <c r="AK100">
        <v>25</v>
      </c>
      <c r="AL100">
        <v>11.556937399999999</v>
      </c>
    </row>
    <row r="101" spans="4:38" x14ac:dyDescent="0.25">
      <c r="D101">
        <v>50</v>
      </c>
      <c r="E101">
        <v>0.99531022572773553</v>
      </c>
      <c r="F101">
        <v>0.98351773002223275</v>
      </c>
      <c r="G101">
        <v>0.9894139778749842</v>
      </c>
      <c r="I101">
        <v>50</v>
      </c>
      <c r="J101">
        <v>0.99384788629767795</v>
      </c>
      <c r="L101">
        <v>50</v>
      </c>
      <c r="M101">
        <v>0.186288432</v>
      </c>
      <c r="N101">
        <v>0.11955128199999998</v>
      </c>
      <c r="O101">
        <v>6.6737150000000023E-2</v>
      </c>
      <c r="Q101">
        <v>50</v>
      </c>
      <c r="R101">
        <v>157686.79999999999</v>
      </c>
      <c r="S101">
        <v>105.6</v>
      </c>
      <c r="T101">
        <v>82370.2</v>
      </c>
      <c r="U101">
        <v>1380.4</v>
      </c>
      <c r="W101">
        <v>50</v>
      </c>
      <c r="X101">
        <v>0.999330766247297</v>
      </c>
      <c r="Y101">
        <v>0.98351773002223275</v>
      </c>
      <c r="Z101">
        <v>0.99142424813476482</v>
      </c>
      <c r="AC101">
        <v>50</v>
      </c>
      <c r="AD101">
        <v>0.99132190671615517</v>
      </c>
      <c r="AE101">
        <v>0.98351773002223275</v>
      </c>
      <c r="AF101">
        <v>0.98741981836919401</v>
      </c>
      <c r="AH101">
        <v>50</v>
      </c>
      <c r="AI101">
        <v>8.4</v>
      </c>
      <c r="AK101">
        <v>50</v>
      </c>
      <c r="AL101">
        <v>25.030094200000001</v>
      </c>
    </row>
    <row r="102" spans="4:38" x14ac:dyDescent="0.25">
      <c r="D102">
        <v>100</v>
      </c>
      <c r="E102">
        <v>0.99524215776348601</v>
      </c>
      <c r="F102">
        <v>0.98358183630110951</v>
      </c>
      <c r="G102">
        <v>0.98941199703229776</v>
      </c>
      <c r="I102">
        <v>100</v>
      </c>
      <c r="J102">
        <v>0.99375680520652643</v>
      </c>
      <c r="L102">
        <v>100</v>
      </c>
      <c r="M102">
        <v>0.11837988399999999</v>
      </c>
      <c r="N102">
        <v>5.6638258000000011E-2</v>
      </c>
      <c r="O102">
        <v>6.174162599999998E-2</v>
      </c>
      <c r="Q102">
        <v>100</v>
      </c>
      <c r="R102">
        <v>157721.20000000001</v>
      </c>
      <c r="S102">
        <v>134</v>
      </c>
      <c r="T102">
        <v>82313.8</v>
      </c>
      <c r="U102">
        <v>1374</v>
      </c>
      <c r="W102">
        <v>100</v>
      </c>
      <c r="X102">
        <v>0.99915112077397517</v>
      </c>
      <c r="Y102">
        <v>0.98358183630110962</v>
      </c>
      <c r="Z102">
        <v>0.99136647853754245</v>
      </c>
      <c r="AC102">
        <v>100</v>
      </c>
      <c r="AD102">
        <v>0.99136366150581534</v>
      </c>
      <c r="AE102">
        <v>0.98358183630110962</v>
      </c>
      <c r="AF102">
        <v>0.98747274890346248</v>
      </c>
      <c r="AH102">
        <v>100</v>
      </c>
      <c r="AI102">
        <v>6.2</v>
      </c>
      <c r="AK102">
        <v>100</v>
      </c>
      <c r="AL102">
        <v>31.971290459999999</v>
      </c>
    </row>
    <row r="103" spans="4:38" x14ac:dyDescent="0.25">
      <c r="D103" t="s">
        <v>7</v>
      </c>
      <c r="E103">
        <v>0.80688403895607319</v>
      </c>
      <c r="F103">
        <v>0.61552113585027435</v>
      </c>
      <c r="G103">
        <v>0.71120258740317377</v>
      </c>
      <c r="I103" t="s">
        <v>7</v>
      </c>
      <c r="J103">
        <v>0.78672120492003494</v>
      </c>
      <c r="L103" t="s">
        <v>7</v>
      </c>
      <c r="M103">
        <v>0.43244612599999999</v>
      </c>
      <c r="N103">
        <v>0.33672021200000002</v>
      </c>
      <c r="O103">
        <v>9.5725913999999968E-2</v>
      </c>
      <c r="Q103" t="s">
        <v>7</v>
      </c>
      <c r="R103">
        <v>107623</v>
      </c>
      <c r="S103">
        <v>43.2</v>
      </c>
      <c r="T103">
        <v>82404</v>
      </c>
      <c r="U103">
        <v>51472.800000000003</v>
      </c>
      <c r="W103" t="s">
        <v>7</v>
      </c>
      <c r="X103">
        <v>0.99959875987078584</v>
      </c>
      <c r="Y103">
        <v>0.61552113585027435</v>
      </c>
      <c r="Z103">
        <v>0.80755994786053009</v>
      </c>
      <c r="AC103" t="s">
        <v>7</v>
      </c>
      <c r="AD103">
        <v>0.6764666320543975</v>
      </c>
      <c r="AE103">
        <v>0.61552113585027435</v>
      </c>
      <c r="AF103">
        <v>0.64599388395233592</v>
      </c>
      <c r="AH103" t="s">
        <v>7</v>
      </c>
      <c r="AI103">
        <v>10.8</v>
      </c>
      <c r="AK103" t="s">
        <v>7</v>
      </c>
      <c r="AL103">
        <v>13.313871880000002</v>
      </c>
    </row>
    <row r="104" spans="4:38" x14ac:dyDescent="0.25">
      <c r="D104" t="s">
        <v>8</v>
      </c>
      <c r="E104">
        <v>0.86020175411566502</v>
      </c>
      <c r="F104">
        <v>0.67929310813370336</v>
      </c>
      <c r="G104">
        <v>0.76974743112468413</v>
      </c>
      <c r="I104" t="s">
        <v>8</v>
      </c>
      <c r="J104">
        <v>0.83846934086270364</v>
      </c>
      <c r="L104" t="s">
        <v>8</v>
      </c>
      <c r="M104">
        <v>0.35840738599999999</v>
      </c>
      <c r="N104">
        <v>0.33743205999999998</v>
      </c>
      <c r="O104">
        <v>2.0975326000000016E-2</v>
      </c>
      <c r="Q104" t="s">
        <v>8</v>
      </c>
      <c r="R104">
        <v>120037.8</v>
      </c>
      <c r="S104">
        <v>72.2</v>
      </c>
      <c r="T104">
        <v>82488.600000000006</v>
      </c>
      <c r="U104">
        <v>38944.400000000001</v>
      </c>
      <c r="W104" t="s">
        <v>8</v>
      </c>
      <c r="X104">
        <v>0.99939888435600699</v>
      </c>
      <c r="Y104">
        <v>0.67929310813370336</v>
      </c>
      <c r="Z104">
        <v>0.83934599624485517</v>
      </c>
      <c r="AC104" t="s">
        <v>8</v>
      </c>
      <c r="AD104">
        <v>0.75503924338699546</v>
      </c>
      <c r="AE104">
        <v>0.67929310813370336</v>
      </c>
      <c r="AF104">
        <v>0.71716617576034936</v>
      </c>
      <c r="AH104" t="s">
        <v>8</v>
      </c>
      <c r="AI104">
        <v>6.6</v>
      </c>
      <c r="AK104" t="s">
        <v>8</v>
      </c>
      <c r="AL104">
        <v>13.186497085999999</v>
      </c>
    </row>
    <row r="105" spans="4:38" x14ac:dyDescent="0.25">
      <c r="D105" t="s">
        <v>33</v>
      </c>
      <c r="E105">
        <v>0.99527844318553083</v>
      </c>
      <c r="F105">
        <v>0.98338957029540552</v>
      </c>
      <c r="G105">
        <v>0.98933400674046812</v>
      </c>
      <c r="I105" t="s">
        <v>33</v>
      </c>
      <c r="J105">
        <v>0.99380151774218251</v>
      </c>
      <c r="L105" t="s">
        <v>33</v>
      </c>
      <c r="M105">
        <v>0.16346851200000001</v>
      </c>
      <c r="N105">
        <v>3.4022497999999998E-2</v>
      </c>
      <c r="O105">
        <v>0.129446014</v>
      </c>
      <c r="Q105" t="s">
        <v>33</v>
      </c>
      <c r="R105">
        <v>157800.79999999999</v>
      </c>
      <c r="S105">
        <v>108</v>
      </c>
      <c r="T105">
        <v>82245</v>
      </c>
      <c r="U105">
        <v>1389.2</v>
      </c>
      <c r="W105" t="s">
        <v>33</v>
      </c>
      <c r="X105">
        <v>0.99931606091617442</v>
      </c>
      <c r="Y105">
        <v>0.98338957029540552</v>
      </c>
      <c r="Z105">
        <v>0.99135281560579003</v>
      </c>
      <c r="AC105" t="s">
        <v>33</v>
      </c>
      <c r="AD105">
        <v>0.99127332118851674</v>
      </c>
      <c r="AE105">
        <v>0.98338957029540552</v>
      </c>
      <c r="AF105">
        <v>0.98733144574196108</v>
      </c>
      <c r="AH105" t="s">
        <v>33</v>
      </c>
      <c r="AI105">
        <v>7.4</v>
      </c>
      <c r="AK105" t="s">
        <v>33</v>
      </c>
      <c r="AL105">
        <v>18.262561779999999</v>
      </c>
    </row>
    <row r="106" spans="4:38" x14ac:dyDescent="0.25">
      <c r="D106" t="s">
        <v>9</v>
      </c>
      <c r="E106">
        <v>0.9951682231381771</v>
      </c>
      <c r="F106">
        <v>0.98302415958342904</v>
      </c>
      <c r="G106">
        <v>0.98909619136080307</v>
      </c>
      <c r="I106" t="s">
        <v>9</v>
      </c>
      <c r="J106">
        <v>0.99365438202061118</v>
      </c>
      <c r="L106" t="s">
        <v>9</v>
      </c>
      <c r="M106">
        <v>6.5599082000000003E-2</v>
      </c>
      <c r="N106">
        <v>4.1488193999999999E-2</v>
      </c>
      <c r="O106">
        <v>2.4110888000000004E-2</v>
      </c>
      <c r="Q106" t="s">
        <v>9</v>
      </c>
      <c r="R106">
        <v>157829.6</v>
      </c>
      <c r="S106">
        <v>113.8</v>
      </c>
      <c r="T106">
        <v>82158.8</v>
      </c>
      <c r="U106">
        <v>1418.8</v>
      </c>
      <c r="W106" t="s">
        <v>9</v>
      </c>
      <c r="X106">
        <v>0.99927948872824068</v>
      </c>
      <c r="Y106">
        <v>0.98302415958342904</v>
      </c>
      <c r="Z106">
        <v>0.9911518241558348</v>
      </c>
      <c r="AC106" t="s">
        <v>9</v>
      </c>
      <c r="AD106">
        <v>0.99109064832048555</v>
      </c>
      <c r="AE106">
        <v>0.98302415958342904</v>
      </c>
      <c r="AF106">
        <v>0.98705740395195729</v>
      </c>
      <c r="AH106" t="s">
        <v>9</v>
      </c>
      <c r="AI106">
        <v>5.6</v>
      </c>
      <c r="AK106" t="s">
        <v>9</v>
      </c>
      <c r="AL106">
        <v>32.711347919999994</v>
      </c>
    </row>
    <row r="107" spans="4:38" x14ac:dyDescent="0.25">
      <c r="D107" t="s">
        <v>24</v>
      </c>
      <c r="E107">
        <v>0.9953189372101926</v>
      </c>
      <c r="F107">
        <v>0.98367276625066991</v>
      </c>
      <c r="G107">
        <v>0.98949585173043131</v>
      </c>
      <c r="I107" t="s">
        <v>24</v>
      </c>
      <c r="J107">
        <v>0.9938536823671148</v>
      </c>
      <c r="L107" t="s">
        <v>24</v>
      </c>
      <c r="M107">
        <v>4.9301570000000003E-2</v>
      </c>
      <c r="N107">
        <v>3.735107E-2</v>
      </c>
      <c r="O107">
        <v>1.1950500000000003E-2</v>
      </c>
      <c r="Q107" t="s">
        <v>24</v>
      </c>
      <c r="R107">
        <v>157832.79999999999</v>
      </c>
      <c r="S107">
        <v>119.8</v>
      </c>
      <c r="T107">
        <v>82225.600000000006</v>
      </c>
      <c r="U107">
        <v>1364.8</v>
      </c>
      <c r="W107" t="s">
        <v>24</v>
      </c>
      <c r="X107">
        <v>0.99924154461528336</v>
      </c>
      <c r="Y107">
        <v>0.98367276625066991</v>
      </c>
      <c r="Z107">
        <v>0.99145715543297663</v>
      </c>
      <c r="AC107" t="s">
        <v>24</v>
      </c>
      <c r="AD107">
        <v>0.9914270064372831</v>
      </c>
      <c r="AE107">
        <v>0.98367276625066991</v>
      </c>
      <c r="AF107">
        <v>0.98754988634397645</v>
      </c>
      <c r="AH107" t="s">
        <v>24</v>
      </c>
      <c r="AI107">
        <v>6.2</v>
      </c>
      <c r="AK107" t="s">
        <v>24</v>
      </c>
      <c r="AL107">
        <v>55.508996440000011</v>
      </c>
    </row>
    <row r="108" spans="4:38" x14ac:dyDescent="0.25">
      <c r="D108" t="s">
        <v>10</v>
      </c>
      <c r="E108">
        <v>0.80694870583796996</v>
      </c>
      <c r="F108">
        <v>0.61520656603615398</v>
      </c>
      <c r="G108">
        <v>0.71107763593706197</v>
      </c>
      <c r="I108" t="s">
        <v>10</v>
      </c>
      <c r="J108">
        <v>0.78647177411008873</v>
      </c>
      <c r="L108" t="s">
        <v>10</v>
      </c>
      <c r="M108">
        <v>0.43987761399999997</v>
      </c>
      <c r="N108">
        <v>0.38416653000000001</v>
      </c>
      <c r="O108">
        <v>5.5711083999999966E-2</v>
      </c>
      <c r="Q108" t="s">
        <v>10</v>
      </c>
      <c r="R108">
        <v>107805.2</v>
      </c>
      <c r="S108">
        <v>179.4</v>
      </c>
      <c r="T108">
        <v>82182</v>
      </c>
      <c r="U108">
        <v>51402.400000000001</v>
      </c>
      <c r="W108" t="s">
        <v>10</v>
      </c>
      <c r="X108">
        <v>0.99833865199296945</v>
      </c>
      <c r="Y108">
        <v>0.61520656603615398</v>
      </c>
      <c r="Z108">
        <v>0.80677260901456171</v>
      </c>
      <c r="AC108" t="s">
        <v>10</v>
      </c>
      <c r="AD108">
        <v>0.67713601611983343</v>
      </c>
      <c r="AE108">
        <v>0.61520656603615398</v>
      </c>
      <c r="AF108">
        <v>0.64617129107799376</v>
      </c>
      <c r="AH108" t="s">
        <v>10</v>
      </c>
      <c r="AI108">
        <v>6.6</v>
      </c>
      <c r="AK108" t="s">
        <v>10</v>
      </c>
      <c r="AL108">
        <v>9.6410590399999982</v>
      </c>
    </row>
    <row r="109" spans="4:38" x14ac:dyDescent="0.25">
      <c r="D109" t="s">
        <v>11</v>
      </c>
      <c r="E109">
        <v>0.74823640783874656</v>
      </c>
      <c r="F109">
        <v>0.56258609003651316</v>
      </c>
      <c r="G109">
        <v>0.65541124893762981</v>
      </c>
      <c r="I109" t="s">
        <v>11</v>
      </c>
      <c r="J109">
        <v>0.7348695677374214</v>
      </c>
      <c r="L109" t="s">
        <v>11</v>
      </c>
      <c r="M109">
        <v>0.41527394399999995</v>
      </c>
      <c r="N109">
        <v>0.38371404199999998</v>
      </c>
      <c r="O109">
        <v>3.1559901999999973E-2</v>
      </c>
      <c r="Q109" t="s">
        <v>11</v>
      </c>
      <c r="R109">
        <v>95163.4</v>
      </c>
      <c r="S109">
        <v>21.2</v>
      </c>
      <c r="T109">
        <v>82339.199999999997</v>
      </c>
      <c r="U109">
        <v>64019.199999999997</v>
      </c>
      <c r="W109" t="s">
        <v>11</v>
      </c>
      <c r="X109">
        <v>0.99977727489530877</v>
      </c>
      <c r="Y109">
        <v>0.56258609003651316</v>
      </c>
      <c r="Z109">
        <v>0.78118168246591102</v>
      </c>
      <c r="AC109" t="s">
        <v>11</v>
      </c>
      <c r="AD109">
        <v>0.59782539046353056</v>
      </c>
      <c r="AE109">
        <v>0.56258609003651316</v>
      </c>
      <c r="AF109">
        <v>0.58020574025002181</v>
      </c>
      <c r="AH109" t="s">
        <v>11</v>
      </c>
      <c r="AI109">
        <v>9.6</v>
      </c>
      <c r="AK109" t="s">
        <v>11</v>
      </c>
      <c r="AL109">
        <v>17.534892300000003</v>
      </c>
    </row>
    <row r="110" spans="4:38" x14ac:dyDescent="0.25">
      <c r="D110" t="s">
        <v>34</v>
      </c>
      <c r="E110">
        <v>0.90933169915151402</v>
      </c>
      <c r="F110">
        <v>0.75733933575267576</v>
      </c>
      <c r="G110">
        <v>0.83333551745209489</v>
      </c>
      <c r="I110" t="s">
        <v>34</v>
      </c>
      <c r="J110">
        <v>0.89047912793995276</v>
      </c>
      <c r="L110" t="s">
        <v>34</v>
      </c>
      <c r="M110">
        <v>0.21779525</v>
      </c>
      <c r="N110">
        <v>0.24368866799999997</v>
      </c>
      <c r="O110">
        <v>-2.5893417999999974E-2</v>
      </c>
      <c r="Q110" t="s">
        <v>34</v>
      </c>
      <c r="R110">
        <v>132656.4</v>
      </c>
      <c r="S110">
        <v>41.6</v>
      </c>
      <c r="T110">
        <v>82432.600000000006</v>
      </c>
      <c r="U110">
        <v>26412.400000000001</v>
      </c>
      <c r="W110" t="s">
        <v>34</v>
      </c>
      <c r="X110">
        <v>0.99968650620205268</v>
      </c>
      <c r="Y110">
        <v>0.75733933575267587</v>
      </c>
      <c r="Z110">
        <v>0.87851292097736433</v>
      </c>
      <c r="AC110" t="s">
        <v>34</v>
      </c>
      <c r="AD110">
        <v>0.83395612464543645</v>
      </c>
      <c r="AE110">
        <v>0.75733933575267587</v>
      </c>
      <c r="AF110">
        <v>0.7956477301990561</v>
      </c>
      <c r="AH110" t="s">
        <v>34</v>
      </c>
      <c r="AI110">
        <v>6.6</v>
      </c>
      <c r="AK110" t="s">
        <v>34</v>
      </c>
      <c r="AL110">
        <v>21.039628200000003</v>
      </c>
    </row>
    <row r="111" spans="4:38" x14ac:dyDescent="0.25">
      <c r="D111" t="s">
        <v>12</v>
      </c>
      <c r="E111">
        <v>0.99527642678398442</v>
      </c>
      <c r="F111">
        <v>0.9834496252903312</v>
      </c>
      <c r="G111">
        <v>0.98936302603715776</v>
      </c>
      <c r="I111" t="s">
        <v>12</v>
      </c>
      <c r="J111">
        <v>0.99379820570250432</v>
      </c>
      <c r="L111" t="s">
        <v>12</v>
      </c>
      <c r="M111">
        <v>6.4596760000000003E-2</v>
      </c>
      <c r="N111">
        <v>4.009211E-2</v>
      </c>
      <c r="O111">
        <v>2.4504650000000003E-2</v>
      </c>
      <c r="Q111" t="s">
        <v>12</v>
      </c>
      <c r="R111">
        <v>157817.4</v>
      </c>
      <c r="S111">
        <v>114.2</v>
      </c>
      <c r="T111">
        <v>82227.600000000006</v>
      </c>
      <c r="U111">
        <v>1383.8</v>
      </c>
      <c r="W111" t="s">
        <v>12</v>
      </c>
      <c r="X111">
        <v>0.99927690215257736</v>
      </c>
      <c r="Y111">
        <v>0.9834496252903312</v>
      </c>
      <c r="Z111">
        <v>0.99136326372145422</v>
      </c>
      <c r="AC111" t="s">
        <v>12</v>
      </c>
      <c r="AD111">
        <v>0.99130785446340863</v>
      </c>
      <c r="AE111">
        <v>0.9834496252903312</v>
      </c>
      <c r="AF111">
        <v>0.98737873987686986</v>
      </c>
      <c r="AH111" t="s">
        <v>12</v>
      </c>
      <c r="AI111">
        <v>5</v>
      </c>
      <c r="AK111" t="s">
        <v>12</v>
      </c>
      <c r="AL111">
        <v>32.101172099999999</v>
      </c>
    </row>
    <row r="112" spans="4:38" x14ac:dyDescent="0.25">
      <c r="D112" t="s">
        <v>23</v>
      </c>
      <c r="E112">
        <v>0.99517240508885296</v>
      </c>
      <c r="F112">
        <v>0.98312372353004407</v>
      </c>
      <c r="G112">
        <v>0.98914806430944857</v>
      </c>
      <c r="I112" t="s">
        <v>23</v>
      </c>
      <c r="J112">
        <v>0.9936657241153749</v>
      </c>
      <c r="L112" t="s">
        <v>23</v>
      </c>
      <c r="M112">
        <v>4.9470036000000002E-2</v>
      </c>
      <c r="N112">
        <v>3.3886696000000001E-2</v>
      </c>
      <c r="O112">
        <v>1.5583340000000001E-2</v>
      </c>
      <c r="Q112" t="s">
        <v>23</v>
      </c>
      <c r="R112">
        <v>157699</v>
      </c>
      <c r="S112">
        <v>117</v>
      </c>
      <c r="T112">
        <v>82314</v>
      </c>
      <c r="U112">
        <v>1413</v>
      </c>
      <c r="W112" t="s">
        <v>23</v>
      </c>
      <c r="X112">
        <v>0.9992586303036447</v>
      </c>
      <c r="Y112">
        <v>0.98312372353004407</v>
      </c>
      <c r="Z112">
        <v>0.99119117691684444</v>
      </c>
      <c r="AC112" t="s">
        <v>23</v>
      </c>
      <c r="AD112">
        <v>0.99111946301975962</v>
      </c>
      <c r="AE112">
        <v>0.98312372353004407</v>
      </c>
      <c r="AF112">
        <v>0.98712159327490179</v>
      </c>
      <c r="AH112" t="s">
        <v>23</v>
      </c>
      <c r="AI112">
        <v>5.4</v>
      </c>
      <c r="AK112" t="s">
        <v>23</v>
      </c>
      <c r="AL112">
        <v>74.20591018799999</v>
      </c>
    </row>
    <row r="132" spans="4:19" x14ac:dyDescent="0.25">
      <c r="E132">
        <v>5</v>
      </c>
      <c r="F132">
        <v>10</v>
      </c>
      <c r="G132">
        <v>25</v>
      </c>
      <c r="H132">
        <v>50</v>
      </c>
      <c r="I132">
        <v>100</v>
      </c>
      <c r="J132" t="s">
        <v>7</v>
      </c>
      <c r="K132" t="s">
        <v>8</v>
      </c>
      <c r="L132" t="s">
        <v>33</v>
      </c>
      <c r="M132" t="s">
        <v>9</v>
      </c>
      <c r="N132" t="s">
        <v>24</v>
      </c>
      <c r="O132" t="s">
        <v>10</v>
      </c>
      <c r="P132" t="s">
        <v>11</v>
      </c>
      <c r="Q132" t="s">
        <v>34</v>
      </c>
      <c r="R132" t="s">
        <v>12</v>
      </c>
      <c r="S132" t="s">
        <v>23</v>
      </c>
    </row>
    <row r="133" spans="4:19" x14ac:dyDescent="0.25">
      <c r="D133" t="s">
        <v>0</v>
      </c>
      <c r="E133">
        <v>95208.8</v>
      </c>
      <c r="F133">
        <v>107623.6</v>
      </c>
      <c r="G133">
        <v>145210.20000000001</v>
      </c>
      <c r="H133">
        <v>157686.79999999999</v>
      </c>
      <c r="I133">
        <v>157721.20000000001</v>
      </c>
      <c r="J133">
        <v>107623</v>
      </c>
      <c r="K133">
        <v>120037.8</v>
      </c>
      <c r="L133">
        <v>157800.79999999999</v>
      </c>
      <c r="M133">
        <v>157829.6</v>
      </c>
      <c r="N133">
        <v>157832.79999999999</v>
      </c>
      <c r="O133">
        <v>107805.2</v>
      </c>
      <c r="P133">
        <v>95163.4</v>
      </c>
      <c r="Q133">
        <v>132656.4</v>
      </c>
      <c r="R133">
        <v>157817.4</v>
      </c>
      <c r="S133">
        <v>157699</v>
      </c>
    </row>
    <row r="134" spans="4:19" x14ac:dyDescent="0.25">
      <c r="D134" t="s">
        <v>3</v>
      </c>
      <c r="E134">
        <v>105.6</v>
      </c>
      <c r="F134">
        <v>88.2</v>
      </c>
      <c r="G134">
        <v>553.6</v>
      </c>
      <c r="H134">
        <v>105.6</v>
      </c>
      <c r="I134">
        <v>134</v>
      </c>
      <c r="J134">
        <v>43.2</v>
      </c>
      <c r="K134">
        <v>72.2</v>
      </c>
      <c r="L134">
        <v>108</v>
      </c>
      <c r="M134">
        <v>113.8</v>
      </c>
      <c r="N134">
        <v>119.8</v>
      </c>
      <c r="O134">
        <v>179.4</v>
      </c>
      <c r="P134">
        <v>21.2</v>
      </c>
      <c r="Q134">
        <v>41.6</v>
      </c>
      <c r="R134">
        <v>114.2</v>
      </c>
      <c r="S134">
        <v>117</v>
      </c>
    </row>
    <row r="135" spans="4:19" x14ac:dyDescent="0.25">
      <c r="D135" t="s">
        <v>2</v>
      </c>
      <c r="E135">
        <v>82424.2</v>
      </c>
      <c r="F135">
        <v>78603</v>
      </c>
      <c r="G135">
        <v>81819.8</v>
      </c>
      <c r="H135">
        <v>82370.2</v>
      </c>
      <c r="I135">
        <v>82313.8</v>
      </c>
      <c r="J135">
        <v>82404</v>
      </c>
      <c r="K135">
        <v>82488.600000000006</v>
      </c>
      <c r="L135">
        <v>82245</v>
      </c>
      <c r="M135">
        <v>82158.8</v>
      </c>
      <c r="N135">
        <v>82225.600000000006</v>
      </c>
      <c r="O135">
        <v>82182</v>
      </c>
      <c r="P135">
        <v>82339.199999999997</v>
      </c>
      <c r="Q135">
        <v>82432.600000000006</v>
      </c>
      <c r="R135">
        <v>82227.600000000006</v>
      </c>
      <c r="S135">
        <v>82314</v>
      </c>
    </row>
    <row r="136" spans="4:19" x14ac:dyDescent="0.25">
      <c r="D136" t="s">
        <v>1</v>
      </c>
      <c r="E136">
        <v>63833.8</v>
      </c>
      <c r="F136">
        <v>55228.4</v>
      </c>
      <c r="G136">
        <v>13959.4</v>
      </c>
      <c r="H136">
        <v>1380.4</v>
      </c>
      <c r="I136">
        <v>1374</v>
      </c>
      <c r="J136">
        <v>51472.800000000003</v>
      </c>
      <c r="K136">
        <v>38944.400000000001</v>
      </c>
      <c r="L136">
        <v>1389.2</v>
      </c>
      <c r="M136">
        <v>1418.8</v>
      </c>
      <c r="N136">
        <v>1364.8</v>
      </c>
      <c r="O136">
        <v>51402.400000000001</v>
      </c>
      <c r="P136">
        <v>64019.199999999997</v>
      </c>
      <c r="Q136">
        <v>26412.400000000001</v>
      </c>
      <c r="R136">
        <v>1383.8</v>
      </c>
      <c r="S136">
        <v>1413</v>
      </c>
    </row>
    <row r="139" spans="4:19" x14ac:dyDescent="0.25">
      <c r="E139">
        <v>5</v>
      </c>
      <c r="F139">
        <v>10</v>
      </c>
      <c r="G139">
        <v>25</v>
      </c>
      <c r="H139">
        <v>50</v>
      </c>
      <c r="I139">
        <v>100</v>
      </c>
      <c r="J139" t="s">
        <v>7</v>
      </c>
      <c r="K139" t="s">
        <v>8</v>
      </c>
      <c r="L139" t="s">
        <v>33</v>
      </c>
      <c r="M139" t="s">
        <v>9</v>
      </c>
      <c r="N139" t="s">
        <v>24</v>
      </c>
      <c r="O139" t="s">
        <v>10</v>
      </c>
      <c r="P139" t="s">
        <v>11</v>
      </c>
      <c r="Q139" t="s">
        <v>34</v>
      </c>
      <c r="R139" t="s">
        <v>12</v>
      </c>
      <c r="S139" t="s">
        <v>23</v>
      </c>
    </row>
    <row r="140" spans="4:19" x14ac:dyDescent="0.25">
      <c r="D140" t="s">
        <v>13</v>
      </c>
      <c r="E140">
        <v>0.99889208765936721</v>
      </c>
      <c r="F140">
        <v>0.99918114821217363</v>
      </c>
      <c r="G140">
        <v>0.99620207486358059</v>
      </c>
      <c r="H140">
        <v>0.999330766247297</v>
      </c>
      <c r="I140">
        <v>0.99915112077397517</v>
      </c>
      <c r="J140">
        <v>0.99959875987078584</v>
      </c>
      <c r="K140">
        <v>0.99939888435600699</v>
      </c>
      <c r="L140">
        <v>0.99931606091617442</v>
      </c>
      <c r="M140">
        <v>0.99927948872824068</v>
      </c>
      <c r="N140">
        <v>0.99924154461528336</v>
      </c>
      <c r="O140">
        <v>0.99833865199296945</v>
      </c>
      <c r="P140">
        <v>0.99977727489530877</v>
      </c>
      <c r="Q140">
        <v>0.99968650620205268</v>
      </c>
      <c r="R140">
        <v>0.99927690215257736</v>
      </c>
      <c r="S140">
        <v>0.9992586303036447</v>
      </c>
    </row>
    <row r="141" spans="4:19" x14ac:dyDescent="0.25">
      <c r="D141" t="s">
        <v>14</v>
      </c>
      <c r="E141">
        <v>0.56355344664907214</v>
      </c>
      <c r="F141">
        <v>0.58732853426027076</v>
      </c>
      <c r="G141">
        <v>0.85425436838060875</v>
      </c>
      <c r="H141">
        <v>0.98351773002223275</v>
      </c>
      <c r="I141">
        <v>0.98358183630110962</v>
      </c>
      <c r="J141">
        <v>0.61552113585027435</v>
      </c>
      <c r="K141">
        <v>0.67929310813370336</v>
      </c>
      <c r="L141">
        <v>0.98338957029540552</v>
      </c>
      <c r="M141">
        <v>0.98302415958342904</v>
      </c>
      <c r="N141">
        <v>0.98367276625066991</v>
      </c>
      <c r="O141">
        <v>0.61520656603615398</v>
      </c>
      <c r="P141">
        <v>0.56258609003651316</v>
      </c>
      <c r="Q141">
        <v>0.75733933575267587</v>
      </c>
      <c r="R141">
        <v>0.9834496252903312</v>
      </c>
      <c r="S141">
        <v>0.98312372353004407</v>
      </c>
    </row>
    <row r="142" spans="4:19" x14ac:dyDescent="0.25">
      <c r="D142" t="s">
        <v>15</v>
      </c>
      <c r="E142">
        <v>0.78122276715421968</v>
      </c>
      <c r="F142">
        <v>0.79325484123622214</v>
      </c>
      <c r="G142">
        <v>0.92522822162209462</v>
      </c>
      <c r="H142">
        <v>0.99142424813476482</v>
      </c>
      <c r="I142">
        <v>0.99136647853754245</v>
      </c>
      <c r="J142">
        <v>0.80755994786053009</v>
      </c>
      <c r="K142">
        <v>0.83934599624485517</v>
      </c>
      <c r="L142">
        <v>0.99135281560579003</v>
      </c>
      <c r="M142">
        <v>0.9911518241558348</v>
      </c>
      <c r="N142">
        <v>0.99145715543297663</v>
      </c>
      <c r="O142">
        <v>0.80677260901456171</v>
      </c>
      <c r="P142">
        <v>0.78118168246591102</v>
      </c>
      <c r="Q142">
        <v>0.87851292097736433</v>
      </c>
      <c r="R142">
        <v>0.99136326372145422</v>
      </c>
      <c r="S142">
        <v>0.99119117691684444</v>
      </c>
    </row>
    <row r="144" spans="4:19" x14ac:dyDescent="0.25">
      <c r="E144">
        <v>5</v>
      </c>
      <c r="F144">
        <v>10</v>
      </c>
      <c r="G144">
        <v>25</v>
      </c>
      <c r="H144">
        <v>50</v>
      </c>
      <c r="I144">
        <v>100</v>
      </c>
      <c r="J144" t="s">
        <v>7</v>
      </c>
      <c r="K144" t="s">
        <v>8</v>
      </c>
      <c r="L144" t="s">
        <v>33</v>
      </c>
      <c r="M144" t="s">
        <v>9</v>
      </c>
      <c r="N144" t="s">
        <v>24</v>
      </c>
      <c r="O144" t="s">
        <v>10</v>
      </c>
      <c r="P144" t="s">
        <v>11</v>
      </c>
      <c r="Q144" t="s">
        <v>34</v>
      </c>
      <c r="R144" t="s">
        <v>12</v>
      </c>
      <c r="S144" t="s">
        <v>23</v>
      </c>
    </row>
    <row r="145" spans="4:19" x14ac:dyDescent="0.25">
      <c r="D145" t="s">
        <v>16</v>
      </c>
      <c r="E145">
        <v>0.59863709471550386</v>
      </c>
      <c r="F145">
        <v>0.6608675361678088</v>
      </c>
      <c r="G145">
        <v>0.91229857962827077</v>
      </c>
      <c r="H145">
        <v>0.99132190671615517</v>
      </c>
      <c r="I145">
        <v>0.99136366150581534</v>
      </c>
      <c r="J145">
        <v>0.6764666320543975</v>
      </c>
      <c r="K145">
        <v>0.75503924338699546</v>
      </c>
      <c r="L145">
        <v>0.99127332118851674</v>
      </c>
      <c r="M145">
        <v>0.99109064832048555</v>
      </c>
      <c r="N145">
        <v>0.9914270064372831</v>
      </c>
      <c r="O145">
        <v>0.67713601611983343</v>
      </c>
      <c r="P145">
        <v>0.59782539046353056</v>
      </c>
      <c r="Q145">
        <v>0.83395612464543645</v>
      </c>
      <c r="R145">
        <v>0.99130785446340863</v>
      </c>
      <c r="S145">
        <v>0.99111946301975962</v>
      </c>
    </row>
    <row r="146" spans="4:19" x14ac:dyDescent="0.25">
      <c r="D146" t="s">
        <v>17</v>
      </c>
      <c r="E146">
        <v>0.56355344664907214</v>
      </c>
      <c r="F146">
        <v>0.58732853426027076</v>
      </c>
      <c r="G146">
        <v>0.85425436838060875</v>
      </c>
      <c r="H146">
        <v>0.98351773002223275</v>
      </c>
      <c r="I146">
        <v>0.98358183630110962</v>
      </c>
      <c r="J146">
        <v>0.61552113585027435</v>
      </c>
      <c r="K146">
        <v>0.67929310813370336</v>
      </c>
      <c r="L146">
        <v>0.98338957029540552</v>
      </c>
      <c r="M146">
        <v>0.98302415958342904</v>
      </c>
      <c r="N146">
        <v>0.98367276625066991</v>
      </c>
      <c r="O146">
        <v>0.61520656603615398</v>
      </c>
      <c r="P146">
        <v>0.56258609003651316</v>
      </c>
      <c r="Q146">
        <v>0.75733933575267587</v>
      </c>
      <c r="R146">
        <v>0.9834496252903312</v>
      </c>
      <c r="S146">
        <v>0.98312372353004407</v>
      </c>
    </row>
    <row r="147" spans="4:19" x14ac:dyDescent="0.25">
      <c r="D147" t="s">
        <v>18</v>
      </c>
      <c r="E147">
        <v>0.58109527068228806</v>
      </c>
      <c r="F147">
        <v>0.62409803521403973</v>
      </c>
      <c r="G147">
        <v>0.88327647400443976</v>
      </c>
      <c r="H147">
        <v>0.98741981836919401</v>
      </c>
      <c r="I147">
        <v>0.98747274890346248</v>
      </c>
      <c r="J147">
        <v>0.64599388395233592</v>
      </c>
      <c r="K147">
        <v>0.71716617576034936</v>
      </c>
      <c r="L147">
        <v>0.98733144574196108</v>
      </c>
      <c r="M147">
        <v>0.98705740395195729</v>
      </c>
      <c r="N147">
        <v>0.98754988634397645</v>
      </c>
      <c r="O147">
        <v>0.64617129107799376</v>
      </c>
      <c r="P147">
        <v>0.58020574025002181</v>
      </c>
      <c r="Q147">
        <v>0.7956477301990561</v>
      </c>
      <c r="R147">
        <v>0.98737873987686986</v>
      </c>
      <c r="S147">
        <v>0.98712159327490179</v>
      </c>
    </row>
    <row r="151" spans="4:19" x14ac:dyDescent="0.25">
      <c r="E151">
        <v>5</v>
      </c>
      <c r="F151">
        <v>10</v>
      </c>
      <c r="G151">
        <v>25</v>
      </c>
      <c r="H151">
        <v>50</v>
      </c>
      <c r="I151">
        <v>100</v>
      </c>
      <c r="J151" t="s">
        <v>7</v>
      </c>
      <c r="K151" t="s">
        <v>8</v>
      </c>
      <c r="L151" t="s">
        <v>33</v>
      </c>
      <c r="M151" t="s">
        <v>9</v>
      </c>
      <c r="N151" t="s">
        <v>24</v>
      </c>
      <c r="O151" t="s">
        <v>10</v>
      </c>
      <c r="P151" t="s">
        <v>11</v>
      </c>
      <c r="Q151" t="s">
        <v>34</v>
      </c>
      <c r="R151" t="s">
        <v>12</v>
      </c>
      <c r="S151" t="s">
        <v>23</v>
      </c>
    </row>
    <row r="152" spans="4:19" x14ac:dyDescent="0.25">
      <c r="D152" t="s">
        <v>22</v>
      </c>
      <c r="E152">
        <v>7.1694047600000008</v>
      </c>
      <c r="F152">
        <v>9.4543102399999999</v>
      </c>
      <c r="G152">
        <v>11.556937399999999</v>
      </c>
      <c r="H152">
        <v>25.030094200000001</v>
      </c>
      <c r="I152">
        <v>31.971290459999999</v>
      </c>
      <c r="J152">
        <v>13.313871880000002</v>
      </c>
      <c r="K152">
        <v>13.186497085999999</v>
      </c>
      <c r="L152">
        <v>18.262561779999999</v>
      </c>
      <c r="M152">
        <v>32.711347919999994</v>
      </c>
      <c r="N152">
        <v>55.508996440000011</v>
      </c>
      <c r="O152">
        <v>9.6410590399999982</v>
      </c>
      <c r="P152">
        <v>17.534892300000003</v>
      </c>
      <c r="Q152">
        <v>21.039628200000003</v>
      </c>
      <c r="R152">
        <v>32.101172099999999</v>
      </c>
      <c r="S152">
        <v>74.20591018799999</v>
      </c>
    </row>
  </sheetData>
  <mergeCells count="7">
    <mergeCell ref="C1:D1"/>
    <mergeCell ref="C57:C65"/>
    <mergeCell ref="C67:C75"/>
    <mergeCell ref="C77:C85"/>
    <mergeCell ref="C26:C34"/>
    <mergeCell ref="C37:C45"/>
    <mergeCell ref="C47:C5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abSelected="1" topLeftCell="A7" zoomScale="85" zoomScaleNormal="85" workbookViewId="0">
      <selection activeCell="H15" sqref="H15"/>
    </sheetView>
  </sheetViews>
  <sheetFormatPr defaultRowHeight="15" x14ac:dyDescent="0.25"/>
  <cols>
    <col min="2" max="2" width="31.28515625" bestFit="1" customWidth="1"/>
    <col min="7" max="7" width="15.85546875" bestFit="1" customWidth="1"/>
    <col min="8" max="8" width="15.42578125" bestFit="1" customWidth="1"/>
  </cols>
  <sheetData>
    <row r="2" spans="1:8" x14ac:dyDescent="0.25">
      <c r="B2" s="3" t="s">
        <v>53</v>
      </c>
    </row>
    <row r="5" spans="1:8" x14ac:dyDescent="0.25">
      <c r="A5" s="11" t="s">
        <v>26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45</v>
      </c>
      <c r="H5" s="3" t="s">
        <v>44</v>
      </c>
    </row>
    <row r="6" spans="1:8" x14ac:dyDescent="0.25">
      <c r="A6" s="11"/>
      <c r="B6" s="3" t="s">
        <v>39</v>
      </c>
      <c r="C6">
        <v>0</v>
      </c>
      <c r="D6">
        <v>5171</v>
      </c>
      <c r="E6">
        <v>260</v>
      </c>
      <c r="F6">
        <v>21963</v>
      </c>
      <c r="G6">
        <v>11748</v>
      </c>
      <c r="H6">
        <v>15482</v>
      </c>
    </row>
    <row r="7" spans="1:8" x14ac:dyDescent="0.25">
      <c r="A7" s="11"/>
      <c r="B7" s="3" t="s">
        <v>40</v>
      </c>
      <c r="C7">
        <v>0</v>
      </c>
      <c r="D7">
        <v>5167</v>
      </c>
      <c r="E7">
        <v>0</v>
      </c>
      <c r="F7">
        <v>1</v>
      </c>
      <c r="G7">
        <v>11624</v>
      </c>
      <c r="H7">
        <v>6667</v>
      </c>
    </row>
    <row r="8" spans="1:8" x14ac:dyDescent="0.25">
      <c r="A8" s="11"/>
      <c r="B8" s="3" t="s">
        <v>41</v>
      </c>
      <c r="C8">
        <v>0</v>
      </c>
      <c r="D8">
        <v>4</v>
      </c>
      <c r="E8">
        <v>260</v>
      </c>
      <c r="F8">
        <v>21962</v>
      </c>
      <c r="G8">
        <v>124</v>
      </c>
      <c r="H8">
        <v>8815</v>
      </c>
    </row>
    <row r="9" spans="1:8" x14ac:dyDescent="0.25">
      <c r="A9" s="11"/>
      <c r="B9" s="3" t="s">
        <v>42</v>
      </c>
      <c r="C9">
        <v>0</v>
      </c>
      <c r="D9">
        <f>D8/(D8+D7)*100</f>
        <v>7.7354476890350021E-2</v>
      </c>
      <c r="E9">
        <f t="shared" ref="E9:F9" si="0">E8/(E8+E7)*100</f>
        <v>100</v>
      </c>
      <c r="F9">
        <f t="shared" si="0"/>
        <v>99.995446887947921</v>
      </c>
      <c r="G9">
        <f t="shared" ref="G9" si="1">G8/(G8+G7)*100</f>
        <v>1.0554988083077972</v>
      </c>
      <c r="H9">
        <f t="shared" ref="H9" si="2">H8/(H8+H7)*100</f>
        <v>56.937088231494634</v>
      </c>
    </row>
    <row r="10" spans="1:8" x14ac:dyDescent="0.25">
      <c r="A10" s="11"/>
      <c r="B10" s="3" t="s">
        <v>43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</row>
    <row r="11" spans="1:8" x14ac:dyDescent="0.25">
      <c r="A11" s="11"/>
      <c r="B11" s="3" t="s">
        <v>46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 s="11" t="s">
        <v>27</v>
      </c>
      <c r="C12" s="3" t="s">
        <v>35</v>
      </c>
      <c r="D12" s="3" t="s">
        <v>36</v>
      </c>
      <c r="E12" s="3" t="s">
        <v>37</v>
      </c>
      <c r="F12" s="3" t="s">
        <v>38</v>
      </c>
      <c r="G12" s="3" t="s">
        <v>45</v>
      </c>
      <c r="H12" s="3" t="s">
        <v>44</v>
      </c>
    </row>
    <row r="13" spans="1:8" x14ac:dyDescent="0.25">
      <c r="A13" s="11"/>
      <c r="B13" s="3" t="s">
        <v>39</v>
      </c>
      <c r="C13">
        <v>0</v>
      </c>
      <c r="D13">
        <v>7878</v>
      </c>
      <c r="E13">
        <v>272</v>
      </c>
      <c r="F13">
        <v>22190</v>
      </c>
      <c r="G13">
        <v>11345</v>
      </c>
      <c r="H13">
        <v>17000</v>
      </c>
    </row>
    <row r="14" spans="1:8" x14ac:dyDescent="0.25">
      <c r="A14" s="11"/>
      <c r="B14" s="3" t="s">
        <v>40</v>
      </c>
      <c r="C14">
        <v>0</v>
      </c>
      <c r="D14">
        <v>7878</v>
      </c>
      <c r="E14">
        <v>0</v>
      </c>
      <c r="F14">
        <v>6</v>
      </c>
      <c r="G14">
        <v>11243</v>
      </c>
      <c r="H14">
        <v>5689</v>
      </c>
    </row>
    <row r="15" spans="1:8" x14ac:dyDescent="0.25">
      <c r="A15" s="11"/>
      <c r="B15" s="3" t="s">
        <v>41</v>
      </c>
      <c r="C15">
        <v>0</v>
      </c>
      <c r="D15">
        <v>0</v>
      </c>
      <c r="E15">
        <v>272</v>
      </c>
      <c r="F15">
        <v>22184</v>
      </c>
      <c r="G15">
        <v>102</v>
      </c>
      <c r="H15">
        <v>11311</v>
      </c>
    </row>
    <row r="16" spans="1:8" x14ac:dyDescent="0.25">
      <c r="A16" s="11"/>
      <c r="B16" s="3" t="s">
        <v>42</v>
      </c>
      <c r="C16">
        <v>0</v>
      </c>
      <c r="D16">
        <f t="shared" ref="D16" si="3">D15/(D13+D14)*100</f>
        <v>0</v>
      </c>
      <c r="E16">
        <f>E15/(E15+E14)*100</f>
        <v>100</v>
      </c>
      <c r="F16">
        <f>F15/(F15+F14)*100</f>
        <v>99.972960793150065</v>
      </c>
      <c r="G16">
        <f t="shared" ref="G16" si="4">G15/(G13+G14)*100</f>
        <v>0.45156720382503984</v>
      </c>
      <c r="H16">
        <f>H15/(H15+H14)*100</f>
        <v>66.535294117647055</v>
      </c>
    </row>
    <row r="17" spans="1:8" x14ac:dyDescent="0.25">
      <c r="A17" s="11"/>
      <c r="B17" s="3" t="s">
        <v>43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</row>
    <row r="18" spans="1:8" x14ac:dyDescent="0.25">
      <c r="A18" s="11"/>
      <c r="B18" s="3" t="s">
        <v>46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</row>
    <row r="19" spans="1:8" x14ac:dyDescent="0.25">
      <c r="A19" s="11" t="s">
        <v>28</v>
      </c>
      <c r="C19" s="3" t="s">
        <v>35</v>
      </c>
      <c r="D19" s="3" t="s">
        <v>36</v>
      </c>
      <c r="E19" s="3" t="s">
        <v>37</v>
      </c>
      <c r="F19" s="3" t="s">
        <v>38</v>
      </c>
      <c r="G19" s="3" t="s">
        <v>45</v>
      </c>
      <c r="H19" s="3" t="s">
        <v>44</v>
      </c>
    </row>
    <row r="20" spans="1:8" x14ac:dyDescent="0.25">
      <c r="A20" s="11"/>
      <c r="B20" s="3" t="s">
        <v>39</v>
      </c>
      <c r="C20">
        <v>0</v>
      </c>
      <c r="D20">
        <v>7787</v>
      </c>
      <c r="E20">
        <v>341</v>
      </c>
      <c r="F20">
        <v>21648</v>
      </c>
      <c r="G20">
        <v>11571</v>
      </c>
      <c r="H20">
        <v>16908</v>
      </c>
    </row>
    <row r="21" spans="1:8" x14ac:dyDescent="0.25">
      <c r="A21" s="11"/>
      <c r="B21" s="3" t="s">
        <v>40</v>
      </c>
      <c r="C21">
        <v>0</v>
      </c>
      <c r="D21">
        <v>7787</v>
      </c>
      <c r="E21">
        <v>6</v>
      </c>
      <c r="F21">
        <v>11</v>
      </c>
      <c r="G21">
        <v>11499</v>
      </c>
      <c r="H21">
        <v>5563</v>
      </c>
    </row>
    <row r="22" spans="1:8" x14ac:dyDescent="0.25">
      <c r="A22" s="11"/>
      <c r="B22" s="3" t="s">
        <v>41</v>
      </c>
      <c r="C22">
        <v>0</v>
      </c>
      <c r="D22">
        <v>0</v>
      </c>
      <c r="E22">
        <v>335</v>
      </c>
      <c r="F22">
        <v>21637</v>
      </c>
      <c r="G22">
        <v>72</v>
      </c>
      <c r="H22">
        <v>11345</v>
      </c>
    </row>
    <row r="23" spans="1:8" x14ac:dyDescent="0.25">
      <c r="A23" s="11"/>
      <c r="B23" s="3" t="s">
        <v>42</v>
      </c>
      <c r="C23">
        <v>0</v>
      </c>
      <c r="D23">
        <f>D22/(D22+D21)</f>
        <v>0</v>
      </c>
      <c r="E23">
        <f>E22/(E22+E21)*100</f>
        <v>98.240469208211152</v>
      </c>
      <c r="F23">
        <f>F22/(F22+F21)*100</f>
        <v>99.949186991869922</v>
      </c>
      <c r="G23">
        <f t="shared" ref="G23:H23" si="5">G22/(G22+G21)*100</f>
        <v>0.62224526834327198</v>
      </c>
      <c r="H23">
        <f t="shared" si="5"/>
        <v>67.098414951502249</v>
      </c>
    </row>
    <row r="24" spans="1:8" x14ac:dyDescent="0.25">
      <c r="A24" s="11"/>
      <c r="B24" s="3" t="s">
        <v>43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</row>
    <row r="25" spans="1:8" x14ac:dyDescent="0.25">
      <c r="A25" s="11"/>
      <c r="B25" s="3" t="s">
        <v>46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</row>
    <row r="26" spans="1:8" x14ac:dyDescent="0.25">
      <c r="A26" s="11" t="s">
        <v>29</v>
      </c>
      <c r="C26" s="3" t="s">
        <v>35</v>
      </c>
      <c r="D26" s="3" t="s">
        <v>36</v>
      </c>
      <c r="E26" s="3" t="s">
        <v>37</v>
      </c>
      <c r="F26" s="3" t="s">
        <v>38</v>
      </c>
      <c r="G26" s="3" t="s">
        <v>45</v>
      </c>
      <c r="H26" s="3" t="s">
        <v>44</v>
      </c>
    </row>
    <row r="27" spans="1:8" x14ac:dyDescent="0.25">
      <c r="A27" s="11"/>
      <c r="B27" s="3" t="s">
        <v>39</v>
      </c>
      <c r="C27">
        <v>0</v>
      </c>
      <c r="D27">
        <v>8198</v>
      </c>
      <c r="E27">
        <v>432</v>
      </c>
      <c r="F27">
        <v>21599</v>
      </c>
      <c r="G27">
        <v>11647</v>
      </c>
      <c r="H27">
        <v>17236</v>
      </c>
    </row>
    <row r="28" spans="1:8" x14ac:dyDescent="0.25">
      <c r="A28" s="11"/>
      <c r="B28" s="3" t="s">
        <v>40</v>
      </c>
      <c r="C28">
        <v>0</v>
      </c>
      <c r="D28">
        <v>8198</v>
      </c>
      <c r="E28">
        <v>20</v>
      </c>
      <c r="F28">
        <v>24</v>
      </c>
      <c r="G28">
        <v>11550</v>
      </c>
      <c r="H28">
        <v>5688</v>
      </c>
    </row>
    <row r="29" spans="1:8" x14ac:dyDescent="0.25">
      <c r="A29" s="11"/>
      <c r="B29" s="3" t="s">
        <v>41</v>
      </c>
      <c r="C29">
        <v>0</v>
      </c>
      <c r="D29">
        <v>0</v>
      </c>
      <c r="E29">
        <v>412</v>
      </c>
      <c r="F29">
        <v>21575</v>
      </c>
      <c r="G29">
        <v>97</v>
      </c>
      <c r="H29">
        <v>11548</v>
      </c>
    </row>
    <row r="30" spans="1:8" x14ac:dyDescent="0.25">
      <c r="A30" s="11"/>
      <c r="B30" s="3" t="s">
        <v>42</v>
      </c>
      <c r="C30">
        <v>0</v>
      </c>
      <c r="D30">
        <f t="shared" ref="D30:E30" si="6">D29/(D29+D28)*100</f>
        <v>0</v>
      </c>
      <c r="E30">
        <f t="shared" si="6"/>
        <v>95.370370370370367</v>
      </c>
      <c r="F30">
        <f>F29/(F29+F28)*100</f>
        <v>99.8888837446178</v>
      </c>
      <c r="G30">
        <f t="shared" ref="G30:H30" si="7">G29/(G29+G28)*100</f>
        <v>0.83283248905297502</v>
      </c>
      <c r="H30">
        <f t="shared" si="7"/>
        <v>66.999303782780231</v>
      </c>
    </row>
    <row r="31" spans="1:8" x14ac:dyDescent="0.25">
      <c r="A31" s="11"/>
      <c r="B31" s="3" t="s">
        <v>43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</row>
    <row r="32" spans="1:8" x14ac:dyDescent="0.25">
      <c r="A32" s="11"/>
      <c r="B32" s="3" t="s">
        <v>46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</row>
    <row r="33" spans="1:8" x14ac:dyDescent="0.25">
      <c r="A33" s="11" t="s">
        <v>30</v>
      </c>
      <c r="C33" s="3" t="s">
        <v>35</v>
      </c>
      <c r="D33" s="3" t="s">
        <v>36</v>
      </c>
      <c r="E33" s="3" t="s">
        <v>37</v>
      </c>
      <c r="F33" s="3" t="s">
        <v>38</v>
      </c>
      <c r="G33" s="3" t="s">
        <v>45</v>
      </c>
      <c r="H33" s="3" t="s">
        <v>44</v>
      </c>
    </row>
    <row r="34" spans="1:8" x14ac:dyDescent="0.25">
      <c r="A34" s="11"/>
      <c r="B34" s="3" t="s">
        <v>39</v>
      </c>
      <c r="C34">
        <v>0</v>
      </c>
      <c r="D34">
        <v>7924</v>
      </c>
      <c r="E34">
        <v>419</v>
      </c>
      <c r="F34">
        <v>21260</v>
      </c>
      <c r="G34">
        <v>11748</v>
      </c>
      <c r="H34">
        <v>17036</v>
      </c>
    </row>
    <row r="35" spans="1:8" x14ac:dyDescent="0.25">
      <c r="A35" s="11"/>
      <c r="B35" s="3" t="s">
        <v>40</v>
      </c>
      <c r="C35">
        <v>0</v>
      </c>
      <c r="D35">
        <v>7924</v>
      </c>
      <c r="E35">
        <v>4</v>
      </c>
      <c r="F35">
        <v>25</v>
      </c>
      <c r="G35">
        <v>11681</v>
      </c>
      <c r="H35">
        <v>5634</v>
      </c>
    </row>
    <row r="36" spans="1:8" x14ac:dyDescent="0.25">
      <c r="A36" s="11"/>
      <c r="B36" s="3" t="s">
        <v>41</v>
      </c>
      <c r="C36">
        <v>0</v>
      </c>
      <c r="D36">
        <v>0</v>
      </c>
      <c r="E36">
        <v>415</v>
      </c>
      <c r="F36">
        <v>21235</v>
      </c>
      <c r="G36">
        <v>67</v>
      </c>
      <c r="H36">
        <v>11402</v>
      </c>
    </row>
    <row r="37" spans="1:8" x14ac:dyDescent="0.25">
      <c r="A37" s="11"/>
      <c r="B37" s="3" t="s">
        <v>42</v>
      </c>
      <c r="C37">
        <v>0</v>
      </c>
      <c r="D37">
        <f>D36/(D36+D35)*100</f>
        <v>0</v>
      </c>
      <c r="E37">
        <f>E36/(E36+E35)*100</f>
        <v>99.045346062052502</v>
      </c>
      <c r="F37">
        <f>F36/(F36+F35)*100</f>
        <v>99.882408278457206</v>
      </c>
      <c r="G37">
        <f t="shared" ref="G37:H37" si="8">G36/(G36+G35)*100</f>
        <v>0.5703098399727613</v>
      </c>
      <c r="H37">
        <f t="shared" si="8"/>
        <v>66.928856539093687</v>
      </c>
    </row>
    <row r="38" spans="1:8" x14ac:dyDescent="0.25">
      <c r="A38" s="11"/>
      <c r="B38" s="3" t="s">
        <v>43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</row>
    <row r="39" spans="1:8" x14ac:dyDescent="0.25">
      <c r="A39" s="11"/>
      <c r="B39" s="3" t="s">
        <v>46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</row>
    <row r="40" spans="1:8" x14ac:dyDescent="0.25">
      <c r="A40" s="11" t="s">
        <v>31</v>
      </c>
      <c r="C40" s="3" t="s">
        <v>35</v>
      </c>
      <c r="D40" s="3" t="s">
        <v>36</v>
      </c>
      <c r="E40" s="3" t="s">
        <v>37</v>
      </c>
      <c r="F40" s="3" t="s">
        <v>38</v>
      </c>
      <c r="G40" s="3" t="s">
        <v>45</v>
      </c>
      <c r="H40" s="3" t="s">
        <v>44</v>
      </c>
    </row>
    <row r="41" spans="1:8" x14ac:dyDescent="0.25">
      <c r="A41" s="11"/>
      <c r="B41" s="3" t="s">
        <v>39</v>
      </c>
      <c r="C41">
        <f>SUM(C6,C13,C20,C27,C34)/5</f>
        <v>0</v>
      </c>
      <c r="D41">
        <f t="shared" ref="D41:F41" si="9">SUM(D6,D13,D20,D27,D34)/5</f>
        <v>7391.6</v>
      </c>
      <c r="E41">
        <f t="shared" si="9"/>
        <v>344.8</v>
      </c>
      <c r="F41">
        <f t="shared" si="9"/>
        <v>21732</v>
      </c>
      <c r="G41">
        <f t="shared" ref="G41" si="10">SUM(G6,G13,G20,G27,G34)/5</f>
        <v>11611.8</v>
      </c>
      <c r="H41">
        <f>SUM(H6,H13,H20,H27,H34)/5</f>
        <v>16732.400000000001</v>
      </c>
    </row>
    <row r="42" spans="1:8" x14ac:dyDescent="0.25">
      <c r="A42" s="11"/>
      <c r="B42" s="3" t="s">
        <v>40</v>
      </c>
      <c r="C42">
        <f t="shared" ref="C42:F44" si="11">SUM(C7,C14,C21,C28,C35)/5</f>
        <v>0</v>
      </c>
      <c r="D42">
        <f t="shared" si="11"/>
        <v>7390.8</v>
      </c>
      <c r="E42">
        <f t="shared" si="11"/>
        <v>6</v>
      </c>
      <c r="F42">
        <f t="shared" si="11"/>
        <v>13.4</v>
      </c>
      <c r="G42">
        <f t="shared" ref="G42" si="12">SUM(G7,G14,G21,G28,G35)/5</f>
        <v>11519.4</v>
      </c>
      <c r="H42">
        <f>SUM(H7,H14,H21,H28,H35)/5</f>
        <v>5848.2</v>
      </c>
    </row>
    <row r="43" spans="1:8" x14ac:dyDescent="0.25">
      <c r="A43" s="11"/>
      <c r="B43" s="3" t="s">
        <v>41</v>
      </c>
      <c r="C43">
        <f t="shared" si="11"/>
        <v>0</v>
      </c>
      <c r="D43">
        <f t="shared" si="11"/>
        <v>0.8</v>
      </c>
      <c r="E43">
        <f t="shared" si="11"/>
        <v>338.8</v>
      </c>
      <c r="F43">
        <f t="shared" si="11"/>
        <v>21718.6</v>
      </c>
      <c r="G43">
        <f t="shared" ref="G43" si="13">SUM(G8,G15,G22,G29,G36)/5</f>
        <v>92.4</v>
      </c>
      <c r="H43">
        <f>SUM(H8,H15,H22,H29,H36)/5</f>
        <v>10884.2</v>
      </c>
    </row>
    <row r="44" spans="1:8" x14ac:dyDescent="0.25">
      <c r="A44" s="11"/>
      <c r="B44" s="3" t="s">
        <v>42</v>
      </c>
      <c r="C44">
        <f t="shared" si="11"/>
        <v>0</v>
      </c>
      <c r="D44">
        <f t="shared" si="11"/>
        <v>1.5470895378070004E-2</v>
      </c>
      <c r="E44">
        <f t="shared" si="11"/>
        <v>98.531237128126804</v>
      </c>
      <c r="F44">
        <f>SUM((F9,F16,F23,F30,F37))/5</f>
        <v>99.93777733920858</v>
      </c>
      <c r="G44">
        <f>SUM((G9,G16,G23,G30,G37))/5</f>
        <v>0.7064907219003691</v>
      </c>
      <c r="H44">
        <f>SUM((H9,H16,H23,H30,H37))/5</f>
        <v>64.89979152450357</v>
      </c>
    </row>
    <row r="45" spans="1:8" x14ac:dyDescent="0.25">
      <c r="A45" s="11"/>
      <c r="B45" s="3" t="s">
        <v>51</v>
      </c>
      <c r="C45" s="8" t="s">
        <v>48</v>
      </c>
      <c r="D45" s="8" t="s">
        <v>48</v>
      </c>
      <c r="E45" s="8" t="s">
        <v>50</v>
      </c>
      <c r="F45" s="8" t="s">
        <v>50</v>
      </c>
      <c r="G45" s="8" t="s">
        <v>49</v>
      </c>
      <c r="H45" s="8" t="s">
        <v>50</v>
      </c>
    </row>
    <row r="46" spans="1:8" x14ac:dyDescent="0.25">
      <c r="A46" s="7"/>
      <c r="B46" s="3"/>
    </row>
  </sheetData>
  <mergeCells count="6">
    <mergeCell ref="A12:A18"/>
    <mergeCell ref="A5:A11"/>
    <mergeCell ref="A40:A45"/>
    <mergeCell ref="A19:A25"/>
    <mergeCell ref="A26:A32"/>
    <mergeCell ref="A33:A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Evalutaion</vt:lpstr>
      <vt:lpstr>DDoS Detection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vuphuong</dc:creator>
  <cp:lastModifiedBy>vuphuong</cp:lastModifiedBy>
  <dcterms:created xsi:type="dcterms:W3CDTF">2018-03-23T18:44:29Z</dcterms:created>
  <dcterms:modified xsi:type="dcterms:W3CDTF">2023-12-09T08:29:52Z</dcterms:modified>
</cp:coreProperties>
</file>