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5.xml"/>
  <Override ContentType="application/vnd.openxmlformats-officedocument.spreadsheetml.table+xml" PartName="/xl/tables/table4.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110" sheetId="1" r:id="rId4"/>
    <sheet state="visible" name="210" sheetId="2" r:id="rId5"/>
    <sheet state="visible" name="310" sheetId="3" r:id="rId6"/>
    <sheet state="visible" name="410" sheetId="4" r:id="rId7"/>
    <sheet state="visible" name="Tuần 1 T10" sheetId="5" r:id="rId8"/>
    <sheet state="visible" name="510" sheetId="6" r:id="rId9"/>
    <sheet state="visible" name="710" sheetId="7" r:id="rId10"/>
    <sheet state="visible" name="810" sheetId="8" r:id="rId11"/>
    <sheet state="visible" name="910" sheetId="9" r:id="rId12"/>
    <sheet state="visible" name="1010" sheetId="10" r:id="rId13"/>
    <sheet state="visible" name="1110" sheetId="11" r:id="rId14"/>
    <sheet state="visible" name="Tuần 2 T10" sheetId="12" r:id="rId15"/>
    <sheet state="visible" name="1210" sheetId="13" r:id="rId16"/>
    <sheet state="visible" name="Tuần 3T10" sheetId="14" r:id="rId17"/>
    <sheet state="visible" name="Tuần 4T10" sheetId="15" r:id="rId18"/>
    <sheet state="visible" name="Tuần 5T10" sheetId="16" r:id="rId19"/>
    <sheet state="visible" name="Tuần 2T11" sheetId="17" r:id="rId20"/>
    <sheet state="visible" name="Tuần 3T11" sheetId="18" r:id="rId21"/>
  </sheets>
  <definedNames/>
  <calcPr/>
</workbook>
</file>

<file path=xl/sharedStrings.xml><?xml version="1.0" encoding="utf-8"?>
<sst xmlns="http://schemas.openxmlformats.org/spreadsheetml/2006/main" count="764" uniqueCount="78">
  <si>
    <t>Bưu cục</t>
  </si>
  <si>
    <t>Tổng</t>
  </si>
  <si>
    <t>Đã giao hàng</t>
  </si>
  <si>
    <t>Delay giao hàng</t>
  </si>
  <si>
    <t>Không giao được hàng</t>
  </si>
  <si>
    <t>Đã nhập kho</t>
  </si>
  <si>
    <t>Tỉ lệ thành công</t>
  </si>
  <si>
    <t>Mã đơn đã nhập kho</t>
  </si>
  <si>
    <t>Note</t>
  </si>
  <si>
    <t>Mã đơn Delay sai</t>
  </si>
  <si>
    <t>Đơn ca cuối</t>
  </si>
  <si>
    <t>Nguyễn Quý Cảnh</t>
  </si>
  <si>
    <t>Toàn bộ 68 đơn nhập ca cuối 16h26 bị delay</t>
  </si>
  <si>
    <t>499850877 395362437 352183830 782224932 480819792 806732098 519979963 543576286 358681909 495427276 406068219 220388473 766646515 354691035 466338227 411651681</t>
  </si>
  <si>
    <t xml:space="preserve"> </t>
  </si>
  <si>
    <t>Miếu Nổi</t>
  </si>
  <si>
    <t>368165438 475547293 801172647 667427817 312991140</t>
  </si>
  <si>
    <t>395721967 352233402 422430546 414850012 421887246 403059496 474262850 370769406</t>
  </si>
  <si>
    <t>Nơ Trang Long</t>
  </si>
  <si>
    <t>360334571 425555564 390864391 318173142 386810009 504397537 384515397 275196081 604643326 608838920 333476727 433798400</t>
  </si>
  <si>
    <t>Nguyễn Công Trứ</t>
  </si>
  <si>
    <t>314884675 414658606 834223327 995473566 204055854 536833378 929742452 300573813 337464750 301530727 872009479 401778489 447243767 428366561 810955214 422277191 530546796 297994652 293687890 447233198 337886097 444231695 387190568 670296367 657862827 465177168 381689092 425119235 461121545 477167891 490511285 299675017 357886035 377316508 322315518 916602527 479576721 402122959 470744327 359098620 941192403 201511085 416806056 275196081 313849806 358087756 770370696 233177019 275531495 410069636 359404961 353754876 354835429 435293907 920480744 772931723 544269714 392512261 773074139 395210442 414760476 369280824</t>
  </si>
  <si>
    <t>50 đơn ở 2 ca cuối: 14h45 và 16h36</t>
  </si>
  <si>
    <t>457407581 343577516 407873601 660195788 312179413 358879288 460072007</t>
  </si>
  <si>
    <t>384730786 375254017 785731622 497812557 891382037 389455663 380443554 991183263 265914921 437618159</t>
  </si>
  <si>
    <t>Nguyễn Văn Cừ</t>
  </si>
  <si>
    <t>450747537 308368513 386484230 340232175 453517624 708196365 333878548 406144131</t>
  </si>
  <si>
    <t>Nguyễn Thị Thập</t>
  </si>
  <si>
    <t>Huỳnh Tấn Phát</t>
  </si>
  <si>
    <t>Tân Quy</t>
  </si>
  <si>
    <t>Cao Lỗ</t>
  </si>
  <si>
    <t>Tỷ Lệ</t>
  </si>
  <si>
    <t>% đổi</t>
  </si>
  <si>
    <t>488191309 222756892 865320557 645034112</t>
  </si>
  <si>
    <t>247551894 334373668 416721287 375642153 770713757 436499158 548603023 422151775 888330552 386941238 437691415 386621342 251534496 338646671 223861694 334078505 592165872 217089036 320224596 573641353 548129307 454579500 373124130 358973729 494414737 457976700 450579272 486765415 311363113 333923781 444570513 867200497 586736027 389227262 306030062 548377378</t>
  </si>
  <si>
    <t>https://admin.giaohangtietkiem.vn/admin/api/index/limit:100?alias=374822313%2C+481154155%2C+623484843%2C+675197460%2C+864300415%2C+987213376%2C+226836756%2C+257551618%2C+273462451%2C+295535360%2C+305815840%2C+344401626%2C+347083317%2C+355170709%2C+356111575%2C+380690661%2C+384286845%2C+388416232%2C+389227262%2C+397368271%2C+397501432%2C+400845434%2C+409727533%2C+447426323%2C+449205107%2C+457808664%2C+458770558%2C+474813051%2C+474954738%2C+492578249%2C+496888487%2C+499113957%2C+544536854%2C+548377378%2C+551278365%2C+572201210%2C+583870294%2C+651548222%2C+696203356%2C+838097487%2C+852085323%2C+205579701%2C+217089036%2C+305998030%2C+307012473%2C+308572986%2C+309768270%2C+314918591%2C+336906718%2C+347484536%2C+347930173%2C+352030484%2C+375927495%2C+386625945%2C+411674487%2C+416643504%2C+426061583%2C+431034302%2C+432230584%2C+446624351%2C+476958925%2C+488595165%2C+490154912%2C+493057294%2C+523721584%2C+532983178%2C+565445326%2C+865691463%2C+897316159%2C+923492766%2C+972657199%2C+973218425%2C+266971291%2C+397496645%2C+274294839%2C+237977691%2C+254310532%2C+294589857%2C+309430395%2C+309487617%2C+325164148%2C+328007410%2C+330592886%2C+335074362%2C+341276999%2C+371956867%2C+376075978%2C+388527833%2C+405281587%2C+411072628%2C+422917960%2C+428419445%2C+459931413%2C+474116760%2C+484041655%2C+492761137%2C+982758039%2C+250858472%2C+267772986%2C+292270152%2C+305006345%2C+418737387%2C+428500001%2C+454343316%2C+458367592%2C+460418733%2C+471198979%2C+528894528%2C+725371557%2C+899932277%2C+306741087%2C+365461506%2C+418920386%2C+434732166%2C+453809631%2C+480691083%2C+762819671%2C+223195004%2C+302618270%2C+313435816%2C+318632583%2C+350706722%2C+352231277%2C+384319619%2C+402119647%2C+463025224%2C+488061220%2C+565152684%2C+586736027%2C+632359192%2C+675340685%2C+841094609%2C+964730872%2C+220287572%2C+281769654%2C+310582146%2C+353671355%2C+355862138%2C+359611406%2C+362986478%2C+363566082%2C+366175754%2C+368167942%2C+370983186%2C+376438034%2C+377830699%2C+388234342%2C+390073832%2C+401821429%2C+410620703%2C+457976700%2C+527452846%2C+529693980%2C+558359062%2C+757387884%2C+839933267%2C+895157616%2C+914697589%2C+320224596%2C+338744188%2C+341046024%2C+370402844%2C+375642153%2C+397347530%2C+412524093%2C+422377208%2C+422840540%2C+430781409%2C+442296233%2C+458246782%2C+474644907%2C+478625408%2C+497275582%2C+508438756%2C+548129307%2C+642536596%2C+674747221%2C+697981387%2C+738651533%2C+779859459%2C+780153971%2C+873042590%2C+976945034%2C+213181290%2C+258819806%2C+274327259%2C+283202119%2C+289347271%2C+304284884%2C+329677824%2C+365479660%2C+375451904%2C+377332177%2C+384794631%2C+396505652%2C+398010351%2C+400558069%2C+404993060%2C+427830095%2C+433915247%2C+457993496%2C+481143184%2C+551777909%2C+574728166%2C+781168153%2C+792931471%2C+825330066%2C+827469221%2C+930973582%2C+223677050%2C+223861694%2C+287191246%2C+308926978%2C+325026016%2C+334078505%2C+338646671%2C+341024122%2C+356199563%2C+356477671%2C+358973729%2C+365803878%2C+375271943%2C+380722587%2C+386621342%2C+418759720%2C+446117932%2C+478235283%2C+488387567%2C+491085312%2C+495513553%2C+607050976%2C+611764922%2C+682557285%2C+985516423%2C+230118722%2C+235591477%2C+319734931%2C+335177749%2C+339824636%2C+354197672%2C+374429224%2C+382011814%2C+401302297%2C+402144967%2C+425626390%2C+446093694%2C+448126676%2C+454579500%2C+494414737%2C+700916675%2C+257086697%2C+306030062%2C+311857380%2C+323546204%2C+330395107%2C+332904464%2C+341206008%2C+348102925%2C+356261841%2C+357698107%2C+368355899%2C+407136164%2C+411385689%2C+414385060%2C+414494970%2C+422017627%2C+428523958%2C+432165947%2C+435939359%2C+443017252%2C+444375249%2C+444522221%2C+467111167%2C+484679689%2C+485902631%2C+498725537%2C+616569992%2C+720748458%2C+761546697%2C+771691993%2C+912954254%2C+961908297%2C+247551894%2C+276408058%2C+311363113%2C+333923781%2C+366634342%2C+379170226%2C+416721287%2C+422151775%2C+428543752%2C+431152097%2C+436499158%2C+437691415%2C+454720087%2C+486765415%2C+531155755%2C+548603023%2C+592165872%2C+612939058%2C+904982434%2C+989239314%2C+203407590%2C+206486349%2C+251534496%2C+307150358%2C+310690429%2C+314350734%2C+314518750%2C+314725986%2C+334373668%2C+350617324%2C+359880125%2C+367406769%2C+373124130%2C+384250286%2C+384278974%2C+386941238%2C+403533883%2C+435414238%2C+438266121%2C+439023086%2C+440231282%2C+443706090%2C+444570513%2C+483133620%2C+483466757%2C+493335583%2C+573641353%2C+594047276%2C+627457152%2C+688578576%2C+718220403%2C+770713757%2C+848694527%2C+867200497%2C+936900838%2C+200976299%2C+208990144%2C+320518793%2C+321393259%2C+322069778%2C+337395436%2C+347926346%2C+348442581%2C+369661559%2C+400997629%2C+430868942%2C+450579272%2C+456326865%2C+475175259%2C+475552330%2C+479354121%2C+480772096%2C+486904004%2C+544201208%2C+569045519%2C+808014651%2C+808125848%2C+888330552%2C+899011011%2C+900971505%2C+916242229%2C&amp;package_status_id=&amp;t_stt=&amp;r_stt=&amp;cr_from=2019-09-24+00%3A00%3A00&amp;cr_to=2019-10-01+23%3A59%3A59&amp;date_from=&amp;date_to=&amp;delay_pick_from=&amp;delay_pick_to=&amp;date_type=approved_at&amp;shop_id=&amp;customer_tel=&amp;client_id=&amp;station_id=&amp;transfer_station_id=&amp;cur_station_id=&amp;pick_cart_id=&amp;deliver_cart_id=&amp;extra_type=&amp;shop_name=&amp;shop_email=&amp;shop_tel=&amp;shop_address=&amp;customer_email=&amp;customer_fullname=&amp;customer_address=&amp;customer_district_id=&amp;pick_cod_id=&amp;deliver_cod_id=&amp;return_cod_id=&amp;pick_night=0&amp;deliver_night=0&amp;sun_pick=0&amp;sun_deliver=0&amp;is_cancel=0&amp;need_confirm=0&amp;outside_hanoi=0&amp;is_b2c=0&amp;delay_picking=0&amp;delay_delivering=0&amp;transferring_incomplete=0&amp;delay_returning_in=0&amp;delay_returning_out=0&amp;delay_shopee=0&amp;pkg_now=0&amp;pkg_drop_off=0</t>
  </si>
  <si>
    <t>-</t>
  </si>
  <si>
    <t>Xe ra trễ mà không báo DTeam</t>
  </si>
  <si>
    <t>229688152, 622323831</t>
  </si>
  <si>
    <t>nhập kho do sai tuyến</t>
  </si>
  <si>
    <t>464773031 422497676 394405117 464615173 375272295 745069259 554783488 893421025 912543883</t>
  </si>
  <si>
    <t>Xe Tải</t>
  </si>
  <si>
    <t>842084561, 379256021, 536956293, 474393492, 263899689, 380080765, 426092712</t>
  </si>
  <si>
    <t>427037516, 745889272</t>
  </si>
  <si>
    <t>Thứ 7</t>
  </si>
  <si>
    <t>Thứ 2</t>
  </si>
  <si>
    <t>Thứ 3</t>
  </si>
  <si>
    <t>Thứ 4</t>
  </si>
  <si>
    <t>Thứ 5</t>
  </si>
  <si>
    <t>Thứ 6</t>
  </si>
  <si>
    <t>Ngày</t>
  </si>
  <si>
    <t>Giao thành công</t>
  </si>
  <si>
    <t>Delay</t>
  </si>
  <si>
    <t>Hủy</t>
  </si>
  <si>
    <t>Tổng đơn</t>
  </si>
  <si>
    <t>Tỉ lệ bàn giao</t>
  </si>
  <si>
    <t>Tỉ lệ giao thành công</t>
  </si>
  <si>
    <t>Tuần trước</t>
  </si>
  <si>
    <t>Chênh lệch</t>
  </si>
  <si>
    <t>% chênh lệch</t>
  </si>
  <si>
    <t>Cao lỗ (03/10 - 4/10)</t>
  </si>
  <si>
    <t>435212779 458543167</t>
  </si>
  <si>
    <t>910298800 491129640 434180219</t>
  </si>
  <si>
    <t>241396501 240053446 905678158 268267346 420806170 466683182 366583597 785179474 560540895 444229172 258134762 318991379 440693155 951936534 349138389 466815808</t>
  </si>
  <si>
    <t>440198241 479243680 782739915 330901556</t>
  </si>
  <si>
    <t>Mã đơn đã nhập kho 2</t>
  </si>
  <si>
    <t>https://admin.giaohangtietkiem.vn/admin?alias=218224089%2C+310095248%2C+339763316%2C+385897912%2C+410109962%2C+421189039%2C+428888839%2C+446015532%2C+469601909%2C+469873976%2C+470425958%2C+519524788%2C+570878949%2C+885226377%2C+903358749%2C+274452044%2C+286430979%2C+287375731%2C+311778362%2C+315628371%2C+317102916%2C+324361552%2C+335485997%2C+346934656%2C+396721285%2C+397835041%2C+403037819%2C+408219174%2C+412835105%2C+413703565%2C+413880158%2C+459986659%2C+468534272%2C+478725643%2C+494688182%2C+735177453%2C+764797074%2C+890043103%2C+910208107%2C+315769046%2C+325027197%2C+355472175%2C+367743093%2C+386066905%2C+404964988%2C+412313435%2C+445984613%2C+455702193%2C+460253300%2C+469528188%2C+499664952%2C+574961023%2C+626524296%2C+716794205%2C+734826658%2C+814217256%2C+939619881%2C+952886067%2C+215961986%2C+216093056%2C+224247251%2C+328808818%2C+343748301%2C+358719299%2C+381378785%2C+383913766%2C+394288546%2C+396935215%2C+408775274%2C+417843022%2C+421684471%2C+439581930%2C+443129010%2C+447972574%2C+448820606%2C+495936087%2C+510440050%2C+722143261%2C+808453656%2C+820655729%2C+941854190%2C+955000829%2C+312590408%2C+350601830%2C+359818708%2C+362298830%2C+362519204%2C+407149451%2C+439010832%2C+630943708%2C+788207578%2C+895285959%2C+995072893%2C+443057891%2C+224955427%2C+266662245%2C+324968526%2C+344209850%2C+366490030%2C+401056460%2C+445007769%2C+461636942%2C+476343081%2C+522464401%2C+607098327%2C+607251240%2C+882959103%2C+266365777%2C+274008183%2C+327112995%2C+328974146%2C+366314878%2C+424586676%2C+448734016%2C+456625222%2C+474998994%2C+481377759%2C+499859164%2C+611628433%2C+861503252%2C+946467959%2C+958704919%2C+977589270%2C+247588770%2C+310454711%2C+331868086%2C+333527584%2C+352293696%2C+361926081%2C+365057866%2C+379198156%2C+404058446%2C+404431469%2C+418532349%2C+445509285%2C+482600818%2C+484078665%2C+497662491%2C+567399933%2C+661466853%2C+667641896%2C+699721083%2C+765467703%2C+202644805%2C+217188801%2C+242760014%2C+308365104%2C+308839281%2C+317104446%2C+329757611%2C+330256728%2C+339881588%2C+341898389%2C+355217445%2C+359772807%2C+384370927%2C+384777918%2C+392623589%2C+411857549%2C+414003718%2C+416430459%2C+437494591%2C+442104596%2C+477416873%2C+484424143%2C+486629124%2C+496194709%2C+498399084%2C+503394500%2C+517716697%2C+520993147%2C+527920225%2C+540812769%2C+569433536%2C+601608536%2C+740400633%2C+778187594%2C+803931820%2C+865904958%2C+968020147%2C+243595140%2C+267646370%2C+273980739%2C+274531769%2C+286962242%2C+288591818%2C+318949111%2C+320316331%2C+331778894%2C+437278420%2C+460605995%2C+647744925%2C+316157260%2C+324630168%2C+346152839%2C+347229202%2C+372299989%2C+388950648%2C+408023258%2C+432115997%2C+432803088%2C+492881031%2C+545514842%2C+554560978%2C+694499918%2C+752646597%2C+851428960%2C+207256607%2C+207261262%2C+230948219%2C+271366417%2C+296322191%2C+302366394%2C+304104817%2C+307470072%2C+338866495%2C+340888313%2C+356238353%2C+360603691%2C+372095869%2C+376767662%2C+382564658%2C+389088252%2C+397393219%2C+399878363%2C+419953651%2C+423991473%2C+438294645%2C+439280796%2C+449428260%2C+449738973%2C+455438764%2C+457413488%2C+468414537%2C+472373446%2C+476912347%2C+479324630%2C+484683832%2C+490212008%2C+577585380%2C+629371641%2C+648186792%2C+664649834%2C+690154197%2C+716616625%2C+827689659%2C+857506073%2C+220241361%2C+225528397%2C+242883167%2C+273205216%2C+275635064%2C+294465321%2C+327216438%2C+346671285%2C+366617380%2C+391276482%2C+402438623%2C+417442429%2C+424251650%2C+429535723%2C+430382479%2C+431906750%2C+444201519%2C+446813709%2C+447312535%2C+450418019%2C+478509089%2C+543886020%2C+580466011%2C+581506528%2C+765143089%2C+810244849%2C+244319649%2C+251286491%2C+251828281%2C+289587631%2C+300631020%2C+301485080%2C+301852634%2C+305383716%2C+305468171%2C+318784659%2C+319495100%2C+325167805%2C+326081442%2C+334852997%2C+339887178%2C+340812638%2C+352752756%2C+365595381%2C+386917302%2C+392595772%2C+395545070%2C+396314530%2C+415076150%2C+423234614%2C+440262215%2C+445111767%2C+446018707%2C+468273253%2C+472057799%2C+476036610%2C+481947374%2C+489126835%2C+507906192%2C+593811702%2C+594080410%2C+633921987%2C+644109364%2C+661858914%2C+717455930%2C+731797440%2C+820107526%2C+842794671%2C+862908212%2C+906103675%2C+918469315%2C+946331066%2C&amp;package_status_id=&amp;package_status_id%5B%5D=3&amp;t_stt=&amp;r_stt=&amp;cr_from=2019-10-08+00%3A00%3A00&amp;cr_to=2019-10-15+23%3A59%3A59&amp;date_from=&amp;date_to=&amp;delay_pick_from=&amp;delay_pick_to=&amp;date_type=approved_at&amp;shop_id=&amp;customer_tel=&amp;client_id=&amp;station_id=&amp;transfer_station_id=&amp;cur_station_id=&amp;pick_cart_id=&amp;deliver_cart_id=&amp;extra_type=&amp;shop_name=&amp;shop_email=&amp;shop_tel=&amp;shop_address=&amp;customer_email=&amp;customer_fullname=&amp;customer_address=&amp;customer_district_id=&amp;pick_cod_id=&amp;deliver_cod_id=&amp;return_cod_id=&amp;pick_night=0&amp;deliver_night=0&amp;sun_pick=0&amp;sun_deliver=0&amp;is_cancel=0&amp;need_confirm=0&amp;outside_hanoi=0&amp;is_b2c=0&amp;delay_picking=0&amp;delay_delivering=0&amp;transferring_incomplete=0&amp;delay_returning_in=0&amp;delay_returning_out=0&amp;delay_shopee=0&amp;pkg_now=0&amp;pkg_drop_off=0</t>
  </si>
  <si>
    <t>% Chênh lệch</t>
  </si>
  <si>
    <t>https://admin.giaohangtietkiem.vn/admin?alias=258427312%2C+281962436%2C+282447425%2C+287549730%2C+315303565%2C+368064388%2C+376896786%2C+383693983%2C+433198549%2C+452478096%2C+461522585%2C+484987808%2C+488606316%2C+583844690%2C+944501300%2C+231055286%2C+265955838%2C+277284068%2C+287076483%2C+313400082%2C+318278030%2C+321649197%2C+348885502%2C+352764257%2C+374096990%2C+376645360%2C+383527078%2C+383994022%2C+388591235%2C+393683342%2C+425656444%2C+440286814%2C+442926466%2C+444096564%2C+452169568%2C+456163393%2C+466792370%2C+529381508%2C+634731446%2C+637458184%2C+745425830%2C+825609428%2C+914379169%2C+209006553%2C+211586784%2C+238155194%2C+240263195%2C+242714956%2C+270961320%2C+359703111%2C+388536590%2C+407924863%2C+409885312%2C+412014702%2C+440259320%2C+459475406%2C+461588693%2C+474047169%2C+483852615%2C+664697203%2C+668330363%2C+727444139%2C+900605605%2C+870728649%2C+585254278%2C+305950280%2C+456857430%2C+358004859%2C+410308529%2C+433002920%2C+464461673%2C+936091582%2C+943603652%2C+968382699%2C+344648042%2C+418335821%2C+215796826%2C+217501123%2C+230433524%2C+242315836%2C+302395983%2C+311120957%2C+343868026%2C+370778874%2C+387215020%2C+399702055%2C+425471807%2C+435044233%2C+459595885%2C+462374675%2C+619733650%2C+747276493%2C+755121925%2C+831292311%2C+841970485%2C+358843412%2C+359943159%2C+381439665%2C+423028243%2C+430583658%2C+457035504%2C+467059421%2C+488639099%2C+510497544%2C+523952666%2C+575703661%2C+636038587%2C+797714224%2C+849443904%2C+879619982%2C+979604373%2C+995643766%2C+462951144%2C+857809738%2C+210672904%2C+250406580%2C+274026285%2C+298648461%2C+329045010%2C+340635774%2C+352267563%2C+381019504%2C+413823614%2C+421032876%2C+430644588%2C+438362737%2C+453255551%2C+468737732%2C+471624395%2C+518461528%2C+560074027%2C+578159525%2C+814688446%2C+833559270%2C+875122212%2C+938589751%2C+231913339%2C+266005246%2C+287491678%2C+411072690%2C+436044357%2C+438218054%2C+459941436%2C+464136125%2C+618792409%2C+625455714%2C+631792813%2C+658650030%2C+694011428%2C+936401385%2C+226741018%2C+356470842%2C+410294623%2C+422719998%2C+475640371%2C+482946487%2C+601267735%2C+752945856%2C+825379910%2C+340259873%2C+342803463%2C+361839248%2C+379887274%2C+365438446%2C+308539481%2C+312409473%2C+319144090%2C+322577150%2C+341525718%2C+341588243%2C+346124825%2C+351499234%2C+359941345%2C+377888513%2C+392141409%2C+393086129%2C+402840028%2C+410346749%2C+440435552%2C+445585964%2C+446937203%2C+451778540%2C+453760453%2C+455109655%2C+462540904%2C+466538799%2C+473667015%2C+485045966%2C+589307048%2C+611561902%2C+701271225%2C+718783716%2C+731993460%2C+925078692%2C+972934278%2C+203890681%2C+252466990%2C+288334139%2C+294460156%2C+306963304%2C+322696206%2C+329016394%2C+344705964%2C+347238119%2C+356720223%2C+359185338%2C+363228538%2C+369209506%2C+372739687%2C+383599165%2C+389162554%2C+393969735%2C+404231867%2C+410097279%2C+412549796%2C+451967392%2C+463961714%2C+466558736%2C+467782357%2C+468825422%2C+482265326%2C+492356148%2C+496742152%2C+498469446%2C+556008541%2C+561433796%2C+587416631%2C+596474384%2C+630461541%2C+639507594%2C+639599216%2C+643572763%2C+712666365%2C+732316216%2C+825121257%2C+833402990%2C+969909906%2C+260758102%2C+278003414%2C+310367735%2C+315298737%2C+321812551%2C+328848371%2C+329423663%2C+350553607%2C+358140731%2C+372016216%2C+378683056%2C+378804071%2C+396169269%2C+412875589%2C+427282623%2C+450468982%2C+454203268%2C+457970384%2C+471453830%2C+472744986%2C+483345028%2C+483817893%2C+608224575%2C+620425438%2C+663014133%2C+706447708%2C+730341727%2C+742406897%2C+750469556%2C+765681264%2C+767728858%2C+769064771%2C+838009721%2C+892681370%2C+951870203%2C+990429779%2C+996965199%2C+235048033%2C+241909112%2C+245293610%2C+268359934%2C+268868948%2C+276568938%2C+277540996%2C+292913045%2C+312701604%2C+317511174%2C+332516866%2C+340143894%2C+341516792%2C+357461688%2C+358612291%2C+368186822%2C+395476840%2C+413087177%2C+431166515%2C+469428943%2C+477194425%2C+489841181%2C+530959883%2C+580378574%2C+586260714%2C+659628652%2C+661394771%2C+702639059%2C+784510474%2C+839796899%2C+886110897%2C+906785472%2C+911701091%2C&amp;package_status_id=&amp;package_status_id%5B%5D=3&amp;t_stt=&amp;r_stt=&amp;cr_from=2019-10-08+00%3A00%3A00&amp;cr_to=2019-10-15+23%3A59%3A59&amp;date_from=&amp;date_to=&amp;delay_pick_from=&amp;delay_pick_to=&amp;date_type=approved_at&amp;shop_id=&amp;customer_tel=&amp;client_id=&amp;station_id=&amp;transfer_station_id=&amp;cur_station_id=&amp;pick_cart_id=&amp;deliver_cart_id=&amp;extra_type=&amp;shop_name=&amp;shop_email=&amp;shop_tel=&amp;shop_address=&amp;customer_email=&amp;customer_fullname=&amp;customer_address=&amp;customer_district_id=&amp;pick_cod_id=&amp;deliver_cod_id=&amp;return_cod_id=&amp;pick_night=0&amp;deliver_night=0&amp;sun_pick=0&amp;sun_deliver=0&amp;is_cancel=0&amp;need_confirm=0&amp;outside_hanoi=0&amp;is_b2c=0&amp;delay_picking=0&amp;delay_delivering=0&amp;transferring_incomplete=0&amp;delay_returning_in=0&amp;delay_returning_out=0&amp;delay_shopee=0&amp;pkg_now=0&amp;pkg_drop_off=0</t>
  </si>
  <si>
    <t>https://admin.giaohangtietkiem.vn/admin?alias=310600313%2C+313929511%2C+324214611%2C+334892041%2C+344997461%2C+358727563%2C+436361052%2C+437047051%2C+456258986%2C+461011591%2C+512698054%2C+608680063%2C+636607798%2C+640442948%2C+670812632%2C+736741331%2C+864558759%2C+201053773%2C+225949637%2C+305447354%2C+305974435%2C+310399048%2C+334584554%2C+359093586%2C+359545743%2C+372523369%2C+383040674%2C+406421984%2C+431577469%2C+432601742%2C+433792989%2C+453280480%2C+486512711%2C+565713922%2C+595613512%2C+627127992%2C+784186056%2C+795092317%2C+802196432%2C+813597193%2C+916489324%2C+922492184%2C+957029842%2C+378003907%2C+477794108%2C+239503949%2C+282738669%2C+301705594%2C+309185259%2C+313697826%2C+324309792%2C+360459987%2C+367090875%2C+408600803%2C+459260834%2C+460189818%2C+464978937%2C+466432198%2C+477649733%2C+484672169%2C+488878212%2C+540478303%2C+571204052%2C+774437278%2C+881088731%2C+709355443%2C+221195303%2C+290965948%2C+298246513%2C+354899116%2C+384569216%2C+392206411%2C+400257331%2C+413843422%2C+419237167%2C+429193929%2C+436063636%2C+439702937%2C+442672002%2C+467247324%2C+467592302%2C+473806932%2C+485996274%2C+487039900%2C+493727800%2C+607344861%2C+670997759%2C+765325413%2C+819240243%2C+824732672%2C+957030301%2C+995866126%2C+207102313%2C+212099865%2C+218631399%2C+228912276%2C+286931873%2C+292463914%2C+348154573%2C+379325163%2C+417495469%2C+431933759%2C+449819348%2C+478680036%2C+490506492%2C+492193034%2C+599448434%2C+634406613%2C+657756173%2C+670420318%2C+701496101%2C+914620840%2C+921478684%2C+929792291%2C+239809593%2C+288967850%2C+301517793%2C+332751005%2C+343917199%2C+346596358%2C+363828435%2C+387658503%2C+389249828%2C+393903848%2C+405512828%2C+424663013%2C+425399326%2C+477201074%2C+488131978%2C+488922031%2C+540982083%2C+578936408%2C+602236342%2C+933681378%2C+987635555%2C+787938111%2C+792088246%2C+260857231%2C+262045276%2C+264461339%2C+302002578%2C+330002900%2C+338452397%2C+344776427%2C+346471442%2C+358772356%2C+378984447%2C+393234066%2C+406850129%2C+431563498%2C+449412887%2C+454444284%2C+455820759%2C+467523772%2C+470216521%2C+474151250%2C+482414949%2C+492802135%2C+493587271%2C+541128165%2C+542514440%2C+634254730%2C+637477594%2C+685209634%2C+696307753%2C+924498673%2C+990859883%2C+993311274%2C+963693118%2C+286012613%2C+290555771%2C+343174234%2C+347766346%2C+356402265%2C+373786185%2C+390067376%2C+399690041%2C+431096648%2C+448387645%2C+463463521%2C+464682719%2C+756356736%2C+761194529%2C+981117212%2C+259126486%2C+281210862%2C+304786404%2C+306631871%2C+309122935%2C+309936336%2C+314431157%2C+325666083%2C+325868140%2C+326261687%2C+340597849%2C+342416731%2C+356857339%2C+357712230%2C+364321336%2C+367737087%2C+368933965%2C+373614580%2C+386896245%2C+388327888%2C+393804277%2C+405633993%2C+448647821%2C+451173022%2C+453126113%2C+455987869%2C+458526480%2C+460679548%2C+462219216%2C+463824239%2C+465054340%2C+479942990%2C+485202326%2C+493021110%2C+511234110%2C+547669100%2C+615649562%2C+631711079%2C+729904746%2C+746526062%2C+784187167%2C+927188481%2C+950295264%2C+985662269%2C+997437894%2C+267629942%2C+313767004%2C+317482340%2C+323308569%2C+329735368%2C+344848798%2C+354430696%2C+370048920%2C+378652732%2C+383842662%2C+400697919%2C+426861424%2C+431867197%2C+432189119%2C+440672637%2C+453406049%2C+454252542%2C+491487926%2C+500346605%2C+534967696%2C+585491494%2C+868156330%2C+204663256%2C+226962097%2C+314248912%2C+320349861%2C+323667742%2C+352666133%2C+413156033%2C+425585626%2C+460940582%2C+538600442%2C+608258755%2C+631191599%2C+640013283%2C+700932071%2C+829494223%2C+846446305%2C+893761566%2C+946053728%2C+970015963%2C+211940354%2C+266153995%2C+275285286%2C+310731629%2C+348153866%2C+375083405%2C+375216192%2C+378681662%2C+383124822%2C+387382091%2C+396935151%2C+397798307%2C+405609244%2C+407430090%2C+414601142%2C+424375174%2C+430569827%2C+445846745%2C+448973921%2C+459055644%2C+464349765%2C+564773123%2C+602905701%2C+604008045%2C+701055910%2C+912806853%2C+913504187%2C+981666185%2C&amp;package_status_id=&amp;package_status_id%5B%5D=3&amp;t_stt=&amp;r_stt=&amp;cr_from=2019-10-08+00%3A00%3A00&amp;cr_to=2019-10-15+23%3A59%3A59&amp;date_from=&amp;date_to=&amp;delay_pick_from=&amp;delay_pick_to=&amp;date_type=approved_at&amp;shop_id=&amp;customer_tel=&amp;client_id=&amp;station_id=&amp;transfer_station_id=&amp;cur_station_id=&amp;pick_cart_id=&amp;deliver_cart_id=&amp;extra_type=&amp;shop_name=&amp;shop_email=&amp;shop_tel=&amp;shop_address=&amp;customer_email=&amp;customer_fullname=&amp;customer_address=&amp;customer_district_id=&amp;pick_cod_id=&amp;deliver_cod_id=&amp;return_cod_id=&amp;pick_night=0&amp;deliver_night=0&amp;sun_pick=0&amp;sun_deliver=0&amp;is_cancel=0&amp;need_confirm=0&amp;outside_hanoi=0&amp;is_b2c=0&amp;delay_picking=0&amp;delay_delivering=0&amp;transferring_incomplete=0&amp;delay_returning_in=0&amp;delay_returning_out=0&amp;delay_shopee=0&amp;pkg_now=0&amp;pkg_drop_off=0</t>
  </si>
  <si>
    <t>359255848 545084706</t>
  </si>
  <si>
    <t>nơ trang long</t>
  </si>
  <si>
    <t>Bộ - 116475500 (1)</t>
  </si>
  <si>
    <t>long</t>
  </si>
  <si>
    <t>Từ ngày 17 cắt 3bc quận 7 + Cao Lỗ</t>
  </si>
  <si>
    <t>Quý Cảnh</t>
  </si>
  <si>
    <t>Văn Cừ</t>
  </si>
  <si>
    <t>Công Trứ</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</si>
</sst>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d/m"/>
    <numFmt numFmtId="165" formatCode="d.m"/>
    <numFmt numFmtId="166" formatCode="d-m"/>
  </numFmts>
  <fonts count="12">
    <font>
      <sz val="10.0"/>
      <color rgb="FF000000"/>
      <name val="Arial"/>
    </font>
    <font>
      <b/>
      <sz val="11.0"/>
      <color rgb="FF000000"/>
      <name val="Calibri"/>
    </font>
    <font>
      <color theme="1"/>
      <name val="Arial"/>
    </font>
    <font>
      <sz val="11.0"/>
      <color rgb="FF000000"/>
      <name val="Calibri"/>
    </font>
    <font>
      <b/>
      <sz val="11.0"/>
      <color rgb="FF00904A"/>
      <name val="Arial"/>
    </font>
    <font>
      <b/>
      <color theme="1"/>
      <name val="Arial"/>
    </font>
    <font>
      <u/>
      <color rgb="FF0000FF"/>
    </font>
    <font>
      <u/>
      <color rgb="FF0000FF"/>
    </font>
    <font>
      <color rgb="FF222222"/>
      <name val="Arial"/>
    </font>
    <font>
      <color rgb="FF000000"/>
      <name val="Arial"/>
    </font>
    <font>
      <sz val="11.0"/>
      <color rgb="FF333333"/>
      <name val="Arial"/>
    </font>
    <font/>
  </fonts>
  <fills count="5">
    <fill>
      <patternFill patternType="none"/>
    </fill>
    <fill>
      <patternFill patternType="lightGray"/>
    </fill>
    <fill>
      <patternFill patternType="solid">
        <fgColor rgb="FFFFFF00"/>
        <bgColor rgb="FFFFFF00"/>
      </patternFill>
    </fill>
    <fill>
      <patternFill patternType="solid">
        <fgColor rgb="FFFFE599"/>
        <bgColor rgb="FFFFE599"/>
      </patternFill>
    </fill>
    <fill>
      <patternFill patternType="solid">
        <fgColor rgb="FFFFFFFF"/>
        <bgColor rgb="FFFFFFFF"/>
      </patternFill>
    </fill>
  </fills>
  <borders count="8">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bottom style="thin">
        <color rgb="FF000000"/>
      </bottom>
    </border>
    <border>
      <left style="thin">
        <color rgb="FF000000"/>
      </left>
      <right style="thin">
        <color rgb="FF000000"/>
      </right>
      <top style="thin">
        <color rgb="FF000000"/>
      </top>
    </border>
    <border>
      <left style="thin">
        <color rgb="FF000000"/>
      </left>
      <right style="thin">
        <color rgb="FF000000"/>
      </right>
    </border>
  </borders>
  <cellStyleXfs count="1">
    <xf borderId="0" fillId="0" fontId="0" numFmtId="0" applyAlignment="1" applyFont="1"/>
  </cellStyleXfs>
  <cellXfs count="75">
    <xf borderId="0" fillId="0" fontId="0" numFmtId="0" xfId="0" applyAlignment="1" applyFont="1">
      <alignment readingOrder="0" shrinkToFit="0" vertical="bottom" wrapText="0"/>
    </xf>
    <xf borderId="1" fillId="0" fontId="1" numFmtId="0" xfId="0" applyAlignment="1" applyBorder="1" applyFont="1">
      <alignment horizontal="center" readingOrder="0" vertical="center"/>
    </xf>
    <xf borderId="2" fillId="0" fontId="1" numFmtId="0" xfId="0" applyAlignment="1" applyBorder="1" applyFont="1">
      <alignment horizontal="center" vertical="center"/>
    </xf>
    <xf borderId="2" fillId="0" fontId="1" numFmtId="0" xfId="0" applyAlignment="1" applyBorder="1" applyFont="1">
      <alignment horizontal="center" readingOrder="0" vertical="center"/>
    </xf>
    <xf borderId="0" fillId="0" fontId="2" numFmtId="0" xfId="0" applyAlignment="1" applyFont="1">
      <alignment readingOrder="0"/>
    </xf>
    <xf borderId="3" fillId="0" fontId="1" numFmtId="0" xfId="0" applyAlignment="1" applyBorder="1" applyFont="1">
      <alignment horizontal="center" vertical="center"/>
    </xf>
    <xf borderId="4" fillId="0" fontId="3" numFmtId="0" xfId="0" applyAlignment="1" applyBorder="1" applyFont="1">
      <alignment horizontal="right" readingOrder="0" vertical="bottom"/>
    </xf>
    <xf borderId="4" fillId="0" fontId="3" numFmtId="0" xfId="0" applyAlignment="1" applyBorder="1" applyFont="1">
      <alignment horizontal="right" vertical="bottom"/>
    </xf>
    <xf borderId="4" fillId="0" fontId="2" numFmtId="0" xfId="0" applyAlignment="1" applyBorder="1" applyFont="1">
      <alignment horizontal="right" readingOrder="0" vertical="bottom"/>
    </xf>
    <xf borderId="4" fillId="0" fontId="3" numFmtId="9" xfId="0" applyAlignment="1" applyBorder="1" applyFont="1" applyNumberFormat="1">
      <alignment horizontal="right" vertical="bottom"/>
    </xf>
    <xf borderId="1" fillId="0" fontId="4" numFmtId="0" xfId="0" applyAlignment="1" applyBorder="1" applyFont="1">
      <alignment horizontal="center" readingOrder="0"/>
    </xf>
    <xf borderId="1" fillId="0" fontId="2" numFmtId="0" xfId="0" applyAlignment="1" applyBorder="1" applyFont="1">
      <alignment readingOrder="0"/>
    </xf>
    <xf borderId="0" fillId="0" fontId="4" numFmtId="0" xfId="0" applyAlignment="1" applyFont="1">
      <alignment horizontal="center" readingOrder="0"/>
    </xf>
    <xf borderId="0" fillId="0" fontId="2" numFmtId="0" xfId="0" applyAlignment="1" applyFont="1">
      <alignment readingOrder="0"/>
    </xf>
    <xf borderId="3" fillId="0" fontId="1" numFmtId="0" xfId="0" applyAlignment="1" applyBorder="1" applyFont="1">
      <alignment horizontal="center" readingOrder="0" vertical="center"/>
    </xf>
    <xf borderId="1" fillId="0" fontId="2" numFmtId="0" xfId="0" applyBorder="1" applyFont="1"/>
    <xf borderId="4" fillId="0" fontId="1" numFmtId="0" xfId="0" applyAlignment="1" applyBorder="1" applyFont="1">
      <alignment horizontal="right" vertical="bottom"/>
    </xf>
    <xf borderId="4" fillId="0" fontId="2" numFmtId="0" xfId="0" applyAlignment="1" applyBorder="1" applyFont="1">
      <alignment vertical="bottom"/>
    </xf>
    <xf borderId="1" fillId="0" fontId="5" numFmtId="164" xfId="0" applyAlignment="1" applyBorder="1" applyFont="1" applyNumberFormat="1">
      <alignment horizontal="center" readingOrder="0" vertical="center"/>
    </xf>
    <xf borderId="1" fillId="0" fontId="5" numFmtId="0" xfId="0" applyAlignment="1" applyBorder="1" applyFont="1">
      <alignment horizontal="center" readingOrder="0" vertical="center"/>
    </xf>
    <xf borderId="0" fillId="0" fontId="6" numFmtId="0" xfId="0" applyAlignment="1" applyFont="1">
      <alignment readingOrder="0"/>
    </xf>
    <xf borderId="1" fillId="0" fontId="3" numFmtId="0" xfId="0" applyAlignment="1" applyBorder="1" applyFont="1">
      <alignment horizontal="center" readingOrder="0" vertical="center"/>
    </xf>
    <xf borderId="1" fillId="0" fontId="2" numFmtId="10" xfId="0" applyAlignment="1" applyBorder="1" applyFont="1" applyNumberFormat="1">
      <alignment horizontal="center" vertical="center"/>
    </xf>
    <xf borderId="1" fillId="0" fontId="1" numFmtId="0" xfId="0" applyAlignment="1" applyBorder="1" applyFont="1">
      <alignment horizontal="center" vertical="center"/>
    </xf>
    <xf borderId="1" fillId="0" fontId="2" numFmtId="9" xfId="0" applyAlignment="1" applyBorder="1" applyFont="1" applyNumberFormat="1">
      <alignment readingOrder="0"/>
    </xf>
    <xf borderId="1" fillId="0" fontId="5" numFmtId="10" xfId="0" applyAlignment="1" applyBorder="1" applyFont="1" applyNumberFormat="1">
      <alignment horizontal="center" vertical="center"/>
    </xf>
    <xf borderId="0" fillId="0" fontId="7" numFmtId="0" xfId="0" applyAlignment="1" applyFont="1">
      <alignment readingOrder="0"/>
    </xf>
    <xf borderId="1" fillId="0" fontId="2" numFmtId="0" xfId="0" applyAlignment="1" applyBorder="1" applyFont="1">
      <alignment horizontal="center" readingOrder="0" vertical="center"/>
    </xf>
    <xf borderId="1" fillId="2" fontId="2" numFmtId="0" xfId="0" applyAlignment="1" applyBorder="1" applyFill="1" applyFont="1">
      <alignment horizontal="center" vertical="bottom"/>
    </xf>
    <xf borderId="1" fillId="2" fontId="2" numFmtId="0" xfId="0" applyAlignment="1" applyBorder="1" applyFont="1">
      <alignment horizontal="center" readingOrder="0" vertical="bottom"/>
    </xf>
    <xf borderId="1" fillId="2" fontId="5" numFmtId="0" xfId="0" applyAlignment="1" applyBorder="1" applyFont="1">
      <alignment horizontal="center" vertical="bottom"/>
    </xf>
    <xf borderId="1" fillId="2" fontId="5" numFmtId="165" xfId="0" applyAlignment="1" applyBorder="1" applyFont="1" applyNumberFormat="1">
      <alignment horizontal="center" vertical="bottom"/>
    </xf>
    <xf borderId="1" fillId="2" fontId="5" numFmtId="165" xfId="0" applyAlignment="1" applyBorder="1" applyFont="1" applyNumberFormat="1">
      <alignment horizontal="center" vertical="bottom"/>
    </xf>
    <xf borderId="4" fillId="0" fontId="1" numFmtId="0" xfId="0" applyAlignment="1" applyBorder="1" applyFont="1">
      <alignment horizontal="right" readingOrder="0" vertical="bottom"/>
    </xf>
    <xf borderId="1" fillId="0" fontId="2" numFmtId="166" xfId="0" applyAlignment="1" applyBorder="1" applyFont="1" applyNumberFormat="1">
      <alignment vertical="bottom"/>
    </xf>
    <xf borderId="1" fillId="0" fontId="2" numFmtId="0" xfId="0" applyAlignment="1" applyBorder="1" applyFont="1">
      <alignment horizontal="center" vertical="bottom"/>
    </xf>
    <xf borderId="0" fillId="0" fontId="2" numFmtId="165" xfId="0" applyAlignment="1" applyFont="1" applyNumberFormat="1">
      <alignment readingOrder="0"/>
    </xf>
    <xf borderId="0" fillId="0" fontId="2" numFmtId="0" xfId="0" applyFont="1"/>
    <xf borderId="0" fillId="0" fontId="2" numFmtId="10" xfId="0" applyFont="1" applyNumberFormat="1"/>
    <xf borderId="1" fillId="3" fontId="8" numFmtId="0" xfId="0" applyAlignment="1" applyBorder="1" applyFill="1" applyFont="1">
      <alignment vertical="bottom"/>
    </xf>
    <xf borderId="1" fillId="3" fontId="9" numFmtId="9" xfId="0" applyAlignment="1" applyBorder="1" applyFont="1" applyNumberFormat="1">
      <alignment horizontal="center" vertical="bottom"/>
    </xf>
    <xf borderId="3" fillId="3" fontId="8" numFmtId="0" xfId="0" applyAlignment="1" applyBorder="1" applyFont="1">
      <alignment vertical="bottom"/>
    </xf>
    <xf borderId="4" fillId="3" fontId="9" numFmtId="9" xfId="0" applyAlignment="1" applyBorder="1" applyFont="1" applyNumberFormat="1">
      <alignment horizontal="center" vertical="bottom"/>
    </xf>
    <xf borderId="0" fillId="0" fontId="2" numFmtId="0" xfId="0" applyAlignment="1" applyFont="1">
      <alignment vertical="bottom"/>
    </xf>
    <xf borderId="5" fillId="0" fontId="2" numFmtId="165" xfId="0" applyAlignment="1" applyBorder="1" applyFont="1" applyNumberFormat="1">
      <alignment vertical="bottom"/>
    </xf>
    <xf borderId="5" fillId="0" fontId="2" numFmtId="0" xfId="0" applyAlignment="1" applyBorder="1" applyFont="1">
      <alignment vertical="bottom"/>
    </xf>
    <xf borderId="1" fillId="0" fontId="8" numFmtId="0" xfId="0" applyAlignment="1" applyBorder="1" applyFont="1">
      <alignment readingOrder="0" vertical="bottom"/>
    </xf>
    <xf borderId="1" fillId="0" fontId="8" numFmtId="0" xfId="0" applyAlignment="1" applyBorder="1" applyFont="1">
      <alignment vertical="bottom"/>
    </xf>
    <xf borderId="1" fillId="0" fontId="9" numFmtId="0" xfId="0" applyAlignment="1" applyBorder="1" applyFont="1">
      <alignment horizontal="center" vertical="bottom"/>
    </xf>
    <xf borderId="1" fillId="3" fontId="9" numFmtId="9" xfId="0" applyAlignment="1" applyBorder="1" applyFont="1" applyNumberFormat="1">
      <alignment horizontal="left" vertical="bottom"/>
    </xf>
    <xf borderId="3" fillId="2" fontId="5" numFmtId="0" xfId="0" applyAlignment="1" applyBorder="1" applyFont="1">
      <alignment horizontal="center" vertical="bottom"/>
    </xf>
    <xf borderId="3" fillId="2" fontId="1" numFmtId="0" xfId="0" applyAlignment="1" applyBorder="1" applyFont="1">
      <alignment horizontal="center" vertical="center"/>
    </xf>
    <xf borderId="3" fillId="0" fontId="2" numFmtId="166" xfId="0" applyAlignment="1" applyBorder="1" applyFont="1" applyNumberFormat="1">
      <alignment vertical="bottom"/>
    </xf>
    <xf borderId="4" fillId="0" fontId="2" numFmtId="0" xfId="0" applyAlignment="1" applyBorder="1" applyFont="1">
      <alignment horizontal="center" vertical="bottom"/>
    </xf>
    <xf borderId="1" fillId="0" fontId="3" numFmtId="0" xfId="0" applyAlignment="1" applyBorder="1" applyFont="1">
      <alignment horizontal="center" readingOrder="0" vertical="center"/>
    </xf>
    <xf borderId="1" fillId="0" fontId="1" numFmtId="0" xfId="0" applyAlignment="1" applyBorder="1" applyFont="1">
      <alignment horizontal="center" readingOrder="0" vertical="center"/>
    </xf>
    <xf borderId="4" fillId="0" fontId="3" numFmtId="9" xfId="0" applyAlignment="1" applyBorder="1" applyFont="1" applyNumberFormat="1">
      <alignment horizontal="right" vertical="bottom"/>
    </xf>
    <xf borderId="1" fillId="2" fontId="5" numFmtId="165" xfId="0" applyAlignment="1" applyBorder="1" applyFont="1" applyNumberFormat="1">
      <alignment horizontal="center" readingOrder="0" vertical="bottom"/>
    </xf>
    <xf borderId="1" fillId="2" fontId="5" numFmtId="165" xfId="0" applyAlignment="1" applyBorder="1" applyFont="1" applyNumberFormat="1">
      <alignment horizontal="center" readingOrder="0" vertical="bottom"/>
    </xf>
    <xf borderId="0" fillId="0" fontId="1" numFmtId="0" xfId="0" applyAlignment="1" applyFont="1">
      <alignment horizontal="right" vertical="bottom"/>
    </xf>
    <xf borderId="1" fillId="0" fontId="3" numFmtId="0" xfId="0" applyAlignment="1" applyBorder="1" applyFont="1">
      <alignment horizontal="right" vertical="bottom"/>
    </xf>
    <xf borderId="1" fillId="0" fontId="2" numFmtId="0" xfId="0" applyAlignment="1" applyBorder="1" applyFont="1">
      <alignment horizontal="center" readingOrder="0" vertical="bottom"/>
    </xf>
    <xf borderId="4" fillId="0" fontId="1" numFmtId="0" xfId="0" applyAlignment="1" applyBorder="1" applyFont="1">
      <alignment horizontal="right" readingOrder="0" vertical="bottom"/>
    </xf>
    <xf borderId="1" fillId="0" fontId="3" numFmtId="0" xfId="0" applyAlignment="1" applyBorder="1" applyFont="1">
      <alignment horizontal="right" readingOrder="0" vertical="bottom"/>
    </xf>
    <xf borderId="0" fillId="4" fontId="10" numFmtId="0" xfId="0" applyAlignment="1" applyFill="1" applyFont="1">
      <alignment horizontal="left" readingOrder="0"/>
    </xf>
    <xf borderId="1" fillId="0" fontId="2" numFmtId="165" xfId="0" applyAlignment="1" applyBorder="1" applyFont="1" applyNumberFormat="1">
      <alignment readingOrder="0"/>
    </xf>
    <xf borderId="6" fillId="0" fontId="2" numFmtId="0" xfId="0" applyAlignment="1" applyBorder="1" applyFont="1">
      <alignment horizontal="center" readingOrder="0" vertical="center"/>
    </xf>
    <xf borderId="7" fillId="0" fontId="11" numFmtId="0" xfId="0" applyBorder="1" applyFont="1"/>
    <xf borderId="3" fillId="0" fontId="11" numFmtId="0" xfId="0" applyBorder="1" applyFont="1"/>
    <xf borderId="1" fillId="0" fontId="2" numFmtId="166" xfId="0" applyAlignment="1" applyBorder="1" applyFont="1" applyNumberFormat="1">
      <alignment vertical="bottom"/>
    </xf>
    <xf borderId="1" fillId="0" fontId="2" numFmtId="0" xfId="0" applyAlignment="1" applyBorder="1" applyFont="1">
      <alignment vertical="bottom"/>
    </xf>
    <xf borderId="0" fillId="0" fontId="2" numFmtId="0" xfId="0" applyAlignment="1" applyFont="1">
      <alignment horizontal="center" readingOrder="0" vertical="center"/>
    </xf>
    <xf borderId="0" fillId="0" fontId="2" numFmtId="166" xfId="0" applyAlignment="1" applyFont="1" applyNumberFormat="1">
      <alignment vertical="bottom"/>
    </xf>
    <xf borderId="0" fillId="0" fontId="2" numFmtId="166" xfId="0" applyAlignment="1" applyFont="1" applyNumberFormat="1">
      <alignment vertical="bottom"/>
    </xf>
    <xf borderId="0" fillId="0" fontId="2" numFmtId="0" xfId="0" applyAlignment="1" applyFont="1">
      <alignment vertical="bottom"/>
    </xf>
  </cellXfs>
  <cellStyles count="1">
    <cellStyle xfId="0" name="Normal" builtinId="0"/>
  </cellStyles>
  <dxfs count="6">
    <dxf>
      <font/>
      <fill>
        <patternFill patternType="solid">
          <fgColor rgb="FFFF0000"/>
          <bgColor rgb="FFFF0000"/>
        </patternFill>
      </fill>
      <border/>
    </dxf>
    <dxf>
      <font/>
      <fill>
        <patternFill patternType="solid">
          <fgColor rgb="FFB7E1CD"/>
          <bgColor rgb="FFB7E1CD"/>
        </patternFill>
      </fill>
      <border/>
    </dxf>
    <dxf>
      <font/>
      <fill>
        <patternFill patternType="none"/>
      </fill>
      <border/>
    </dxf>
    <dxf>
      <font/>
      <fill>
        <patternFill patternType="solid">
          <fgColor rgb="FFBDBDBD"/>
          <bgColor rgb="FFBDBDBD"/>
        </patternFill>
      </fill>
      <border/>
    </dxf>
    <dxf>
      <font/>
      <fill>
        <patternFill patternType="solid">
          <fgColor rgb="FFFFFFFF"/>
          <bgColor rgb="FFFFFFFF"/>
        </patternFill>
      </fill>
      <border/>
    </dxf>
    <dxf>
      <font/>
      <fill>
        <patternFill patternType="solid">
          <fgColor rgb="FFF3F3F3"/>
          <bgColor rgb="FFF3F3F3"/>
        </patternFill>
      </fill>
      <border/>
    </dxf>
  </dxfs>
  <tableStyles count="5">
    <tableStyle count="3" pivot="0" name="1010-style">
      <tableStyleElement dxfId="3" type="headerRow"/>
      <tableStyleElement dxfId="4" type="firstRowStripe"/>
      <tableStyleElement dxfId="5" type="secondRowStripe"/>
    </tableStyle>
    <tableStyle count="3" pivot="0" name="1110-style">
      <tableStyleElement dxfId="3" type="headerRow"/>
      <tableStyleElement dxfId="4" type="firstRowStripe"/>
      <tableStyleElement dxfId="5" type="secondRowStripe"/>
    </tableStyle>
    <tableStyle count="3" pivot="0" name="1110-style 2">
      <tableStyleElement dxfId="3" type="headerRow"/>
      <tableStyleElement dxfId="4" type="firstRowStripe"/>
      <tableStyleElement dxfId="5" type="secondRowStripe"/>
    </tableStyle>
    <tableStyle count="3" pivot="0" name="1210-style">
      <tableStyleElement dxfId="3" type="headerRow"/>
      <tableStyleElement dxfId="4" type="firstRowStripe"/>
      <tableStyleElement dxfId="5" type="secondRowStripe"/>
    </tableStyle>
    <tableStyle count="3" pivot="0" name="1210-style 2">
      <tableStyleElement dxfId="3" type="headerRow"/>
      <tableStyleElement dxfId="4" type="firstRowStripe"/>
      <tableStyleElement dxfId="5" type="secondRowStripe"/>
    </tableStyle>
  </tableStyles>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11" Type="http://schemas.openxmlformats.org/officeDocument/2006/relationships/worksheet" Target="worksheets/sheet8.xml"/><Relationship Id="rId10" Type="http://schemas.openxmlformats.org/officeDocument/2006/relationships/worksheet" Target="worksheets/sheet7.xml"/><Relationship Id="rId21" Type="http://schemas.openxmlformats.org/officeDocument/2006/relationships/worksheet" Target="worksheets/sheet18.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19" Type="http://schemas.openxmlformats.org/officeDocument/2006/relationships/worksheet" Target="worksheets/sheet16.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G2:G11" displayName="Table_1" id="1">
  <tableColumns count="1">
    <tableColumn name="Column1" id="1"/>
  </tableColumns>
  <tableStyleInfo name="1010-style"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G2:G11" displayName="Table_2" id="2">
  <tableColumns count="1">
    <tableColumn name="Column1" id="1"/>
  </tableColumns>
  <tableStyleInfo name="1110-style"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G17:G26" displayName="Table_3" id="3">
  <tableColumns count="1">
    <tableColumn name="Column1" id="1"/>
  </tableColumns>
  <tableStyleInfo name="1110-style 2" showColumnStripes="0" showFirstColumn="1" showLastColumn="1" showRowStripes="1"/>
  <extLst>
    <ext uri="GoogleSheetsCustomDataVersion1">
      <go:sheetsCustomData xmlns:go="http://customooxmlschemas.google.com/" headerRowCount="1"/>
    </ext>
  </extLst>
</table>
</file>

<file path=xl/tables/table4.xml><?xml version="1.0" encoding="utf-8"?>
<table xmlns="http://schemas.openxmlformats.org/spreadsheetml/2006/main" headerRowCount="0" ref="G17:G26" displayName="Table_4" id="4">
  <tableColumns count="1">
    <tableColumn name="Column1" id="1"/>
  </tableColumns>
  <tableStyleInfo name="1210-style" showColumnStripes="0" showFirstColumn="1" showLastColumn="1" showRowStripes="1"/>
  <extLst>
    <ext uri="GoogleSheetsCustomDataVersion1">
      <go:sheetsCustomData xmlns:go="http://customooxmlschemas.google.com/" headerRowCount="1"/>
    </ext>
  </extLst>
</table>
</file>

<file path=xl/tables/table5.xml><?xml version="1.0" encoding="utf-8"?>
<table xmlns="http://schemas.openxmlformats.org/spreadsheetml/2006/main" headerRowCount="0" ref="G2:H11" displayName="Table_5" id="5">
  <tableColumns count="2">
    <tableColumn name="Column1" id="1"/>
    <tableColumn name="Column2" id="2"/>
  </tableColumns>
  <tableStyleInfo name="1210-style 2" showColumnStripes="0" showFirstColumn="1" showLastColumn="1" showRowStripes="1"/>
  <extLst>
    <ext uri="GoogleSheetsCustomDataVersion1">
      <go:sheetsCustomData xmlns:go="http://customooxmlschemas.google.com/" headerRowCount="1"/>
    </ext>
  </extLst>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about:blank" TargetMode="External"/><Relationship Id="rId2"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 Id="rId3" Type="http://schemas.openxmlformats.org/officeDocument/2006/relationships/table" Target="../tables/table1.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 Id="rId4" Type="http://schemas.openxmlformats.org/officeDocument/2006/relationships/table" Target="../tables/table2.xml"/><Relationship Id="rId5" Type="http://schemas.openxmlformats.org/officeDocument/2006/relationships/table" Target="../tables/table3.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hyperlink" Target="about:blank" TargetMode="External"/><Relationship Id="rId2" Type="http://schemas.openxmlformats.org/officeDocument/2006/relationships/hyperlink" Target="about:blank" TargetMode="External"/><Relationship Id="rId3" Type="http://schemas.openxmlformats.org/officeDocument/2006/relationships/hyperlink" Target="about:blank" TargetMode="External"/><Relationship Id="rId4" Type="http://schemas.openxmlformats.org/officeDocument/2006/relationships/drawing" Target="../drawings/drawing13.xml"/><Relationship Id="rId7" Type="http://schemas.openxmlformats.org/officeDocument/2006/relationships/table" Target="../tables/table4.xml"/><Relationship Id="rId8" Type="http://schemas.openxmlformats.org/officeDocument/2006/relationships/table" Target="../tables/table5.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43"/>
    <col customWidth="1" min="5" max="5" width="20.29"/>
    <col customWidth="1" min="7" max="7" width="16.29"/>
    <col customWidth="1" min="8" max="8" width="19.0"/>
    <col customWidth="1" min="9" max="9" width="17.86"/>
    <col customWidth="1" min="10" max="10" width="16.0"/>
  </cols>
  <sheetData>
    <row r="1">
      <c r="A1" s="1" t="s">
        <v>0</v>
      </c>
      <c r="B1" s="2" t="s">
        <v>1</v>
      </c>
      <c r="C1" s="3" t="s">
        <v>2</v>
      </c>
      <c r="D1" s="3" t="s">
        <v>3</v>
      </c>
      <c r="E1" s="3" t="s">
        <v>4</v>
      </c>
      <c r="F1" s="3" t="s">
        <v>5</v>
      </c>
      <c r="G1" s="3" t="s">
        <v>6</v>
      </c>
      <c r="H1" s="3" t="s">
        <v>7</v>
      </c>
      <c r="I1" s="3" t="s">
        <v>8</v>
      </c>
      <c r="J1" s="4" t="s">
        <v>9</v>
      </c>
      <c r="K1" s="4" t="s">
        <v>10</v>
      </c>
    </row>
    <row r="2">
      <c r="A2" s="5" t="s">
        <v>11</v>
      </c>
      <c r="B2" s="6">
        <v>196.0</v>
      </c>
      <c r="C2" s="6">
        <f>37+43</f>
        <v>80</v>
      </c>
      <c r="D2" s="7">
        <f t="shared" ref="D2:D9" si="1">B2-C2-E2-F2</f>
        <v>113</v>
      </c>
      <c r="E2" s="6">
        <v>2.0</v>
      </c>
      <c r="F2" s="8">
        <v>1.0</v>
      </c>
      <c r="G2" s="9">
        <f t="shared" ref="G2:G10" si="2">C2/B2</f>
        <v>0.4081632653</v>
      </c>
      <c r="H2" s="10">
        <v>4.31649146E8</v>
      </c>
      <c r="I2" s="11" t="s">
        <v>12</v>
      </c>
      <c r="J2" s="12" t="s">
        <v>13</v>
      </c>
      <c r="K2" s="20" t="str">
        <f>HYPERLINK("https://admin.giaohangtietkiem.vn/admin/api/index/limit:100?alias=211682156%2C+275344007%2C+308602950%2C+315092660%2C+353987209%2C+364075834%2C+385170051%2C+386959828%2C+388268713%2C+395362437%2C+417176514%2C+430869168%2C+444616095%2C+445458934%2C+4641232"&amp;"81%2C+468731447%2C+480819792%2C+490883257%2C+499850877%2C+543576286%2C+742403328%2C+785534088%2C+796815306%2C+848604204%2C+921890554%2C+988789476%2C+233217191%2C+313851349%2C+316554207%2C+318288790%2C+351963468%2C+355159802%2C+359453094%2C+359893375%2C+36"&amp;"7296530%2C+374600371%2C+379334188%2C+386747937%2C+390833301%2C+392941132%2C+406068219%2C+406761935%2C+415141838%2C+417155034%2C+427789843%2C+428226710%2C+436444778%2C+445880951%2C+449568419%2C+460539163%2C+461790636%2C+466338227%2C+471107706%2C+473892894%"&amp;"2C+484855348%2C+494487831%2C+495313462%2C+499417865%2C+526643008%2C+579570238%2C+588097057%2C+637098506%2C+673589870%2C+751455593%2C+765682887%2C+866527299%2C+886967363%2C+918224592%2C&amp;package_status_id=&amp;t_stt=&amp;r_stt=&amp;cr_from=2019-09-24+00%3A00%3A00&amp;cr_to"&amp;"=2019-10-01+23%3A59%3A59&amp;date_from=&amp;date_to=&amp;delay_pick_from=&amp;delay_pick_to=&amp;date_type=approved_at&amp;shop_id=&amp;customer_tel=&amp;client_id=&amp;station_id=&amp;transfer_station_id=&amp;cur_station_id=&amp;pick_cart_id=&amp;deliver_cart_id=&amp;extra_type=&amp;shop_name=&amp;shop_email=&amp;shop_te"&amp;"l=&amp;shop_address=&amp;customer_email=&amp;customer_fullname=&amp;customer_address=&amp;customer_district_id=&amp;pick_cod_id=&amp;deliver_cod_id=&amp;return_cod_id=&amp;pick_night=0&amp;deliver_night=0&amp;sun_pick=0&amp;sun_deliver=0&amp;is_cancel=0&amp;need_confirm=0&amp;outside_hanoi=0&amp;is_b2c=0&amp;delay_picking"&amp;"=0&amp;delay_delivering=0&amp;transferring_incomplete=0&amp;delay_returning_in=0&amp;delay_returning_out=0&amp;delay_shopee=0&amp;pkg_now=0&amp;pkg_drop_off=0","https://admin.giaohangtietkiem.vn/admin/api/index/limit:100?alias=211682156%2C+275344007%2C+308602950%2C+315092660%2C+353987209%2C+364075834%2C+385170051%2C+386959828%2C+388268713%2C+395362437%2C+417176514%2C+430869168%2C+444616095%2C+445458934%2C+4641232"&amp;"81%2C+468731447%2C+480819792%2C+490883257%2C+499850877%2C+543576286%2C+742403328%2C+785534088%2C+796815306%2C+848604204%2C+921890554%2C+988789476%2C+233217191%2C+313851349%2C+316554207%2C+318288790%2C+351963468%2C+355159802%2C+359453094%2C+359893375%2C+36"&amp;"7296530%2C+374600371%2C+379334188%2C+386747937%2C+390833301%2C+392941132%2C+406068219%2C+406761935%2C+415141838%2C+417155034%2C+427789843%2C+428226710%2C+436444778%2C+445880951%2C+449568419%2C+460539163%2C+461790636%2C+466338227%2C+471107706%2C+473892894%"&amp;"2C+484855348%2C+494487831%2C+495313462%2C+499417865%2C+526643008%2C+579570238%2C+588097057%2C+637098506%2C+673589870%2C+751455593%2C+765682887%2C+866527299%2C+886967363%2C+918224592%2C&amp;package_status_id=&amp;t_stt=&amp;r_stt=&amp;cr_from=2019-09-24+00%3A00%3A00&amp;cr_to"&amp;"=2019-10-01+23%3A59%3A59&amp;date_from=&amp;date_to=&amp;delay_pick_from=&amp;delay_pick_to=&amp;date_type=approved_at&amp;shop_id=&amp;customer_tel=&amp;client_id=&amp;station_id=&amp;transfer_station_id=&amp;cur_station_id=&amp;pick_cart_id=&amp;deliver_cart_id=&amp;extra_type=&amp;shop_name=&amp;shop_email=&amp;shop_te"&amp;"l=&amp;shop_address=&amp;customer_email=&amp;customer_fullname=&amp;customer_address=&amp;customer_district_id=&amp;pick_cod_id=&amp;deliver_cod_id=&amp;return_cod_id=&amp;pick_night=0&amp;deliver_night=0&amp;sun_pick=0&amp;sun_deliver=0&amp;is_cancel=0&amp;need_confirm=0&amp;outside_hanoi=0&amp;is_b2c=0&amp;delay_picking"&amp;"=0&amp;delay_delivering=0&amp;transferring_incomplete=0&amp;delay_returning_in=0&amp;delay_returning_out=0&amp;delay_shopee=0&amp;pkg_now=0&amp;pkg_drop_off=0")</f>
        <v>https://admin.giaohangtietkiem.vn/admin/api/index/limit:100?alias=211682156%2C+275344007%2C+308602950%2C+315092660%2C+353987209%2C+364075834%2C+385170051%2C+386959828%2C+388268713%2C+395362437%2C+417176514%2C+430869168%2C+444616095%2C+445458934%2C+464123281%2C+468731447%2C+480819792%2C+490883257%2C+499850877%2C+543576286%2C+742403328%2C+785534088%2C+796815306%2C+848604204%2C+921890554%2C+988789476%2C+233217191%2C+313851349%2C+316554207%2C+318288790%2C+351963468%2C+355159802%2C+359453094%2C+359893375%2C+367296530%2C+374600371%2C+379334188%2C+386747937%2C+390833301%2C+392941132%2C+406068219%2C+406761935%2C+415141838%2C+417155034%2C+427789843%2C+428226710%2C+436444778%2C+445880951%2C+449568419%2C+460539163%2C+461790636%2C+466338227%2C+471107706%2C+473892894%2C+484855348%2C+494487831%2C+495313462%2C+499417865%2C+526643008%2C+579570238%2C+588097057%2C+637098506%2C+673589870%2C+751455593%2C+765682887%2C+866527299%2C+886967363%2C+918224592%2C&amp;package_status_id=&amp;t_stt=&amp;r_stt=&amp;cr_from=2019-09-24+00%3A00%3A00&amp;cr_to=2019-10-01+23%3A59%3A59&amp;date_from=&amp;date_to=&amp;delay_pick_from=&amp;delay_pick_to=&amp;date_type=approved_at&amp;shop_id=&amp;customer_tel=&amp;client_id=&amp;station_id=&amp;transfer_station_id=&amp;cur_station_id=&amp;pick_cart_id=&amp;deliver_cart_id=&amp;extra_type=&amp;shop_name=&amp;shop_email=&amp;shop_tel=&amp;shop_address=&amp;customer_email=&amp;customer_fullname=&amp;customer_address=&amp;customer_district_id=&amp;pick_cod_id=&amp;deliver_cod_id=&amp;return_cod_id=&amp;pick_night=0&amp;deliver_night=0&amp;sun_pick=0&amp;sun_deliver=0&amp;is_cancel=0&amp;need_confirm=0&amp;outside_hanoi=0&amp;is_b2c=0&amp;delay_picking=0&amp;delay_delivering=0&amp;transferring_incomplete=0&amp;delay_returning_in=0&amp;delay_returning_out=0&amp;delay_shopee=0&amp;pkg_now=0&amp;pkg_drop_off=0</v>
      </c>
      <c r="L2" s="4" t="s">
        <v>14</v>
      </c>
    </row>
    <row r="3">
      <c r="A3" s="14" t="s">
        <v>15</v>
      </c>
      <c r="B3" s="6">
        <v>253.0</v>
      </c>
      <c r="C3" s="6">
        <v>203.0</v>
      </c>
      <c r="D3" s="7">
        <f t="shared" si="1"/>
        <v>41</v>
      </c>
      <c r="E3" s="6">
        <v>5.0</v>
      </c>
      <c r="F3" s="6">
        <v>4.0</v>
      </c>
      <c r="G3" s="9">
        <f t="shared" si="2"/>
        <v>0.8023715415</v>
      </c>
      <c r="H3" s="12" t="s">
        <v>33</v>
      </c>
      <c r="I3" s="11" t="s">
        <v>14</v>
      </c>
      <c r="J3" s="4">
        <v>261.0</v>
      </c>
    </row>
    <row r="4">
      <c r="A4" s="5" t="s">
        <v>18</v>
      </c>
      <c r="B4" s="6">
        <v>363.0</v>
      </c>
      <c r="C4" s="6">
        <v>258.0</v>
      </c>
      <c r="D4" s="7">
        <f t="shared" si="1"/>
        <v>66</v>
      </c>
      <c r="E4" s="6">
        <v>3.0</v>
      </c>
      <c r="F4" s="6">
        <v>36.0</v>
      </c>
      <c r="G4" s="9">
        <f t="shared" si="2"/>
        <v>0.7107438017</v>
      </c>
      <c r="H4" s="12" t="s">
        <v>34</v>
      </c>
      <c r="I4" s="11" t="s">
        <v>14</v>
      </c>
      <c r="K4" s="26" t="s">
        <v>35</v>
      </c>
      <c r="L4" s="4" t="s">
        <v>14</v>
      </c>
    </row>
    <row r="5">
      <c r="A5" s="5" t="s">
        <v>20</v>
      </c>
      <c r="B5" s="6">
        <v>645.0</v>
      </c>
      <c r="C5" s="6">
        <v>517.0</v>
      </c>
      <c r="D5" s="7">
        <f t="shared" si="1"/>
        <v>122</v>
      </c>
      <c r="E5" s="6">
        <v>5.0</v>
      </c>
      <c r="F5" s="6">
        <v>1.0</v>
      </c>
      <c r="G5" s="9">
        <f t="shared" si="2"/>
        <v>0.8015503876</v>
      </c>
      <c r="H5" s="12">
        <v>3.39492228E8</v>
      </c>
      <c r="I5" s="15"/>
    </row>
    <row r="6">
      <c r="A6" s="5" t="s">
        <v>25</v>
      </c>
      <c r="B6" s="6">
        <v>312.0</v>
      </c>
      <c r="C6" s="6">
        <v>220.0</v>
      </c>
      <c r="D6" s="7">
        <f t="shared" si="1"/>
        <v>42</v>
      </c>
      <c r="E6" s="6">
        <v>3.0</v>
      </c>
      <c r="F6" s="6">
        <v>47.0</v>
      </c>
      <c r="G6" s="9">
        <f t="shared" si="2"/>
        <v>0.7051282051</v>
      </c>
      <c r="H6" s="15"/>
      <c r="I6" s="11" t="s">
        <v>37</v>
      </c>
    </row>
    <row r="7">
      <c r="A7" s="5" t="s">
        <v>27</v>
      </c>
      <c r="B7" s="6">
        <v>111.0</v>
      </c>
      <c r="C7" s="6">
        <v>72.0</v>
      </c>
      <c r="D7" s="7">
        <f t="shared" si="1"/>
        <v>39</v>
      </c>
      <c r="E7" s="7"/>
      <c r="F7" s="6"/>
      <c r="G7" s="9">
        <f t="shared" si="2"/>
        <v>0.6486486486</v>
      </c>
      <c r="H7" s="15"/>
      <c r="I7" s="15"/>
    </row>
    <row r="8">
      <c r="A8" s="5" t="s">
        <v>28</v>
      </c>
      <c r="B8" s="6">
        <v>97.0</v>
      </c>
      <c r="C8" s="6">
        <v>68.0</v>
      </c>
      <c r="D8" s="7">
        <f t="shared" si="1"/>
        <v>26</v>
      </c>
      <c r="E8" s="6">
        <v>3.0</v>
      </c>
      <c r="F8" s="7"/>
      <c r="G8" s="9">
        <f t="shared" si="2"/>
        <v>0.7010309278</v>
      </c>
      <c r="H8" s="15"/>
      <c r="I8" s="15"/>
    </row>
    <row r="9">
      <c r="A9" s="14" t="s">
        <v>29</v>
      </c>
      <c r="B9" s="6">
        <v>55.0</v>
      </c>
      <c r="C9" s="6">
        <v>45.0</v>
      </c>
      <c r="D9" s="7">
        <f t="shared" si="1"/>
        <v>9</v>
      </c>
      <c r="E9" s="6">
        <v>1.0</v>
      </c>
      <c r="F9" s="7"/>
      <c r="G9" s="9">
        <f t="shared" si="2"/>
        <v>0.8181818182</v>
      </c>
      <c r="H9" s="15"/>
      <c r="I9" s="15"/>
    </row>
    <row r="10">
      <c r="A10" s="5" t="s">
        <v>1</v>
      </c>
      <c r="B10" s="16">
        <f t="shared" ref="B10:F10" si="3">sum(B2:B9)</f>
        <v>2032</v>
      </c>
      <c r="C10" s="16">
        <f t="shared" si="3"/>
        <v>1463</v>
      </c>
      <c r="D10" s="16">
        <f t="shared" si="3"/>
        <v>458</v>
      </c>
      <c r="E10" s="16">
        <f t="shared" si="3"/>
        <v>22</v>
      </c>
      <c r="F10" s="16">
        <f t="shared" si="3"/>
        <v>89</v>
      </c>
      <c r="G10" s="9">
        <f t="shared" si="2"/>
        <v>0.719980315</v>
      </c>
      <c r="H10" s="15"/>
      <c r="I10" s="15"/>
    </row>
    <row r="11">
      <c r="A11" s="5" t="s">
        <v>31</v>
      </c>
      <c r="B11" s="17"/>
      <c r="C11" s="9">
        <f t="shared" ref="C11:F11" si="4">C10/$B$10</f>
        <v>0.719980315</v>
      </c>
      <c r="D11" s="9">
        <f t="shared" si="4"/>
        <v>0.2253937008</v>
      </c>
      <c r="E11" s="9">
        <f t="shared" si="4"/>
        <v>0.01082677165</v>
      </c>
      <c r="F11" s="9">
        <f t="shared" si="4"/>
        <v>0.0437992126</v>
      </c>
      <c r="G11" s="17"/>
      <c r="H11" s="15"/>
      <c r="I11" s="15"/>
    </row>
    <row r="15">
      <c r="A15" s="1" t="s">
        <v>0</v>
      </c>
      <c r="B15" s="18">
        <v>43739.0</v>
      </c>
      <c r="C15" s="18">
        <v>43738.0</v>
      </c>
      <c r="D15" s="19" t="s">
        <v>32</v>
      </c>
    </row>
    <row r="16">
      <c r="A16" s="5" t="s">
        <v>11</v>
      </c>
      <c r="B16" s="21">
        <v>196.0</v>
      </c>
      <c r="C16" s="27">
        <v>192.0</v>
      </c>
      <c r="D16" s="22">
        <f t="shared" ref="D16:D24" si="5">(B16-C16)/C16</f>
        <v>0.02083333333</v>
      </c>
    </row>
    <row r="17">
      <c r="A17" s="14" t="s">
        <v>15</v>
      </c>
      <c r="B17" s="21">
        <v>253.0</v>
      </c>
      <c r="C17" s="27">
        <v>341.0</v>
      </c>
      <c r="D17" s="22">
        <f t="shared" si="5"/>
        <v>-0.2580645161</v>
      </c>
    </row>
    <row r="18">
      <c r="A18" s="5" t="s">
        <v>18</v>
      </c>
      <c r="B18" s="21">
        <v>363.0</v>
      </c>
      <c r="C18" s="27">
        <v>456.0</v>
      </c>
      <c r="D18" s="22">
        <f t="shared" si="5"/>
        <v>-0.2039473684</v>
      </c>
    </row>
    <row r="19">
      <c r="A19" s="5" t="s">
        <v>20</v>
      </c>
      <c r="B19" s="21">
        <v>645.0</v>
      </c>
      <c r="C19" s="27">
        <v>678.0</v>
      </c>
      <c r="D19" s="22">
        <f t="shared" si="5"/>
        <v>-0.04867256637</v>
      </c>
    </row>
    <row r="20">
      <c r="A20" s="5" t="s">
        <v>25</v>
      </c>
      <c r="B20" s="21">
        <v>312.0</v>
      </c>
      <c r="C20" s="27">
        <v>356.0</v>
      </c>
      <c r="D20" s="22">
        <f t="shared" si="5"/>
        <v>-0.1235955056</v>
      </c>
    </row>
    <row r="21">
      <c r="A21" s="5" t="s">
        <v>27</v>
      </c>
      <c r="B21" s="21">
        <v>111.0</v>
      </c>
      <c r="C21" s="27">
        <v>136.0</v>
      </c>
      <c r="D21" s="22">
        <f t="shared" si="5"/>
        <v>-0.1838235294</v>
      </c>
    </row>
    <row r="22">
      <c r="A22" s="5" t="s">
        <v>28</v>
      </c>
      <c r="B22" s="21">
        <v>97.0</v>
      </c>
      <c r="C22" s="27">
        <v>126.0</v>
      </c>
      <c r="D22" s="22">
        <f t="shared" si="5"/>
        <v>-0.2301587302</v>
      </c>
    </row>
    <row r="23">
      <c r="A23" s="14" t="s">
        <v>29</v>
      </c>
      <c r="B23" s="21">
        <v>55.0</v>
      </c>
      <c r="C23" s="27">
        <v>72.0</v>
      </c>
      <c r="D23" s="22">
        <f t="shared" si="5"/>
        <v>-0.2361111111</v>
      </c>
    </row>
    <row r="24">
      <c r="A24" s="5" t="s">
        <v>1</v>
      </c>
      <c r="B24" s="23">
        <f t="shared" ref="B24:C24" si="6">sum(B16:B23)</f>
        <v>2032</v>
      </c>
      <c r="C24" s="23">
        <f t="shared" si="6"/>
        <v>2357</v>
      </c>
      <c r="D24" s="25">
        <f t="shared" si="5"/>
        <v>-0.1378871447</v>
      </c>
    </row>
    <row r="28">
      <c r="C28" s="4" t="s">
        <v>50</v>
      </c>
      <c r="D28" s="36">
        <v>43736.0</v>
      </c>
      <c r="E28" s="36">
        <v>43738.0</v>
      </c>
      <c r="F28" s="36">
        <v>43739.0</v>
      </c>
      <c r="G28" s="36">
        <v>43740.0</v>
      </c>
      <c r="H28" s="36">
        <v>43741.0</v>
      </c>
      <c r="I28" s="36">
        <v>43742.0</v>
      </c>
    </row>
    <row r="29">
      <c r="C29" s="3" t="s">
        <v>2</v>
      </c>
      <c r="F29" s="4">
        <v>1436.0</v>
      </c>
    </row>
    <row r="30">
      <c r="C30" s="3" t="s">
        <v>3</v>
      </c>
      <c r="F30" s="4">
        <v>458.0</v>
      </c>
    </row>
    <row r="31">
      <c r="C31" s="3" t="s">
        <v>4</v>
      </c>
      <c r="F31" s="4">
        <v>22.0</v>
      </c>
    </row>
    <row r="32">
      <c r="C32" s="3" t="s">
        <v>5</v>
      </c>
      <c r="F32" s="4">
        <v>89.0</v>
      </c>
    </row>
    <row r="33">
      <c r="C33" s="2" t="s">
        <v>1</v>
      </c>
      <c r="D33" s="37">
        <f t="shared" ref="D33:I33" si="7">SUM(D29:D32)</f>
        <v>0</v>
      </c>
      <c r="E33" s="37">
        <f t="shared" si="7"/>
        <v>0</v>
      </c>
      <c r="F33" s="37">
        <f t="shared" si="7"/>
        <v>2005</v>
      </c>
      <c r="G33" s="37">
        <f t="shared" si="7"/>
        <v>0</v>
      </c>
      <c r="H33" s="37">
        <f t="shared" si="7"/>
        <v>0</v>
      </c>
      <c r="I33" s="37">
        <f t="shared" si="7"/>
        <v>0</v>
      </c>
    </row>
    <row r="34">
      <c r="C34" s="4" t="s">
        <v>55</v>
      </c>
      <c r="F34" s="38">
        <f>SUM(F29:F31)/F33</f>
        <v>0.9556109726</v>
      </c>
    </row>
    <row r="35">
      <c r="C35" s="4" t="s">
        <v>6</v>
      </c>
      <c r="F35" s="37">
        <f>F29/F33</f>
        <v>0.7162094763</v>
      </c>
    </row>
    <row r="39">
      <c r="A39" s="28" t="s">
        <v>41</v>
      </c>
      <c r="B39" s="29" t="s">
        <v>44</v>
      </c>
      <c r="C39" s="29" t="s">
        <v>45</v>
      </c>
      <c r="D39" s="29" t="s">
        <v>46</v>
      </c>
      <c r="E39" s="29" t="s">
        <v>47</v>
      </c>
      <c r="F39" s="29" t="s">
        <v>48</v>
      </c>
      <c r="G39" s="29" t="s">
        <v>49</v>
      </c>
      <c r="H39" s="29"/>
    </row>
    <row r="40">
      <c r="A40" s="30" t="s">
        <v>50</v>
      </c>
      <c r="B40" s="31">
        <v>43736.0</v>
      </c>
      <c r="C40" s="32">
        <v>43738.0</v>
      </c>
      <c r="D40" s="32">
        <v>43739.0</v>
      </c>
      <c r="E40" s="32">
        <v>43740.0</v>
      </c>
      <c r="F40" s="32">
        <v>43741.0</v>
      </c>
      <c r="G40" s="32">
        <v>43742.0</v>
      </c>
      <c r="H40" s="30" t="s">
        <v>1</v>
      </c>
    </row>
    <row r="41">
      <c r="A41" s="34" t="s">
        <v>51</v>
      </c>
      <c r="B41" s="35">
        <v>1215.0</v>
      </c>
      <c r="C41" s="35">
        <v>1493.0</v>
      </c>
      <c r="D41" s="35">
        <v>1463.0</v>
      </c>
      <c r="E41" s="35">
        <v>1293.0</v>
      </c>
      <c r="F41" s="35">
        <v>955.0</v>
      </c>
      <c r="G41" s="35">
        <v>1499.0</v>
      </c>
      <c r="H41" s="35">
        <f t="shared" ref="H41:H45" si="8">sum(B41:G41)</f>
        <v>7918</v>
      </c>
    </row>
    <row r="42">
      <c r="A42" s="34" t="s">
        <v>52</v>
      </c>
      <c r="B42" s="35">
        <v>416.0</v>
      </c>
      <c r="C42" s="35">
        <v>570.0</v>
      </c>
      <c r="D42" s="35">
        <v>458.0</v>
      </c>
      <c r="E42" s="35">
        <v>584.0</v>
      </c>
      <c r="F42" s="35">
        <v>666.0</v>
      </c>
      <c r="G42" s="35">
        <v>474.0</v>
      </c>
      <c r="H42" s="35">
        <f t="shared" si="8"/>
        <v>3168</v>
      </c>
    </row>
    <row r="43">
      <c r="A43" s="34" t="s">
        <v>53</v>
      </c>
      <c r="B43" s="35">
        <v>8.0</v>
      </c>
      <c r="C43" s="35">
        <v>18.0</v>
      </c>
      <c r="D43" s="35">
        <v>22.0</v>
      </c>
      <c r="E43" s="35">
        <v>22.0</v>
      </c>
      <c r="F43" s="35">
        <v>9.0</v>
      </c>
      <c r="G43" s="35">
        <v>13.0</v>
      </c>
      <c r="H43" s="35">
        <f t="shared" si="8"/>
        <v>92</v>
      </c>
    </row>
    <row r="44">
      <c r="A44" s="34" t="s">
        <v>5</v>
      </c>
      <c r="B44" s="35">
        <v>25.0</v>
      </c>
      <c r="C44" s="35">
        <v>70.0</v>
      </c>
      <c r="D44" s="35">
        <v>89.0</v>
      </c>
      <c r="E44" s="35">
        <v>86.0</v>
      </c>
      <c r="F44" s="35">
        <v>27.0</v>
      </c>
      <c r="G44" s="35">
        <v>71.0</v>
      </c>
      <c r="H44" s="35">
        <f t="shared" si="8"/>
        <v>368</v>
      </c>
    </row>
    <row r="45">
      <c r="A45" s="34" t="s">
        <v>54</v>
      </c>
      <c r="B45" s="35">
        <f t="shared" ref="B45:G45" si="9">SUM(B41:B44)</f>
        <v>1664</v>
      </c>
      <c r="C45" s="35">
        <f t="shared" si="9"/>
        <v>2151</v>
      </c>
      <c r="D45" s="35">
        <f t="shared" si="9"/>
        <v>2032</v>
      </c>
      <c r="E45" s="35">
        <f t="shared" si="9"/>
        <v>1985</v>
      </c>
      <c r="F45" s="35">
        <f t="shared" si="9"/>
        <v>1657</v>
      </c>
      <c r="G45" s="35">
        <f t="shared" si="9"/>
        <v>2057</v>
      </c>
      <c r="H45" s="35">
        <f t="shared" si="8"/>
        <v>11546</v>
      </c>
    </row>
    <row r="46">
      <c r="A46" s="39" t="s">
        <v>55</v>
      </c>
      <c r="B46" s="40">
        <f t="shared" ref="B46:H46" si="10">(sum(B41:B43)/B45)</f>
        <v>0.9849759615</v>
      </c>
      <c r="C46" s="40">
        <f t="shared" si="10"/>
        <v>0.9674569967</v>
      </c>
      <c r="D46" s="40">
        <f t="shared" si="10"/>
        <v>0.9562007874</v>
      </c>
      <c r="E46" s="40">
        <f t="shared" si="10"/>
        <v>0.956675063</v>
      </c>
      <c r="F46" s="40">
        <f t="shared" si="10"/>
        <v>0.9837054919</v>
      </c>
      <c r="G46" s="40">
        <f t="shared" si="10"/>
        <v>0.9654837141</v>
      </c>
      <c r="H46" s="40">
        <f t="shared" si="10"/>
        <v>0.96812749</v>
      </c>
    </row>
    <row r="47">
      <c r="A47" s="41" t="s">
        <v>56</v>
      </c>
      <c r="B47" s="42">
        <f t="shared" ref="B47:H47" si="11">B41/B45</f>
        <v>0.7301682692</v>
      </c>
      <c r="C47" s="42">
        <f t="shared" si="11"/>
        <v>0.6940957694</v>
      </c>
      <c r="D47" s="42">
        <f t="shared" si="11"/>
        <v>0.719980315</v>
      </c>
      <c r="E47" s="42">
        <f t="shared" si="11"/>
        <v>0.6513853904</v>
      </c>
      <c r="F47" s="42">
        <f t="shared" si="11"/>
        <v>0.5763427882</v>
      </c>
      <c r="G47" s="42">
        <f t="shared" si="11"/>
        <v>0.7287311619</v>
      </c>
      <c r="H47" s="42">
        <f t="shared" si="11"/>
        <v>0.6857786246</v>
      </c>
    </row>
    <row r="48">
      <c r="A48" s="43"/>
      <c r="B48" s="44"/>
      <c r="C48" s="44"/>
      <c r="D48" s="44"/>
      <c r="E48" s="45"/>
      <c r="F48" s="45"/>
      <c r="G48" s="45"/>
      <c r="H48" s="45"/>
    </row>
    <row r="49">
      <c r="A49" s="46" t="s">
        <v>57</v>
      </c>
      <c r="B49" s="35">
        <v>1770.0</v>
      </c>
      <c r="C49" s="35">
        <v>1997.0</v>
      </c>
      <c r="D49" s="35">
        <v>2428.0</v>
      </c>
      <c r="E49" s="35">
        <v>1995.0</v>
      </c>
      <c r="F49" s="35">
        <v>1923.0</v>
      </c>
      <c r="G49" s="35">
        <v>2053.0</v>
      </c>
      <c r="H49" s="35">
        <f>sum(B49:G49)</f>
        <v>12166</v>
      </c>
    </row>
    <row r="50">
      <c r="A50" s="47" t="s">
        <v>58</v>
      </c>
      <c r="B50" s="48">
        <f t="shared" ref="B50:H50" si="12">B45-B49</f>
        <v>-106</v>
      </c>
      <c r="C50" s="48">
        <f t="shared" si="12"/>
        <v>154</v>
      </c>
      <c r="D50" s="48">
        <f t="shared" si="12"/>
        <v>-396</v>
      </c>
      <c r="E50" s="48">
        <f t="shared" si="12"/>
        <v>-10</v>
      </c>
      <c r="F50" s="48">
        <f t="shared" si="12"/>
        <v>-266</v>
      </c>
      <c r="G50" s="48">
        <f t="shared" si="12"/>
        <v>4</v>
      </c>
      <c r="H50" s="48">
        <f t="shared" si="12"/>
        <v>-620</v>
      </c>
    </row>
    <row r="51">
      <c r="A51" s="49" t="s">
        <v>59</v>
      </c>
      <c r="B51" s="40">
        <f t="shared" ref="B51:H51" si="13">B50/B49</f>
        <v>-0.05988700565</v>
      </c>
      <c r="C51" s="40">
        <f t="shared" si="13"/>
        <v>0.07711567351</v>
      </c>
      <c r="D51" s="40">
        <f t="shared" si="13"/>
        <v>-0.1630971993</v>
      </c>
      <c r="E51" s="40">
        <f t="shared" si="13"/>
        <v>-0.005012531328</v>
      </c>
      <c r="F51" s="40">
        <f t="shared" si="13"/>
        <v>-0.138325533</v>
      </c>
      <c r="G51" s="40">
        <f t="shared" si="13"/>
        <v>0.001948368242</v>
      </c>
      <c r="H51" s="40">
        <f t="shared" si="13"/>
        <v>-0.05096169653</v>
      </c>
    </row>
    <row r="53">
      <c r="A53" s="50"/>
      <c r="B53" s="51" t="s">
        <v>11</v>
      </c>
      <c r="C53" s="51" t="s">
        <v>15</v>
      </c>
      <c r="D53" s="51" t="s">
        <v>18</v>
      </c>
      <c r="E53" s="51" t="s">
        <v>20</v>
      </c>
      <c r="F53" s="51" t="s">
        <v>25</v>
      </c>
      <c r="G53" s="51" t="s">
        <v>27</v>
      </c>
      <c r="H53" s="51" t="s">
        <v>28</v>
      </c>
      <c r="I53" s="51" t="s">
        <v>29</v>
      </c>
      <c r="J53" s="51" t="s">
        <v>60</v>
      </c>
    </row>
    <row r="54">
      <c r="A54" s="52" t="s">
        <v>51</v>
      </c>
      <c r="B54" s="53">
        <v>1215.0</v>
      </c>
      <c r="C54" s="53">
        <v>1493.0</v>
      </c>
      <c r="D54" s="53">
        <v>1463.0</v>
      </c>
      <c r="E54" s="53">
        <v>1293.0</v>
      </c>
      <c r="F54" s="53">
        <v>955.0</v>
      </c>
      <c r="G54" s="35">
        <v>1499.0</v>
      </c>
      <c r="H54" s="35">
        <f t="shared" ref="H54:H58" si="14">sum(B54:G54)</f>
        <v>7918</v>
      </c>
      <c r="I54" s="15"/>
      <c r="J54" s="15"/>
    </row>
    <row r="55">
      <c r="A55" s="52" t="s">
        <v>52</v>
      </c>
      <c r="B55" s="53">
        <v>416.0</v>
      </c>
      <c r="C55" s="53">
        <v>570.0</v>
      </c>
      <c r="D55" s="53">
        <v>458.0</v>
      </c>
      <c r="E55" s="53">
        <v>584.0</v>
      </c>
      <c r="F55" s="53">
        <v>666.0</v>
      </c>
      <c r="G55" s="35">
        <v>474.0</v>
      </c>
      <c r="H55" s="35">
        <f t="shared" si="14"/>
        <v>3168</v>
      </c>
      <c r="I55" s="15"/>
      <c r="J55" s="15"/>
    </row>
    <row r="56">
      <c r="A56" s="52" t="s">
        <v>53</v>
      </c>
      <c r="B56" s="53">
        <v>8.0</v>
      </c>
      <c r="C56" s="53">
        <v>18.0</v>
      </c>
      <c r="D56" s="53">
        <v>22.0</v>
      </c>
      <c r="E56" s="53">
        <v>22.0</v>
      </c>
      <c r="F56" s="53">
        <v>9.0</v>
      </c>
      <c r="G56" s="35">
        <v>13.0</v>
      </c>
      <c r="H56" s="35">
        <f t="shared" si="14"/>
        <v>92</v>
      </c>
      <c r="I56" s="15"/>
      <c r="J56" s="15"/>
    </row>
    <row r="57">
      <c r="A57" s="52" t="s">
        <v>5</v>
      </c>
      <c r="B57" s="53">
        <v>25.0</v>
      </c>
      <c r="C57" s="53">
        <v>70.0</v>
      </c>
      <c r="D57" s="53">
        <v>89.0</v>
      </c>
      <c r="E57" s="53">
        <v>86.0</v>
      </c>
      <c r="F57" s="53">
        <v>27.0</v>
      </c>
      <c r="G57" s="35">
        <v>71.0</v>
      </c>
      <c r="H57" s="35">
        <f t="shared" si="14"/>
        <v>368</v>
      </c>
      <c r="I57" s="15"/>
      <c r="J57" s="15"/>
    </row>
    <row r="58">
      <c r="A58" s="52" t="s">
        <v>54</v>
      </c>
      <c r="B58" s="53">
        <f t="shared" ref="B58:G58" si="15">SUM(B54:B57)</f>
        <v>1664</v>
      </c>
      <c r="C58" s="53">
        <f t="shared" si="15"/>
        <v>2151</v>
      </c>
      <c r="D58" s="53">
        <f t="shared" si="15"/>
        <v>2032</v>
      </c>
      <c r="E58" s="53">
        <f t="shared" si="15"/>
        <v>1985</v>
      </c>
      <c r="F58" s="53">
        <f t="shared" si="15"/>
        <v>1657</v>
      </c>
      <c r="G58" s="35">
        <f t="shared" si="15"/>
        <v>2057</v>
      </c>
      <c r="H58" s="35">
        <f t="shared" si="14"/>
        <v>11546</v>
      </c>
      <c r="I58" s="15"/>
      <c r="J58" s="15"/>
    </row>
    <row r="59">
      <c r="A59" s="41" t="s">
        <v>55</v>
      </c>
      <c r="B59" s="42">
        <f t="shared" ref="B59:H59" si="16">(sum(B54:B56)/B58)</f>
        <v>0.9849759615</v>
      </c>
      <c r="C59" s="42">
        <f t="shared" si="16"/>
        <v>0.9674569967</v>
      </c>
      <c r="D59" s="42">
        <f t="shared" si="16"/>
        <v>0.9562007874</v>
      </c>
      <c r="E59" s="42">
        <f t="shared" si="16"/>
        <v>0.956675063</v>
      </c>
      <c r="F59" s="42">
        <f t="shared" si="16"/>
        <v>0.9837054919</v>
      </c>
      <c r="G59" s="40">
        <f t="shared" si="16"/>
        <v>0.9654837141</v>
      </c>
      <c r="H59" s="40">
        <f t="shared" si="16"/>
        <v>0.96812749</v>
      </c>
      <c r="I59" s="15"/>
      <c r="J59" s="15"/>
    </row>
    <row r="60">
      <c r="A60" s="41" t="s">
        <v>56</v>
      </c>
      <c r="B60" s="42">
        <f t="shared" ref="B60:H60" si="17">B54/B58</f>
        <v>0.7301682692</v>
      </c>
      <c r="C60" s="42">
        <f t="shared" si="17"/>
        <v>0.6940957694</v>
      </c>
      <c r="D60" s="42">
        <f t="shared" si="17"/>
        <v>0.719980315</v>
      </c>
      <c r="E60" s="42">
        <f t="shared" si="17"/>
        <v>0.6513853904</v>
      </c>
      <c r="F60" s="42">
        <f t="shared" si="17"/>
        <v>0.5763427882</v>
      </c>
      <c r="G60" s="40">
        <f t="shared" si="17"/>
        <v>0.7287311619</v>
      </c>
      <c r="H60" s="40">
        <f t="shared" si="17"/>
        <v>0.6857786246</v>
      </c>
      <c r="I60" s="15"/>
      <c r="J60" s="15"/>
    </row>
  </sheetData>
  <conditionalFormatting sqref="G2:G10">
    <cfRule type="colorScale" priority="1">
      <colorScale>
        <cfvo type="min"/>
        <cfvo type="percentile" val="50"/>
        <cfvo type="max"/>
        <color rgb="FFE67C73"/>
        <color rgb="FFFFFFFF"/>
        <color rgb="FF57BB8A"/>
      </colorScale>
    </cfRule>
  </conditionalFormatting>
  <hyperlinks>
    <hyperlink r:id="rId1" ref="K4"/>
  </hyperlinks>
  <drawing r:id="rId2"/>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6.0"/>
    <col customWidth="1" min="5" max="5" width="20.29"/>
    <col customWidth="1" min="6" max="7" width="16.29"/>
    <col customWidth="1" min="8" max="8" width="19.0"/>
    <col customWidth="1" min="9" max="9" width="38.14"/>
    <col customWidth="1" min="10" max="10" width="16.0"/>
  </cols>
  <sheetData>
    <row r="1">
      <c r="A1" s="1" t="s">
        <v>0</v>
      </c>
      <c r="B1" s="2" t="s">
        <v>1</v>
      </c>
      <c r="C1" s="3" t="s">
        <v>2</v>
      </c>
      <c r="D1" s="3" t="s">
        <v>3</v>
      </c>
      <c r="E1" s="3" t="s">
        <v>4</v>
      </c>
      <c r="F1" s="3" t="s">
        <v>5</v>
      </c>
      <c r="G1" s="3" t="s">
        <v>6</v>
      </c>
      <c r="H1" s="3" t="s">
        <v>7</v>
      </c>
      <c r="I1" s="3" t="s">
        <v>8</v>
      </c>
    </row>
    <row r="2">
      <c r="A2" s="5" t="s">
        <v>11</v>
      </c>
      <c r="B2" s="6">
        <v>190.0</v>
      </c>
      <c r="C2" s="6">
        <v>111.0</v>
      </c>
      <c r="D2" s="7">
        <f t="shared" ref="D2:D10" si="1">B2-C2-E2-F2</f>
        <v>78</v>
      </c>
      <c r="E2" s="6">
        <v>1.0</v>
      </c>
      <c r="F2" s="8"/>
      <c r="G2" s="56">
        <f t="shared" ref="G2:G11" si="2">C2/B2</f>
        <v>0.5842105263</v>
      </c>
      <c r="H2" s="15"/>
      <c r="I2" s="11" t="s">
        <v>14</v>
      </c>
      <c r="J2" s="12"/>
      <c r="K2" s="13"/>
      <c r="L2" s="4" t="s">
        <v>14</v>
      </c>
    </row>
    <row r="3">
      <c r="A3" s="14" t="s">
        <v>15</v>
      </c>
      <c r="B3" s="6">
        <v>362.0</v>
      </c>
      <c r="C3" s="6">
        <v>282.0</v>
      </c>
      <c r="D3" s="7">
        <f t="shared" si="1"/>
        <v>70</v>
      </c>
      <c r="E3" s="6">
        <v>6.0</v>
      </c>
      <c r="F3" s="6">
        <v>4.0</v>
      </c>
      <c r="G3" s="56">
        <f t="shared" si="2"/>
        <v>0.7790055249</v>
      </c>
      <c r="H3" s="15"/>
      <c r="I3" s="11" t="s">
        <v>14</v>
      </c>
    </row>
    <row r="4">
      <c r="A4" s="5" t="s">
        <v>18</v>
      </c>
      <c r="B4" s="6">
        <v>188.0</v>
      </c>
      <c r="C4" s="6">
        <v>152.0</v>
      </c>
      <c r="D4" s="7">
        <f t="shared" si="1"/>
        <v>31</v>
      </c>
      <c r="E4" s="6">
        <v>1.0</v>
      </c>
      <c r="F4" s="8">
        <v>4.0</v>
      </c>
      <c r="G4" s="56">
        <f t="shared" si="2"/>
        <v>0.8085106383</v>
      </c>
      <c r="H4" s="12" t="s">
        <v>64</v>
      </c>
      <c r="I4" s="11" t="s">
        <v>14</v>
      </c>
      <c r="L4" s="4" t="s">
        <v>14</v>
      </c>
    </row>
    <row r="5">
      <c r="A5" s="5" t="s">
        <v>20</v>
      </c>
      <c r="B5" s="6">
        <v>267.0</v>
      </c>
      <c r="C5" s="6">
        <v>244.0</v>
      </c>
      <c r="D5" s="7">
        <f t="shared" si="1"/>
        <v>23</v>
      </c>
      <c r="E5" s="6"/>
      <c r="F5" s="8"/>
      <c r="G5" s="56">
        <f t="shared" si="2"/>
        <v>0.9138576779</v>
      </c>
      <c r="H5" s="15"/>
      <c r="I5" s="11"/>
    </row>
    <row r="6">
      <c r="A6" s="5" t="s">
        <v>25</v>
      </c>
      <c r="B6" s="6">
        <v>283.0</v>
      </c>
      <c r="C6" s="6">
        <v>249.0</v>
      </c>
      <c r="D6" s="7">
        <f t="shared" si="1"/>
        <v>30</v>
      </c>
      <c r="E6" s="6">
        <v>4.0</v>
      </c>
      <c r="F6" s="8"/>
      <c r="G6" s="56">
        <f t="shared" si="2"/>
        <v>0.8798586572</v>
      </c>
      <c r="H6" s="15"/>
      <c r="I6" s="11"/>
    </row>
    <row r="7">
      <c r="A7" s="5" t="s">
        <v>27</v>
      </c>
      <c r="B7" s="6">
        <v>155.0</v>
      </c>
      <c r="C7" s="6">
        <v>115.0</v>
      </c>
      <c r="D7" s="7">
        <f t="shared" si="1"/>
        <v>38</v>
      </c>
      <c r="E7" s="6">
        <v>1.0</v>
      </c>
      <c r="F7" s="6">
        <v>1.0</v>
      </c>
      <c r="G7" s="56">
        <f t="shared" si="2"/>
        <v>0.7419354839</v>
      </c>
      <c r="H7" s="12">
        <v>2.93211879E8</v>
      </c>
      <c r="I7" s="15"/>
    </row>
    <row r="8">
      <c r="A8" s="5" t="s">
        <v>28</v>
      </c>
      <c r="B8" s="6">
        <v>154.0</v>
      </c>
      <c r="C8" s="6">
        <v>113.0</v>
      </c>
      <c r="D8" s="7">
        <f t="shared" si="1"/>
        <v>37</v>
      </c>
      <c r="E8" s="6">
        <v>1.0</v>
      </c>
      <c r="F8" s="6">
        <v>3.0</v>
      </c>
      <c r="G8" s="56">
        <f t="shared" si="2"/>
        <v>0.7337662338</v>
      </c>
      <c r="H8" s="11"/>
      <c r="I8" s="11" t="s">
        <v>39</v>
      </c>
    </row>
    <row r="9">
      <c r="A9" s="14" t="s">
        <v>29</v>
      </c>
      <c r="B9" s="6">
        <v>48.0</v>
      </c>
      <c r="C9" s="6">
        <v>35.0</v>
      </c>
      <c r="D9" s="7">
        <f t="shared" si="1"/>
        <v>12</v>
      </c>
      <c r="E9" s="6">
        <v>1.0</v>
      </c>
      <c r="F9" s="7"/>
      <c r="G9" s="56">
        <f t="shared" si="2"/>
        <v>0.7291666667</v>
      </c>
      <c r="H9" s="15"/>
      <c r="I9" s="15"/>
    </row>
    <row r="10">
      <c r="A10" s="14" t="s">
        <v>30</v>
      </c>
      <c r="B10" s="6">
        <v>93.0</v>
      </c>
      <c r="C10" s="6">
        <v>77.0</v>
      </c>
      <c r="D10" s="7">
        <f t="shared" si="1"/>
        <v>15</v>
      </c>
      <c r="E10" s="6">
        <v>1.0</v>
      </c>
      <c r="F10" s="33"/>
      <c r="G10" s="56">
        <f t="shared" si="2"/>
        <v>0.8279569892</v>
      </c>
      <c r="H10" s="12"/>
      <c r="I10" s="15"/>
    </row>
    <row r="11">
      <c r="A11" s="5" t="s">
        <v>1</v>
      </c>
      <c r="B11" s="16">
        <f t="shared" ref="B11:F11" si="3">sum(B2:B10)</f>
        <v>1740</v>
      </c>
      <c r="C11" s="16">
        <f t="shared" si="3"/>
        <v>1378</v>
      </c>
      <c r="D11" s="16">
        <f t="shared" si="3"/>
        <v>334</v>
      </c>
      <c r="E11" s="16">
        <f t="shared" si="3"/>
        <v>16</v>
      </c>
      <c r="F11" s="16">
        <f t="shared" si="3"/>
        <v>12</v>
      </c>
      <c r="G11" s="56">
        <f t="shared" si="2"/>
        <v>0.791954023</v>
      </c>
      <c r="H11" s="15"/>
      <c r="I11" s="15"/>
    </row>
    <row r="12">
      <c r="A12" s="5" t="s">
        <v>31</v>
      </c>
      <c r="B12" s="17"/>
      <c r="C12" s="9">
        <f t="shared" ref="C12:F12" si="4">C11/$B$11</f>
        <v>0.791954023</v>
      </c>
      <c r="D12" s="9">
        <f t="shared" si="4"/>
        <v>0.191954023</v>
      </c>
      <c r="E12" s="9">
        <f t="shared" si="4"/>
        <v>0.009195402299</v>
      </c>
      <c r="F12" s="9">
        <f t="shared" si="4"/>
        <v>0.006896551724</v>
      </c>
      <c r="G12" s="17"/>
      <c r="H12" s="15"/>
      <c r="I12" s="15"/>
    </row>
    <row r="16">
      <c r="A16" s="1" t="s">
        <v>0</v>
      </c>
      <c r="B16" s="18">
        <v>43748.0</v>
      </c>
      <c r="C16" s="18">
        <v>43747.0</v>
      </c>
      <c r="D16" s="19" t="s">
        <v>32</v>
      </c>
      <c r="F16" s="1" t="s">
        <v>0</v>
      </c>
      <c r="G16" s="1" t="s">
        <v>6</v>
      </c>
    </row>
    <row r="17">
      <c r="A17" s="5" t="s">
        <v>11</v>
      </c>
      <c r="B17" s="21">
        <f t="shared" ref="B17:B25" si="5">B2</f>
        <v>190</v>
      </c>
      <c r="C17" s="21">
        <v>171.0</v>
      </c>
      <c r="D17" s="22">
        <f t="shared" ref="D17:D26" si="6">(B17-C17)/C17</f>
        <v>0.1111111111</v>
      </c>
      <c r="F17" s="23" t="s">
        <v>11</v>
      </c>
      <c r="G17" s="24">
        <f t="shared" ref="G17:G26" si="7">G2</f>
        <v>0.5842105263</v>
      </c>
    </row>
    <row r="18">
      <c r="A18" s="14" t="s">
        <v>15</v>
      </c>
      <c r="B18" s="21">
        <f t="shared" si="5"/>
        <v>362</v>
      </c>
      <c r="C18" s="21">
        <v>305.0</v>
      </c>
      <c r="D18" s="22">
        <f t="shared" si="6"/>
        <v>0.1868852459</v>
      </c>
      <c r="F18" s="1" t="s">
        <v>15</v>
      </c>
      <c r="G18" s="24">
        <f t="shared" si="7"/>
        <v>0.7790055249</v>
      </c>
    </row>
    <row r="19">
      <c r="A19" s="5" t="s">
        <v>18</v>
      </c>
      <c r="B19" s="21">
        <f t="shared" si="5"/>
        <v>188</v>
      </c>
      <c r="C19" s="21">
        <v>352.0</v>
      </c>
      <c r="D19" s="22">
        <f t="shared" si="6"/>
        <v>-0.4659090909</v>
      </c>
      <c r="F19" s="23" t="s">
        <v>18</v>
      </c>
      <c r="G19" s="24">
        <f t="shared" si="7"/>
        <v>0.8085106383</v>
      </c>
    </row>
    <row r="20">
      <c r="A20" s="5" t="s">
        <v>20</v>
      </c>
      <c r="B20" s="21">
        <f t="shared" si="5"/>
        <v>267</v>
      </c>
      <c r="C20" s="21">
        <v>279.0</v>
      </c>
      <c r="D20" s="22">
        <f t="shared" si="6"/>
        <v>-0.04301075269</v>
      </c>
      <c r="F20" s="23" t="s">
        <v>20</v>
      </c>
      <c r="G20" s="24">
        <f t="shared" si="7"/>
        <v>0.9138576779</v>
      </c>
    </row>
    <row r="21">
      <c r="A21" s="5" t="s">
        <v>25</v>
      </c>
      <c r="B21" s="21">
        <f t="shared" si="5"/>
        <v>283</v>
      </c>
      <c r="C21" s="21">
        <v>204.0</v>
      </c>
      <c r="D21" s="22">
        <f t="shared" si="6"/>
        <v>0.387254902</v>
      </c>
      <c r="F21" s="23" t="s">
        <v>25</v>
      </c>
      <c r="G21" s="24">
        <f t="shared" si="7"/>
        <v>0.8798586572</v>
      </c>
    </row>
    <row r="22">
      <c r="A22" s="5" t="s">
        <v>27</v>
      </c>
      <c r="B22" s="21">
        <f t="shared" si="5"/>
        <v>155</v>
      </c>
      <c r="C22" s="21">
        <v>169.0</v>
      </c>
      <c r="D22" s="22">
        <f t="shared" si="6"/>
        <v>-0.08284023669</v>
      </c>
      <c r="F22" s="23" t="s">
        <v>27</v>
      </c>
      <c r="G22" s="24">
        <f t="shared" si="7"/>
        <v>0.7419354839</v>
      </c>
    </row>
    <row r="23">
      <c r="A23" s="5" t="s">
        <v>28</v>
      </c>
      <c r="B23" s="21">
        <f t="shared" si="5"/>
        <v>154</v>
      </c>
      <c r="C23" s="21">
        <v>153.0</v>
      </c>
      <c r="D23" s="22">
        <f t="shared" si="6"/>
        <v>0.006535947712</v>
      </c>
      <c r="F23" s="23" t="s">
        <v>28</v>
      </c>
      <c r="G23" s="24">
        <f t="shared" si="7"/>
        <v>0.7337662338</v>
      </c>
    </row>
    <row r="24">
      <c r="A24" s="14" t="s">
        <v>29</v>
      </c>
      <c r="B24" s="21">
        <f t="shared" si="5"/>
        <v>48</v>
      </c>
      <c r="C24" s="21">
        <v>70.0</v>
      </c>
      <c r="D24" s="22">
        <f t="shared" si="6"/>
        <v>-0.3142857143</v>
      </c>
      <c r="F24" s="1" t="s">
        <v>29</v>
      </c>
      <c r="G24" s="24">
        <f t="shared" si="7"/>
        <v>0.7291666667</v>
      </c>
    </row>
    <row r="25">
      <c r="A25" s="14" t="s">
        <v>30</v>
      </c>
      <c r="B25" s="21">
        <f t="shared" si="5"/>
        <v>93</v>
      </c>
      <c r="C25" s="54">
        <v>66.0</v>
      </c>
      <c r="D25" s="22">
        <f t="shared" si="6"/>
        <v>0.4090909091</v>
      </c>
      <c r="F25" s="14" t="s">
        <v>30</v>
      </c>
      <c r="G25" s="24">
        <f t="shared" si="7"/>
        <v>0.8279569892</v>
      </c>
    </row>
    <row r="26">
      <c r="A26" s="5" t="s">
        <v>1</v>
      </c>
      <c r="B26" s="23">
        <f>sum(B17:B24)</f>
        <v>1647</v>
      </c>
      <c r="C26" s="23">
        <f>sum(C17:C25)</f>
        <v>1769</v>
      </c>
      <c r="D26" s="25">
        <f t="shared" si="6"/>
        <v>-0.06896551724</v>
      </c>
      <c r="F26" s="23" t="s">
        <v>1</v>
      </c>
      <c r="G26" s="24">
        <f t="shared" si="7"/>
        <v>0.791954023</v>
      </c>
    </row>
  </sheetData>
  <conditionalFormatting sqref="G17:G26">
    <cfRule type="cellIs" dxfId="0" priority="1" operator="lessThanOrEqual">
      <formula>"70%"</formula>
    </cfRule>
  </conditionalFormatting>
  <conditionalFormatting sqref="G2:G11">
    <cfRule type="cellIs" dxfId="0" priority="2" operator="lessThanOrEqual">
      <formula>"70%"</formula>
    </cfRule>
  </conditionalFormatting>
  <conditionalFormatting sqref="G2:G11">
    <cfRule type="notContainsBlanks" dxfId="1" priority="3">
      <formula>LEN(TRIM(G2))&gt;0</formula>
    </cfRule>
  </conditionalFormatting>
  <conditionalFormatting sqref="G2:G11">
    <cfRule type="notContainsBlanks" dxfId="1" priority="4">
      <formula>LEN(TRIM(G2))&gt;0</formula>
    </cfRule>
  </conditionalFormatting>
  <conditionalFormatting sqref="G2:G11">
    <cfRule type="notContainsBlanks" dxfId="1" priority="5">
      <formula>LEN(TRIM(G2))&gt;0</formula>
    </cfRule>
  </conditionalFormatting>
  <conditionalFormatting sqref="G2:G11">
    <cfRule type="colorScale" priority="6">
      <colorScale>
        <cfvo type="min"/>
        <cfvo type="percent" val="70"/>
        <cfvo type="max"/>
        <color rgb="FFE67C73"/>
        <color rgb="FFFFFFFF"/>
        <color rgb="FF57BB8A"/>
      </colorScale>
    </cfRule>
  </conditionalFormatting>
  <conditionalFormatting sqref="G2:G11">
    <cfRule type="colorScale" priority="7">
      <colorScale>
        <cfvo type="percent" val="0"/>
        <cfvo type="percent" val="70"/>
        <cfvo type="formula" val="9,138,576,779,026,210"/>
        <color rgb="FFE67C73"/>
        <color rgb="FFFFFFFF"/>
        <color rgb="FF57BB8A"/>
      </colorScale>
    </cfRule>
  </conditionalFormatting>
  <drawing r:id="rId1"/>
  <tableParts count="1">
    <tablePart r:id="rId3"/>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6.0"/>
    <col customWidth="1" min="5" max="5" width="20.29"/>
    <col customWidth="1" min="6" max="7" width="16.29"/>
    <col customWidth="1" min="8" max="8" width="19.0"/>
    <col customWidth="1" min="9" max="9" width="38.14"/>
    <col customWidth="1" min="10" max="10" width="16.0"/>
  </cols>
  <sheetData>
    <row r="1">
      <c r="A1" s="1" t="s">
        <v>0</v>
      </c>
      <c r="B1" s="2" t="s">
        <v>1</v>
      </c>
      <c r="C1" s="3" t="s">
        <v>2</v>
      </c>
      <c r="D1" s="3" t="s">
        <v>3</v>
      </c>
      <c r="E1" s="3" t="s">
        <v>4</v>
      </c>
      <c r="F1" s="3" t="s">
        <v>5</v>
      </c>
      <c r="G1" s="3" t="s">
        <v>6</v>
      </c>
      <c r="H1" s="3" t="s">
        <v>7</v>
      </c>
      <c r="I1" s="3" t="s">
        <v>8</v>
      </c>
    </row>
    <row r="2">
      <c r="A2" s="5" t="s">
        <v>11</v>
      </c>
      <c r="B2" s="6">
        <v>268.0</v>
      </c>
      <c r="C2" s="6">
        <v>171.0</v>
      </c>
      <c r="D2" s="7">
        <f t="shared" ref="D2:D10" si="1">B2-C2-E2-F2</f>
        <v>94</v>
      </c>
      <c r="E2" s="6">
        <v>2.0</v>
      </c>
      <c r="F2" s="8">
        <v>1.0</v>
      </c>
      <c r="G2" s="56">
        <f t="shared" ref="G2:G11" si="2">C2/B2</f>
        <v>0.6380597015</v>
      </c>
      <c r="H2" s="15"/>
      <c r="I2" s="11" t="s">
        <v>14</v>
      </c>
      <c r="J2" s="12"/>
      <c r="K2" s="13"/>
      <c r="L2" s="4" t="s">
        <v>14</v>
      </c>
    </row>
    <row r="3">
      <c r="A3" s="14" t="s">
        <v>15</v>
      </c>
      <c r="B3" s="6">
        <v>497.0</v>
      </c>
      <c r="C3" s="6">
        <v>419.0</v>
      </c>
      <c r="D3" s="7">
        <f t="shared" si="1"/>
        <v>66</v>
      </c>
      <c r="E3" s="6">
        <v>4.0</v>
      </c>
      <c r="F3" s="6">
        <v>8.0</v>
      </c>
      <c r="G3" s="56">
        <f t="shared" si="2"/>
        <v>0.8430583501</v>
      </c>
      <c r="H3" s="15"/>
      <c r="I3" s="11" t="s">
        <v>14</v>
      </c>
    </row>
    <row r="4">
      <c r="A4" s="5" t="s">
        <v>18</v>
      </c>
      <c r="B4" s="6">
        <v>467.0</v>
      </c>
      <c r="C4" s="6">
        <v>341.0</v>
      </c>
      <c r="D4" s="7">
        <f t="shared" si="1"/>
        <v>112</v>
      </c>
      <c r="E4" s="6">
        <v>4.0</v>
      </c>
      <c r="F4" s="8">
        <v>10.0</v>
      </c>
      <c r="G4" s="56">
        <f t="shared" si="2"/>
        <v>0.7301927195</v>
      </c>
      <c r="H4" s="12" t="s">
        <v>64</v>
      </c>
      <c r="I4" s="11" t="s">
        <v>14</v>
      </c>
      <c r="L4" s="4" t="s">
        <v>14</v>
      </c>
    </row>
    <row r="5">
      <c r="A5" s="5" t="s">
        <v>20</v>
      </c>
      <c r="B5" s="6">
        <v>632.0</v>
      </c>
      <c r="C5" s="6">
        <v>505.0</v>
      </c>
      <c r="D5" s="7">
        <f t="shared" si="1"/>
        <v>107</v>
      </c>
      <c r="E5" s="6">
        <v>4.0</v>
      </c>
      <c r="F5" s="8">
        <v>16.0</v>
      </c>
      <c r="G5" s="56">
        <f t="shared" si="2"/>
        <v>0.7990506329</v>
      </c>
      <c r="H5" s="15"/>
      <c r="I5" s="11"/>
    </row>
    <row r="6">
      <c r="A6" s="5" t="s">
        <v>25</v>
      </c>
      <c r="B6" s="6">
        <v>407.0</v>
      </c>
      <c r="C6" s="6">
        <v>364.0</v>
      </c>
      <c r="D6" s="7">
        <f t="shared" si="1"/>
        <v>41</v>
      </c>
      <c r="E6" s="6">
        <v>1.0</v>
      </c>
      <c r="F6" s="8">
        <v>1.0</v>
      </c>
      <c r="G6" s="56">
        <f t="shared" si="2"/>
        <v>0.8943488943</v>
      </c>
      <c r="H6" s="15"/>
      <c r="I6" s="11"/>
    </row>
    <row r="7">
      <c r="A7" s="5" t="s">
        <v>27</v>
      </c>
      <c r="B7" s="6">
        <v>168.0</v>
      </c>
      <c r="C7" s="6">
        <v>120.0</v>
      </c>
      <c r="D7" s="7">
        <f t="shared" si="1"/>
        <v>47</v>
      </c>
      <c r="E7" s="6">
        <v>0.0</v>
      </c>
      <c r="F7" s="6">
        <v>1.0</v>
      </c>
      <c r="G7" s="56">
        <f t="shared" si="2"/>
        <v>0.7142857143</v>
      </c>
      <c r="H7" s="12">
        <v>2.93211879E8</v>
      </c>
      <c r="I7" s="15"/>
    </row>
    <row r="8">
      <c r="A8" s="5" t="s">
        <v>28</v>
      </c>
      <c r="B8" s="6">
        <v>195.0</v>
      </c>
      <c r="C8" s="6">
        <v>128.0</v>
      </c>
      <c r="D8" s="7">
        <f t="shared" si="1"/>
        <v>63</v>
      </c>
      <c r="E8" s="6">
        <v>3.0</v>
      </c>
      <c r="F8" s="6">
        <v>1.0</v>
      </c>
      <c r="G8" s="56">
        <f t="shared" si="2"/>
        <v>0.6564102564</v>
      </c>
      <c r="H8" s="11"/>
      <c r="I8" s="11" t="s">
        <v>39</v>
      </c>
    </row>
    <row r="9">
      <c r="A9" s="14" t="s">
        <v>29</v>
      </c>
      <c r="B9" s="6">
        <v>71.0</v>
      </c>
      <c r="C9" s="6">
        <v>58.0</v>
      </c>
      <c r="D9" s="7">
        <f t="shared" si="1"/>
        <v>13</v>
      </c>
      <c r="E9" s="6">
        <v>0.0</v>
      </c>
      <c r="F9" s="6">
        <v>0.0</v>
      </c>
      <c r="G9" s="56">
        <f t="shared" si="2"/>
        <v>0.8169014085</v>
      </c>
      <c r="H9" s="15"/>
      <c r="I9" s="15"/>
    </row>
    <row r="10">
      <c r="A10" s="14" t="s">
        <v>30</v>
      </c>
      <c r="B10" s="6">
        <v>81.0</v>
      </c>
      <c r="C10" s="6">
        <v>69.0</v>
      </c>
      <c r="D10" s="7">
        <f t="shared" si="1"/>
        <v>11</v>
      </c>
      <c r="E10" s="6">
        <v>0.0</v>
      </c>
      <c r="F10" s="6">
        <v>1.0</v>
      </c>
      <c r="G10" s="56">
        <f t="shared" si="2"/>
        <v>0.8518518519</v>
      </c>
      <c r="H10" s="12"/>
      <c r="I10" s="15"/>
    </row>
    <row r="11">
      <c r="A11" s="5" t="s">
        <v>1</v>
      </c>
      <c r="B11" s="16">
        <f t="shared" ref="B11:F11" si="3">sum(B2:B10)</f>
        <v>2786</v>
      </c>
      <c r="C11" s="16">
        <f t="shared" si="3"/>
        <v>2175</v>
      </c>
      <c r="D11" s="16">
        <f t="shared" si="3"/>
        <v>554</v>
      </c>
      <c r="E11" s="16">
        <f t="shared" si="3"/>
        <v>18</v>
      </c>
      <c r="F11" s="16">
        <f t="shared" si="3"/>
        <v>39</v>
      </c>
      <c r="G11" s="56">
        <f t="shared" si="2"/>
        <v>0.7806891601</v>
      </c>
      <c r="H11" s="15"/>
      <c r="I11" s="15"/>
    </row>
    <row r="12">
      <c r="A12" s="5" t="s">
        <v>31</v>
      </c>
      <c r="B12" s="17"/>
      <c r="C12" s="9">
        <f t="shared" ref="C12:F12" si="4">C11/$B$11</f>
        <v>0.7806891601</v>
      </c>
      <c r="D12" s="9">
        <f t="shared" si="4"/>
        <v>0.1988513999</v>
      </c>
      <c r="E12" s="9">
        <f t="shared" si="4"/>
        <v>0.006460875808</v>
      </c>
      <c r="F12" s="9">
        <f t="shared" si="4"/>
        <v>0.01399856425</v>
      </c>
      <c r="G12" s="17"/>
      <c r="H12" s="15"/>
      <c r="I12" s="15"/>
    </row>
    <row r="16">
      <c r="A16" s="1" t="s">
        <v>0</v>
      </c>
      <c r="B16" s="18">
        <v>43749.0</v>
      </c>
      <c r="C16" s="18">
        <v>43748.0</v>
      </c>
      <c r="D16" s="19" t="s">
        <v>32</v>
      </c>
      <c r="F16" s="1" t="s">
        <v>0</v>
      </c>
      <c r="G16" s="1" t="s">
        <v>6</v>
      </c>
    </row>
    <row r="17">
      <c r="A17" s="5" t="s">
        <v>11</v>
      </c>
      <c r="B17" s="21">
        <f t="shared" ref="B17:B25" si="5">B2</f>
        <v>268</v>
      </c>
      <c r="C17" s="6">
        <v>190.0</v>
      </c>
      <c r="D17" s="22">
        <f t="shared" ref="D17:D26" si="6">(B17-C17)/C17</f>
        <v>0.4105263158</v>
      </c>
      <c r="F17" s="23" t="s">
        <v>11</v>
      </c>
      <c r="G17" s="56">
        <f t="shared" ref="G17:G26" si="7">G2</f>
        <v>0.6380597015</v>
      </c>
    </row>
    <row r="18">
      <c r="A18" s="14" t="s">
        <v>15</v>
      </c>
      <c r="B18" s="21">
        <f t="shared" si="5"/>
        <v>497</v>
      </c>
      <c r="C18" s="6">
        <v>362.0</v>
      </c>
      <c r="D18" s="22">
        <f t="shared" si="6"/>
        <v>0.3729281768</v>
      </c>
      <c r="F18" s="1" t="s">
        <v>15</v>
      </c>
      <c r="G18" s="56">
        <f t="shared" si="7"/>
        <v>0.8430583501</v>
      </c>
    </row>
    <row r="19">
      <c r="A19" s="5" t="s">
        <v>18</v>
      </c>
      <c r="B19" s="21">
        <f t="shared" si="5"/>
        <v>467</v>
      </c>
      <c r="C19" s="6">
        <v>188.0</v>
      </c>
      <c r="D19" s="22">
        <f t="shared" si="6"/>
        <v>1.484042553</v>
      </c>
      <c r="F19" s="23" t="s">
        <v>18</v>
      </c>
      <c r="G19" s="56">
        <f t="shared" si="7"/>
        <v>0.7301927195</v>
      </c>
    </row>
    <row r="20">
      <c r="A20" s="5" t="s">
        <v>20</v>
      </c>
      <c r="B20" s="21">
        <f t="shared" si="5"/>
        <v>632</v>
      </c>
      <c r="C20" s="6">
        <v>267.0</v>
      </c>
      <c r="D20" s="22">
        <f t="shared" si="6"/>
        <v>1.367041199</v>
      </c>
      <c r="F20" s="23" t="s">
        <v>20</v>
      </c>
      <c r="G20" s="56">
        <f t="shared" si="7"/>
        <v>0.7990506329</v>
      </c>
    </row>
    <row r="21">
      <c r="A21" s="5" t="s">
        <v>25</v>
      </c>
      <c r="B21" s="21">
        <f t="shared" si="5"/>
        <v>407</v>
      </c>
      <c r="C21" s="6">
        <v>283.0</v>
      </c>
      <c r="D21" s="22">
        <f t="shared" si="6"/>
        <v>0.4381625442</v>
      </c>
      <c r="F21" s="23" t="s">
        <v>25</v>
      </c>
      <c r="G21" s="56">
        <f t="shared" si="7"/>
        <v>0.8943488943</v>
      </c>
    </row>
    <row r="22">
      <c r="A22" s="5" t="s">
        <v>27</v>
      </c>
      <c r="B22" s="21">
        <f t="shared" si="5"/>
        <v>168</v>
      </c>
      <c r="C22" s="6">
        <v>155.0</v>
      </c>
      <c r="D22" s="22">
        <f t="shared" si="6"/>
        <v>0.08387096774</v>
      </c>
      <c r="F22" s="23" t="s">
        <v>27</v>
      </c>
      <c r="G22" s="56">
        <f t="shared" si="7"/>
        <v>0.7142857143</v>
      </c>
    </row>
    <row r="23">
      <c r="A23" s="5" t="s">
        <v>28</v>
      </c>
      <c r="B23" s="21">
        <f t="shared" si="5"/>
        <v>195</v>
      </c>
      <c r="C23" s="6">
        <v>154.0</v>
      </c>
      <c r="D23" s="22">
        <f t="shared" si="6"/>
        <v>0.2662337662</v>
      </c>
      <c r="F23" s="23" t="s">
        <v>28</v>
      </c>
      <c r="G23" s="56">
        <f t="shared" si="7"/>
        <v>0.6564102564</v>
      </c>
    </row>
    <row r="24">
      <c r="A24" s="14" t="s">
        <v>29</v>
      </c>
      <c r="B24" s="21">
        <f t="shared" si="5"/>
        <v>71</v>
      </c>
      <c r="C24" s="6">
        <v>48.0</v>
      </c>
      <c r="D24" s="22">
        <f t="shared" si="6"/>
        <v>0.4791666667</v>
      </c>
      <c r="F24" s="1" t="s">
        <v>29</v>
      </c>
      <c r="G24" s="56">
        <f t="shared" si="7"/>
        <v>0.8169014085</v>
      </c>
    </row>
    <row r="25">
      <c r="A25" s="14" t="s">
        <v>30</v>
      </c>
      <c r="B25" s="21">
        <f t="shared" si="5"/>
        <v>81</v>
      </c>
      <c r="C25" s="6">
        <v>93.0</v>
      </c>
      <c r="D25" s="22">
        <f t="shared" si="6"/>
        <v>-0.1290322581</v>
      </c>
      <c r="F25" s="14" t="s">
        <v>30</v>
      </c>
      <c r="G25" s="56">
        <f t="shared" si="7"/>
        <v>0.8518518519</v>
      </c>
    </row>
    <row r="26">
      <c r="A26" s="5" t="s">
        <v>1</v>
      </c>
      <c r="B26" s="23">
        <f>sum(B17:B24)</f>
        <v>2705</v>
      </c>
      <c r="C26" s="23">
        <f>sum(C17:C25)</f>
        <v>1740</v>
      </c>
      <c r="D26" s="25">
        <f t="shared" si="6"/>
        <v>0.5545977011</v>
      </c>
      <c r="F26" s="23" t="s">
        <v>1</v>
      </c>
      <c r="G26" s="56">
        <f t="shared" si="7"/>
        <v>0.7806891601</v>
      </c>
    </row>
  </sheetData>
  <conditionalFormatting sqref="G17:G26">
    <cfRule type="cellIs" dxfId="0" priority="1" operator="lessThanOrEqual">
      <formula>"70%"</formula>
    </cfRule>
  </conditionalFormatting>
  <conditionalFormatting sqref="G2:G11 G17:G26">
    <cfRule type="cellIs" dxfId="0" priority="2" operator="lessThanOrEqual">
      <formula>"70%"</formula>
    </cfRule>
  </conditionalFormatting>
  <conditionalFormatting sqref="G2:G11 G17:G26">
    <cfRule type="notContainsBlanks" dxfId="1" priority="3">
      <formula>LEN(TRIM(G2))&gt;0</formula>
    </cfRule>
  </conditionalFormatting>
  <conditionalFormatting sqref="G2:G11 G17:G26">
    <cfRule type="notContainsBlanks" dxfId="1" priority="4">
      <formula>LEN(TRIM(G2))&gt;0</formula>
    </cfRule>
  </conditionalFormatting>
  <conditionalFormatting sqref="G2:G11 G17:G26">
    <cfRule type="notContainsBlanks" dxfId="1" priority="5">
      <formula>LEN(TRIM(G2))&gt;0</formula>
    </cfRule>
  </conditionalFormatting>
  <conditionalFormatting sqref="G2:G11 G17:G26">
    <cfRule type="colorScale" priority="6">
      <colorScale>
        <cfvo type="min"/>
        <cfvo type="percent" val="70"/>
        <cfvo type="max"/>
        <color rgb="FFE67C73"/>
        <color rgb="FFFFFFFF"/>
        <color rgb="FF57BB8A"/>
      </colorScale>
    </cfRule>
  </conditionalFormatting>
  <conditionalFormatting sqref="G2:G11 G17:G26">
    <cfRule type="colorScale" priority="7">
      <colorScale>
        <cfvo type="percent" val="0"/>
        <cfvo type="percent" val="70"/>
        <cfvo type="formula" val="9,138,576,779,026,210"/>
        <color rgb="FFE67C73"/>
        <color rgb="FFFFFFFF"/>
        <color rgb="FF57BB8A"/>
      </colorScale>
    </cfRule>
  </conditionalFormatting>
  <drawing r:id="rId1"/>
  <tableParts count="2">
    <tablePart r:id="rId4"/>
    <tablePart r:id="rId5"/>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43"/>
    <col customWidth="1" min="2" max="7" width="6.14"/>
    <col customWidth="1" min="8" max="8" width="6.29"/>
  </cols>
  <sheetData>
    <row r="1">
      <c r="A1" s="28" t="s">
        <v>41</v>
      </c>
      <c r="B1" s="29" t="s">
        <v>44</v>
      </c>
      <c r="C1" s="29" t="s">
        <v>45</v>
      </c>
      <c r="D1" s="29" t="s">
        <v>46</v>
      </c>
      <c r="E1" s="29" t="s">
        <v>47</v>
      </c>
      <c r="F1" s="29" t="s">
        <v>48</v>
      </c>
      <c r="G1" s="29" t="s">
        <v>49</v>
      </c>
      <c r="H1" s="29"/>
    </row>
    <row r="2">
      <c r="A2" s="30" t="s">
        <v>50</v>
      </c>
      <c r="B2" s="57">
        <v>43743.0</v>
      </c>
      <c r="C2" s="58">
        <v>43745.0</v>
      </c>
      <c r="D2" s="58">
        <v>43746.0</v>
      </c>
      <c r="E2" s="58">
        <v>43747.0</v>
      </c>
      <c r="F2" s="58">
        <v>43748.0</v>
      </c>
      <c r="G2" s="58">
        <v>43749.0</v>
      </c>
      <c r="H2" s="30" t="s">
        <v>1</v>
      </c>
    </row>
    <row r="3">
      <c r="A3" s="34" t="s">
        <v>51</v>
      </c>
      <c r="B3" s="35">
        <v>873.0</v>
      </c>
      <c r="C3" s="35">
        <v>2006.0</v>
      </c>
      <c r="D3" s="35">
        <v>1658.0</v>
      </c>
      <c r="E3" s="35">
        <v>1165.0</v>
      </c>
      <c r="F3" s="35">
        <v>1378.0</v>
      </c>
      <c r="G3" s="35">
        <v>2175.0</v>
      </c>
      <c r="H3" s="35">
        <f t="shared" ref="H3:H7" si="1">sum(B3:G3)</f>
        <v>9255</v>
      </c>
      <c r="J3" s="59"/>
      <c r="K3" s="59"/>
      <c r="L3" s="59"/>
      <c r="M3" s="59"/>
    </row>
    <row r="4">
      <c r="A4" s="34" t="s">
        <v>52</v>
      </c>
      <c r="B4" s="35">
        <v>775.0</v>
      </c>
      <c r="C4" s="35">
        <v>692.0</v>
      </c>
      <c r="D4" s="35">
        <v>504.0</v>
      </c>
      <c r="E4" s="35">
        <v>581.0</v>
      </c>
      <c r="F4" s="35">
        <v>334.0</v>
      </c>
      <c r="G4" s="35">
        <v>554.0</v>
      </c>
      <c r="H4" s="35">
        <f t="shared" si="1"/>
        <v>3440</v>
      </c>
    </row>
    <row r="5">
      <c r="A5" s="34" t="s">
        <v>53</v>
      </c>
      <c r="B5" s="35">
        <v>19.0</v>
      </c>
      <c r="C5" s="35">
        <v>47.0</v>
      </c>
      <c r="D5" s="35">
        <v>24.0</v>
      </c>
      <c r="E5" s="35">
        <v>16.0</v>
      </c>
      <c r="F5" s="35">
        <v>16.0</v>
      </c>
      <c r="G5" s="35">
        <v>18.0</v>
      </c>
      <c r="H5" s="35">
        <f t="shared" si="1"/>
        <v>140</v>
      </c>
    </row>
    <row r="6">
      <c r="A6" s="34" t="s">
        <v>5</v>
      </c>
      <c r="B6" s="35">
        <v>73.0</v>
      </c>
      <c r="C6" s="35">
        <v>9.0</v>
      </c>
      <c r="D6" s="35">
        <v>24.0</v>
      </c>
      <c r="E6" s="35">
        <v>7.0</v>
      </c>
      <c r="F6" s="35">
        <v>12.0</v>
      </c>
      <c r="G6" s="35">
        <v>39.0</v>
      </c>
      <c r="H6" s="35">
        <f t="shared" si="1"/>
        <v>164</v>
      </c>
      <c r="J6" s="59"/>
      <c r="K6" s="59"/>
      <c r="L6" s="59"/>
      <c r="M6" s="59"/>
    </row>
    <row r="7">
      <c r="A7" s="34" t="s">
        <v>54</v>
      </c>
      <c r="B7" s="35">
        <f t="shared" ref="B7:G7" si="2">SUM(B3:B6)</f>
        <v>1740</v>
      </c>
      <c r="C7" s="35">
        <f t="shared" si="2"/>
        <v>2754</v>
      </c>
      <c r="D7" s="35">
        <f t="shared" si="2"/>
        <v>2210</v>
      </c>
      <c r="E7" s="35">
        <f t="shared" si="2"/>
        <v>1769</v>
      </c>
      <c r="F7" s="35">
        <f t="shared" si="2"/>
        <v>1740</v>
      </c>
      <c r="G7" s="35">
        <f t="shared" si="2"/>
        <v>2786</v>
      </c>
      <c r="H7" s="35">
        <f t="shared" si="1"/>
        <v>12999</v>
      </c>
      <c r="J7" s="59"/>
      <c r="K7" s="59"/>
      <c r="L7" s="59"/>
      <c r="M7" s="59"/>
    </row>
    <row r="8">
      <c r="A8" s="39" t="s">
        <v>55</v>
      </c>
      <c r="B8" s="40">
        <f t="shared" ref="B8:H8" si="3">(sum(B3:B5)/B7)</f>
        <v>0.958045977</v>
      </c>
      <c r="C8" s="40">
        <f t="shared" si="3"/>
        <v>0.9967320261</v>
      </c>
      <c r="D8" s="40">
        <f t="shared" si="3"/>
        <v>0.9891402715</v>
      </c>
      <c r="E8" s="40">
        <f t="shared" si="3"/>
        <v>0.9960429621</v>
      </c>
      <c r="F8" s="40">
        <f t="shared" si="3"/>
        <v>0.9931034483</v>
      </c>
      <c r="G8" s="40">
        <f t="shared" si="3"/>
        <v>0.9860014358</v>
      </c>
      <c r="H8" s="40">
        <f t="shared" si="3"/>
        <v>0.9873836449</v>
      </c>
    </row>
    <row r="9">
      <c r="A9" s="41" t="s">
        <v>56</v>
      </c>
      <c r="B9" s="42">
        <f t="shared" ref="B9:H9" si="4">B3/B7</f>
        <v>0.5017241379</v>
      </c>
      <c r="C9" s="42">
        <f t="shared" si="4"/>
        <v>0.7283950617</v>
      </c>
      <c r="D9" s="42">
        <f t="shared" si="4"/>
        <v>0.7502262443</v>
      </c>
      <c r="E9" s="42">
        <f t="shared" si="4"/>
        <v>0.6585641605</v>
      </c>
      <c r="F9" s="42">
        <f t="shared" si="4"/>
        <v>0.791954023</v>
      </c>
      <c r="G9" s="42">
        <f t="shared" si="4"/>
        <v>0.7806891601</v>
      </c>
      <c r="H9" s="42">
        <f t="shared" si="4"/>
        <v>0.7119778444</v>
      </c>
    </row>
    <row r="10">
      <c r="A10" s="43"/>
      <c r="B10" s="44"/>
      <c r="C10" s="44"/>
      <c r="D10" s="44"/>
      <c r="E10" s="45"/>
      <c r="F10" s="45"/>
      <c r="G10" s="45"/>
      <c r="H10" s="45"/>
    </row>
    <row r="11">
      <c r="A11" s="46" t="s">
        <v>57</v>
      </c>
      <c r="B11" s="35">
        <v>1664.0</v>
      </c>
      <c r="C11" s="35">
        <v>2151.0</v>
      </c>
      <c r="D11" s="35">
        <v>2032.0</v>
      </c>
      <c r="E11" s="35">
        <v>1985.0</v>
      </c>
      <c r="F11" s="35">
        <v>1657.0</v>
      </c>
      <c r="G11" s="35">
        <v>2057.0</v>
      </c>
      <c r="H11" s="35">
        <v>11546.0</v>
      </c>
    </row>
    <row r="12">
      <c r="A12" s="47" t="s">
        <v>58</v>
      </c>
      <c r="B12" s="48">
        <f t="shared" ref="B12:H12" si="5">B7-B11</f>
        <v>76</v>
      </c>
      <c r="C12" s="48">
        <f t="shared" si="5"/>
        <v>603</v>
      </c>
      <c r="D12" s="48">
        <f t="shared" si="5"/>
        <v>178</v>
      </c>
      <c r="E12" s="48">
        <f t="shared" si="5"/>
        <v>-216</v>
      </c>
      <c r="F12" s="48">
        <f t="shared" si="5"/>
        <v>83</v>
      </c>
      <c r="G12" s="48">
        <f t="shared" si="5"/>
        <v>729</v>
      </c>
      <c r="H12" s="48">
        <f t="shared" si="5"/>
        <v>1453</v>
      </c>
    </row>
    <row r="13">
      <c r="A13" s="11" t="s">
        <v>67</v>
      </c>
      <c r="B13" s="40">
        <f t="shared" ref="B13:H13" si="6">B12/B11</f>
        <v>0.04567307692</v>
      </c>
      <c r="C13" s="40">
        <f t="shared" si="6"/>
        <v>0.280334728</v>
      </c>
      <c r="D13" s="40">
        <f t="shared" si="6"/>
        <v>0.0875984252</v>
      </c>
      <c r="E13" s="40">
        <f t="shared" si="6"/>
        <v>-0.1088161209</v>
      </c>
      <c r="F13" s="40">
        <f t="shared" si="6"/>
        <v>0.05009052505</v>
      </c>
      <c r="G13" s="40">
        <f t="shared" si="6"/>
        <v>0.3543996111</v>
      </c>
      <c r="H13" s="40">
        <f t="shared" si="6"/>
        <v>0.1258444483</v>
      </c>
    </row>
  </sheetData>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6.0"/>
    <col customWidth="1" min="5" max="5" width="20.29"/>
    <col customWidth="1" min="6" max="7" width="16.29"/>
    <col customWidth="1" min="8" max="8" width="19.0"/>
    <col customWidth="1" min="9" max="9" width="38.14"/>
    <col customWidth="1" min="10" max="10" width="20.57"/>
  </cols>
  <sheetData>
    <row r="1">
      <c r="A1" s="1" t="s">
        <v>0</v>
      </c>
      <c r="B1" s="2" t="s">
        <v>1</v>
      </c>
      <c r="C1" s="3" t="s">
        <v>2</v>
      </c>
      <c r="D1" s="3" t="s">
        <v>3</v>
      </c>
      <c r="E1" s="3" t="s">
        <v>4</v>
      </c>
      <c r="F1" s="3" t="s">
        <v>5</v>
      </c>
      <c r="G1" s="3" t="s">
        <v>6</v>
      </c>
      <c r="H1" s="3" t="s">
        <v>7</v>
      </c>
      <c r="I1" s="3" t="s">
        <v>8</v>
      </c>
      <c r="J1" s="3" t="s">
        <v>65</v>
      </c>
    </row>
    <row r="2">
      <c r="A2" s="5" t="s">
        <v>11</v>
      </c>
      <c r="B2" s="4">
        <v>169.0</v>
      </c>
      <c r="C2" s="4">
        <v>71.0</v>
      </c>
      <c r="D2" s="4">
        <v>83.0</v>
      </c>
      <c r="E2" s="4">
        <v>1.0</v>
      </c>
      <c r="F2" s="4">
        <v>14.0</v>
      </c>
      <c r="G2" s="56">
        <f t="shared" ref="G2:G11" si="1">C2/B2</f>
        <v>0.4201183432</v>
      </c>
      <c r="H2" s="60"/>
      <c r="I2" s="11" t="s">
        <v>14</v>
      </c>
      <c r="J2" s="12"/>
      <c r="K2" s="13"/>
      <c r="L2" s="4" t="s">
        <v>14</v>
      </c>
    </row>
    <row r="3">
      <c r="A3" s="14" t="s">
        <v>15</v>
      </c>
      <c r="B3" s="4">
        <v>303.0</v>
      </c>
      <c r="C3" s="4">
        <v>219.0</v>
      </c>
      <c r="D3" s="4">
        <v>75.0</v>
      </c>
      <c r="E3" s="4">
        <v>2.0</v>
      </c>
      <c r="F3" s="4">
        <v>7.0</v>
      </c>
      <c r="G3" s="56">
        <f t="shared" si="1"/>
        <v>0.7227722772</v>
      </c>
      <c r="H3" s="60"/>
      <c r="I3" s="11" t="s">
        <v>14</v>
      </c>
    </row>
    <row r="4">
      <c r="A4" s="5" t="s">
        <v>18</v>
      </c>
      <c r="B4" s="4">
        <v>378.0</v>
      </c>
      <c r="C4" s="4">
        <v>261.0</v>
      </c>
      <c r="D4" s="4">
        <v>106.0</v>
      </c>
      <c r="E4" s="4">
        <v>7.0</v>
      </c>
      <c r="F4" s="4">
        <v>4.0</v>
      </c>
      <c r="G4" s="56">
        <f t="shared" si="1"/>
        <v>0.6904761905</v>
      </c>
      <c r="H4" s="26" t="s">
        <v>66</v>
      </c>
      <c r="I4" s="11" t="s">
        <v>14</v>
      </c>
      <c r="J4" s="26" t="s">
        <v>68</v>
      </c>
      <c r="K4" s="26" t="s">
        <v>69</v>
      </c>
      <c r="L4" s="4" t="s">
        <v>14</v>
      </c>
    </row>
    <row r="5">
      <c r="A5" s="5" t="s">
        <v>20</v>
      </c>
      <c r="B5" s="6"/>
      <c r="C5" s="6"/>
      <c r="D5" s="7">
        <f t="shared" ref="D5:D10" si="2">B5-C5-E5-F5</f>
        <v>0</v>
      </c>
      <c r="E5" s="6"/>
      <c r="F5" s="8"/>
      <c r="G5" s="56" t="str">
        <f t="shared" si="1"/>
        <v>#DIV/0!</v>
      </c>
      <c r="H5" s="12" t="s">
        <v>70</v>
      </c>
      <c r="I5" s="11" t="s">
        <v>14</v>
      </c>
    </row>
    <row r="6">
      <c r="A6" s="5" t="s">
        <v>25</v>
      </c>
      <c r="B6" s="6"/>
      <c r="C6" s="6"/>
      <c r="D6" s="7">
        <f t="shared" si="2"/>
        <v>0</v>
      </c>
      <c r="E6" s="6"/>
      <c r="F6" s="8"/>
      <c r="G6" s="56" t="str">
        <f t="shared" si="1"/>
        <v>#DIV/0!</v>
      </c>
      <c r="H6" s="60"/>
      <c r="I6" s="11"/>
    </row>
    <row r="7">
      <c r="A7" s="5" t="s">
        <v>27</v>
      </c>
      <c r="B7" s="6"/>
      <c r="C7" s="6"/>
      <c r="D7" s="7">
        <f t="shared" si="2"/>
        <v>0</v>
      </c>
      <c r="E7" s="6"/>
      <c r="F7" s="6"/>
      <c r="G7" s="56" t="str">
        <f t="shared" si="1"/>
        <v>#DIV/0!</v>
      </c>
      <c r="H7" s="62"/>
      <c r="I7" s="15"/>
    </row>
    <row r="8">
      <c r="A8" s="5" t="s">
        <v>28</v>
      </c>
      <c r="B8" s="6"/>
      <c r="C8" s="6"/>
      <c r="D8" s="7">
        <f t="shared" si="2"/>
        <v>0</v>
      </c>
      <c r="E8" s="6"/>
      <c r="F8" s="6"/>
      <c r="G8" s="56" t="str">
        <f t="shared" si="1"/>
        <v>#DIV/0!</v>
      </c>
      <c r="H8" s="63"/>
      <c r="I8" s="11"/>
    </row>
    <row r="9">
      <c r="A9" s="14" t="s">
        <v>29</v>
      </c>
      <c r="B9" s="6"/>
      <c r="C9" s="6"/>
      <c r="D9" s="7">
        <f t="shared" si="2"/>
        <v>0</v>
      </c>
      <c r="E9" s="6"/>
      <c r="F9" s="6"/>
      <c r="G9" s="56" t="str">
        <f t="shared" si="1"/>
        <v>#DIV/0!</v>
      </c>
      <c r="H9" s="60"/>
      <c r="I9" s="15"/>
    </row>
    <row r="10">
      <c r="A10" s="14" t="s">
        <v>30</v>
      </c>
      <c r="B10" s="6"/>
      <c r="C10" s="6"/>
      <c r="D10" s="7">
        <f t="shared" si="2"/>
        <v>0</v>
      </c>
      <c r="E10" s="6"/>
      <c r="F10" s="6"/>
      <c r="G10" s="56" t="str">
        <f t="shared" si="1"/>
        <v>#DIV/0!</v>
      </c>
      <c r="H10" s="62"/>
      <c r="I10" s="15"/>
    </row>
    <row r="11">
      <c r="A11" s="5" t="s">
        <v>1</v>
      </c>
      <c r="B11" s="16">
        <f t="shared" ref="B11:F11" si="3">sum(B2:B10)</f>
        <v>850</v>
      </c>
      <c r="C11" s="16">
        <f t="shared" si="3"/>
        <v>551</v>
      </c>
      <c r="D11" s="16">
        <f t="shared" si="3"/>
        <v>264</v>
      </c>
      <c r="E11" s="16">
        <f t="shared" si="3"/>
        <v>10</v>
      </c>
      <c r="F11" s="16">
        <f t="shared" si="3"/>
        <v>25</v>
      </c>
      <c r="G11" s="56">
        <f t="shared" si="1"/>
        <v>0.6482352941</v>
      </c>
      <c r="H11" s="60"/>
      <c r="I11" s="15"/>
    </row>
    <row r="12">
      <c r="A12" s="5" t="s">
        <v>31</v>
      </c>
      <c r="B12" s="17"/>
      <c r="C12" s="9">
        <f t="shared" ref="C12:F12" si="4">C11/$B$11</f>
        <v>0.6482352941</v>
      </c>
      <c r="D12" s="9">
        <f t="shared" si="4"/>
        <v>0.3105882353</v>
      </c>
      <c r="E12" s="9">
        <f t="shared" si="4"/>
        <v>0.01176470588</v>
      </c>
      <c r="F12" s="9">
        <f t="shared" si="4"/>
        <v>0.02941176471</v>
      </c>
      <c r="G12" s="17"/>
      <c r="H12" s="15"/>
      <c r="I12" s="15"/>
    </row>
    <row r="16">
      <c r="A16" s="1" t="s">
        <v>0</v>
      </c>
      <c r="B16" s="18">
        <v>43749.0</v>
      </c>
      <c r="C16" s="18">
        <v>43748.0</v>
      </c>
      <c r="D16" s="19" t="s">
        <v>32</v>
      </c>
      <c r="F16" s="1" t="s">
        <v>0</v>
      </c>
      <c r="G16" s="1" t="s">
        <v>6</v>
      </c>
    </row>
    <row r="17">
      <c r="A17" s="5" t="s">
        <v>11</v>
      </c>
      <c r="B17" s="21">
        <f t="shared" ref="B17:B25" si="5">B2</f>
        <v>169</v>
      </c>
      <c r="C17" s="6"/>
      <c r="D17" s="22" t="str">
        <f t="shared" ref="D17:D26" si="6">(B17-C17)/C17</f>
        <v>#DIV/0!</v>
      </c>
      <c r="F17" s="23" t="s">
        <v>11</v>
      </c>
      <c r="G17" s="56">
        <f t="shared" ref="G17:G26" si="7">G2</f>
        <v>0.4201183432</v>
      </c>
      <c r="I17" s="4">
        <v>378.0</v>
      </c>
    </row>
    <row r="18">
      <c r="A18" s="14" t="s">
        <v>15</v>
      </c>
      <c r="B18" s="21">
        <f t="shared" si="5"/>
        <v>303</v>
      </c>
      <c r="C18" s="6"/>
      <c r="D18" s="22" t="str">
        <f t="shared" si="6"/>
        <v>#DIV/0!</v>
      </c>
      <c r="F18" s="1" t="s">
        <v>15</v>
      </c>
      <c r="G18" s="56">
        <f t="shared" si="7"/>
        <v>0.7227722772</v>
      </c>
      <c r="I18" s="4">
        <v>261.0</v>
      </c>
    </row>
    <row r="19">
      <c r="A19" s="5" t="s">
        <v>18</v>
      </c>
      <c r="B19" s="21">
        <f t="shared" si="5"/>
        <v>378</v>
      </c>
      <c r="C19" s="6"/>
      <c r="D19" s="22" t="str">
        <f t="shared" si="6"/>
        <v>#DIV/0!</v>
      </c>
      <c r="F19" s="23" t="s">
        <v>18</v>
      </c>
      <c r="G19" s="56">
        <f t="shared" si="7"/>
        <v>0.6904761905</v>
      </c>
      <c r="I19" s="4">
        <v>106.0</v>
      </c>
    </row>
    <row r="20">
      <c r="A20" s="5" t="s">
        <v>20</v>
      </c>
      <c r="B20" s="21" t="str">
        <f t="shared" si="5"/>
        <v/>
      </c>
      <c r="C20" s="6"/>
      <c r="D20" s="22" t="str">
        <f t="shared" si="6"/>
        <v>#DIV/0!</v>
      </c>
      <c r="F20" s="23" t="s">
        <v>20</v>
      </c>
      <c r="G20" s="56" t="str">
        <f t="shared" si="7"/>
        <v>#DIV/0!</v>
      </c>
      <c r="I20" s="4">
        <v>7.0</v>
      </c>
    </row>
    <row r="21">
      <c r="A21" s="5" t="s">
        <v>25</v>
      </c>
      <c r="B21" s="21" t="str">
        <f t="shared" si="5"/>
        <v/>
      </c>
      <c r="C21" s="6"/>
      <c r="D21" s="22" t="str">
        <f t="shared" si="6"/>
        <v>#DIV/0!</v>
      </c>
      <c r="F21" s="23" t="s">
        <v>25</v>
      </c>
      <c r="G21" s="56" t="str">
        <f t="shared" si="7"/>
        <v>#DIV/0!</v>
      </c>
      <c r="I21" s="4">
        <v>4.0</v>
      </c>
    </row>
    <row r="22">
      <c r="A22" s="5" t="s">
        <v>27</v>
      </c>
      <c r="B22" s="21" t="str">
        <f t="shared" si="5"/>
        <v/>
      </c>
      <c r="C22" s="6"/>
      <c r="D22" s="22" t="str">
        <f t="shared" si="6"/>
        <v>#DIV/0!</v>
      </c>
      <c r="F22" s="23" t="s">
        <v>27</v>
      </c>
      <c r="G22" s="56" t="str">
        <f t="shared" si="7"/>
        <v>#DIV/0!</v>
      </c>
    </row>
    <row r="23">
      <c r="A23" s="5" t="s">
        <v>28</v>
      </c>
      <c r="B23" s="21" t="str">
        <f t="shared" si="5"/>
        <v/>
      </c>
      <c r="C23" s="6"/>
      <c r="D23" s="22" t="str">
        <f t="shared" si="6"/>
        <v>#DIV/0!</v>
      </c>
      <c r="F23" s="23" t="s">
        <v>28</v>
      </c>
      <c r="G23" s="56" t="str">
        <f t="shared" si="7"/>
        <v>#DIV/0!</v>
      </c>
    </row>
    <row r="24">
      <c r="A24" s="14" t="s">
        <v>29</v>
      </c>
      <c r="B24" s="21" t="str">
        <f t="shared" si="5"/>
        <v/>
      </c>
      <c r="C24" s="6"/>
      <c r="D24" s="22" t="str">
        <f t="shared" si="6"/>
        <v>#DIV/0!</v>
      </c>
      <c r="F24" s="1" t="s">
        <v>29</v>
      </c>
      <c r="G24" s="56" t="str">
        <f t="shared" si="7"/>
        <v>#DIV/0!</v>
      </c>
    </row>
    <row r="25">
      <c r="A25" s="14" t="s">
        <v>30</v>
      </c>
      <c r="B25" s="21" t="str">
        <f t="shared" si="5"/>
        <v/>
      </c>
      <c r="C25" s="6"/>
      <c r="D25" s="22" t="str">
        <f t="shared" si="6"/>
        <v>#DIV/0!</v>
      </c>
      <c r="F25" s="14" t="s">
        <v>30</v>
      </c>
      <c r="G25" s="56" t="str">
        <f t="shared" si="7"/>
        <v>#DIV/0!</v>
      </c>
    </row>
    <row r="26">
      <c r="A26" s="5" t="s">
        <v>1</v>
      </c>
      <c r="B26" s="23">
        <f>sum(B17:B24)</f>
        <v>850</v>
      </c>
      <c r="C26" s="23">
        <f>sum(C17:C25)</f>
        <v>0</v>
      </c>
      <c r="D26" s="25" t="str">
        <f t="shared" si="6"/>
        <v>#DIV/0!</v>
      </c>
      <c r="F26" s="23" t="s">
        <v>1</v>
      </c>
      <c r="G26" s="56">
        <f t="shared" si="7"/>
        <v>0.6482352941</v>
      </c>
    </row>
  </sheetData>
  <conditionalFormatting sqref="G17:G26">
    <cfRule type="cellIs" dxfId="0" priority="1" operator="lessThanOrEqual">
      <formula>"70%"</formula>
    </cfRule>
  </conditionalFormatting>
  <conditionalFormatting sqref="G2:G11 G17:G26">
    <cfRule type="cellIs" dxfId="0" priority="2" operator="lessThanOrEqual">
      <formula>"70%"</formula>
    </cfRule>
  </conditionalFormatting>
  <conditionalFormatting sqref="G2:G11 G17:G26">
    <cfRule type="notContainsBlanks" dxfId="1" priority="3">
      <formula>LEN(TRIM(G2))&gt;0</formula>
    </cfRule>
  </conditionalFormatting>
  <conditionalFormatting sqref="G2:G11 G17:G26">
    <cfRule type="notContainsBlanks" dxfId="1" priority="4">
      <formula>LEN(TRIM(G2))&gt;0</formula>
    </cfRule>
  </conditionalFormatting>
  <conditionalFormatting sqref="G2:G11 G17:G26">
    <cfRule type="notContainsBlanks" dxfId="1" priority="5">
      <formula>LEN(TRIM(G2))&gt;0</formula>
    </cfRule>
  </conditionalFormatting>
  <conditionalFormatting sqref="G2:G11 G17:G26">
    <cfRule type="colorScale" priority="6">
      <colorScale>
        <cfvo type="min"/>
        <cfvo type="percent" val="70"/>
        <cfvo type="max"/>
        <color rgb="FFE67C73"/>
        <color rgb="FFFFFFFF"/>
        <color rgb="FF57BB8A"/>
      </colorScale>
    </cfRule>
  </conditionalFormatting>
  <conditionalFormatting sqref="G2:G11 G17:G26">
    <cfRule type="colorScale" priority="7">
      <colorScale>
        <cfvo type="percent" val="0"/>
        <cfvo type="percent" val="70"/>
        <cfvo type="formula" val="9,138,576,779,026,210"/>
        <color rgb="FFE67C73"/>
        <color rgb="FFFFFFFF"/>
        <color rgb="FF57BB8A"/>
      </colorScale>
    </cfRule>
  </conditionalFormatting>
  <hyperlinks>
    <hyperlink r:id="rId1" ref="H4"/>
    <hyperlink r:id="rId2" ref="J4"/>
    <hyperlink r:id="rId3" ref="K4"/>
  </hyperlinks>
  <drawing r:id="rId4"/>
  <tableParts count="2">
    <tablePart r:id="rId7"/>
    <tablePart r:id="rId8"/>
  </tableParts>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43"/>
    <col customWidth="1" min="2" max="7" width="6.14"/>
    <col customWidth="1" min="8" max="8" width="6.29"/>
  </cols>
  <sheetData>
    <row r="1">
      <c r="A1" s="28" t="s">
        <v>41</v>
      </c>
      <c r="B1" s="29" t="s">
        <v>44</v>
      </c>
      <c r="C1" s="29" t="s">
        <v>45</v>
      </c>
      <c r="D1" s="29" t="s">
        <v>46</v>
      </c>
      <c r="E1" s="29" t="s">
        <v>47</v>
      </c>
      <c r="F1" s="29" t="s">
        <v>48</v>
      </c>
      <c r="G1" s="29" t="s">
        <v>49</v>
      </c>
      <c r="H1" s="29"/>
    </row>
    <row r="2">
      <c r="A2" s="30" t="s">
        <v>50</v>
      </c>
      <c r="B2" s="57">
        <v>43750.0</v>
      </c>
      <c r="C2" s="58">
        <v>43752.0</v>
      </c>
      <c r="D2" s="58">
        <v>43753.0</v>
      </c>
      <c r="E2" s="58">
        <v>43754.0</v>
      </c>
      <c r="F2" s="58">
        <v>43755.0</v>
      </c>
      <c r="G2" s="58">
        <v>43756.0</v>
      </c>
      <c r="H2" s="30" t="s">
        <v>1</v>
      </c>
    </row>
    <row r="3">
      <c r="A3" s="34" t="s">
        <v>51</v>
      </c>
      <c r="B3" s="61">
        <v>954.0</v>
      </c>
      <c r="C3" s="61">
        <v>1704.0</v>
      </c>
      <c r="D3" s="61">
        <v>1320.0</v>
      </c>
      <c r="E3" s="61">
        <v>1163.0</v>
      </c>
      <c r="F3" s="61">
        <v>781.0</v>
      </c>
      <c r="G3" s="61">
        <v>1353.0</v>
      </c>
      <c r="H3" s="35">
        <f t="shared" ref="H3:H7" si="1">sum(B3:G3)</f>
        <v>7275</v>
      </c>
      <c r="J3" s="59"/>
      <c r="K3" s="59"/>
      <c r="L3" s="59"/>
      <c r="M3" s="59"/>
    </row>
    <row r="4">
      <c r="A4" s="34" t="s">
        <v>52</v>
      </c>
      <c r="B4" s="61">
        <v>623.0</v>
      </c>
      <c r="C4" s="61">
        <v>762.0</v>
      </c>
      <c r="D4" s="61">
        <v>393.0</v>
      </c>
      <c r="E4" s="61">
        <v>248.0</v>
      </c>
      <c r="F4" s="61">
        <v>204.0</v>
      </c>
      <c r="G4" s="61">
        <v>317.0</v>
      </c>
      <c r="H4" s="35">
        <f t="shared" si="1"/>
        <v>2547</v>
      </c>
    </row>
    <row r="5">
      <c r="A5" s="34" t="s">
        <v>53</v>
      </c>
      <c r="B5" s="61">
        <v>23.0</v>
      </c>
      <c r="C5" s="61">
        <v>47.0</v>
      </c>
      <c r="D5" s="61">
        <v>36.0</v>
      </c>
      <c r="E5" s="61">
        <v>21.0</v>
      </c>
      <c r="F5" s="61">
        <v>21.0</v>
      </c>
      <c r="G5" s="61">
        <v>65.0</v>
      </c>
      <c r="H5" s="35">
        <f t="shared" si="1"/>
        <v>213</v>
      </c>
    </row>
    <row r="6">
      <c r="A6" s="34" t="s">
        <v>5</v>
      </c>
      <c r="B6" s="61">
        <v>27.0</v>
      </c>
      <c r="C6" s="61">
        <v>150.0</v>
      </c>
      <c r="D6" s="61">
        <v>23.0</v>
      </c>
      <c r="E6" s="61">
        <v>20.0</v>
      </c>
      <c r="F6" s="61">
        <v>22.0</v>
      </c>
      <c r="G6" s="61">
        <v>38.0</v>
      </c>
      <c r="H6" s="35">
        <f t="shared" si="1"/>
        <v>280</v>
      </c>
      <c r="J6" s="59"/>
      <c r="K6" s="59"/>
      <c r="L6" s="59"/>
      <c r="M6" s="59"/>
    </row>
    <row r="7">
      <c r="A7" s="34" t="s">
        <v>54</v>
      </c>
      <c r="B7" s="35">
        <f t="shared" ref="B7:G7" si="2">SUM(B3:B6)</f>
        <v>1627</v>
      </c>
      <c r="C7" s="35">
        <f t="shared" si="2"/>
        <v>2663</v>
      </c>
      <c r="D7" s="35">
        <f t="shared" si="2"/>
        <v>1772</v>
      </c>
      <c r="E7" s="35">
        <f t="shared" si="2"/>
        <v>1452</v>
      </c>
      <c r="F7" s="35">
        <f t="shared" si="2"/>
        <v>1028</v>
      </c>
      <c r="G7" s="35">
        <f t="shared" si="2"/>
        <v>1773</v>
      </c>
      <c r="H7" s="35">
        <f t="shared" si="1"/>
        <v>10315</v>
      </c>
      <c r="J7" s="59"/>
      <c r="K7" s="59"/>
      <c r="L7" s="59"/>
      <c r="M7" s="59"/>
    </row>
    <row r="8">
      <c r="A8" s="39" t="s">
        <v>55</v>
      </c>
      <c r="B8" s="40">
        <f t="shared" ref="B8:H8" si="3">(sum(B3:B5)/B7)</f>
        <v>0.98340504</v>
      </c>
      <c r="C8" s="40">
        <f t="shared" si="3"/>
        <v>0.9436725498</v>
      </c>
      <c r="D8" s="40">
        <f t="shared" si="3"/>
        <v>0.987020316</v>
      </c>
      <c r="E8" s="40">
        <f t="shared" si="3"/>
        <v>0.9862258953</v>
      </c>
      <c r="F8" s="40">
        <f t="shared" si="3"/>
        <v>0.9785992218</v>
      </c>
      <c r="G8" s="40">
        <f t="shared" si="3"/>
        <v>0.9785673999</v>
      </c>
      <c r="H8" s="40">
        <f t="shared" si="3"/>
        <v>0.9728550654</v>
      </c>
    </row>
    <row r="9">
      <c r="A9" s="41" t="s">
        <v>56</v>
      </c>
      <c r="B9" s="42">
        <f t="shared" ref="B9:H9" si="4">B3/B7</f>
        <v>0.5863552551</v>
      </c>
      <c r="C9" s="42">
        <f t="shared" si="4"/>
        <v>0.6398798348</v>
      </c>
      <c r="D9" s="42">
        <f t="shared" si="4"/>
        <v>0.7449209932</v>
      </c>
      <c r="E9" s="42">
        <f t="shared" si="4"/>
        <v>0.8009641873</v>
      </c>
      <c r="F9" s="42">
        <f t="shared" si="4"/>
        <v>0.7597276265</v>
      </c>
      <c r="G9" s="42">
        <f t="shared" si="4"/>
        <v>0.7631133672</v>
      </c>
      <c r="H9" s="42">
        <f t="shared" si="4"/>
        <v>0.7052835676</v>
      </c>
    </row>
    <row r="10">
      <c r="A10" s="43"/>
      <c r="B10" s="44"/>
      <c r="C10" s="44"/>
      <c r="D10" s="44"/>
      <c r="E10" s="45"/>
      <c r="F10" s="45"/>
      <c r="G10" s="45"/>
      <c r="H10" s="45"/>
    </row>
    <row r="11">
      <c r="A11" s="46" t="s">
        <v>57</v>
      </c>
      <c r="B11" s="35">
        <v>1664.0</v>
      </c>
      <c r="C11" s="35">
        <v>2151.0</v>
      </c>
      <c r="D11" s="35">
        <v>2032.0</v>
      </c>
      <c r="E11" s="35">
        <v>1985.0</v>
      </c>
      <c r="F11" s="35">
        <v>1657.0</v>
      </c>
      <c r="G11" s="35">
        <v>2057.0</v>
      </c>
      <c r="H11" s="35">
        <v>11546.0</v>
      </c>
    </row>
    <row r="12">
      <c r="A12" s="47" t="s">
        <v>58</v>
      </c>
      <c r="B12" s="48">
        <f t="shared" ref="B12:H12" si="5">B7-B11</f>
        <v>-37</v>
      </c>
      <c r="C12" s="48">
        <f t="shared" si="5"/>
        <v>512</v>
      </c>
      <c r="D12" s="48">
        <f t="shared" si="5"/>
        <v>-260</v>
      </c>
      <c r="E12" s="48">
        <f t="shared" si="5"/>
        <v>-533</v>
      </c>
      <c r="F12" s="48">
        <f t="shared" si="5"/>
        <v>-629</v>
      </c>
      <c r="G12" s="48">
        <f t="shared" si="5"/>
        <v>-284</v>
      </c>
      <c r="H12" s="48">
        <f t="shared" si="5"/>
        <v>-1231</v>
      </c>
    </row>
    <row r="13">
      <c r="A13" s="11" t="s">
        <v>67</v>
      </c>
      <c r="B13" s="40">
        <f t="shared" ref="B13:H13" si="6">B12/B11</f>
        <v>-0.02223557692</v>
      </c>
      <c r="C13" s="40">
        <f t="shared" si="6"/>
        <v>0.2380288238</v>
      </c>
      <c r="D13" s="40">
        <f t="shared" si="6"/>
        <v>-0.1279527559</v>
      </c>
      <c r="E13" s="40">
        <f t="shared" si="6"/>
        <v>-0.2685138539</v>
      </c>
      <c r="F13" s="40">
        <f t="shared" si="6"/>
        <v>-0.3796016898</v>
      </c>
      <c r="G13" s="40">
        <f t="shared" si="6"/>
        <v>-0.1380651434</v>
      </c>
      <c r="H13" s="40">
        <f t="shared" si="6"/>
        <v>-0.1066170102</v>
      </c>
    </row>
    <row r="15">
      <c r="A15" s="4" t="s">
        <v>74</v>
      </c>
    </row>
  </sheetData>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43"/>
    <col customWidth="1" min="2" max="7" width="6.14"/>
    <col customWidth="1" min="8" max="8" width="6.29"/>
  </cols>
  <sheetData>
    <row r="1">
      <c r="A1" s="28" t="s">
        <v>41</v>
      </c>
      <c r="B1" s="29" t="s">
        <v>44</v>
      </c>
      <c r="C1" s="29" t="s">
        <v>45</v>
      </c>
      <c r="D1" s="29" t="s">
        <v>46</v>
      </c>
      <c r="E1" s="29" t="s">
        <v>47</v>
      </c>
      <c r="F1" s="29" t="s">
        <v>48</v>
      </c>
      <c r="G1" s="29" t="s">
        <v>49</v>
      </c>
      <c r="H1" s="29"/>
      <c r="K1" s="4" t="s">
        <v>71</v>
      </c>
      <c r="L1" s="64" t="s">
        <v>72</v>
      </c>
      <c r="N1" s="4" t="s">
        <v>73</v>
      </c>
      <c r="O1" s="4">
        <v>4.33067309E8</v>
      </c>
    </row>
    <row r="2">
      <c r="A2" s="30" t="s">
        <v>50</v>
      </c>
      <c r="B2" s="57">
        <v>43757.0</v>
      </c>
      <c r="C2" s="58">
        <v>43759.0</v>
      </c>
      <c r="D2" s="58">
        <v>43760.0</v>
      </c>
      <c r="E2" s="58">
        <v>43761.0</v>
      </c>
      <c r="F2" s="58">
        <v>43762.0</v>
      </c>
      <c r="G2" s="58">
        <v>43763.0</v>
      </c>
      <c r="H2" s="30" t="s">
        <v>1</v>
      </c>
      <c r="L2" s="64"/>
    </row>
    <row r="3">
      <c r="A3" s="34" t="s">
        <v>51</v>
      </c>
      <c r="B3" s="61">
        <v>877.0</v>
      </c>
      <c r="C3" s="61">
        <v>1264.0</v>
      </c>
      <c r="D3" s="61">
        <v>1274.0</v>
      </c>
      <c r="E3" s="61">
        <v>1209.0</v>
      </c>
      <c r="F3" s="61">
        <v>1119.0</v>
      </c>
      <c r="G3" s="61">
        <v>1071.0</v>
      </c>
      <c r="H3" s="35">
        <f t="shared" ref="H3:H7" si="1">sum(B3:G3)</f>
        <v>6814</v>
      </c>
      <c r="J3" s="59"/>
      <c r="K3" s="59"/>
      <c r="L3" s="59"/>
    </row>
    <row r="4">
      <c r="A4" s="34" t="s">
        <v>52</v>
      </c>
      <c r="B4" s="61">
        <v>755.0</v>
      </c>
      <c r="C4" s="61">
        <v>677.0</v>
      </c>
      <c r="D4" s="61">
        <v>459.0</v>
      </c>
      <c r="E4" s="61">
        <v>408.0</v>
      </c>
      <c r="F4" s="61">
        <v>365.0</v>
      </c>
      <c r="G4" s="61">
        <v>356.0</v>
      </c>
      <c r="H4" s="35">
        <f t="shared" si="1"/>
        <v>3020</v>
      </c>
    </row>
    <row r="5">
      <c r="A5" s="34" t="s">
        <v>53</v>
      </c>
      <c r="B5" s="61">
        <v>43.0</v>
      </c>
      <c r="C5" s="61">
        <v>64.0</v>
      </c>
      <c r="D5" s="61">
        <v>70.0</v>
      </c>
      <c r="E5" s="61">
        <v>46.0</v>
      </c>
      <c r="F5" s="61">
        <v>36.0</v>
      </c>
      <c r="G5" s="61">
        <v>33.0</v>
      </c>
      <c r="H5" s="35">
        <f t="shared" si="1"/>
        <v>292</v>
      </c>
    </row>
    <row r="6">
      <c r="A6" s="34" t="s">
        <v>5</v>
      </c>
      <c r="B6" s="61">
        <v>16.0</v>
      </c>
      <c r="C6" s="61">
        <v>35.0</v>
      </c>
      <c r="D6" s="61">
        <v>17.0</v>
      </c>
      <c r="E6" s="61">
        <v>2.0</v>
      </c>
      <c r="F6" s="61">
        <v>1.0</v>
      </c>
      <c r="G6" s="61">
        <v>11.0</v>
      </c>
      <c r="H6" s="35">
        <f t="shared" si="1"/>
        <v>82</v>
      </c>
      <c r="J6" s="59"/>
      <c r="K6" s="59"/>
      <c r="L6" s="59"/>
    </row>
    <row r="7">
      <c r="A7" s="34" t="s">
        <v>54</v>
      </c>
      <c r="B7" s="35">
        <f t="shared" ref="B7:G7" si="2">SUM(B3:B6)</f>
        <v>1691</v>
      </c>
      <c r="C7" s="35">
        <f t="shared" si="2"/>
        <v>2040</v>
      </c>
      <c r="D7" s="35">
        <f t="shared" si="2"/>
        <v>1820</v>
      </c>
      <c r="E7" s="35">
        <f t="shared" si="2"/>
        <v>1665</v>
      </c>
      <c r="F7" s="35">
        <f t="shared" si="2"/>
        <v>1521</v>
      </c>
      <c r="G7" s="35">
        <f t="shared" si="2"/>
        <v>1471</v>
      </c>
      <c r="H7" s="35">
        <f t="shared" si="1"/>
        <v>10208</v>
      </c>
      <c r="J7" s="59"/>
      <c r="K7" s="59"/>
      <c r="L7" s="59"/>
    </row>
    <row r="8">
      <c r="A8" s="39" t="s">
        <v>55</v>
      </c>
      <c r="B8" s="40">
        <f t="shared" ref="B8:H8" si="3">(sum(B3:B5)/B7)</f>
        <v>0.9905381431</v>
      </c>
      <c r="C8" s="40">
        <f t="shared" si="3"/>
        <v>0.9828431373</v>
      </c>
      <c r="D8" s="40">
        <f t="shared" si="3"/>
        <v>0.9906593407</v>
      </c>
      <c r="E8" s="40">
        <f t="shared" si="3"/>
        <v>0.9987987988</v>
      </c>
      <c r="F8" s="40">
        <f t="shared" si="3"/>
        <v>0.9993425378</v>
      </c>
      <c r="G8" s="40">
        <f t="shared" si="3"/>
        <v>0.9925220938</v>
      </c>
      <c r="H8" s="40">
        <f t="shared" si="3"/>
        <v>0.9919670846</v>
      </c>
    </row>
    <row r="9">
      <c r="A9" s="41" t="s">
        <v>56</v>
      </c>
      <c r="B9" s="42">
        <f t="shared" ref="B9:H9" si="4">B3/B7</f>
        <v>0.5186280308</v>
      </c>
      <c r="C9" s="42">
        <f t="shared" si="4"/>
        <v>0.6196078431</v>
      </c>
      <c r="D9" s="42">
        <f t="shared" si="4"/>
        <v>0.7</v>
      </c>
      <c r="E9" s="42">
        <f t="shared" si="4"/>
        <v>0.7261261261</v>
      </c>
      <c r="F9" s="42">
        <f t="shared" si="4"/>
        <v>0.7357001972</v>
      </c>
      <c r="G9" s="42">
        <f t="shared" si="4"/>
        <v>0.7280761387</v>
      </c>
      <c r="H9" s="42">
        <f t="shared" si="4"/>
        <v>0.667515674</v>
      </c>
    </row>
    <row r="10">
      <c r="A10" s="43"/>
      <c r="B10" s="44"/>
      <c r="C10" s="44"/>
      <c r="D10" s="44"/>
      <c r="E10" s="45"/>
      <c r="F10" s="45"/>
      <c r="G10" s="45"/>
      <c r="H10" s="45"/>
    </row>
    <row r="11">
      <c r="A11" s="46" t="s">
        <v>57</v>
      </c>
      <c r="B11" s="35">
        <v>1627.0</v>
      </c>
      <c r="C11" s="35">
        <v>2663.0</v>
      </c>
      <c r="D11" s="35">
        <v>1772.0</v>
      </c>
      <c r="E11" s="35">
        <v>1452.0</v>
      </c>
      <c r="F11" s="35">
        <v>1028.0</v>
      </c>
      <c r="G11" s="35">
        <v>1773.0</v>
      </c>
      <c r="H11" s="35">
        <v>11546.0</v>
      </c>
    </row>
    <row r="12">
      <c r="A12" s="47" t="s">
        <v>58</v>
      </c>
      <c r="B12" s="48">
        <f t="shared" ref="B12:H12" si="5">B7-B11</f>
        <v>64</v>
      </c>
      <c r="C12" s="48">
        <f t="shared" si="5"/>
        <v>-623</v>
      </c>
      <c r="D12" s="48">
        <f t="shared" si="5"/>
        <v>48</v>
      </c>
      <c r="E12" s="48">
        <f t="shared" si="5"/>
        <v>213</v>
      </c>
      <c r="F12" s="48">
        <f t="shared" si="5"/>
        <v>493</v>
      </c>
      <c r="G12" s="48">
        <f t="shared" si="5"/>
        <v>-302</v>
      </c>
      <c r="H12" s="48">
        <f t="shared" si="5"/>
        <v>-1338</v>
      </c>
    </row>
    <row r="13">
      <c r="A13" s="11" t="s">
        <v>67</v>
      </c>
      <c r="B13" s="40">
        <f t="shared" ref="B13:H13" si="6">B12/B11</f>
        <v>0.0393362016</v>
      </c>
      <c r="C13" s="40">
        <f t="shared" si="6"/>
        <v>-0.2339466767</v>
      </c>
      <c r="D13" s="40">
        <f t="shared" si="6"/>
        <v>0.02708803612</v>
      </c>
      <c r="E13" s="40">
        <f t="shared" si="6"/>
        <v>0.1466942149</v>
      </c>
      <c r="F13" s="40">
        <f t="shared" si="6"/>
        <v>0.4795719844</v>
      </c>
      <c r="G13" s="40">
        <f t="shared" si="6"/>
        <v>-0.1703327693</v>
      </c>
      <c r="H13" s="40">
        <f t="shared" si="6"/>
        <v>-0.1158842889</v>
      </c>
    </row>
    <row r="15">
      <c r="M15" s="65">
        <v>43761.0</v>
      </c>
      <c r="N15" s="65">
        <v>43762.0</v>
      </c>
      <c r="O15" s="65">
        <v>43763.0</v>
      </c>
    </row>
    <row r="16">
      <c r="K16" s="66" t="s">
        <v>75</v>
      </c>
      <c r="L16" s="34" t="s">
        <v>51</v>
      </c>
      <c r="M16" s="15"/>
      <c r="N16" s="15"/>
      <c r="O16" s="15"/>
    </row>
    <row r="17">
      <c r="K17" s="67"/>
      <c r="L17" s="34" t="s">
        <v>52</v>
      </c>
      <c r="M17" s="15"/>
      <c r="N17" s="15"/>
      <c r="O17" s="15"/>
    </row>
    <row r="18">
      <c r="K18" s="67"/>
      <c r="L18" s="34" t="s">
        <v>53</v>
      </c>
      <c r="M18" s="15"/>
      <c r="N18" s="15"/>
      <c r="O18" s="15"/>
    </row>
    <row r="19">
      <c r="K19" s="67"/>
      <c r="L19" s="34" t="s">
        <v>5</v>
      </c>
      <c r="M19" s="15"/>
      <c r="N19" s="15"/>
      <c r="O19" s="15"/>
    </row>
    <row r="20">
      <c r="K20" s="68"/>
      <c r="L20" s="34" t="s">
        <v>54</v>
      </c>
      <c r="M20" s="15"/>
      <c r="N20" s="15"/>
      <c r="O20" s="15"/>
    </row>
    <row r="21">
      <c r="K21" s="66" t="s">
        <v>15</v>
      </c>
      <c r="L21" s="34" t="s">
        <v>51</v>
      </c>
      <c r="M21" s="15"/>
      <c r="N21" s="15"/>
      <c r="O21" s="15"/>
    </row>
    <row r="22">
      <c r="K22" s="67"/>
      <c r="L22" s="34" t="s">
        <v>52</v>
      </c>
      <c r="M22" s="15"/>
      <c r="N22" s="15"/>
      <c r="O22" s="15"/>
    </row>
    <row r="23">
      <c r="K23" s="67"/>
      <c r="L23" s="34" t="s">
        <v>53</v>
      </c>
      <c r="M23" s="15"/>
      <c r="N23" s="15"/>
      <c r="O23" s="15"/>
    </row>
    <row r="24">
      <c r="K24" s="67"/>
      <c r="L24" s="34" t="s">
        <v>5</v>
      </c>
      <c r="M24" s="15"/>
      <c r="N24" s="15"/>
      <c r="O24" s="15"/>
    </row>
    <row r="25">
      <c r="K25" s="68"/>
      <c r="L25" s="34" t="s">
        <v>54</v>
      </c>
      <c r="M25" s="15"/>
      <c r="N25" s="15"/>
      <c r="O25" s="15"/>
    </row>
    <row r="26">
      <c r="K26" s="66" t="s">
        <v>18</v>
      </c>
      <c r="L26" s="34" t="s">
        <v>51</v>
      </c>
      <c r="M26" s="15"/>
      <c r="N26" s="15"/>
      <c r="O26" s="15"/>
    </row>
    <row r="27">
      <c r="K27" s="67"/>
      <c r="L27" s="34" t="s">
        <v>52</v>
      </c>
      <c r="M27" s="15"/>
      <c r="N27" s="15"/>
      <c r="O27" s="15"/>
    </row>
    <row r="28">
      <c r="K28" s="67"/>
      <c r="L28" s="34" t="s">
        <v>53</v>
      </c>
      <c r="M28" s="15"/>
      <c r="N28" s="15"/>
      <c r="O28" s="15"/>
    </row>
    <row r="29">
      <c r="K29" s="67"/>
      <c r="L29" s="34" t="s">
        <v>5</v>
      </c>
      <c r="M29" s="15"/>
      <c r="N29" s="15"/>
      <c r="O29" s="15"/>
    </row>
    <row r="30">
      <c r="K30" s="68"/>
      <c r="L30" s="34" t="s">
        <v>54</v>
      </c>
      <c r="M30" s="15"/>
      <c r="N30" s="15"/>
      <c r="O30" s="15"/>
    </row>
    <row r="31">
      <c r="K31" s="66" t="s">
        <v>76</v>
      </c>
      <c r="L31" s="34" t="s">
        <v>51</v>
      </c>
      <c r="M31" s="15"/>
      <c r="N31" s="15"/>
      <c r="O31" s="15"/>
    </row>
    <row r="32">
      <c r="K32" s="67"/>
      <c r="L32" s="34" t="s">
        <v>52</v>
      </c>
      <c r="M32" s="15"/>
      <c r="N32" s="15"/>
      <c r="O32" s="15"/>
    </row>
    <row r="33">
      <c r="K33" s="67"/>
      <c r="L33" s="34" t="s">
        <v>53</v>
      </c>
      <c r="M33" s="15"/>
      <c r="N33" s="15"/>
      <c r="O33" s="15"/>
    </row>
    <row r="34">
      <c r="K34" s="67"/>
      <c r="L34" s="34" t="s">
        <v>5</v>
      </c>
      <c r="M34" s="15"/>
      <c r="N34" s="15"/>
      <c r="O34" s="15"/>
    </row>
    <row r="35">
      <c r="K35" s="68"/>
      <c r="L35" s="34" t="s">
        <v>54</v>
      </c>
      <c r="M35" s="15"/>
      <c r="N35" s="15"/>
      <c r="O35" s="15"/>
    </row>
    <row r="36">
      <c r="K36" s="66" t="s">
        <v>77</v>
      </c>
      <c r="L36" s="69" t="s">
        <v>51</v>
      </c>
      <c r="M36" s="70"/>
      <c r="N36" s="70"/>
      <c r="O36" s="70"/>
    </row>
    <row r="37">
      <c r="K37" s="67"/>
      <c r="L37" s="69" t="s">
        <v>52</v>
      </c>
      <c r="M37" s="70"/>
      <c r="N37" s="70"/>
      <c r="O37" s="70"/>
    </row>
    <row r="38">
      <c r="K38" s="67"/>
      <c r="L38" s="69" t="s">
        <v>53</v>
      </c>
      <c r="M38" s="70"/>
      <c r="N38" s="70"/>
      <c r="O38" s="70"/>
    </row>
    <row r="39">
      <c r="K39" s="67"/>
      <c r="L39" s="69" t="s">
        <v>5</v>
      </c>
      <c r="M39" s="70"/>
      <c r="N39" s="70"/>
      <c r="O39" s="70"/>
    </row>
    <row r="40">
      <c r="K40" s="68"/>
      <c r="L40" s="69" t="s">
        <v>54</v>
      </c>
      <c r="M40" s="70"/>
      <c r="N40" s="70"/>
      <c r="O40" s="70"/>
    </row>
  </sheetData>
  <mergeCells count="5">
    <mergeCell ref="K16:K20"/>
    <mergeCell ref="K21:K25"/>
    <mergeCell ref="K26:K30"/>
    <mergeCell ref="K31:K35"/>
    <mergeCell ref="K36:K40"/>
  </mergeCells>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43"/>
    <col customWidth="1" min="2" max="7" width="6.14"/>
    <col customWidth="1" min="8" max="8" width="6.29"/>
  </cols>
  <sheetData>
    <row r="1">
      <c r="A1" s="28" t="s">
        <v>41</v>
      </c>
      <c r="B1" s="29" t="s">
        <v>44</v>
      </c>
      <c r="C1" s="29" t="s">
        <v>45</v>
      </c>
      <c r="D1" s="29" t="s">
        <v>46</v>
      </c>
      <c r="E1" s="29" t="s">
        <v>47</v>
      </c>
      <c r="F1" s="29" t="s">
        <v>48</v>
      </c>
      <c r="G1" s="29" t="s">
        <v>49</v>
      </c>
      <c r="H1" s="29"/>
      <c r="L1" s="64"/>
    </row>
    <row r="2">
      <c r="A2" s="30" t="s">
        <v>50</v>
      </c>
      <c r="B2" s="57">
        <v>43764.0</v>
      </c>
      <c r="C2" s="58">
        <v>43766.0</v>
      </c>
      <c r="D2" s="58">
        <v>43767.0</v>
      </c>
      <c r="E2" s="58">
        <v>43768.0</v>
      </c>
      <c r="F2" s="58">
        <v>43769.0</v>
      </c>
      <c r="G2" s="58">
        <v>43770.0</v>
      </c>
      <c r="H2" s="30" t="s">
        <v>1</v>
      </c>
      <c r="L2" s="64"/>
    </row>
    <row r="3">
      <c r="A3" s="34" t="s">
        <v>51</v>
      </c>
      <c r="B3" s="61">
        <v>548.0</v>
      </c>
      <c r="C3" s="61">
        <v>1376.0</v>
      </c>
      <c r="D3" s="61">
        <v>611.0</v>
      </c>
      <c r="E3" s="61">
        <v>1286.0</v>
      </c>
      <c r="F3" s="61">
        <v>1405.0</v>
      </c>
      <c r="G3" s="61">
        <v>1578.0</v>
      </c>
      <c r="H3" s="35">
        <f t="shared" ref="H3:H7" si="1">sum(B3:G3)</f>
        <v>6804</v>
      </c>
      <c r="J3" s="59"/>
      <c r="K3" s="59"/>
      <c r="L3" s="59"/>
    </row>
    <row r="4">
      <c r="A4" s="34" t="s">
        <v>52</v>
      </c>
      <c r="B4" s="61">
        <v>425.0</v>
      </c>
      <c r="C4" s="61">
        <v>644.0</v>
      </c>
      <c r="D4" s="61">
        <v>139.0</v>
      </c>
      <c r="E4" s="61">
        <v>443.0</v>
      </c>
      <c r="F4" s="61">
        <v>549.0</v>
      </c>
      <c r="G4" s="61">
        <v>466.0</v>
      </c>
      <c r="H4" s="35">
        <f t="shared" si="1"/>
        <v>2666</v>
      </c>
    </row>
    <row r="5">
      <c r="A5" s="34" t="s">
        <v>53</v>
      </c>
      <c r="B5" s="61">
        <v>34.0</v>
      </c>
      <c r="C5" s="61">
        <v>50.0</v>
      </c>
      <c r="D5" s="61">
        <v>35.0</v>
      </c>
      <c r="E5" s="61">
        <v>58.0</v>
      </c>
      <c r="F5" s="61">
        <v>84.0</v>
      </c>
      <c r="G5" s="61">
        <v>47.0</v>
      </c>
      <c r="H5" s="35">
        <f t="shared" si="1"/>
        <v>308</v>
      </c>
    </row>
    <row r="6">
      <c r="A6" s="34" t="s">
        <v>5</v>
      </c>
      <c r="B6" s="61">
        <v>8.0</v>
      </c>
      <c r="C6" s="61">
        <v>33.0</v>
      </c>
      <c r="D6" s="61">
        <v>0.0</v>
      </c>
      <c r="E6" s="61">
        <v>7.0</v>
      </c>
      <c r="F6" s="61">
        <v>4.0</v>
      </c>
      <c r="G6" s="61">
        <v>2.0</v>
      </c>
      <c r="H6" s="35">
        <f t="shared" si="1"/>
        <v>54</v>
      </c>
      <c r="J6" s="59"/>
      <c r="K6" s="59"/>
      <c r="L6" s="59"/>
    </row>
    <row r="7">
      <c r="A7" s="34" t="s">
        <v>54</v>
      </c>
      <c r="B7" s="35">
        <f t="shared" ref="B7:G7" si="2">SUM(B3:B6)</f>
        <v>1015</v>
      </c>
      <c r="C7" s="35">
        <f t="shared" si="2"/>
        <v>2103</v>
      </c>
      <c r="D7" s="35">
        <f t="shared" si="2"/>
        <v>785</v>
      </c>
      <c r="E7" s="35">
        <f t="shared" si="2"/>
        <v>1794</v>
      </c>
      <c r="F7" s="35">
        <f t="shared" si="2"/>
        <v>2042</v>
      </c>
      <c r="G7" s="35">
        <f t="shared" si="2"/>
        <v>2093</v>
      </c>
      <c r="H7" s="35">
        <f t="shared" si="1"/>
        <v>9832</v>
      </c>
      <c r="J7" s="59"/>
      <c r="K7" s="59"/>
      <c r="L7" s="59"/>
    </row>
    <row r="8">
      <c r="A8" s="39" t="s">
        <v>55</v>
      </c>
      <c r="B8" s="40">
        <f t="shared" ref="B8:H8" si="3">(sum(B3:B5)/B7)</f>
        <v>0.9921182266</v>
      </c>
      <c r="C8" s="40">
        <f t="shared" si="3"/>
        <v>0.9843081312</v>
      </c>
      <c r="D8" s="40">
        <f t="shared" si="3"/>
        <v>1</v>
      </c>
      <c r="E8" s="40">
        <f t="shared" si="3"/>
        <v>0.9960981048</v>
      </c>
      <c r="F8" s="40">
        <f t="shared" si="3"/>
        <v>0.9980411361</v>
      </c>
      <c r="G8" s="40">
        <f t="shared" si="3"/>
        <v>0.9990444338</v>
      </c>
      <c r="H8" s="40">
        <f t="shared" si="3"/>
        <v>0.9945077299</v>
      </c>
    </row>
    <row r="9">
      <c r="A9" s="41" t="s">
        <v>56</v>
      </c>
      <c r="B9" s="42">
        <f t="shared" ref="B9:H9" si="4">B3/B7</f>
        <v>0.5399014778</v>
      </c>
      <c r="C9" s="42">
        <f t="shared" si="4"/>
        <v>0.6543033761</v>
      </c>
      <c r="D9" s="42">
        <f t="shared" si="4"/>
        <v>0.778343949</v>
      </c>
      <c r="E9" s="42">
        <f t="shared" si="4"/>
        <v>0.7168338907</v>
      </c>
      <c r="F9" s="42">
        <f t="shared" si="4"/>
        <v>0.6880509305</v>
      </c>
      <c r="G9" s="42">
        <f t="shared" si="4"/>
        <v>0.7539417105</v>
      </c>
      <c r="H9" s="42">
        <f t="shared" si="4"/>
        <v>0.6920260374</v>
      </c>
    </row>
    <row r="10">
      <c r="A10" s="43"/>
      <c r="B10" s="44"/>
      <c r="C10" s="44"/>
      <c r="D10" s="44"/>
      <c r="E10" s="45"/>
      <c r="F10" s="45"/>
      <c r="G10" s="45"/>
      <c r="H10" s="45"/>
    </row>
    <row r="11">
      <c r="A11" s="46" t="s">
        <v>57</v>
      </c>
      <c r="B11" s="35">
        <v>1691.0</v>
      </c>
      <c r="C11" s="35">
        <v>2040.0</v>
      </c>
      <c r="D11" s="35">
        <v>1820.0</v>
      </c>
      <c r="E11" s="35">
        <v>1665.0</v>
      </c>
      <c r="F11" s="35">
        <v>1521.0</v>
      </c>
      <c r="G11" s="35">
        <v>1471.0</v>
      </c>
      <c r="H11" s="35">
        <v>10208.0</v>
      </c>
    </row>
    <row r="12">
      <c r="A12" s="47" t="s">
        <v>58</v>
      </c>
      <c r="B12" s="48">
        <f t="shared" ref="B12:H12" si="5">B7-B11</f>
        <v>-676</v>
      </c>
      <c r="C12" s="48">
        <f t="shared" si="5"/>
        <v>63</v>
      </c>
      <c r="D12" s="48">
        <f t="shared" si="5"/>
        <v>-1035</v>
      </c>
      <c r="E12" s="48">
        <f t="shared" si="5"/>
        <v>129</v>
      </c>
      <c r="F12" s="48">
        <f t="shared" si="5"/>
        <v>521</v>
      </c>
      <c r="G12" s="48">
        <f t="shared" si="5"/>
        <v>622</v>
      </c>
      <c r="H12" s="48">
        <f t="shared" si="5"/>
        <v>-376</v>
      </c>
    </row>
    <row r="13">
      <c r="A13" s="11" t="s">
        <v>67</v>
      </c>
      <c r="B13" s="40">
        <f t="shared" ref="B13:H13" si="6">B12/B11</f>
        <v>-0.3997634536</v>
      </c>
      <c r="C13" s="40">
        <f t="shared" si="6"/>
        <v>0.03088235294</v>
      </c>
      <c r="D13" s="40">
        <f t="shared" si="6"/>
        <v>-0.5686813187</v>
      </c>
      <c r="E13" s="40">
        <f t="shared" si="6"/>
        <v>0.07747747748</v>
      </c>
      <c r="F13" s="40">
        <f t="shared" si="6"/>
        <v>0.3425378041</v>
      </c>
      <c r="G13" s="40">
        <f t="shared" si="6"/>
        <v>0.4228416044</v>
      </c>
      <c r="H13" s="40">
        <f t="shared" si="6"/>
        <v>-0.0368338558</v>
      </c>
    </row>
    <row r="15">
      <c r="M15" s="36"/>
      <c r="N15" s="36"/>
      <c r="O15" s="36"/>
    </row>
    <row r="16">
      <c r="K16" s="71"/>
      <c r="L16" s="72"/>
    </row>
    <row r="17">
      <c r="L17" s="72"/>
    </row>
    <row r="18">
      <c r="L18" s="72"/>
    </row>
    <row r="19">
      <c r="L19" s="72"/>
    </row>
    <row r="20">
      <c r="L20" s="72"/>
    </row>
    <row r="21">
      <c r="K21" s="71"/>
      <c r="L21" s="72"/>
    </row>
    <row r="22">
      <c r="L22" s="72"/>
    </row>
    <row r="23">
      <c r="L23" s="72"/>
    </row>
    <row r="24">
      <c r="L24" s="72"/>
    </row>
    <row r="25">
      <c r="L25" s="72"/>
    </row>
    <row r="26">
      <c r="K26" s="71"/>
      <c r="L26" s="72"/>
    </row>
    <row r="27">
      <c r="L27" s="72"/>
    </row>
    <row r="28">
      <c r="L28" s="72"/>
    </row>
    <row r="29">
      <c r="L29" s="72"/>
    </row>
    <row r="30">
      <c r="L30" s="72"/>
    </row>
    <row r="31">
      <c r="K31" s="71"/>
      <c r="L31" s="72"/>
    </row>
    <row r="32">
      <c r="L32" s="72"/>
    </row>
    <row r="33">
      <c r="L33" s="72"/>
    </row>
    <row r="34">
      <c r="L34" s="72"/>
    </row>
    <row r="35">
      <c r="L35" s="72"/>
    </row>
    <row r="36">
      <c r="K36" s="71"/>
      <c r="L36" s="73"/>
      <c r="M36" s="74"/>
      <c r="N36" s="74"/>
      <c r="O36" s="74"/>
    </row>
    <row r="37">
      <c r="L37" s="73"/>
      <c r="M37" s="74"/>
      <c r="N37" s="74"/>
      <c r="O37" s="74"/>
    </row>
    <row r="38">
      <c r="L38" s="73"/>
      <c r="M38" s="74"/>
      <c r="N38" s="74"/>
      <c r="O38" s="74"/>
    </row>
    <row r="39">
      <c r="L39" s="73"/>
      <c r="M39" s="74"/>
      <c r="N39" s="74"/>
      <c r="O39" s="74"/>
    </row>
    <row r="40">
      <c r="L40" s="73"/>
      <c r="M40" s="74"/>
      <c r="N40" s="74"/>
      <c r="O40" s="74"/>
    </row>
  </sheetData>
  <mergeCells count="5">
    <mergeCell ref="K16:K20"/>
    <mergeCell ref="K21:K25"/>
    <mergeCell ref="K26:K30"/>
    <mergeCell ref="K31:K35"/>
    <mergeCell ref="K36:K40"/>
  </mergeCells>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43"/>
    <col customWidth="1" min="2" max="7" width="6.14"/>
    <col customWidth="1" min="8" max="8" width="6.29"/>
  </cols>
  <sheetData>
    <row r="1">
      <c r="A1" s="28" t="s">
        <v>41</v>
      </c>
      <c r="B1" s="29" t="s">
        <v>44</v>
      </c>
      <c r="C1" s="29" t="s">
        <v>45</v>
      </c>
      <c r="D1" s="29" t="s">
        <v>46</v>
      </c>
      <c r="E1" s="29" t="s">
        <v>47</v>
      </c>
      <c r="F1" s="29" t="s">
        <v>48</v>
      </c>
      <c r="G1" s="29" t="s">
        <v>49</v>
      </c>
      <c r="H1" s="29"/>
      <c r="L1" s="64"/>
    </row>
    <row r="2">
      <c r="A2" s="30" t="s">
        <v>50</v>
      </c>
      <c r="B2" s="57">
        <v>43778.0</v>
      </c>
      <c r="C2" s="58">
        <v>43780.0</v>
      </c>
      <c r="D2" s="58">
        <v>43781.0</v>
      </c>
      <c r="E2" s="58">
        <v>43782.0</v>
      </c>
      <c r="F2" s="58">
        <v>43783.0</v>
      </c>
      <c r="G2" s="58">
        <v>43784.0</v>
      </c>
      <c r="H2" s="30" t="s">
        <v>1</v>
      </c>
      <c r="L2" s="64"/>
    </row>
    <row r="3">
      <c r="A3" s="34" t="s">
        <v>51</v>
      </c>
      <c r="B3" s="61">
        <v>1149.0</v>
      </c>
      <c r="C3" s="61">
        <v>835.0</v>
      </c>
      <c r="D3" s="61">
        <v>1607.0</v>
      </c>
      <c r="E3" s="61">
        <v>1347.0</v>
      </c>
      <c r="F3" s="61">
        <v>1660.0</v>
      </c>
      <c r="G3" s="61">
        <v>1353.0</v>
      </c>
      <c r="H3" s="35">
        <f t="shared" ref="H3:H7" si="1">sum(B3:G3)</f>
        <v>7951</v>
      </c>
      <c r="J3" s="59"/>
      <c r="K3" s="59"/>
      <c r="L3" s="59"/>
    </row>
    <row r="4">
      <c r="A4" s="34" t="s">
        <v>52</v>
      </c>
      <c r="B4" s="61">
        <v>314.0</v>
      </c>
      <c r="C4" s="61">
        <v>145.0</v>
      </c>
      <c r="D4" s="61">
        <v>313.0</v>
      </c>
      <c r="E4" s="61">
        <v>309.0</v>
      </c>
      <c r="F4" s="61">
        <v>292.0</v>
      </c>
      <c r="G4" s="61">
        <v>272.0</v>
      </c>
      <c r="H4" s="35">
        <f t="shared" si="1"/>
        <v>1645</v>
      </c>
    </row>
    <row r="5">
      <c r="A5" s="34" t="s">
        <v>53</v>
      </c>
      <c r="B5" s="61">
        <v>54.0</v>
      </c>
      <c r="C5" s="61">
        <v>40.0</v>
      </c>
      <c r="D5" s="61">
        <v>97.0</v>
      </c>
      <c r="E5" s="61">
        <v>56.0</v>
      </c>
      <c r="F5" s="61">
        <v>73.0</v>
      </c>
      <c r="G5" s="61">
        <v>65.0</v>
      </c>
      <c r="H5" s="35">
        <f t="shared" si="1"/>
        <v>385</v>
      </c>
    </row>
    <row r="6">
      <c r="A6" s="34" t="s">
        <v>5</v>
      </c>
      <c r="B6" s="61">
        <v>128.0</v>
      </c>
      <c r="C6" s="61">
        <v>14.0</v>
      </c>
      <c r="D6" s="61">
        <v>18.0</v>
      </c>
      <c r="E6" s="61">
        <v>305.0</v>
      </c>
      <c r="F6" s="61">
        <v>133.0</v>
      </c>
      <c r="G6" s="61">
        <v>24.0</v>
      </c>
      <c r="H6" s="35">
        <f t="shared" si="1"/>
        <v>622</v>
      </c>
      <c r="J6" s="59"/>
      <c r="K6" s="59"/>
      <c r="L6" s="59"/>
    </row>
    <row r="7">
      <c r="A7" s="34" t="s">
        <v>54</v>
      </c>
      <c r="B7" s="35">
        <f t="shared" ref="B7:G7" si="2">SUM(B3:B6)</f>
        <v>1645</v>
      </c>
      <c r="C7" s="35">
        <f t="shared" si="2"/>
        <v>1034</v>
      </c>
      <c r="D7" s="35">
        <f t="shared" si="2"/>
        <v>2035</v>
      </c>
      <c r="E7" s="35">
        <f t="shared" si="2"/>
        <v>2017</v>
      </c>
      <c r="F7" s="35">
        <f t="shared" si="2"/>
        <v>2158</v>
      </c>
      <c r="G7" s="35">
        <f t="shared" si="2"/>
        <v>1714</v>
      </c>
      <c r="H7" s="35">
        <f t="shared" si="1"/>
        <v>10603</v>
      </c>
      <c r="J7" s="59"/>
      <c r="K7" s="59"/>
      <c r="L7" s="59"/>
    </row>
    <row r="8">
      <c r="A8" s="39" t="s">
        <v>55</v>
      </c>
      <c r="B8" s="40">
        <f t="shared" ref="B8:H8" si="3">(sum(B3:B5)/B7)</f>
        <v>0.9221884498</v>
      </c>
      <c r="C8" s="40">
        <f t="shared" si="3"/>
        <v>0.9864603482</v>
      </c>
      <c r="D8" s="40">
        <f t="shared" si="3"/>
        <v>0.9911547912</v>
      </c>
      <c r="E8" s="40">
        <f t="shared" si="3"/>
        <v>0.8487853247</v>
      </c>
      <c r="F8" s="40">
        <f t="shared" si="3"/>
        <v>0.9383688601</v>
      </c>
      <c r="G8" s="40">
        <f t="shared" si="3"/>
        <v>0.9859976663</v>
      </c>
      <c r="H8" s="40">
        <f t="shared" si="3"/>
        <v>0.9413373574</v>
      </c>
    </row>
    <row r="9">
      <c r="A9" s="41" t="s">
        <v>56</v>
      </c>
      <c r="B9" s="42">
        <f t="shared" ref="B9:H9" si="4">B3/B7</f>
        <v>0.6984802432</v>
      </c>
      <c r="C9" s="42">
        <f t="shared" si="4"/>
        <v>0.8075435203</v>
      </c>
      <c r="D9" s="42">
        <f t="shared" si="4"/>
        <v>0.7896805897</v>
      </c>
      <c r="E9" s="42">
        <f t="shared" si="4"/>
        <v>0.6678235002</v>
      </c>
      <c r="F9" s="42">
        <f t="shared" si="4"/>
        <v>0.7692307692</v>
      </c>
      <c r="G9" s="42">
        <f t="shared" si="4"/>
        <v>0.7893815636</v>
      </c>
      <c r="H9" s="42">
        <f t="shared" si="4"/>
        <v>0.7498821088</v>
      </c>
    </row>
    <row r="10">
      <c r="A10" s="43"/>
      <c r="B10" s="44"/>
      <c r="C10" s="44"/>
      <c r="D10" s="44"/>
      <c r="E10" s="45"/>
      <c r="F10" s="45"/>
      <c r="G10" s="45"/>
      <c r="H10" s="45"/>
    </row>
    <row r="11">
      <c r="A11" s="46" t="s">
        <v>57</v>
      </c>
      <c r="B11" s="35"/>
      <c r="C11" s="35"/>
      <c r="D11" s="35"/>
      <c r="E11" s="35"/>
      <c r="F11" s="35"/>
      <c r="G11" s="35"/>
      <c r="H11" s="35"/>
    </row>
    <row r="12">
      <c r="A12" s="47" t="s">
        <v>58</v>
      </c>
      <c r="B12" s="48">
        <f t="shared" ref="B12:H12" si="5">B7-B11</f>
        <v>1645</v>
      </c>
      <c r="C12" s="48">
        <f t="shared" si="5"/>
        <v>1034</v>
      </c>
      <c r="D12" s="48">
        <f t="shared" si="5"/>
        <v>2035</v>
      </c>
      <c r="E12" s="48">
        <f t="shared" si="5"/>
        <v>2017</v>
      </c>
      <c r="F12" s="48">
        <f t="shared" si="5"/>
        <v>2158</v>
      </c>
      <c r="G12" s="48">
        <f t="shared" si="5"/>
        <v>1714</v>
      </c>
      <c r="H12" s="48">
        <f t="shared" si="5"/>
        <v>10603</v>
      </c>
    </row>
    <row r="13">
      <c r="A13" s="11" t="s">
        <v>67</v>
      </c>
      <c r="B13" s="40" t="str">
        <f t="shared" ref="B13:H13" si="6">B12/B11</f>
        <v>#DIV/0!</v>
      </c>
      <c r="C13" s="40" t="str">
        <f t="shared" si="6"/>
        <v>#DIV/0!</v>
      </c>
      <c r="D13" s="40" t="str">
        <f t="shared" si="6"/>
        <v>#DIV/0!</v>
      </c>
      <c r="E13" s="40" t="str">
        <f t="shared" si="6"/>
        <v>#DIV/0!</v>
      </c>
      <c r="F13" s="40" t="str">
        <f t="shared" si="6"/>
        <v>#DIV/0!</v>
      </c>
      <c r="G13" s="40" t="str">
        <f t="shared" si="6"/>
        <v>#DIV/0!</v>
      </c>
      <c r="H13" s="40" t="str">
        <f t="shared" si="6"/>
        <v>#DIV/0!</v>
      </c>
    </row>
    <row r="15">
      <c r="M15" s="36"/>
      <c r="N15" s="36"/>
      <c r="O15" s="36"/>
    </row>
    <row r="16">
      <c r="K16" s="71"/>
      <c r="L16" s="72"/>
    </row>
    <row r="17">
      <c r="L17" s="72"/>
    </row>
    <row r="18">
      <c r="L18" s="72"/>
    </row>
    <row r="19">
      <c r="L19" s="72"/>
    </row>
    <row r="20">
      <c r="L20" s="72"/>
    </row>
    <row r="21">
      <c r="K21" s="71"/>
      <c r="L21" s="72"/>
    </row>
    <row r="22">
      <c r="L22" s="72"/>
    </row>
    <row r="23">
      <c r="L23" s="72"/>
    </row>
    <row r="24">
      <c r="L24" s="72"/>
    </row>
    <row r="25">
      <c r="L25" s="72"/>
    </row>
    <row r="26">
      <c r="K26" s="71"/>
      <c r="L26" s="72"/>
    </row>
    <row r="27">
      <c r="L27" s="72"/>
    </row>
    <row r="28">
      <c r="L28" s="72"/>
    </row>
    <row r="29">
      <c r="L29" s="72"/>
    </row>
    <row r="30">
      <c r="L30" s="72"/>
    </row>
    <row r="31">
      <c r="K31" s="71"/>
      <c r="L31" s="72"/>
    </row>
    <row r="32">
      <c r="L32" s="72"/>
    </row>
    <row r="33">
      <c r="L33" s="72"/>
    </row>
    <row r="34">
      <c r="L34" s="72"/>
    </row>
    <row r="35">
      <c r="L35" s="72"/>
    </row>
    <row r="36">
      <c r="K36" s="71"/>
      <c r="L36" s="73"/>
      <c r="M36" s="74"/>
      <c r="N36" s="74"/>
      <c r="O36" s="74"/>
    </row>
    <row r="37">
      <c r="L37" s="73"/>
      <c r="M37" s="74"/>
      <c r="N37" s="74"/>
      <c r="O37" s="74"/>
    </row>
    <row r="38">
      <c r="L38" s="73"/>
      <c r="M38" s="74"/>
      <c r="N38" s="74"/>
      <c r="O38" s="74"/>
    </row>
    <row r="39">
      <c r="L39" s="73"/>
      <c r="M39" s="74"/>
      <c r="N39" s="74"/>
      <c r="O39" s="74"/>
    </row>
    <row r="40">
      <c r="L40" s="73"/>
      <c r="M40" s="74"/>
      <c r="N40" s="74"/>
      <c r="O40" s="74"/>
    </row>
  </sheetData>
  <mergeCells count="5">
    <mergeCell ref="K16:K20"/>
    <mergeCell ref="K21:K25"/>
    <mergeCell ref="K26:K30"/>
    <mergeCell ref="K31:K35"/>
    <mergeCell ref="K36:K40"/>
  </mergeCells>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43"/>
    <col customWidth="1" min="2" max="7" width="6.14"/>
    <col customWidth="1" min="8" max="8" width="6.29"/>
  </cols>
  <sheetData>
    <row r="1">
      <c r="A1" s="28" t="s">
        <v>41</v>
      </c>
      <c r="B1" s="29" t="s">
        <v>44</v>
      </c>
      <c r="C1" s="29" t="s">
        <v>45</v>
      </c>
      <c r="D1" s="29" t="s">
        <v>46</v>
      </c>
      <c r="E1" s="29" t="s">
        <v>47</v>
      </c>
      <c r="F1" s="29" t="s">
        <v>48</v>
      </c>
      <c r="G1" s="29" t="s">
        <v>49</v>
      </c>
      <c r="H1" s="29"/>
      <c r="L1" s="64"/>
    </row>
    <row r="2">
      <c r="A2" s="30" t="s">
        <v>50</v>
      </c>
      <c r="B2" s="57">
        <v>43785.0</v>
      </c>
      <c r="C2" s="58">
        <v>43787.0</v>
      </c>
      <c r="D2" s="58">
        <v>43788.0</v>
      </c>
      <c r="E2" s="58">
        <v>43789.0</v>
      </c>
      <c r="F2" s="58">
        <v>43790.0</v>
      </c>
      <c r="G2" s="58">
        <v>43791.0</v>
      </c>
      <c r="H2" s="30" t="s">
        <v>1</v>
      </c>
      <c r="L2" s="64"/>
    </row>
    <row r="3">
      <c r="A3" s="34" t="s">
        <v>51</v>
      </c>
      <c r="B3" s="61">
        <v>881.0</v>
      </c>
      <c r="C3" s="61">
        <v>1168.0</v>
      </c>
      <c r="D3" s="61">
        <v>987.0</v>
      </c>
      <c r="E3" s="61">
        <v>975.0</v>
      </c>
      <c r="F3" s="61">
        <v>984.0</v>
      </c>
      <c r="G3" s="61">
        <v>1119.0</v>
      </c>
      <c r="H3" s="35">
        <f t="shared" ref="H3:H7" si="1">sum(B3:G3)</f>
        <v>6114</v>
      </c>
      <c r="J3" s="59"/>
      <c r="K3" s="59"/>
      <c r="L3" s="59"/>
    </row>
    <row r="4">
      <c r="A4" s="34" t="s">
        <v>52</v>
      </c>
      <c r="B4" s="61">
        <v>239.0</v>
      </c>
      <c r="C4" s="61">
        <v>319.0</v>
      </c>
      <c r="D4" s="61">
        <v>244.0</v>
      </c>
      <c r="E4" s="61">
        <v>348.0</v>
      </c>
      <c r="F4" s="61">
        <v>272.0</v>
      </c>
      <c r="G4" s="61">
        <v>318.0</v>
      </c>
      <c r="H4" s="35">
        <f t="shared" si="1"/>
        <v>1740</v>
      </c>
    </row>
    <row r="5">
      <c r="A5" s="34" t="s">
        <v>53</v>
      </c>
      <c r="B5" s="61">
        <v>38.0</v>
      </c>
      <c r="C5" s="61">
        <v>73.0</v>
      </c>
      <c r="D5" s="61">
        <v>41.0</v>
      </c>
      <c r="E5" s="61">
        <v>85.0</v>
      </c>
      <c r="F5" s="61">
        <v>67.0</v>
      </c>
      <c r="G5" s="61">
        <v>61.0</v>
      </c>
      <c r="H5" s="35">
        <f t="shared" si="1"/>
        <v>365</v>
      </c>
    </row>
    <row r="6">
      <c r="A6" s="34" t="s">
        <v>5</v>
      </c>
      <c r="B6" s="61">
        <v>6.0</v>
      </c>
      <c r="C6" s="61">
        <v>40.0</v>
      </c>
      <c r="D6" s="61">
        <v>12.0</v>
      </c>
      <c r="E6" s="61">
        <v>20.0</v>
      </c>
      <c r="F6" s="61">
        <v>8.0</v>
      </c>
      <c r="G6" s="61">
        <v>54.0</v>
      </c>
      <c r="H6" s="35">
        <f t="shared" si="1"/>
        <v>140</v>
      </c>
      <c r="J6" s="59"/>
      <c r="K6" s="59"/>
      <c r="L6" s="59"/>
    </row>
    <row r="7">
      <c r="A7" s="34" t="s">
        <v>54</v>
      </c>
      <c r="B7" s="35">
        <f t="shared" ref="B7:G7" si="2">SUM(B3:B6)</f>
        <v>1164</v>
      </c>
      <c r="C7" s="35">
        <f t="shared" si="2"/>
        <v>1600</v>
      </c>
      <c r="D7" s="35">
        <f t="shared" si="2"/>
        <v>1284</v>
      </c>
      <c r="E7" s="35">
        <f t="shared" si="2"/>
        <v>1428</v>
      </c>
      <c r="F7" s="35">
        <f t="shared" si="2"/>
        <v>1331</v>
      </c>
      <c r="G7" s="35">
        <f t="shared" si="2"/>
        <v>1552</v>
      </c>
      <c r="H7" s="35">
        <f t="shared" si="1"/>
        <v>8359</v>
      </c>
      <c r="J7" s="59"/>
      <c r="K7" s="59"/>
      <c r="L7" s="59"/>
    </row>
    <row r="8">
      <c r="A8" s="39" t="s">
        <v>55</v>
      </c>
      <c r="B8" s="40">
        <f t="shared" ref="B8:H8" si="3">(sum(B3:B5)/B7)</f>
        <v>0.9948453608</v>
      </c>
      <c r="C8" s="40">
        <f t="shared" si="3"/>
        <v>0.975</v>
      </c>
      <c r="D8" s="40">
        <f t="shared" si="3"/>
        <v>0.9906542056</v>
      </c>
      <c r="E8" s="40">
        <f t="shared" si="3"/>
        <v>0.9859943978</v>
      </c>
      <c r="F8" s="40">
        <f t="shared" si="3"/>
        <v>0.9939894816</v>
      </c>
      <c r="G8" s="40">
        <f t="shared" si="3"/>
        <v>0.9652061856</v>
      </c>
      <c r="H8" s="40">
        <f t="shared" si="3"/>
        <v>0.9832515851</v>
      </c>
    </row>
    <row r="9">
      <c r="A9" s="41" t="s">
        <v>56</v>
      </c>
      <c r="B9" s="42">
        <f t="shared" ref="B9:H9" si="4">B3/B7</f>
        <v>0.7568728522</v>
      </c>
      <c r="C9" s="42">
        <f t="shared" si="4"/>
        <v>0.73</v>
      </c>
      <c r="D9" s="42">
        <f t="shared" si="4"/>
        <v>0.7686915888</v>
      </c>
      <c r="E9" s="42">
        <f t="shared" si="4"/>
        <v>0.6827731092</v>
      </c>
      <c r="F9" s="42">
        <f t="shared" si="4"/>
        <v>0.7392937641</v>
      </c>
      <c r="G9" s="42">
        <f t="shared" si="4"/>
        <v>0.7210051546</v>
      </c>
      <c r="H9" s="42">
        <f t="shared" si="4"/>
        <v>0.7314272042</v>
      </c>
    </row>
    <row r="10">
      <c r="A10" s="43"/>
      <c r="B10" s="44"/>
      <c r="C10" s="44"/>
      <c r="D10" s="44"/>
      <c r="E10" s="45"/>
      <c r="F10" s="45"/>
      <c r="G10" s="45"/>
      <c r="H10" s="45"/>
    </row>
    <row r="11">
      <c r="A11" s="46" t="s">
        <v>57</v>
      </c>
      <c r="B11" s="35">
        <v>1645.0</v>
      </c>
      <c r="C11" s="35">
        <v>1034.0</v>
      </c>
      <c r="D11" s="35">
        <v>2035.0</v>
      </c>
      <c r="E11" s="35">
        <v>2017.0</v>
      </c>
      <c r="F11" s="35">
        <v>2158.0</v>
      </c>
      <c r="G11" s="35">
        <v>1714.0</v>
      </c>
      <c r="H11" s="35">
        <v>10603.0</v>
      </c>
    </row>
    <row r="12">
      <c r="A12" s="47" t="s">
        <v>58</v>
      </c>
      <c r="B12" s="48">
        <f t="shared" ref="B12:H12" si="5">B7-B11</f>
        <v>-481</v>
      </c>
      <c r="C12" s="48">
        <f t="shared" si="5"/>
        <v>566</v>
      </c>
      <c r="D12" s="48">
        <f t="shared" si="5"/>
        <v>-751</v>
      </c>
      <c r="E12" s="48">
        <f t="shared" si="5"/>
        <v>-589</v>
      </c>
      <c r="F12" s="48">
        <f t="shared" si="5"/>
        <v>-827</v>
      </c>
      <c r="G12" s="48">
        <f t="shared" si="5"/>
        <v>-162</v>
      </c>
      <c r="H12" s="48">
        <f t="shared" si="5"/>
        <v>-2244</v>
      </c>
    </row>
    <row r="13">
      <c r="A13" s="11" t="s">
        <v>67</v>
      </c>
      <c r="B13" s="40">
        <f t="shared" ref="B13:H13" si="6">B12/B11</f>
        <v>-0.2924012158</v>
      </c>
      <c r="C13" s="40">
        <f t="shared" si="6"/>
        <v>0.5473887814</v>
      </c>
      <c r="D13" s="40">
        <f t="shared" si="6"/>
        <v>-0.369041769</v>
      </c>
      <c r="E13" s="40">
        <f t="shared" si="6"/>
        <v>-0.2920178483</v>
      </c>
      <c r="F13" s="40">
        <f t="shared" si="6"/>
        <v>-0.3832252085</v>
      </c>
      <c r="G13" s="40">
        <f t="shared" si="6"/>
        <v>-0.09451575263</v>
      </c>
      <c r="H13" s="40">
        <f t="shared" si="6"/>
        <v>-0.2116382156</v>
      </c>
    </row>
    <row r="15">
      <c r="M15" s="36"/>
      <c r="N15" s="36"/>
      <c r="O15" s="36"/>
    </row>
    <row r="16">
      <c r="K16" s="71"/>
      <c r="L16" s="72"/>
    </row>
    <row r="17">
      <c r="L17" s="72"/>
    </row>
    <row r="18">
      <c r="L18" s="72"/>
    </row>
    <row r="19">
      <c r="L19" s="72"/>
    </row>
    <row r="20">
      <c r="L20" s="72"/>
    </row>
    <row r="21">
      <c r="K21" s="71"/>
      <c r="L21" s="72"/>
    </row>
    <row r="22">
      <c r="L22" s="72"/>
    </row>
    <row r="23">
      <c r="L23" s="72"/>
    </row>
    <row r="24">
      <c r="L24" s="72"/>
    </row>
    <row r="25">
      <c r="L25" s="72"/>
    </row>
    <row r="26">
      <c r="K26" s="71"/>
      <c r="L26" s="72"/>
    </row>
    <row r="27">
      <c r="L27" s="72"/>
    </row>
    <row r="28">
      <c r="L28" s="72"/>
    </row>
    <row r="29">
      <c r="L29" s="72"/>
    </row>
    <row r="30">
      <c r="L30" s="72"/>
    </row>
    <row r="31">
      <c r="K31" s="71"/>
      <c r="L31" s="72"/>
    </row>
    <row r="32">
      <c r="L32" s="72"/>
    </row>
    <row r="33">
      <c r="L33" s="72"/>
    </row>
    <row r="34">
      <c r="L34" s="72"/>
    </row>
    <row r="35">
      <c r="L35" s="72"/>
    </row>
    <row r="36">
      <c r="K36" s="71"/>
      <c r="L36" s="73"/>
      <c r="M36" s="74"/>
      <c r="N36" s="74"/>
      <c r="O36" s="74"/>
    </row>
    <row r="37">
      <c r="L37" s="73"/>
      <c r="M37" s="74"/>
      <c r="N37" s="74"/>
      <c r="O37" s="74"/>
    </row>
    <row r="38">
      <c r="L38" s="73"/>
      <c r="M38" s="74"/>
      <c r="N38" s="74"/>
      <c r="O38" s="74"/>
    </row>
    <row r="39">
      <c r="L39" s="73"/>
      <c r="M39" s="74"/>
      <c r="N39" s="74"/>
      <c r="O39" s="74"/>
    </row>
    <row r="40">
      <c r="L40" s="73"/>
      <c r="M40" s="74"/>
      <c r="N40" s="74"/>
      <c r="O40" s="74"/>
    </row>
  </sheetData>
  <mergeCells count="5">
    <mergeCell ref="K16:K20"/>
    <mergeCell ref="K21:K25"/>
    <mergeCell ref="K26:K30"/>
    <mergeCell ref="K31:K35"/>
    <mergeCell ref="K36:K40"/>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6.0"/>
    <col customWidth="1" min="5" max="5" width="20.29"/>
    <col customWidth="1" min="6" max="7" width="16.29"/>
    <col customWidth="1" min="8" max="8" width="19.0"/>
    <col customWidth="1" min="9" max="9" width="38.14"/>
    <col customWidth="1" min="10" max="10" width="16.0"/>
  </cols>
  <sheetData>
    <row r="1">
      <c r="A1" s="1" t="s">
        <v>0</v>
      </c>
      <c r="B1" s="2" t="s">
        <v>1</v>
      </c>
      <c r="C1" s="3" t="s">
        <v>2</v>
      </c>
      <c r="D1" s="3" t="s">
        <v>3</v>
      </c>
      <c r="E1" s="3" t="s">
        <v>4</v>
      </c>
      <c r="F1" s="3" t="s">
        <v>5</v>
      </c>
      <c r="G1" s="3" t="s">
        <v>6</v>
      </c>
      <c r="H1" s="3" t="s">
        <v>7</v>
      </c>
      <c r="I1" s="3" t="s">
        <v>8</v>
      </c>
      <c r="J1" s="4" t="s">
        <v>9</v>
      </c>
      <c r="K1" s="4" t="s">
        <v>10</v>
      </c>
    </row>
    <row r="2">
      <c r="A2" s="5" t="s">
        <v>11</v>
      </c>
      <c r="B2" s="6">
        <v>209.0</v>
      </c>
      <c r="C2" s="6">
        <v>126.0</v>
      </c>
      <c r="D2" s="7">
        <f t="shared" ref="D2:D9" si="1">B2-C2-E2-F2</f>
        <v>78</v>
      </c>
      <c r="E2" s="6">
        <v>4.0</v>
      </c>
      <c r="F2" s="8">
        <v>1.0</v>
      </c>
      <c r="G2" s="9">
        <f t="shared" ref="G2:G10" si="2">C2/B2</f>
        <v>0.6028708134</v>
      </c>
      <c r="H2" s="12">
        <v>2.37750346E8</v>
      </c>
      <c r="I2" s="11"/>
      <c r="J2" s="12"/>
      <c r="K2" s="13"/>
      <c r="L2" s="4" t="s">
        <v>14</v>
      </c>
    </row>
    <row r="3">
      <c r="A3" s="14" t="s">
        <v>15</v>
      </c>
      <c r="B3" s="6">
        <v>258.0</v>
      </c>
      <c r="C3" s="6">
        <v>193.0</v>
      </c>
      <c r="D3" s="7">
        <f t="shared" si="1"/>
        <v>57</v>
      </c>
      <c r="E3" s="6">
        <v>3.0</v>
      </c>
      <c r="F3" s="6">
        <v>5.0</v>
      </c>
      <c r="G3" s="9">
        <f t="shared" si="2"/>
        <v>0.7480620155</v>
      </c>
      <c r="H3" s="12" t="s">
        <v>16</v>
      </c>
      <c r="I3" s="11" t="s">
        <v>14</v>
      </c>
    </row>
    <row r="4">
      <c r="A4" s="5" t="s">
        <v>18</v>
      </c>
      <c r="B4" s="6">
        <v>351.0</v>
      </c>
      <c r="C4" s="6">
        <v>182.0</v>
      </c>
      <c r="D4" s="7">
        <f t="shared" si="1"/>
        <v>99</v>
      </c>
      <c r="E4" s="6">
        <v>8.0</v>
      </c>
      <c r="F4" s="6">
        <v>62.0</v>
      </c>
      <c r="G4" s="9">
        <f t="shared" si="2"/>
        <v>0.5185185185</v>
      </c>
      <c r="H4" s="12" t="s">
        <v>21</v>
      </c>
      <c r="I4" s="11" t="s">
        <v>22</v>
      </c>
      <c r="L4" s="4" t="s">
        <v>14</v>
      </c>
    </row>
    <row r="5">
      <c r="A5" s="5" t="s">
        <v>20</v>
      </c>
      <c r="B5" s="6">
        <v>488.0</v>
      </c>
      <c r="C5" s="6">
        <v>332.0</v>
      </c>
      <c r="D5" s="7">
        <f t="shared" si="1"/>
        <v>145</v>
      </c>
      <c r="E5" s="6">
        <v>1.0</v>
      </c>
      <c r="F5" s="6">
        <v>10.0</v>
      </c>
      <c r="G5" s="9">
        <f t="shared" si="2"/>
        <v>0.6803278689</v>
      </c>
      <c r="H5" s="12" t="s">
        <v>24</v>
      </c>
      <c r="I5" s="11" t="s">
        <v>14</v>
      </c>
    </row>
    <row r="6">
      <c r="A6" s="5" t="s">
        <v>25</v>
      </c>
      <c r="B6" s="6">
        <v>331.0</v>
      </c>
      <c r="C6" s="6">
        <v>253.0</v>
      </c>
      <c r="D6" s="7">
        <f t="shared" si="1"/>
        <v>68</v>
      </c>
      <c r="E6" s="6">
        <v>2.0</v>
      </c>
      <c r="F6" s="6">
        <v>8.0</v>
      </c>
      <c r="G6" s="9">
        <f t="shared" si="2"/>
        <v>0.7643504532</v>
      </c>
      <c r="H6" s="12" t="s">
        <v>26</v>
      </c>
      <c r="I6" s="11" t="s">
        <v>14</v>
      </c>
    </row>
    <row r="7">
      <c r="A7" s="5" t="s">
        <v>27</v>
      </c>
      <c r="B7" s="6">
        <v>141.0</v>
      </c>
      <c r="C7" s="6">
        <v>79.0</v>
      </c>
      <c r="D7" s="7">
        <f t="shared" si="1"/>
        <v>60</v>
      </c>
      <c r="E7" s="6">
        <v>2.0</v>
      </c>
      <c r="F7" s="6"/>
      <c r="G7" s="9">
        <f t="shared" si="2"/>
        <v>0.5602836879</v>
      </c>
      <c r="H7" s="15"/>
      <c r="I7" s="15"/>
    </row>
    <row r="8">
      <c r="A8" s="5" t="s">
        <v>28</v>
      </c>
      <c r="B8" s="6">
        <v>139.0</v>
      </c>
      <c r="C8" s="6">
        <v>86.0</v>
      </c>
      <c r="D8" s="7">
        <f t="shared" si="1"/>
        <v>51</v>
      </c>
      <c r="E8" s="6">
        <v>2.0</v>
      </c>
      <c r="F8" s="7"/>
      <c r="G8" s="9">
        <f t="shared" si="2"/>
        <v>0.618705036</v>
      </c>
      <c r="H8" s="15"/>
      <c r="I8" s="15"/>
    </row>
    <row r="9">
      <c r="A9" s="14" t="s">
        <v>29</v>
      </c>
      <c r="B9" s="6">
        <v>68.0</v>
      </c>
      <c r="C9" s="6">
        <v>42.0</v>
      </c>
      <c r="D9" s="7">
        <f t="shared" si="1"/>
        <v>26</v>
      </c>
      <c r="E9" s="6"/>
      <c r="F9" s="7"/>
      <c r="G9" s="9">
        <f t="shared" si="2"/>
        <v>0.6176470588</v>
      </c>
      <c r="H9" s="15"/>
      <c r="I9" s="15"/>
    </row>
    <row r="10">
      <c r="A10" s="5" t="s">
        <v>1</v>
      </c>
      <c r="B10" s="16">
        <f t="shared" ref="B10:F10" si="3">sum(B2:B9)</f>
        <v>1985</v>
      </c>
      <c r="C10" s="16">
        <f t="shared" si="3"/>
        <v>1293</v>
      </c>
      <c r="D10" s="16">
        <f t="shared" si="3"/>
        <v>584</v>
      </c>
      <c r="E10" s="16">
        <f t="shared" si="3"/>
        <v>22</v>
      </c>
      <c r="F10" s="16">
        <f t="shared" si="3"/>
        <v>86</v>
      </c>
      <c r="G10" s="9">
        <f t="shared" si="2"/>
        <v>0.6513853904</v>
      </c>
      <c r="H10" s="15"/>
      <c r="I10" s="15"/>
    </row>
    <row r="11">
      <c r="A11" s="5" t="s">
        <v>31</v>
      </c>
      <c r="B11" s="17"/>
      <c r="C11" s="9">
        <f t="shared" ref="C11:F11" si="4">C10/$B$10</f>
        <v>0.6513853904</v>
      </c>
      <c r="D11" s="9">
        <f t="shared" si="4"/>
        <v>0.2942065491</v>
      </c>
      <c r="E11" s="9">
        <f t="shared" si="4"/>
        <v>0.01108312343</v>
      </c>
      <c r="F11" s="9">
        <f t="shared" si="4"/>
        <v>0.04332493703</v>
      </c>
      <c r="G11" s="17"/>
      <c r="H11" s="15"/>
      <c r="I11" s="15"/>
    </row>
    <row r="15">
      <c r="A15" s="1" t="s">
        <v>0</v>
      </c>
      <c r="B15" s="18">
        <v>43740.0</v>
      </c>
      <c r="C15" s="18">
        <v>43739.0</v>
      </c>
      <c r="D15" s="19" t="s">
        <v>32</v>
      </c>
      <c r="F15" s="1" t="s">
        <v>0</v>
      </c>
      <c r="G15" s="1" t="s">
        <v>6</v>
      </c>
    </row>
    <row r="16">
      <c r="A16" s="5" t="s">
        <v>11</v>
      </c>
      <c r="B16" s="21">
        <f t="shared" ref="B16:B23" si="5">B2</f>
        <v>209</v>
      </c>
      <c r="C16" s="21">
        <v>196.0</v>
      </c>
      <c r="D16" s="22">
        <f t="shared" ref="D16:D24" si="6">(B16-C16)/C16</f>
        <v>0.06632653061</v>
      </c>
      <c r="F16" s="23" t="s">
        <v>11</v>
      </c>
      <c r="G16" s="24">
        <v>0.6</v>
      </c>
    </row>
    <row r="17">
      <c r="A17" s="14" t="s">
        <v>15</v>
      </c>
      <c r="B17" s="21">
        <f t="shared" si="5"/>
        <v>258</v>
      </c>
      <c r="C17" s="21">
        <v>253.0</v>
      </c>
      <c r="D17" s="22">
        <f t="shared" si="6"/>
        <v>0.01976284585</v>
      </c>
      <c r="F17" s="1" t="s">
        <v>15</v>
      </c>
      <c r="G17" s="24">
        <v>0.75</v>
      </c>
    </row>
    <row r="18">
      <c r="A18" s="5" t="s">
        <v>18</v>
      </c>
      <c r="B18" s="21">
        <f t="shared" si="5"/>
        <v>351</v>
      </c>
      <c r="C18" s="21">
        <v>363.0</v>
      </c>
      <c r="D18" s="22">
        <f t="shared" si="6"/>
        <v>-0.03305785124</v>
      </c>
      <c r="F18" s="23" t="s">
        <v>18</v>
      </c>
      <c r="G18" s="24">
        <v>0.52</v>
      </c>
    </row>
    <row r="19">
      <c r="A19" s="5" t="s">
        <v>20</v>
      </c>
      <c r="B19" s="21">
        <f t="shared" si="5"/>
        <v>488</v>
      </c>
      <c r="C19" s="21">
        <v>645.0</v>
      </c>
      <c r="D19" s="22">
        <f t="shared" si="6"/>
        <v>-0.2434108527</v>
      </c>
      <c r="F19" s="23" t="s">
        <v>20</v>
      </c>
      <c r="G19" s="24">
        <v>0.68</v>
      </c>
    </row>
    <row r="20">
      <c r="A20" s="5" t="s">
        <v>25</v>
      </c>
      <c r="B20" s="21">
        <f t="shared" si="5"/>
        <v>331</v>
      </c>
      <c r="C20" s="21">
        <v>312.0</v>
      </c>
      <c r="D20" s="22">
        <f t="shared" si="6"/>
        <v>0.0608974359</v>
      </c>
      <c r="F20" s="23" t="s">
        <v>25</v>
      </c>
      <c r="G20" s="24">
        <v>0.76</v>
      </c>
    </row>
    <row r="21">
      <c r="A21" s="5" t="s">
        <v>27</v>
      </c>
      <c r="B21" s="21">
        <f t="shared" si="5"/>
        <v>141</v>
      </c>
      <c r="C21" s="21">
        <v>111.0</v>
      </c>
      <c r="D21" s="22">
        <f t="shared" si="6"/>
        <v>0.2702702703</v>
      </c>
      <c r="F21" s="23" t="s">
        <v>27</v>
      </c>
      <c r="G21" s="24">
        <v>0.56</v>
      </c>
    </row>
    <row r="22">
      <c r="A22" s="5" t="s">
        <v>28</v>
      </c>
      <c r="B22" s="21">
        <f t="shared" si="5"/>
        <v>139</v>
      </c>
      <c r="C22" s="21">
        <v>97.0</v>
      </c>
      <c r="D22" s="22">
        <f t="shared" si="6"/>
        <v>0.4329896907</v>
      </c>
      <c r="F22" s="23" t="s">
        <v>28</v>
      </c>
      <c r="G22" s="24">
        <v>0.62</v>
      </c>
    </row>
    <row r="23">
      <c r="A23" s="14" t="s">
        <v>29</v>
      </c>
      <c r="B23" s="21">
        <f t="shared" si="5"/>
        <v>68</v>
      </c>
      <c r="C23" s="21">
        <v>55.0</v>
      </c>
      <c r="D23" s="22">
        <f t="shared" si="6"/>
        <v>0.2363636364</v>
      </c>
      <c r="F23" s="1" t="s">
        <v>29</v>
      </c>
      <c r="G23" s="24">
        <v>0.62</v>
      </c>
    </row>
    <row r="24">
      <c r="A24" s="5" t="s">
        <v>1</v>
      </c>
      <c r="B24" s="23">
        <f t="shared" ref="B24:C24" si="7">sum(B16:B23)</f>
        <v>1985</v>
      </c>
      <c r="C24" s="23">
        <f t="shared" si="7"/>
        <v>2032</v>
      </c>
      <c r="D24" s="25">
        <f t="shared" si="6"/>
        <v>-0.02312992126</v>
      </c>
      <c r="F24" s="23" t="s">
        <v>1</v>
      </c>
      <c r="G24" s="24">
        <v>0.65</v>
      </c>
    </row>
  </sheetData>
  <conditionalFormatting sqref="G2:G10">
    <cfRule type="colorScale" priority="1">
      <colorScale>
        <cfvo type="min"/>
        <cfvo type="percentile" val="50"/>
        <cfvo type="max"/>
        <color rgb="FFE67C73"/>
        <color rgb="FFFFFFFF"/>
        <color rgb="FF57BB8A"/>
      </colorScale>
    </cfRule>
  </conditionalFormatting>
  <conditionalFormatting sqref="G16:G24">
    <cfRule type="colorScale" priority="2">
      <colorScale>
        <cfvo type="min"/>
        <cfvo type="percentile" val="50"/>
        <cfvo type="max"/>
        <color rgb="FFE67C73"/>
        <color rgb="FFFFFFFF"/>
        <color rgb="FF57BB8A"/>
      </colorScale>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6.0"/>
    <col customWidth="1" min="5" max="5" width="20.29"/>
    <col customWidth="1" min="6" max="7" width="16.29"/>
    <col customWidth="1" min="8" max="8" width="19.0"/>
    <col customWidth="1" min="9" max="9" width="38.14"/>
    <col customWidth="1" min="10" max="10" width="16.0"/>
  </cols>
  <sheetData>
    <row r="1">
      <c r="A1" s="1" t="s">
        <v>0</v>
      </c>
      <c r="B1" s="2" t="s">
        <v>1</v>
      </c>
      <c r="C1" s="3" t="s">
        <v>2</v>
      </c>
      <c r="D1" s="3" t="s">
        <v>3</v>
      </c>
      <c r="E1" s="3" t="s">
        <v>4</v>
      </c>
      <c r="F1" s="3" t="s">
        <v>5</v>
      </c>
      <c r="G1" s="3" t="s">
        <v>6</v>
      </c>
      <c r="H1" s="3" t="s">
        <v>7</v>
      </c>
      <c r="I1" s="3" t="s">
        <v>8</v>
      </c>
      <c r="J1" s="4" t="s">
        <v>9</v>
      </c>
      <c r="K1" s="4" t="s">
        <v>10</v>
      </c>
    </row>
    <row r="2">
      <c r="A2" s="5" t="s">
        <v>11</v>
      </c>
      <c r="B2" s="6">
        <v>198.0</v>
      </c>
      <c r="C2" s="6">
        <f>57+58</f>
        <v>115</v>
      </c>
      <c r="D2" s="7">
        <f t="shared" ref="D2:D10" si="1">B2-C2-E2-F2</f>
        <v>82</v>
      </c>
      <c r="E2" s="6">
        <v>1.0</v>
      </c>
      <c r="F2" s="8">
        <v>0.0</v>
      </c>
      <c r="G2" s="9">
        <f t="shared" ref="G2:G11" si="2">C2/B2</f>
        <v>0.5808080808</v>
      </c>
      <c r="H2" s="10"/>
      <c r="I2" s="11"/>
      <c r="J2" s="12"/>
      <c r="K2" s="13"/>
      <c r="L2" s="4" t="s">
        <v>14</v>
      </c>
    </row>
    <row r="3">
      <c r="A3" s="14" t="s">
        <v>15</v>
      </c>
      <c r="B3" s="6">
        <v>271.0</v>
      </c>
      <c r="C3" s="6">
        <f>77+89</f>
        <v>166</v>
      </c>
      <c r="D3" s="7">
        <f t="shared" si="1"/>
        <v>96</v>
      </c>
      <c r="E3" s="6">
        <v>1.0</v>
      </c>
      <c r="F3" s="6">
        <v>8.0</v>
      </c>
      <c r="G3" s="9">
        <f t="shared" si="2"/>
        <v>0.6125461255</v>
      </c>
      <c r="H3" s="12" t="s">
        <v>17</v>
      </c>
      <c r="I3" s="11" t="s">
        <v>14</v>
      </c>
    </row>
    <row r="4">
      <c r="A4" s="5" t="s">
        <v>18</v>
      </c>
      <c r="B4" s="6">
        <v>413.0</v>
      </c>
      <c r="C4" s="6">
        <v>303.0</v>
      </c>
      <c r="D4" s="7">
        <f t="shared" si="1"/>
        <v>93</v>
      </c>
      <c r="E4" s="6">
        <v>5.0</v>
      </c>
      <c r="F4" s="6">
        <v>12.0</v>
      </c>
      <c r="G4" s="9">
        <f t="shared" si="2"/>
        <v>0.7336561743</v>
      </c>
      <c r="H4" s="12" t="s">
        <v>19</v>
      </c>
      <c r="I4" s="11" t="s">
        <v>14</v>
      </c>
      <c r="L4" s="4" t="s">
        <v>14</v>
      </c>
    </row>
    <row r="5">
      <c r="A5" s="5" t="s">
        <v>20</v>
      </c>
      <c r="B5" s="6">
        <v>441.0</v>
      </c>
      <c r="C5" s="6">
        <v>371.0</v>
      </c>
      <c r="D5" s="7">
        <f t="shared" si="1"/>
        <v>61</v>
      </c>
      <c r="E5" s="6">
        <v>2.0</v>
      </c>
      <c r="F5" s="6">
        <v>7.0</v>
      </c>
      <c r="G5" s="9">
        <f t="shared" si="2"/>
        <v>0.8412698413</v>
      </c>
      <c r="H5" s="12" t="s">
        <v>23</v>
      </c>
      <c r="I5" s="11" t="s">
        <v>14</v>
      </c>
    </row>
    <row r="6">
      <c r="A6" s="5" t="s">
        <v>25</v>
      </c>
      <c r="B6" s="6">
        <v>334.0</v>
      </c>
      <c r="C6" s="6"/>
      <c r="D6" s="7">
        <f t="shared" si="1"/>
        <v>334</v>
      </c>
      <c r="E6" s="6">
        <v>0.0</v>
      </c>
      <c r="F6" s="6">
        <v>0.0</v>
      </c>
      <c r="G6" s="9">
        <f t="shared" si="2"/>
        <v>0</v>
      </c>
      <c r="H6" s="10"/>
      <c r="I6" s="11"/>
    </row>
    <row r="7">
      <c r="A7" s="5" t="s">
        <v>27</v>
      </c>
      <c r="B7" s="6"/>
      <c r="C7" s="6"/>
      <c r="D7" s="7">
        <f t="shared" si="1"/>
        <v>0</v>
      </c>
      <c r="E7" s="6"/>
      <c r="F7" s="6"/>
      <c r="G7" s="9" t="str">
        <f t="shared" si="2"/>
        <v>#DIV/0!</v>
      </c>
      <c r="H7" s="15"/>
      <c r="I7" s="15"/>
    </row>
    <row r="8">
      <c r="A8" s="5" t="s">
        <v>28</v>
      </c>
      <c r="B8" s="6"/>
      <c r="C8" s="6"/>
      <c r="D8" s="7">
        <f t="shared" si="1"/>
        <v>0</v>
      </c>
      <c r="E8" s="6"/>
      <c r="F8" s="7"/>
      <c r="G8" s="9" t="str">
        <f t="shared" si="2"/>
        <v>#DIV/0!</v>
      </c>
      <c r="H8" s="15"/>
      <c r="I8" s="15"/>
    </row>
    <row r="9">
      <c r="A9" s="14" t="s">
        <v>29</v>
      </c>
      <c r="B9" s="6"/>
      <c r="C9" s="6"/>
      <c r="D9" s="7">
        <f t="shared" si="1"/>
        <v>0</v>
      </c>
      <c r="E9" s="6"/>
      <c r="F9" s="7"/>
      <c r="G9" s="9" t="str">
        <f t="shared" si="2"/>
        <v>#DIV/0!</v>
      </c>
      <c r="H9" s="15"/>
      <c r="I9" s="15"/>
    </row>
    <row r="10">
      <c r="A10" s="14" t="s">
        <v>30</v>
      </c>
      <c r="B10" s="16"/>
      <c r="C10" s="16"/>
      <c r="D10" s="7">
        <f t="shared" si="1"/>
        <v>0</v>
      </c>
      <c r="E10" s="16"/>
      <c r="F10" s="16"/>
      <c r="G10" s="9" t="str">
        <f t="shared" si="2"/>
        <v>#DIV/0!</v>
      </c>
      <c r="H10" s="15"/>
      <c r="I10" s="15"/>
    </row>
    <row r="11">
      <c r="A11" s="5" t="s">
        <v>1</v>
      </c>
      <c r="B11" s="16">
        <f t="shared" ref="B11:F11" si="3">sum(B2:B10)</f>
        <v>1657</v>
      </c>
      <c r="C11" s="16">
        <f t="shared" si="3"/>
        <v>955</v>
      </c>
      <c r="D11" s="16">
        <f t="shared" si="3"/>
        <v>666</v>
      </c>
      <c r="E11" s="16">
        <f t="shared" si="3"/>
        <v>9</v>
      </c>
      <c r="F11" s="16">
        <f t="shared" si="3"/>
        <v>27</v>
      </c>
      <c r="G11" s="9">
        <f t="shared" si="2"/>
        <v>0.5763427882</v>
      </c>
      <c r="H11" s="15"/>
      <c r="I11" s="15"/>
    </row>
    <row r="12">
      <c r="A12" s="5" t="s">
        <v>31</v>
      </c>
      <c r="B12" s="17"/>
      <c r="C12" s="9">
        <f t="shared" ref="C12:F12" si="4">C11/$B$11</f>
        <v>0.5763427882</v>
      </c>
      <c r="D12" s="9">
        <f t="shared" si="4"/>
        <v>0.401931201</v>
      </c>
      <c r="E12" s="9">
        <f t="shared" si="4"/>
        <v>0.005431502716</v>
      </c>
      <c r="F12" s="9">
        <f t="shared" si="4"/>
        <v>0.01629450815</v>
      </c>
      <c r="G12" s="17"/>
      <c r="H12" s="15"/>
      <c r="I12" s="15"/>
    </row>
    <row r="16">
      <c r="A16" s="1" t="s">
        <v>0</v>
      </c>
      <c r="B16" s="18">
        <v>43741.0</v>
      </c>
      <c r="C16" s="18">
        <v>43740.0</v>
      </c>
      <c r="D16" s="19" t="s">
        <v>32</v>
      </c>
      <c r="F16" s="1" t="s">
        <v>0</v>
      </c>
      <c r="G16" s="1" t="s">
        <v>6</v>
      </c>
    </row>
    <row r="17">
      <c r="A17" s="5" t="s">
        <v>11</v>
      </c>
      <c r="B17" s="21">
        <f t="shared" ref="B17:B25" si="5">B2</f>
        <v>198</v>
      </c>
      <c r="C17" s="21">
        <v>209.0</v>
      </c>
      <c r="D17" s="22">
        <f t="shared" ref="D17:D26" si="6">(B17-C17)/C17</f>
        <v>-0.05263157895</v>
      </c>
      <c r="F17" s="23" t="s">
        <v>11</v>
      </c>
      <c r="G17" s="24"/>
    </row>
    <row r="18">
      <c r="A18" s="14" t="s">
        <v>15</v>
      </c>
      <c r="B18" s="21">
        <f t="shared" si="5"/>
        <v>271</v>
      </c>
      <c r="C18" s="21">
        <v>258.0</v>
      </c>
      <c r="D18" s="22">
        <f t="shared" si="6"/>
        <v>0.0503875969</v>
      </c>
      <c r="F18" s="1" t="s">
        <v>15</v>
      </c>
      <c r="G18" s="24"/>
    </row>
    <row r="19">
      <c r="A19" s="5" t="s">
        <v>18</v>
      </c>
      <c r="B19" s="21">
        <f t="shared" si="5"/>
        <v>413</v>
      </c>
      <c r="C19" s="21">
        <v>351.0</v>
      </c>
      <c r="D19" s="22">
        <f t="shared" si="6"/>
        <v>0.1766381766</v>
      </c>
      <c r="F19" s="23" t="s">
        <v>18</v>
      </c>
      <c r="G19" s="24"/>
    </row>
    <row r="20">
      <c r="A20" s="5" t="s">
        <v>20</v>
      </c>
      <c r="B20" s="21">
        <f t="shared" si="5"/>
        <v>441</v>
      </c>
      <c r="C20" s="21">
        <v>488.0</v>
      </c>
      <c r="D20" s="22">
        <f t="shared" si="6"/>
        <v>-0.09631147541</v>
      </c>
      <c r="F20" s="23" t="s">
        <v>20</v>
      </c>
      <c r="G20" s="24"/>
    </row>
    <row r="21">
      <c r="A21" s="5" t="s">
        <v>25</v>
      </c>
      <c r="B21" s="21">
        <f t="shared" si="5"/>
        <v>334</v>
      </c>
      <c r="C21" s="21">
        <v>331.0</v>
      </c>
      <c r="D21" s="22">
        <f t="shared" si="6"/>
        <v>0.009063444109</v>
      </c>
      <c r="F21" s="23" t="s">
        <v>25</v>
      </c>
      <c r="G21" s="24"/>
    </row>
    <row r="22">
      <c r="A22" s="5" t="s">
        <v>27</v>
      </c>
      <c r="B22" s="21" t="str">
        <f t="shared" si="5"/>
        <v/>
      </c>
      <c r="C22" s="21">
        <v>141.0</v>
      </c>
      <c r="D22" s="22">
        <f t="shared" si="6"/>
        <v>-1</v>
      </c>
      <c r="F22" s="23" t="s">
        <v>27</v>
      </c>
      <c r="G22" s="24"/>
    </row>
    <row r="23">
      <c r="A23" s="5" t="s">
        <v>28</v>
      </c>
      <c r="B23" s="21" t="str">
        <f t="shared" si="5"/>
        <v/>
      </c>
      <c r="C23" s="21">
        <v>139.0</v>
      </c>
      <c r="D23" s="22">
        <f t="shared" si="6"/>
        <v>-1</v>
      </c>
      <c r="F23" s="23" t="s">
        <v>28</v>
      </c>
      <c r="G23" s="24"/>
    </row>
    <row r="24">
      <c r="A24" s="14" t="s">
        <v>29</v>
      </c>
      <c r="B24" s="21" t="str">
        <f t="shared" si="5"/>
        <v/>
      </c>
      <c r="C24" s="21">
        <v>68.0</v>
      </c>
      <c r="D24" s="22">
        <f t="shared" si="6"/>
        <v>-1</v>
      </c>
      <c r="F24" s="1" t="s">
        <v>29</v>
      </c>
      <c r="G24" s="24"/>
    </row>
    <row r="25">
      <c r="A25" s="14" t="s">
        <v>30</v>
      </c>
      <c r="B25" s="21" t="str">
        <f t="shared" si="5"/>
        <v/>
      </c>
      <c r="C25" s="21" t="s">
        <v>36</v>
      </c>
      <c r="D25" s="22" t="str">
        <f t="shared" si="6"/>
        <v>#VALUE!</v>
      </c>
      <c r="F25" s="14" t="s">
        <v>30</v>
      </c>
      <c r="G25" s="24"/>
    </row>
    <row r="26">
      <c r="A26" s="5" t="s">
        <v>1</v>
      </c>
      <c r="B26" s="23">
        <f>sum(B17:B24)</f>
        <v>1657</v>
      </c>
      <c r="C26" s="23">
        <v>1985.0</v>
      </c>
      <c r="D26" s="25">
        <f t="shared" si="6"/>
        <v>-0.1652392947</v>
      </c>
      <c r="F26" s="23" t="s">
        <v>1</v>
      </c>
      <c r="G26" s="24"/>
    </row>
  </sheetData>
  <conditionalFormatting sqref="G2:G11">
    <cfRule type="colorScale" priority="1">
      <colorScale>
        <cfvo type="min"/>
        <cfvo type="percentile" val="50"/>
        <cfvo type="max"/>
        <color rgb="FFE67C73"/>
        <color rgb="FFFFFFFF"/>
        <color rgb="FF57BB8A"/>
      </colorScale>
    </cfRule>
  </conditionalFormatting>
  <conditionalFormatting sqref="G17:G26">
    <cfRule type="colorScale" priority="2">
      <colorScale>
        <cfvo type="min"/>
        <cfvo type="percentile" val="50"/>
        <cfvo type="max"/>
        <color rgb="FFE67C73"/>
        <color rgb="FFFFFFFF"/>
        <color rgb="FF57BB8A"/>
      </colorScale>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6.0"/>
    <col customWidth="1" min="5" max="5" width="20.29"/>
    <col customWidth="1" min="6" max="7" width="16.29"/>
    <col customWidth="1" min="8" max="8" width="19.0"/>
    <col customWidth="1" min="9" max="9" width="38.14"/>
    <col customWidth="1" min="10" max="10" width="16.0"/>
  </cols>
  <sheetData>
    <row r="1">
      <c r="A1" s="1" t="s">
        <v>0</v>
      </c>
      <c r="B1" s="2" t="s">
        <v>1</v>
      </c>
      <c r="C1" s="3" t="s">
        <v>2</v>
      </c>
      <c r="D1" s="3" t="s">
        <v>3</v>
      </c>
      <c r="E1" s="3" t="s">
        <v>4</v>
      </c>
      <c r="F1" s="3" t="s">
        <v>5</v>
      </c>
      <c r="G1" s="3" t="s">
        <v>6</v>
      </c>
      <c r="H1" s="3" t="s">
        <v>7</v>
      </c>
      <c r="I1" s="3" t="s">
        <v>8</v>
      </c>
    </row>
    <row r="2">
      <c r="A2" s="5" t="s">
        <v>11</v>
      </c>
      <c r="B2" s="6">
        <v>224.0</v>
      </c>
      <c r="C2" s="6">
        <v>128.0</v>
      </c>
      <c r="D2" s="7">
        <f t="shared" ref="D2:D10" si="1">B2-C2-E2-F2</f>
        <v>94</v>
      </c>
      <c r="E2" s="6">
        <v>0.0</v>
      </c>
      <c r="F2" s="8">
        <v>2.0</v>
      </c>
      <c r="G2" s="9">
        <f t="shared" ref="G2:G11" si="2">C2/B2</f>
        <v>0.5714285714</v>
      </c>
      <c r="H2" s="10" t="s">
        <v>38</v>
      </c>
      <c r="I2" s="11" t="s">
        <v>14</v>
      </c>
      <c r="J2" s="12"/>
      <c r="K2" s="13"/>
      <c r="L2" s="4" t="s">
        <v>14</v>
      </c>
    </row>
    <row r="3">
      <c r="A3" s="14" t="s">
        <v>15</v>
      </c>
      <c r="B3" s="6">
        <v>334.0</v>
      </c>
      <c r="C3" s="6">
        <v>252.0</v>
      </c>
      <c r="D3" s="7">
        <f t="shared" si="1"/>
        <v>72</v>
      </c>
      <c r="E3" s="6">
        <v>4.0</v>
      </c>
      <c r="F3" s="6">
        <v>6.0</v>
      </c>
      <c r="G3" s="9">
        <f t="shared" si="2"/>
        <v>0.754491018</v>
      </c>
      <c r="H3" s="10"/>
      <c r="I3" s="11" t="s">
        <v>39</v>
      </c>
    </row>
    <row r="4">
      <c r="A4" s="5" t="s">
        <v>18</v>
      </c>
      <c r="B4" s="6">
        <v>388.0</v>
      </c>
      <c r="C4" s="6">
        <v>247.0</v>
      </c>
      <c r="D4" s="7">
        <f t="shared" si="1"/>
        <v>100</v>
      </c>
      <c r="E4" s="6">
        <v>2.0</v>
      </c>
      <c r="F4" s="6">
        <v>39.0</v>
      </c>
      <c r="G4" s="9">
        <f t="shared" si="2"/>
        <v>0.6365979381</v>
      </c>
      <c r="H4" s="10" t="s">
        <v>40</v>
      </c>
      <c r="I4" s="11" t="s">
        <v>14</v>
      </c>
      <c r="L4" s="4" t="s">
        <v>14</v>
      </c>
    </row>
    <row r="5">
      <c r="A5" s="5" t="s">
        <v>20</v>
      </c>
      <c r="B5" s="6">
        <v>440.0</v>
      </c>
      <c r="C5" s="6">
        <v>356.0</v>
      </c>
      <c r="D5" s="7">
        <f t="shared" si="1"/>
        <v>63</v>
      </c>
      <c r="E5" s="6">
        <v>2.0</v>
      </c>
      <c r="F5" s="6">
        <v>19.0</v>
      </c>
      <c r="G5" s="9">
        <f t="shared" si="2"/>
        <v>0.8090909091</v>
      </c>
      <c r="H5" s="12" t="s">
        <v>42</v>
      </c>
      <c r="I5" s="11" t="s">
        <v>14</v>
      </c>
    </row>
    <row r="6">
      <c r="A6" s="5" t="s">
        <v>25</v>
      </c>
      <c r="B6" s="6">
        <v>339.0</v>
      </c>
      <c r="C6" s="6">
        <v>287.0</v>
      </c>
      <c r="D6" s="7">
        <f t="shared" si="1"/>
        <v>46</v>
      </c>
      <c r="E6" s="6">
        <v>2.0</v>
      </c>
      <c r="F6" s="6">
        <v>4.0</v>
      </c>
      <c r="G6" s="9">
        <f t="shared" si="2"/>
        <v>0.8466076696</v>
      </c>
      <c r="H6" s="10" t="s">
        <v>43</v>
      </c>
      <c r="I6" s="11" t="s">
        <v>14</v>
      </c>
    </row>
    <row r="7">
      <c r="A7" s="5" t="s">
        <v>27</v>
      </c>
      <c r="B7" s="6">
        <v>142.0</v>
      </c>
      <c r="C7" s="6">
        <v>106.0</v>
      </c>
      <c r="D7" s="7">
        <f t="shared" si="1"/>
        <v>35</v>
      </c>
      <c r="E7" s="6"/>
      <c r="F7" s="6">
        <v>1.0</v>
      </c>
      <c r="G7" s="9">
        <f t="shared" si="2"/>
        <v>0.7464788732</v>
      </c>
      <c r="H7" s="12">
        <v>4.43325656E8</v>
      </c>
      <c r="I7" s="15"/>
    </row>
    <row r="8">
      <c r="A8" s="5" t="s">
        <v>28</v>
      </c>
      <c r="B8" s="6">
        <v>111.0</v>
      </c>
      <c r="C8" s="6">
        <v>66.0</v>
      </c>
      <c r="D8" s="7">
        <f t="shared" si="1"/>
        <v>43</v>
      </c>
      <c r="E8" s="6">
        <v>2.0</v>
      </c>
      <c r="F8" s="6">
        <v>0.0</v>
      </c>
      <c r="G8" s="9">
        <f t="shared" si="2"/>
        <v>0.5945945946</v>
      </c>
      <c r="H8" s="15"/>
      <c r="I8" s="15"/>
    </row>
    <row r="9">
      <c r="A9" s="14" t="s">
        <v>29</v>
      </c>
      <c r="B9" s="6">
        <v>58.0</v>
      </c>
      <c r="C9" s="6">
        <v>40.0</v>
      </c>
      <c r="D9" s="7">
        <f t="shared" si="1"/>
        <v>18</v>
      </c>
      <c r="E9" s="6"/>
      <c r="F9" s="7"/>
      <c r="G9" s="9">
        <f t="shared" si="2"/>
        <v>0.6896551724</v>
      </c>
      <c r="H9" s="15"/>
      <c r="I9" s="15"/>
    </row>
    <row r="10">
      <c r="A10" s="14" t="s">
        <v>30</v>
      </c>
      <c r="B10" s="33">
        <v>21.0</v>
      </c>
      <c r="C10" s="33">
        <v>17.0</v>
      </c>
      <c r="D10" s="7">
        <f t="shared" si="1"/>
        <v>3</v>
      </c>
      <c r="E10" s="33">
        <v>1.0</v>
      </c>
      <c r="F10" s="16"/>
      <c r="G10" s="9">
        <f t="shared" si="2"/>
        <v>0.8095238095</v>
      </c>
      <c r="H10" s="15"/>
      <c r="I10" s="15"/>
    </row>
    <row r="11">
      <c r="A11" s="5" t="s">
        <v>1</v>
      </c>
      <c r="B11" s="16">
        <f t="shared" ref="B11:F11" si="3">sum(B2:B10)</f>
        <v>2057</v>
      </c>
      <c r="C11" s="16">
        <f t="shared" si="3"/>
        <v>1499</v>
      </c>
      <c r="D11" s="16">
        <f t="shared" si="3"/>
        <v>474</v>
      </c>
      <c r="E11" s="16">
        <f t="shared" si="3"/>
        <v>13</v>
      </c>
      <c r="F11" s="16">
        <f t="shared" si="3"/>
        <v>71</v>
      </c>
      <c r="G11" s="9">
        <f t="shared" si="2"/>
        <v>0.7287311619</v>
      </c>
      <c r="H11" s="15"/>
      <c r="I11" s="15"/>
    </row>
    <row r="12">
      <c r="A12" s="5" t="s">
        <v>31</v>
      </c>
      <c r="B12" s="17"/>
      <c r="C12" s="9">
        <f t="shared" ref="C12:F12" si="4">C11/$B$11</f>
        <v>0.7287311619</v>
      </c>
      <c r="D12" s="9">
        <f t="shared" si="4"/>
        <v>0.2304326689</v>
      </c>
      <c r="E12" s="9">
        <f t="shared" si="4"/>
        <v>0.006319883325</v>
      </c>
      <c r="F12" s="9">
        <f t="shared" si="4"/>
        <v>0.03451628585</v>
      </c>
      <c r="G12" s="17"/>
      <c r="H12" s="15"/>
      <c r="I12" s="15"/>
    </row>
    <row r="16">
      <c r="A16" s="1" t="s">
        <v>0</v>
      </c>
      <c r="B16" s="18">
        <v>43742.0</v>
      </c>
      <c r="C16" s="18">
        <v>43741.0</v>
      </c>
      <c r="D16" s="19" t="s">
        <v>32</v>
      </c>
      <c r="F16" s="1" t="s">
        <v>0</v>
      </c>
      <c r="G16" s="1" t="s">
        <v>6</v>
      </c>
    </row>
    <row r="17">
      <c r="A17" s="5" t="s">
        <v>11</v>
      </c>
      <c r="B17" s="21">
        <f t="shared" ref="B17:B25" si="5">B2</f>
        <v>224</v>
      </c>
      <c r="C17" s="21">
        <v>198.0</v>
      </c>
      <c r="D17" s="22">
        <f t="shared" ref="D17:D26" si="6">(B17-C17)/C17</f>
        <v>0.1313131313</v>
      </c>
      <c r="F17" s="23" t="s">
        <v>11</v>
      </c>
      <c r="G17" s="24">
        <f t="shared" ref="G17:G26" si="7">G2</f>
        <v>0.5714285714</v>
      </c>
    </row>
    <row r="18">
      <c r="A18" s="14" t="s">
        <v>15</v>
      </c>
      <c r="B18" s="21">
        <f t="shared" si="5"/>
        <v>334</v>
      </c>
      <c r="C18" s="21">
        <v>271.0</v>
      </c>
      <c r="D18" s="22">
        <f t="shared" si="6"/>
        <v>0.2324723247</v>
      </c>
      <c r="F18" s="1" t="s">
        <v>15</v>
      </c>
      <c r="G18" s="24">
        <f t="shared" si="7"/>
        <v>0.754491018</v>
      </c>
    </row>
    <row r="19">
      <c r="A19" s="5" t="s">
        <v>18</v>
      </c>
      <c r="B19" s="21">
        <f t="shared" si="5"/>
        <v>388</v>
      </c>
      <c r="C19" s="21">
        <v>413.0</v>
      </c>
      <c r="D19" s="22">
        <f t="shared" si="6"/>
        <v>-0.06053268765</v>
      </c>
      <c r="F19" s="23" t="s">
        <v>18</v>
      </c>
      <c r="G19" s="24">
        <f t="shared" si="7"/>
        <v>0.6365979381</v>
      </c>
    </row>
    <row r="20">
      <c r="A20" s="5" t="s">
        <v>20</v>
      </c>
      <c r="B20" s="21">
        <f t="shared" si="5"/>
        <v>440</v>
      </c>
      <c r="C20" s="21">
        <v>440.0</v>
      </c>
      <c r="D20" s="22">
        <f t="shared" si="6"/>
        <v>0</v>
      </c>
      <c r="F20" s="23" t="s">
        <v>20</v>
      </c>
      <c r="G20" s="24">
        <f t="shared" si="7"/>
        <v>0.8090909091</v>
      </c>
    </row>
    <row r="21">
      <c r="A21" s="5" t="s">
        <v>25</v>
      </c>
      <c r="B21" s="21">
        <f t="shared" si="5"/>
        <v>339</v>
      </c>
      <c r="C21" s="21">
        <v>334.0</v>
      </c>
      <c r="D21" s="22">
        <f t="shared" si="6"/>
        <v>0.01497005988</v>
      </c>
      <c r="F21" s="23" t="s">
        <v>25</v>
      </c>
      <c r="G21" s="24">
        <f t="shared" si="7"/>
        <v>0.8466076696</v>
      </c>
    </row>
    <row r="22">
      <c r="A22" s="5" t="s">
        <v>27</v>
      </c>
      <c r="B22" s="21">
        <f t="shared" si="5"/>
        <v>142</v>
      </c>
      <c r="C22" s="21">
        <v>142.0</v>
      </c>
      <c r="D22" s="22">
        <f t="shared" si="6"/>
        <v>0</v>
      </c>
      <c r="F22" s="23" t="s">
        <v>27</v>
      </c>
      <c r="G22" s="24">
        <f t="shared" si="7"/>
        <v>0.7464788732</v>
      </c>
    </row>
    <row r="23">
      <c r="A23" s="5" t="s">
        <v>28</v>
      </c>
      <c r="B23" s="21">
        <f t="shared" si="5"/>
        <v>111</v>
      </c>
      <c r="C23" s="21">
        <v>119.0</v>
      </c>
      <c r="D23" s="22">
        <f t="shared" si="6"/>
        <v>-0.06722689076</v>
      </c>
      <c r="F23" s="23" t="s">
        <v>28</v>
      </c>
      <c r="G23" s="24">
        <f t="shared" si="7"/>
        <v>0.5945945946</v>
      </c>
    </row>
    <row r="24">
      <c r="A24" s="14" t="s">
        <v>29</v>
      </c>
      <c r="B24" s="21">
        <f t="shared" si="5"/>
        <v>58</v>
      </c>
      <c r="C24" s="21">
        <v>52.0</v>
      </c>
      <c r="D24" s="22">
        <f t="shared" si="6"/>
        <v>0.1153846154</v>
      </c>
      <c r="F24" s="1" t="s">
        <v>29</v>
      </c>
      <c r="G24" s="24">
        <f t="shared" si="7"/>
        <v>0.6896551724</v>
      </c>
    </row>
    <row r="25">
      <c r="A25" s="14" t="s">
        <v>30</v>
      </c>
      <c r="B25" s="21">
        <f t="shared" si="5"/>
        <v>21</v>
      </c>
      <c r="C25" s="23"/>
      <c r="D25" s="22" t="str">
        <f t="shared" si="6"/>
        <v>#DIV/0!</v>
      </c>
      <c r="F25" s="14" t="s">
        <v>30</v>
      </c>
      <c r="G25" s="24">
        <f t="shared" si="7"/>
        <v>0.8095238095</v>
      </c>
    </row>
    <row r="26">
      <c r="A26" s="5" t="s">
        <v>1</v>
      </c>
      <c r="B26" s="23">
        <f>sum(B17:B24)</f>
        <v>2036</v>
      </c>
      <c r="C26" s="23">
        <v>1985.0</v>
      </c>
      <c r="D26" s="25">
        <f t="shared" si="6"/>
        <v>0.02569269521</v>
      </c>
      <c r="F26" s="23" t="s">
        <v>1</v>
      </c>
      <c r="G26" s="24">
        <f t="shared" si="7"/>
        <v>0.7287311619</v>
      </c>
    </row>
  </sheetData>
  <conditionalFormatting sqref="G2:G11">
    <cfRule type="colorScale" priority="1">
      <colorScale>
        <cfvo type="min"/>
        <cfvo type="percentile" val="50"/>
        <cfvo type="max"/>
        <color rgb="FFE67C73"/>
        <color rgb="FFFFFFFF"/>
        <color rgb="FF57BB8A"/>
      </colorScale>
    </cfRule>
  </conditionalFormatting>
  <conditionalFormatting sqref="G17:G26">
    <cfRule type="colorScale" priority="2">
      <colorScale>
        <cfvo type="min"/>
        <cfvo type="percentile" val="50"/>
        <cfvo type="max"/>
        <color rgb="FFE67C73"/>
        <color rgb="FFFFFFFF"/>
        <color rgb="FF57BB8A"/>
      </colorScale>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43"/>
    <col customWidth="1" min="2" max="7" width="6.14"/>
    <col customWidth="1" min="8" max="8" width="6.29"/>
  </cols>
  <sheetData>
    <row r="1">
      <c r="A1" s="28" t="s">
        <v>41</v>
      </c>
      <c r="B1" s="29" t="s">
        <v>44</v>
      </c>
      <c r="C1" s="29" t="s">
        <v>45</v>
      </c>
      <c r="D1" s="29" t="s">
        <v>46</v>
      </c>
      <c r="E1" s="29" t="s">
        <v>47</v>
      </c>
      <c r="F1" s="29" t="s">
        <v>48</v>
      </c>
      <c r="G1" s="29" t="s">
        <v>49</v>
      </c>
      <c r="H1" s="29"/>
    </row>
    <row r="2">
      <c r="A2" s="30" t="s">
        <v>50</v>
      </c>
      <c r="B2" s="31">
        <v>43736.0</v>
      </c>
      <c r="C2" s="32">
        <v>43738.0</v>
      </c>
      <c r="D2" s="32">
        <v>43739.0</v>
      </c>
      <c r="E2" s="32">
        <v>43740.0</v>
      </c>
      <c r="F2" s="32">
        <v>43741.0</v>
      </c>
      <c r="G2" s="32">
        <v>43742.0</v>
      </c>
      <c r="H2" s="30" t="s">
        <v>1</v>
      </c>
    </row>
    <row r="3">
      <c r="A3" s="34" t="s">
        <v>51</v>
      </c>
      <c r="B3" s="35">
        <v>1215.0</v>
      </c>
      <c r="C3" s="35">
        <v>1493.0</v>
      </c>
      <c r="D3" s="35">
        <v>1463.0</v>
      </c>
      <c r="E3" s="35">
        <v>1293.0</v>
      </c>
      <c r="F3" s="35">
        <v>955.0</v>
      </c>
      <c r="G3" s="35">
        <v>1499.0</v>
      </c>
      <c r="H3" s="35">
        <f t="shared" ref="H3:H7" si="1">sum(B3:G3)</f>
        <v>7918</v>
      </c>
    </row>
    <row r="4">
      <c r="A4" s="34" t="s">
        <v>52</v>
      </c>
      <c r="B4" s="35">
        <v>416.0</v>
      </c>
      <c r="C4" s="35">
        <v>570.0</v>
      </c>
      <c r="D4" s="35">
        <v>458.0</v>
      </c>
      <c r="E4" s="35">
        <v>584.0</v>
      </c>
      <c r="F4" s="35">
        <v>666.0</v>
      </c>
      <c r="G4" s="35">
        <v>474.0</v>
      </c>
      <c r="H4" s="35">
        <f t="shared" si="1"/>
        <v>3168</v>
      </c>
    </row>
    <row r="5">
      <c r="A5" s="34" t="s">
        <v>53</v>
      </c>
      <c r="B5" s="35">
        <v>8.0</v>
      </c>
      <c r="C5" s="35">
        <v>18.0</v>
      </c>
      <c r="D5" s="35">
        <v>22.0</v>
      </c>
      <c r="E5" s="35">
        <v>22.0</v>
      </c>
      <c r="F5" s="35">
        <v>9.0</v>
      </c>
      <c r="G5" s="35">
        <v>13.0</v>
      </c>
      <c r="H5" s="35">
        <f t="shared" si="1"/>
        <v>92</v>
      </c>
    </row>
    <row r="6">
      <c r="A6" s="34" t="s">
        <v>5</v>
      </c>
      <c r="B6" s="35">
        <v>25.0</v>
      </c>
      <c r="C6" s="35">
        <v>70.0</v>
      </c>
      <c r="D6" s="35">
        <v>89.0</v>
      </c>
      <c r="E6" s="35">
        <v>86.0</v>
      </c>
      <c r="F6" s="35">
        <v>27.0</v>
      </c>
      <c r="G6" s="35">
        <v>71.0</v>
      </c>
      <c r="H6" s="35">
        <f t="shared" si="1"/>
        <v>368</v>
      </c>
    </row>
    <row r="7">
      <c r="A7" s="34" t="s">
        <v>54</v>
      </c>
      <c r="B7" s="35">
        <f t="shared" ref="B7:G7" si="2">SUM(B3:B6)</f>
        <v>1664</v>
      </c>
      <c r="C7" s="35">
        <f t="shared" si="2"/>
        <v>2151</v>
      </c>
      <c r="D7" s="35">
        <f t="shared" si="2"/>
        <v>2032</v>
      </c>
      <c r="E7" s="35">
        <f t="shared" si="2"/>
        <v>1985</v>
      </c>
      <c r="F7" s="35">
        <f t="shared" si="2"/>
        <v>1657</v>
      </c>
      <c r="G7" s="35">
        <f t="shared" si="2"/>
        <v>2057</v>
      </c>
      <c r="H7" s="35">
        <f t="shared" si="1"/>
        <v>11546</v>
      </c>
    </row>
    <row r="8">
      <c r="A8" s="39" t="s">
        <v>55</v>
      </c>
      <c r="B8" s="40">
        <f t="shared" ref="B8:H8" si="3">(sum(B3:B5)/B7)</f>
        <v>0.9849759615</v>
      </c>
      <c r="C8" s="40">
        <f t="shared" si="3"/>
        <v>0.9674569967</v>
      </c>
      <c r="D8" s="40">
        <f t="shared" si="3"/>
        <v>0.9562007874</v>
      </c>
      <c r="E8" s="40">
        <f t="shared" si="3"/>
        <v>0.956675063</v>
      </c>
      <c r="F8" s="40">
        <f t="shared" si="3"/>
        <v>0.9837054919</v>
      </c>
      <c r="G8" s="40">
        <f t="shared" si="3"/>
        <v>0.9654837141</v>
      </c>
      <c r="H8" s="40">
        <f t="shared" si="3"/>
        <v>0.96812749</v>
      </c>
    </row>
    <row r="9">
      <c r="A9" s="41" t="s">
        <v>56</v>
      </c>
      <c r="B9" s="42">
        <f t="shared" ref="B9:H9" si="4">B3/B7</f>
        <v>0.7301682692</v>
      </c>
      <c r="C9" s="42">
        <f t="shared" si="4"/>
        <v>0.6940957694</v>
      </c>
      <c r="D9" s="42">
        <f t="shared" si="4"/>
        <v>0.719980315</v>
      </c>
      <c r="E9" s="42">
        <f t="shared" si="4"/>
        <v>0.6513853904</v>
      </c>
      <c r="F9" s="42">
        <f t="shared" si="4"/>
        <v>0.5763427882</v>
      </c>
      <c r="G9" s="42">
        <f t="shared" si="4"/>
        <v>0.7287311619</v>
      </c>
      <c r="H9" s="42">
        <f t="shared" si="4"/>
        <v>0.6857786246</v>
      </c>
    </row>
    <row r="10">
      <c r="A10" s="43"/>
      <c r="B10" s="44"/>
      <c r="C10" s="44"/>
      <c r="D10" s="44"/>
      <c r="E10" s="45"/>
      <c r="F10" s="45"/>
      <c r="G10" s="45"/>
      <c r="H10" s="45"/>
    </row>
    <row r="11">
      <c r="A11" s="46" t="s">
        <v>57</v>
      </c>
      <c r="B11" s="35">
        <v>1770.0</v>
      </c>
      <c r="C11" s="35">
        <v>1997.0</v>
      </c>
      <c r="D11" s="35">
        <v>2428.0</v>
      </c>
      <c r="E11" s="35">
        <v>1995.0</v>
      </c>
      <c r="F11" s="35">
        <v>1923.0</v>
      </c>
      <c r="G11" s="35">
        <v>2053.0</v>
      </c>
      <c r="H11" s="35">
        <f>sum(B11:G11)</f>
        <v>12166</v>
      </c>
    </row>
    <row r="12">
      <c r="A12" s="47" t="s">
        <v>58</v>
      </c>
      <c r="B12" s="48">
        <f t="shared" ref="B12:H12" si="5">B7-B11</f>
        <v>-106</v>
      </c>
      <c r="C12" s="48">
        <f t="shared" si="5"/>
        <v>154</v>
      </c>
      <c r="D12" s="48">
        <f t="shared" si="5"/>
        <v>-396</v>
      </c>
      <c r="E12" s="48">
        <f t="shared" si="5"/>
        <v>-10</v>
      </c>
      <c r="F12" s="48">
        <f t="shared" si="5"/>
        <v>-266</v>
      </c>
      <c r="G12" s="48">
        <f t="shared" si="5"/>
        <v>4</v>
      </c>
      <c r="H12" s="48">
        <f t="shared" si="5"/>
        <v>-620</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6.0"/>
    <col customWidth="1" min="5" max="5" width="20.29"/>
    <col customWidth="1" min="6" max="7" width="16.29"/>
    <col customWidth="1" min="8" max="8" width="19.0"/>
    <col customWidth="1" min="9" max="9" width="38.14"/>
    <col customWidth="1" min="10" max="10" width="16.0"/>
  </cols>
  <sheetData>
    <row r="1">
      <c r="A1" s="1" t="s">
        <v>0</v>
      </c>
      <c r="B1" s="2" t="s">
        <v>1</v>
      </c>
      <c r="C1" s="3" t="s">
        <v>2</v>
      </c>
      <c r="D1" s="3" t="s">
        <v>3</v>
      </c>
      <c r="E1" s="3" t="s">
        <v>4</v>
      </c>
      <c r="F1" s="3" t="s">
        <v>5</v>
      </c>
      <c r="G1" s="3" t="s">
        <v>6</v>
      </c>
      <c r="H1" s="3" t="s">
        <v>7</v>
      </c>
      <c r="I1" s="3" t="s">
        <v>8</v>
      </c>
    </row>
    <row r="2">
      <c r="A2" s="5" t="s">
        <v>11</v>
      </c>
      <c r="B2" s="6">
        <v>132.0</v>
      </c>
      <c r="C2" s="6">
        <v>75.0</v>
      </c>
      <c r="D2" s="7">
        <f t="shared" ref="D2:D10" si="1">B2-C2-E2-F2</f>
        <v>55</v>
      </c>
      <c r="E2" s="6">
        <v>2.0</v>
      </c>
      <c r="F2" s="8"/>
      <c r="G2" s="9">
        <f t="shared" ref="G2:G11" si="2">C2/B2</f>
        <v>0.5681818182</v>
      </c>
      <c r="H2" s="10"/>
      <c r="I2" s="11"/>
      <c r="J2" s="12"/>
      <c r="K2" s="13"/>
      <c r="L2" s="4" t="s">
        <v>14</v>
      </c>
    </row>
    <row r="3">
      <c r="A3" s="14" t="s">
        <v>15</v>
      </c>
      <c r="B3" s="6">
        <v>350.0</v>
      </c>
      <c r="C3" s="6">
        <v>230.0</v>
      </c>
      <c r="D3" s="7">
        <f t="shared" si="1"/>
        <v>107</v>
      </c>
      <c r="E3" s="6">
        <v>4.0</v>
      </c>
      <c r="F3" s="6">
        <v>9.0</v>
      </c>
      <c r="G3" s="9">
        <f t="shared" si="2"/>
        <v>0.6571428571</v>
      </c>
      <c r="H3" s="10"/>
      <c r="I3" s="11"/>
    </row>
    <row r="4">
      <c r="A4" s="5" t="s">
        <v>18</v>
      </c>
      <c r="B4" s="6">
        <v>394.0</v>
      </c>
      <c r="C4" s="6">
        <v>230.0</v>
      </c>
      <c r="D4" s="7">
        <f t="shared" si="1"/>
        <v>116</v>
      </c>
      <c r="E4" s="6">
        <v>7.0</v>
      </c>
      <c r="F4" s="6">
        <v>41.0</v>
      </c>
      <c r="G4" s="9">
        <f t="shared" si="2"/>
        <v>0.5837563452</v>
      </c>
      <c r="H4" s="10"/>
      <c r="I4" s="11"/>
      <c r="L4" s="4" t="s">
        <v>14</v>
      </c>
    </row>
    <row r="5">
      <c r="A5" s="5" t="s">
        <v>20</v>
      </c>
      <c r="B5" s="6">
        <v>431.0</v>
      </c>
      <c r="C5" s="6">
        <v>97.0</v>
      </c>
      <c r="D5" s="7">
        <f t="shared" si="1"/>
        <v>314</v>
      </c>
      <c r="E5" s="6">
        <v>1.0</v>
      </c>
      <c r="F5" s="6">
        <v>19.0</v>
      </c>
      <c r="G5" s="9">
        <f t="shared" si="2"/>
        <v>0.2250580046</v>
      </c>
      <c r="H5" s="12"/>
      <c r="I5" s="11"/>
    </row>
    <row r="6">
      <c r="A6" s="5" t="s">
        <v>25</v>
      </c>
      <c r="B6" s="6">
        <v>199.0</v>
      </c>
      <c r="C6" s="6">
        <v>106.0</v>
      </c>
      <c r="D6" s="7">
        <f t="shared" si="1"/>
        <v>87</v>
      </c>
      <c r="E6" s="6">
        <v>2.0</v>
      </c>
      <c r="F6" s="6">
        <v>4.0</v>
      </c>
      <c r="G6" s="9">
        <f t="shared" si="2"/>
        <v>0.5326633166</v>
      </c>
      <c r="H6" s="10"/>
      <c r="I6" s="11"/>
    </row>
    <row r="7">
      <c r="A7" s="5" t="s">
        <v>27</v>
      </c>
      <c r="B7" s="6">
        <v>92.0</v>
      </c>
      <c r="C7" s="6">
        <v>53.0</v>
      </c>
      <c r="D7" s="7">
        <f t="shared" si="1"/>
        <v>39</v>
      </c>
      <c r="E7" s="6">
        <v>0.0</v>
      </c>
      <c r="F7" s="6">
        <v>0.0</v>
      </c>
      <c r="G7" s="9">
        <f t="shared" si="2"/>
        <v>0.5760869565</v>
      </c>
      <c r="H7" s="12"/>
      <c r="I7" s="15"/>
    </row>
    <row r="8">
      <c r="A8" s="5" t="s">
        <v>28</v>
      </c>
      <c r="B8" s="6">
        <v>68.0</v>
      </c>
      <c r="C8" s="6">
        <v>33.0</v>
      </c>
      <c r="D8" s="7">
        <f t="shared" si="1"/>
        <v>34</v>
      </c>
      <c r="E8" s="6">
        <v>1.0</v>
      </c>
      <c r="F8" s="6"/>
      <c r="G8" s="9">
        <f t="shared" si="2"/>
        <v>0.4852941176</v>
      </c>
      <c r="H8" s="15"/>
      <c r="I8" s="15"/>
    </row>
    <row r="9">
      <c r="A9" s="14" t="s">
        <v>29</v>
      </c>
      <c r="B9" s="6">
        <v>47.0</v>
      </c>
      <c r="C9" s="6">
        <v>31.0</v>
      </c>
      <c r="D9" s="7">
        <f t="shared" si="1"/>
        <v>15</v>
      </c>
      <c r="E9" s="6">
        <v>1.0</v>
      </c>
      <c r="F9" s="7"/>
      <c r="G9" s="9">
        <f t="shared" si="2"/>
        <v>0.6595744681</v>
      </c>
      <c r="H9" s="15"/>
      <c r="I9" s="15"/>
    </row>
    <row r="10">
      <c r="A10" s="14" t="s">
        <v>30</v>
      </c>
      <c r="B10" s="6">
        <v>27.0</v>
      </c>
      <c r="C10" s="6">
        <v>18.0</v>
      </c>
      <c r="D10" s="7">
        <f t="shared" si="1"/>
        <v>8</v>
      </c>
      <c r="E10" s="6">
        <v>1.0</v>
      </c>
      <c r="F10" s="16"/>
      <c r="G10" s="9">
        <f t="shared" si="2"/>
        <v>0.6666666667</v>
      </c>
      <c r="H10" s="15"/>
      <c r="I10" s="15"/>
    </row>
    <row r="11">
      <c r="A11" s="5" t="s">
        <v>1</v>
      </c>
      <c r="B11" s="16">
        <f t="shared" ref="B11:F11" si="3">sum(B2:B10)</f>
        <v>1740</v>
      </c>
      <c r="C11" s="16">
        <f t="shared" si="3"/>
        <v>873</v>
      </c>
      <c r="D11" s="16">
        <f t="shared" si="3"/>
        <v>775</v>
      </c>
      <c r="E11" s="16">
        <f t="shared" si="3"/>
        <v>19</v>
      </c>
      <c r="F11" s="16">
        <f t="shared" si="3"/>
        <v>73</v>
      </c>
      <c r="G11" s="9">
        <f t="shared" si="2"/>
        <v>0.5017241379</v>
      </c>
      <c r="H11" s="15"/>
      <c r="I11" s="15"/>
    </row>
    <row r="12">
      <c r="A12" s="5" t="s">
        <v>31</v>
      </c>
      <c r="B12" s="17"/>
      <c r="C12" s="9">
        <f t="shared" ref="C12:F12" si="4">C11/$B$11</f>
        <v>0.5017241379</v>
      </c>
      <c r="D12" s="9">
        <f t="shared" si="4"/>
        <v>0.4454022989</v>
      </c>
      <c r="E12" s="9">
        <f t="shared" si="4"/>
        <v>0.01091954023</v>
      </c>
      <c r="F12" s="9">
        <f t="shared" si="4"/>
        <v>0.04195402299</v>
      </c>
      <c r="G12" s="17"/>
      <c r="H12" s="15"/>
      <c r="I12" s="15"/>
    </row>
    <row r="16">
      <c r="A16" s="1" t="s">
        <v>0</v>
      </c>
      <c r="B16" s="18">
        <v>43743.0</v>
      </c>
      <c r="C16" s="18">
        <v>43742.0</v>
      </c>
      <c r="D16" s="19" t="s">
        <v>32</v>
      </c>
      <c r="F16" s="1" t="s">
        <v>0</v>
      </c>
      <c r="G16" s="1" t="s">
        <v>6</v>
      </c>
    </row>
    <row r="17">
      <c r="A17" s="5" t="s">
        <v>11</v>
      </c>
      <c r="B17" s="21">
        <f t="shared" ref="B17:B25" si="5">B2</f>
        <v>132</v>
      </c>
      <c r="C17" s="21">
        <v>224.0</v>
      </c>
      <c r="D17" s="22">
        <f t="shared" ref="D17:D26" si="6">(B17-C17)/C17</f>
        <v>-0.4107142857</v>
      </c>
      <c r="F17" s="23" t="s">
        <v>11</v>
      </c>
      <c r="G17" s="24">
        <f t="shared" ref="G17:G26" si="7">G2</f>
        <v>0.5681818182</v>
      </c>
    </row>
    <row r="18">
      <c r="A18" s="14" t="s">
        <v>15</v>
      </c>
      <c r="B18" s="21">
        <f t="shared" si="5"/>
        <v>350</v>
      </c>
      <c r="C18" s="21">
        <v>334.0</v>
      </c>
      <c r="D18" s="22">
        <f t="shared" si="6"/>
        <v>0.04790419162</v>
      </c>
      <c r="F18" s="1" t="s">
        <v>15</v>
      </c>
      <c r="G18" s="24">
        <f t="shared" si="7"/>
        <v>0.6571428571</v>
      </c>
    </row>
    <row r="19">
      <c r="A19" s="5" t="s">
        <v>18</v>
      </c>
      <c r="B19" s="21">
        <f t="shared" si="5"/>
        <v>394</v>
      </c>
      <c r="C19" s="21">
        <v>388.0</v>
      </c>
      <c r="D19" s="22">
        <f t="shared" si="6"/>
        <v>0.01546391753</v>
      </c>
      <c r="F19" s="23" t="s">
        <v>18</v>
      </c>
      <c r="G19" s="24">
        <f t="shared" si="7"/>
        <v>0.5837563452</v>
      </c>
    </row>
    <row r="20">
      <c r="A20" s="5" t="s">
        <v>20</v>
      </c>
      <c r="B20" s="21">
        <f t="shared" si="5"/>
        <v>431</v>
      </c>
      <c r="C20" s="21">
        <v>440.0</v>
      </c>
      <c r="D20" s="22">
        <f t="shared" si="6"/>
        <v>-0.02045454545</v>
      </c>
      <c r="F20" s="23" t="s">
        <v>20</v>
      </c>
      <c r="G20" s="24">
        <f t="shared" si="7"/>
        <v>0.2250580046</v>
      </c>
    </row>
    <row r="21">
      <c r="A21" s="5" t="s">
        <v>25</v>
      </c>
      <c r="B21" s="21">
        <f t="shared" si="5"/>
        <v>199</v>
      </c>
      <c r="C21" s="21">
        <v>339.0</v>
      </c>
      <c r="D21" s="22">
        <f t="shared" si="6"/>
        <v>-0.412979351</v>
      </c>
      <c r="F21" s="23" t="s">
        <v>25</v>
      </c>
      <c r="G21" s="24">
        <f t="shared" si="7"/>
        <v>0.5326633166</v>
      </c>
    </row>
    <row r="22">
      <c r="A22" s="5" t="s">
        <v>27</v>
      </c>
      <c r="B22" s="21">
        <f t="shared" si="5"/>
        <v>92</v>
      </c>
      <c r="C22" s="21">
        <v>142.0</v>
      </c>
      <c r="D22" s="22">
        <f t="shared" si="6"/>
        <v>-0.3521126761</v>
      </c>
      <c r="F22" s="23" t="s">
        <v>27</v>
      </c>
      <c r="G22" s="24">
        <f t="shared" si="7"/>
        <v>0.5760869565</v>
      </c>
    </row>
    <row r="23">
      <c r="A23" s="5" t="s">
        <v>28</v>
      </c>
      <c r="B23" s="21">
        <f t="shared" si="5"/>
        <v>68</v>
      </c>
      <c r="C23" s="21">
        <v>111.0</v>
      </c>
      <c r="D23" s="22">
        <f t="shared" si="6"/>
        <v>-0.3873873874</v>
      </c>
      <c r="F23" s="23" t="s">
        <v>28</v>
      </c>
      <c r="G23" s="24">
        <f t="shared" si="7"/>
        <v>0.4852941176</v>
      </c>
    </row>
    <row r="24">
      <c r="A24" s="14" t="s">
        <v>29</v>
      </c>
      <c r="B24" s="21">
        <f t="shared" si="5"/>
        <v>47</v>
      </c>
      <c r="C24" s="21">
        <v>58.0</v>
      </c>
      <c r="D24" s="22">
        <f t="shared" si="6"/>
        <v>-0.1896551724</v>
      </c>
      <c r="F24" s="1" t="s">
        <v>29</v>
      </c>
      <c r="G24" s="24">
        <f t="shared" si="7"/>
        <v>0.6595744681</v>
      </c>
    </row>
    <row r="25">
      <c r="A25" s="14" t="s">
        <v>30</v>
      </c>
      <c r="B25" s="21">
        <f t="shared" si="5"/>
        <v>27</v>
      </c>
      <c r="C25" s="55">
        <v>21.0</v>
      </c>
      <c r="D25" s="22">
        <f t="shared" si="6"/>
        <v>0.2857142857</v>
      </c>
      <c r="F25" s="14" t="s">
        <v>30</v>
      </c>
      <c r="G25" s="24">
        <f t="shared" si="7"/>
        <v>0.6666666667</v>
      </c>
    </row>
    <row r="26">
      <c r="A26" s="5" t="s">
        <v>1</v>
      </c>
      <c r="B26" s="23">
        <f>sum(B17:B24)</f>
        <v>1713</v>
      </c>
      <c r="C26" s="23">
        <v>1985.0</v>
      </c>
      <c r="D26" s="25">
        <f t="shared" si="6"/>
        <v>-0.1370277078</v>
      </c>
      <c r="F26" s="23" t="s">
        <v>1</v>
      </c>
      <c r="G26" s="24">
        <f t="shared" si="7"/>
        <v>0.5017241379</v>
      </c>
    </row>
  </sheetData>
  <conditionalFormatting sqref="G2:G11">
    <cfRule type="colorScale" priority="1">
      <colorScale>
        <cfvo type="min"/>
        <cfvo type="percentile" val="50"/>
        <cfvo type="max"/>
        <color rgb="FFE67C73"/>
        <color rgb="FFFFFFFF"/>
        <color rgb="FF57BB8A"/>
      </colorScale>
    </cfRule>
  </conditionalFormatting>
  <conditionalFormatting sqref="G17:G26">
    <cfRule type="colorScale" priority="2">
      <colorScale>
        <cfvo type="min"/>
        <cfvo type="percentile" val="50"/>
        <cfvo type="max"/>
        <color rgb="FFE67C73"/>
        <color rgb="FFFFFFFF"/>
        <color rgb="FF57BB8A"/>
      </colorScale>
    </cfRule>
  </conditionalFormatting>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6.0"/>
    <col customWidth="1" min="5" max="5" width="20.29"/>
    <col customWidth="1" min="6" max="7" width="16.29"/>
    <col customWidth="1" min="8" max="8" width="19.0"/>
    <col customWidth="1" min="9" max="9" width="38.14"/>
    <col customWidth="1" min="10" max="10" width="16.0"/>
  </cols>
  <sheetData>
    <row r="1">
      <c r="A1" s="1" t="s">
        <v>0</v>
      </c>
      <c r="B1" s="2" t="s">
        <v>1</v>
      </c>
      <c r="C1" s="3" t="s">
        <v>2</v>
      </c>
      <c r="D1" s="3" t="s">
        <v>3</v>
      </c>
      <c r="E1" s="3" t="s">
        <v>4</v>
      </c>
      <c r="F1" s="3" t="s">
        <v>5</v>
      </c>
      <c r="G1" s="3" t="s">
        <v>6</v>
      </c>
      <c r="H1" s="3" t="s">
        <v>7</v>
      </c>
      <c r="I1" s="3" t="s">
        <v>8</v>
      </c>
    </row>
    <row r="2">
      <c r="A2" s="5" t="s">
        <v>11</v>
      </c>
      <c r="B2" s="6">
        <v>182.0</v>
      </c>
      <c r="C2" s="6">
        <v>158.0</v>
      </c>
      <c r="D2" s="7">
        <f t="shared" ref="D2:D10" si="1">B2-C2-E2-F2</f>
        <v>21</v>
      </c>
      <c r="E2" s="6">
        <v>3.0</v>
      </c>
      <c r="F2" s="8"/>
      <c r="G2" s="9">
        <f t="shared" ref="G2:G11" si="2">C2/B2</f>
        <v>0.8681318681</v>
      </c>
      <c r="H2" s="10"/>
      <c r="I2" s="11"/>
      <c r="J2" s="12"/>
      <c r="K2" s="13"/>
      <c r="L2" s="4" t="s">
        <v>14</v>
      </c>
    </row>
    <row r="3">
      <c r="A3" s="14" t="s">
        <v>15</v>
      </c>
      <c r="B3" s="6">
        <v>367.0</v>
      </c>
      <c r="C3" s="6">
        <v>274.0</v>
      </c>
      <c r="D3" s="7">
        <f t="shared" si="1"/>
        <v>78</v>
      </c>
      <c r="E3" s="6">
        <v>7.0</v>
      </c>
      <c r="F3" s="6">
        <v>8.0</v>
      </c>
      <c r="G3" s="9">
        <f t="shared" si="2"/>
        <v>0.7465940054</v>
      </c>
      <c r="H3" s="10"/>
      <c r="I3" s="11"/>
    </row>
    <row r="4">
      <c r="A4" s="5" t="s">
        <v>18</v>
      </c>
      <c r="B4" s="6">
        <v>653.0</v>
      </c>
      <c r="C4" s="6">
        <v>451.0</v>
      </c>
      <c r="D4" s="7">
        <f t="shared" si="1"/>
        <v>182</v>
      </c>
      <c r="E4" s="6">
        <v>20.0</v>
      </c>
      <c r="F4" s="6"/>
      <c r="G4" s="9">
        <f t="shared" si="2"/>
        <v>0.6906584992</v>
      </c>
      <c r="H4" s="10"/>
      <c r="I4" s="11"/>
      <c r="L4" s="4" t="s">
        <v>14</v>
      </c>
    </row>
    <row r="5">
      <c r="A5" s="5" t="s">
        <v>20</v>
      </c>
      <c r="B5" s="6">
        <v>727.0</v>
      </c>
      <c r="C5" s="6">
        <v>494.0</v>
      </c>
      <c r="D5" s="7">
        <f t="shared" si="1"/>
        <v>225</v>
      </c>
      <c r="E5" s="6">
        <v>8.0</v>
      </c>
      <c r="F5" s="6"/>
      <c r="G5" s="9">
        <f t="shared" si="2"/>
        <v>0.6795048143</v>
      </c>
      <c r="H5" s="12"/>
      <c r="I5" s="11"/>
    </row>
    <row r="6">
      <c r="A6" s="5" t="s">
        <v>25</v>
      </c>
      <c r="B6" s="6">
        <v>431.0</v>
      </c>
      <c r="C6" s="6">
        <v>350.0</v>
      </c>
      <c r="D6" s="7">
        <f t="shared" si="1"/>
        <v>76</v>
      </c>
      <c r="E6" s="6">
        <v>5.0</v>
      </c>
      <c r="F6" s="6"/>
      <c r="G6" s="9">
        <f t="shared" si="2"/>
        <v>0.8120649652</v>
      </c>
      <c r="H6" s="10"/>
      <c r="I6" s="11"/>
    </row>
    <row r="7">
      <c r="A7" s="5" t="s">
        <v>27</v>
      </c>
      <c r="B7" s="6">
        <v>169.0</v>
      </c>
      <c r="C7" s="6">
        <v>111.0</v>
      </c>
      <c r="D7" s="7">
        <f t="shared" si="1"/>
        <v>56</v>
      </c>
      <c r="E7" s="6">
        <v>2.0</v>
      </c>
      <c r="F7" s="6"/>
      <c r="G7" s="9">
        <f t="shared" si="2"/>
        <v>0.6568047337</v>
      </c>
      <c r="H7" s="12"/>
      <c r="I7" s="15"/>
    </row>
    <row r="8">
      <c r="A8" s="5" t="s">
        <v>28</v>
      </c>
      <c r="B8" s="6">
        <v>123.0</v>
      </c>
      <c r="C8" s="6">
        <v>86.0</v>
      </c>
      <c r="D8" s="7">
        <f t="shared" si="1"/>
        <v>35</v>
      </c>
      <c r="E8" s="6">
        <v>1.0</v>
      </c>
      <c r="F8" s="6">
        <v>1.0</v>
      </c>
      <c r="G8" s="9">
        <f t="shared" si="2"/>
        <v>0.6991869919</v>
      </c>
      <c r="H8" s="15"/>
      <c r="I8" s="15"/>
    </row>
    <row r="9">
      <c r="A9" s="14" t="s">
        <v>29</v>
      </c>
      <c r="B9" s="6">
        <v>61.0</v>
      </c>
      <c r="C9" s="6">
        <v>56.0</v>
      </c>
      <c r="D9" s="7">
        <f t="shared" si="1"/>
        <v>4</v>
      </c>
      <c r="E9" s="6">
        <v>1.0</v>
      </c>
      <c r="F9" s="7"/>
      <c r="G9" s="9">
        <f t="shared" si="2"/>
        <v>0.9180327869</v>
      </c>
      <c r="H9" s="15"/>
      <c r="I9" s="15"/>
    </row>
    <row r="10">
      <c r="A10" s="14" t="s">
        <v>30</v>
      </c>
      <c r="B10" s="6">
        <v>41.0</v>
      </c>
      <c r="C10" s="6">
        <v>26.0</v>
      </c>
      <c r="D10" s="7">
        <f t="shared" si="1"/>
        <v>15</v>
      </c>
      <c r="E10" s="6"/>
      <c r="F10" s="16"/>
      <c r="G10" s="9">
        <f t="shared" si="2"/>
        <v>0.6341463415</v>
      </c>
      <c r="H10" s="15"/>
      <c r="I10" s="15"/>
    </row>
    <row r="11">
      <c r="A11" s="5" t="s">
        <v>1</v>
      </c>
      <c r="B11" s="16">
        <f t="shared" ref="B11:F11" si="3">sum(B2:B10)</f>
        <v>2754</v>
      </c>
      <c r="C11" s="16">
        <f t="shared" si="3"/>
        <v>2006</v>
      </c>
      <c r="D11" s="16">
        <f t="shared" si="3"/>
        <v>692</v>
      </c>
      <c r="E11" s="16">
        <f t="shared" si="3"/>
        <v>47</v>
      </c>
      <c r="F11" s="16">
        <f t="shared" si="3"/>
        <v>9</v>
      </c>
      <c r="G11" s="9">
        <f t="shared" si="2"/>
        <v>0.7283950617</v>
      </c>
      <c r="H11" s="15"/>
      <c r="I11" s="15"/>
    </row>
    <row r="12">
      <c r="A12" s="5" t="s">
        <v>31</v>
      </c>
      <c r="B12" s="17"/>
      <c r="C12" s="9">
        <f t="shared" ref="C12:F12" si="4">C11/$B$11</f>
        <v>0.7283950617</v>
      </c>
      <c r="D12" s="9">
        <f t="shared" si="4"/>
        <v>0.2512708787</v>
      </c>
      <c r="E12" s="9">
        <f t="shared" si="4"/>
        <v>0.01706608569</v>
      </c>
      <c r="F12" s="9">
        <f t="shared" si="4"/>
        <v>0.003267973856</v>
      </c>
      <c r="G12" s="17"/>
      <c r="H12" s="15"/>
      <c r="I12" s="15"/>
    </row>
    <row r="16">
      <c r="A16" s="1" t="s">
        <v>0</v>
      </c>
      <c r="B16" s="18">
        <v>43743.0</v>
      </c>
      <c r="C16" s="18">
        <v>43742.0</v>
      </c>
      <c r="D16" s="19" t="s">
        <v>32</v>
      </c>
      <c r="F16" s="1" t="s">
        <v>0</v>
      </c>
      <c r="G16" s="1" t="s">
        <v>6</v>
      </c>
    </row>
    <row r="17">
      <c r="A17" s="5" t="s">
        <v>11</v>
      </c>
      <c r="B17" s="21">
        <f t="shared" ref="B17:B25" si="5">B2</f>
        <v>182</v>
      </c>
      <c r="C17" s="21">
        <v>132.0</v>
      </c>
      <c r="D17" s="22">
        <f t="shared" ref="D17:D26" si="6">(B17-C17)/C17</f>
        <v>0.3787878788</v>
      </c>
      <c r="F17" s="23" t="s">
        <v>11</v>
      </c>
      <c r="G17" s="24">
        <f t="shared" ref="G17:G26" si="7">G2</f>
        <v>0.8681318681</v>
      </c>
    </row>
    <row r="18">
      <c r="A18" s="14" t="s">
        <v>15</v>
      </c>
      <c r="B18" s="21">
        <f t="shared" si="5"/>
        <v>367</v>
      </c>
      <c r="C18" s="21">
        <v>350.0</v>
      </c>
      <c r="D18" s="22">
        <f t="shared" si="6"/>
        <v>0.04857142857</v>
      </c>
      <c r="F18" s="1" t="s">
        <v>15</v>
      </c>
      <c r="G18" s="24">
        <f t="shared" si="7"/>
        <v>0.7465940054</v>
      </c>
    </row>
    <row r="19">
      <c r="A19" s="5" t="s">
        <v>18</v>
      </c>
      <c r="B19" s="21">
        <f t="shared" si="5"/>
        <v>653</v>
      </c>
      <c r="C19" s="21">
        <v>394.0</v>
      </c>
      <c r="D19" s="22">
        <f t="shared" si="6"/>
        <v>0.6573604061</v>
      </c>
      <c r="F19" s="23" t="s">
        <v>18</v>
      </c>
      <c r="G19" s="24">
        <f t="shared" si="7"/>
        <v>0.6906584992</v>
      </c>
    </row>
    <row r="20">
      <c r="A20" s="5" t="s">
        <v>20</v>
      </c>
      <c r="B20" s="21">
        <f t="shared" si="5"/>
        <v>727</v>
      </c>
      <c r="C20" s="21">
        <v>431.0</v>
      </c>
      <c r="D20" s="22">
        <f t="shared" si="6"/>
        <v>0.686774942</v>
      </c>
      <c r="F20" s="23" t="s">
        <v>20</v>
      </c>
      <c r="G20" s="24">
        <f t="shared" si="7"/>
        <v>0.6795048143</v>
      </c>
    </row>
    <row r="21">
      <c r="A21" s="5" t="s">
        <v>25</v>
      </c>
      <c r="B21" s="21">
        <f t="shared" si="5"/>
        <v>431</v>
      </c>
      <c r="C21" s="21">
        <v>199.0</v>
      </c>
      <c r="D21" s="22">
        <f t="shared" si="6"/>
        <v>1.165829146</v>
      </c>
      <c r="F21" s="23" t="s">
        <v>25</v>
      </c>
      <c r="G21" s="24">
        <f t="shared" si="7"/>
        <v>0.8120649652</v>
      </c>
    </row>
    <row r="22">
      <c r="A22" s="5" t="s">
        <v>27</v>
      </c>
      <c r="B22" s="21">
        <f t="shared" si="5"/>
        <v>169</v>
      </c>
      <c r="C22" s="21">
        <v>92.0</v>
      </c>
      <c r="D22" s="22">
        <f t="shared" si="6"/>
        <v>0.8369565217</v>
      </c>
      <c r="F22" s="23" t="s">
        <v>27</v>
      </c>
      <c r="G22" s="24">
        <f t="shared" si="7"/>
        <v>0.6568047337</v>
      </c>
    </row>
    <row r="23">
      <c r="A23" s="5" t="s">
        <v>28</v>
      </c>
      <c r="B23" s="21">
        <f t="shared" si="5"/>
        <v>123</v>
      </c>
      <c r="C23" s="21">
        <v>68.0</v>
      </c>
      <c r="D23" s="22">
        <f t="shared" si="6"/>
        <v>0.8088235294</v>
      </c>
      <c r="F23" s="23" t="s">
        <v>28</v>
      </c>
      <c r="G23" s="24">
        <f t="shared" si="7"/>
        <v>0.6991869919</v>
      </c>
    </row>
    <row r="24">
      <c r="A24" s="14" t="s">
        <v>29</v>
      </c>
      <c r="B24" s="21">
        <f t="shared" si="5"/>
        <v>61</v>
      </c>
      <c r="C24" s="21">
        <v>47.0</v>
      </c>
      <c r="D24" s="22">
        <f t="shared" si="6"/>
        <v>0.2978723404</v>
      </c>
      <c r="F24" s="1" t="s">
        <v>29</v>
      </c>
      <c r="G24" s="24">
        <f t="shared" si="7"/>
        <v>0.9180327869</v>
      </c>
    </row>
    <row r="25">
      <c r="A25" s="14" t="s">
        <v>30</v>
      </c>
      <c r="B25" s="21">
        <f t="shared" si="5"/>
        <v>41</v>
      </c>
      <c r="C25" s="54">
        <v>27.0</v>
      </c>
      <c r="D25" s="22">
        <f t="shared" si="6"/>
        <v>0.5185185185</v>
      </c>
      <c r="F25" s="14" t="s">
        <v>30</v>
      </c>
      <c r="G25" s="24">
        <f t="shared" si="7"/>
        <v>0.6341463415</v>
      </c>
    </row>
    <row r="26">
      <c r="A26" s="5" t="s">
        <v>1</v>
      </c>
      <c r="B26" s="23">
        <f>sum(B17:B24)</f>
        <v>2713</v>
      </c>
      <c r="C26" s="23">
        <v>1713.0</v>
      </c>
      <c r="D26" s="25">
        <f t="shared" si="6"/>
        <v>0.5837711617</v>
      </c>
      <c r="F26" s="23" t="s">
        <v>1</v>
      </c>
      <c r="G26" s="24">
        <f t="shared" si="7"/>
        <v>0.7283950617</v>
      </c>
    </row>
  </sheetData>
  <conditionalFormatting sqref="G2:G11">
    <cfRule type="colorScale" priority="1">
      <colorScale>
        <cfvo type="min"/>
        <cfvo type="percentile" val="50"/>
        <cfvo type="max"/>
        <color rgb="FFE67C73"/>
        <color rgb="FFFFFFFF"/>
        <color rgb="FF57BB8A"/>
      </colorScale>
    </cfRule>
  </conditionalFormatting>
  <conditionalFormatting sqref="G17:G26">
    <cfRule type="colorScale" priority="2">
      <colorScale>
        <cfvo type="min"/>
        <cfvo type="percentile" val="50"/>
        <cfvo type="max"/>
        <color rgb="FFE67C73"/>
        <color rgb="FFFFFFFF"/>
        <color rgb="FF57BB8A"/>
      </colorScale>
    </cfRule>
  </conditionalFormatting>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6.0"/>
    <col customWidth="1" min="5" max="5" width="20.29"/>
    <col customWidth="1" min="6" max="7" width="16.29"/>
    <col customWidth="1" min="8" max="8" width="19.0"/>
    <col customWidth="1" min="9" max="9" width="38.14"/>
    <col customWidth="1" min="10" max="10" width="16.0"/>
  </cols>
  <sheetData>
    <row r="1">
      <c r="A1" s="1" t="s">
        <v>0</v>
      </c>
      <c r="B1" s="2" t="s">
        <v>1</v>
      </c>
      <c r="C1" s="3" t="s">
        <v>2</v>
      </c>
      <c r="D1" s="3" t="s">
        <v>3</v>
      </c>
      <c r="E1" s="3" t="s">
        <v>4</v>
      </c>
      <c r="F1" s="3" t="s">
        <v>5</v>
      </c>
      <c r="G1" s="3" t="s">
        <v>6</v>
      </c>
      <c r="H1" s="3" t="s">
        <v>7</v>
      </c>
      <c r="I1" s="3" t="s">
        <v>8</v>
      </c>
    </row>
    <row r="2">
      <c r="A2" s="5" t="s">
        <v>11</v>
      </c>
      <c r="B2" s="6">
        <v>210.0</v>
      </c>
      <c r="C2" s="6">
        <v>141.0</v>
      </c>
      <c r="D2" s="7">
        <f t="shared" ref="D2:D10" si="1">B2-C2-E2-F2</f>
        <v>66</v>
      </c>
      <c r="E2" s="6">
        <v>1.0</v>
      </c>
      <c r="F2" s="8">
        <v>2.0</v>
      </c>
      <c r="G2" s="9">
        <f t="shared" ref="G2:G11" si="2">C2/B2</f>
        <v>0.6714285714</v>
      </c>
      <c r="H2" s="12" t="s">
        <v>61</v>
      </c>
      <c r="I2" s="11" t="s">
        <v>14</v>
      </c>
      <c r="J2" s="12"/>
      <c r="K2" s="13"/>
      <c r="L2" s="4" t="s">
        <v>14</v>
      </c>
    </row>
    <row r="3">
      <c r="A3" s="14" t="s">
        <v>15</v>
      </c>
      <c r="B3" s="6">
        <v>389.0</v>
      </c>
      <c r="C3" s="6">
        <v>311.0</v>
      </c>
      <c r="D3" s="7">
        <f t="shared" si="1"/>
        <v>72</v>
      </c>
      <c r="E3" s="6">
        <v>3.0</v>
      </c>
      <c r="F3" s="6">
        <v>3.0</v>
      </c>
      <c r="G3" s="9">
        <f t="shared" si="2"/>
        <v>0.7994858612</v>
      </c>
      <c r="H3" s="12" t="s">
        <v>62</v>
      </c>
      <c r="I3" s="11" t="s">
        <v>14</v>
      </c>
    </row>
    <row r="4">
      <c r="A4" s="5" t="s">
        <v>18</v>
      </c>
      <c r="B4" s="6">
        <v>452.0</v>
      </c>
      <c r="C4" s="6">
        <v>345.0</v>
      </c>
      <c r="D4" s="7">
        <f t="shared" si="1"/>
        <v>80</v>
      </c>
      <c r="E4" s="6">
        <v>11.0</v>
      </c>
      <c r="F4" s="6">
        <v>16.0</v>
      </c>
      <c r="G4" s="9">
        <f t="shared" si="2"/>
        <v>0.7632743363</v>
      </c>
      <c r="H4" s="12" t="s">
        <v>63</v>
      </c>
      <c r="I4" s="11" t="s">
        <v>14</v>
      </c>
      <c r="L4" s="4" t="s">
        <v>14</v>
      </c>
    </row>
    <row r="5">
      <c r="A5" s="5" t="s">
        <v>20</v>
      </c>
      <c r="B5" s="6">
        <v>527.0</v>
      </c>
      <c r="C5" s="6">
        <v>383.0</v>
      </c>
      <c r="D5" s="7">
        <f t="shared" si="1"/>
        <v>140</v>
      </c>
      <c r="E5" s="6">
        <v>3.0</v>
      </c>
      <c r="F5" s="6">
        <v>1.0</v>
      </c>
      <c r="G5" s="9">
        <f t="shared" si="2"/>
        <v>0.7267552182</v>
      </c>
      <c r="H5" s="12">
        <v>9.102988E8</v>
      </c>
      <c r="I5" s="11"/>
    </row>
    <row r="6">
      <c r="A6" s="5" t="s">
        <v>25</v>
      </c>
      <c r="B6" s="6">
        <v>324.0</v>
      </c>
      <c r="C6" s="6">
        <v>273.0</v>
      </c>
      <c r="D6" s="7">
        <f t="shared" si="1"/>
        <v>48</v>
      </c>
      <c r="E6" s="6">
        <v>2.0</v>
      </c>
      <c r="F6" s="6">
        <v>1.0</v>
      </c>
      <c r="G6" s="9">
        <f t="shared" si="2"/>
        <v>0.8425925926</v>
      </c>
      <c r="H6" s="12">
        <v>3.902194E8</v>
      </c>
      <c r="I6" s="11"/>
    </row>
    <row r="7">
      <c r="A7" s="5" t="s">
        <v>27</v>
      </c>
      <c r="B7" s="6">
        <v>116.0</v>
      </c>
      <c r="C7" s="6">
        <v>76.0</v>
      </c>
      <c r="D7" s="7">
        <f t="shared" si="1"/>
        <v>39</v>
      </c>
      <c r="E7" s="6">
        <v>1.0</v>
      </c>
      <c r="F7" s="6"/>
      <c r="G7" s="9">
        <f t="shared" si="2"/>
        <v>0.6551724138</v>
      </c>
      <c r="H7" s="12"/>
      <c r="I7" s="15"/>
    </row>
    <row r="8">
      <c r="A8" s="5" t="s">
        <v>28</v>
      </c>
      <c r="B8" s="6">
        <v>98.0</v>
      </c>
      <c r="C8" s="6">
        <v>60.0</v>
      </c>
      <c r="D8" s="7">
        <f t="shared" si="1"/>
        <v>37</v>
      </c>
      <c r="E8" s="6">
        <v>1.0</v>
      </c>
      <c r="F8" s="6"/>
      <c r="G8" s="9">
        <f t="shared" si="2"/>
        <v>0.612244898</v>
      </c>
      <c r="H8" s="15"/>
      <c r="I8" s="15"/>
    </row>
    <row r="9">
      <c r="A9" s="14" t="s">
        <v>29</v>
      </c>
      <c r="B9" s="6">
        <v>36.0</v>
      </c>
      <c r="C9" s="6">
        <v>27.0</v>
      </c>
      <c r="D9" s="7">
        <f t="shared" si="1"/>
        <v>8</v>
      </c>
      <c r="E9" s="6">
        <v>1.0</v>
      </c>
      <c r="F9" s="7"/>
      <c r="G9" s="9">
        <f t="shared" si="2"/>
        <v>0.75</v>
      </c>
      <c r="H9" s="15"/>
      <c r="I9" s="15"/>
    </row>
    <row r="10">
      <c r="A10" s="14" t="s">
        <v>30</v>
      </c>
      <c r="B10" s="6">
        <v>58.0</v>
      </c>
      <c r="C10" s="6">
        <v>42.0</v>
      </c>
      <c r="D10" s="7">
        <f t="shared" si="1"/>
        <v>14</v>
      </c>
      <c r="E10" s="6">
        <v>1.0</v>
      </c>
      <c r="F10" s="33">
        <v>1.0</v>
      </c>
      <c r="G10" s="9">
        <f t="shared" si="2"/>
        <v>0.724137931</v>
      </c>
      <c r="H10" s="12">
        <v>3.27252663E8</v>
      </c>
      <c r="I10" s="15"/>
    </row>
    <row r="11">
      <c r="A11" s="5" t="s">
        <v>1</v>
      </c>
      <c r="B11" s="16">
        <f t="shared" ref="B11:F11" si="3">sum(B2:B10)</f>
        <v>2210</v>
      </c>
      <c r="C11" s="16">
        <f t="shared" si="3"/>
        <v>1658</v>
      </c>
      <c r="D11" s="16">
        <f t="shared" si="3"/>
        <v>504</v>
      </c>
      <c r="E11" s="16">
        <f t="shared" si="3"/>
        <v>24</v>
      </c>
      <c r="F11" s="16">
        <f t="shared" si="3"/>
        <v>24</v>
      </c>
      <c r="G11" s="9">
        <f t="shared" si="2"/>
        <v>0.7502262443</v>
      </c>
      <c r="H11" s="15"/>
      <c r="I11" s="15"/>
    </row>
    <row r="12">
      <c r="A12" s="5" t="s">
        <v>31</v>
      </c>
      <c r="B12" s="17"/>
      <c r="C12" s="9">
        <f t="shared" ref="C12:F12" si="4">C11/$B$11</f>
        <v>0.7502262443</v>
      </c>
      <c r="D12" s="9">
        <f t="shared" si="4"/>
        <v>0.2280542986</v>
      </c>
      <c r="E12" s="9">
        <f t="shared" si="4"/>
        <v>0.01085972851</v>
      </c>
      <c r="F12" s="9">
        <f t="shared" si="4"/>
        <v>0.01085972851</v>
      </c>
      <c r="G12" s="17"/>
      <c r="H12" s="15"/>
      <c r="I12" s="15"/>
    </row>
    <row r="16">
      <c r="A16" s="1" t="s">
        <v>0</v>
      </c>
      <c r="B16" s="18">
        <v>43746.0</v>
      </c>
      <c r="C16" s="18">
        <v>43745.0</v>
      </c>
      <c r="D16" s="19" t="s">
        <v>32</v>
      </c>
      <c r="F16" s="1" t="s">
        <v>0</v>
      </c>
      <c r="G16" s="1" t="s">
        <v>6</v>
      </c>
    </row>
    <row r="17">
      <c r="A17" s="5" t="s">
        <v>11</v>
      </c>
      <c r="B17" s="21">
        <f t="shared" ref="B17:B25" si="5">B2</f>
        <v>210</v>
      </c>
      <c r="C17" s="21"/>
      <c r="D17" s="22" t="str">
        <f t="shared" ref="D17:D26" si="6">(B17-C17)/C17</f>
        <v>#DIV/0!</v>
      </c>
      <c r="F17" s="23" t="s">
        <v>11</v>
      </c>
      <c r="G17" s="24">
        <f t="shared" ref="G17:G26" si="7">G2</f>
        <v>0.6714285714</v>
      </c>
    </row>
    <row r="18">
      <c r="A18" s="14" t="s">
        <v>15</v>
      </c>
      <c r="B18" s="21">
        <f t="shared" si="5"/>
        <v>389</v>
      </c>
      <c r="C18" s="21"/>
      <c r="D18" s="22" t="str">
        <f t="shared" si="6"/>
        <v>#DIV/0!</v>
      </c>
      <c r="F18" s="1" t="s">
        <v>15</v>
      </c>
      <c r="G18" s="24">
        <f t="shared" si="7"/>
        <v>0.7994858612</v>
      </c>
    </row>
    <row r="19">
      <c r="A19" s="5" t="s">
        <v>18</v>
      </c>
      <c r="B19" s="21">
        <f t="shared" si="5"/>
        <v>452</v>
      </c>
      <c r="C19" s="21"/>
      <c r="D19" s="22" t="str">
        <f t="shared" si="6"/>
        <v>#DIV/0!</v>
      </c>
      <c r="F19" s="23" t="s">
        <v>18</v>
      </c>
      <c r="G19" s="24">
        <f t="shared" si="7"/>
        <v>0.7632743363</v>
      </c>
    </row>
    <row r="20">
      <c r="A20" s="5" t="s">
        <v>20</v>
      </c>
      <c r="B20" s="21">
        <f t="shared" si="5"/>
        <v>527</v>
      </c>
      <c r="C20" s="21"/>
      <c r="D20" s="22" t="str">
        <f t="shared" si="6"/>
        <v>#DIV/0!</v>
      </c>
      <c r="F20" s="23" t="s">
        <v>20</v>
      </c>
      <c r="G20" s="24">
        <f t="shared" si="7"/>
        <v>0.7267552182</v>
      </c>
    </row>
    <row r="21">
      <c r="A21" s="5" t="s">
        <v>25</v>
      </c>
      <c r="B21" s="21">
        <f t="shared" si="5"/>
        <v>324</v>
      </c>
      <c r="C21" s="21"/>
      <c r="D21" s="22" t="str">
        <f t="shared" si="6"/>
        <v>#DIV/0!</v>
      </c>
      <c r="F21" s="23" t="s">
        <v>25</v>
      </c>
      <c r="G21" s="24">
        <f t="shared" si="7"/>
        <v>0.8425925926</v>
      </c>
    </row>
    <row r="22">
      <c r="A22" s="5" t="s">
        <v>27</v>
      </c>
      <c r="B22" s="21">
        <f t="shared" si="5"/>
        <v>116</v>
      </c>
      <c r="C22" s="21"/>
      <c r="D22" s="22" t="str">
        <f t="shared" si="6"/>
        <v>#DIV/0!</v>
      </c>
      <c r="F22" s="23" t="s">
        <v>27</v>
      </c>
      <c r="G22" s="24">
        <f t="shared" si="7"/>
        <v>0.6551724138</v>
      </c>
    </row>
    <row r="23">
      <c r="A23" s="5" t="s">
        <v>28</v>
      </c>
      <c r="B23" s="21">
        <f t="shared" si="5"/>
        <v>98</v>
      </c>
      <c r="C23" s="21"/>
      <c r="D23" s="22" t="str">
        <f t="shared" si="6"/>
        <v>#DIV/0!</v>
      </c>
      <c r="F23" s="23" t="s">
        <v>28</v>
      </c>
      <c r="G23" s="24">
        <f t="shared" si="7"/>
        <v>0.612244898</v>
      </c>
    </row>
    <row r="24">
      <c r="A24" s="14" t="s">
        <v>29</v>
      </c>
      <c r="B24" s="21">
        <f t="shared" si="5"/>
        <v>36</v>
      </c>
      <c r="C24" s="21"/>
      <c r="D24" s="22" t="str">
        <f t="shared" si="6"/>
        <v>#DIV/0!</v>
      </c>
      <c r="F24" s="1" t="s">
        <v>29</v>
      </c>
      <c r="G24" s="24">
        <f t="shared" si="7"/>
        <v>0.75</v>
      </c>
    </row>
    <row r="25">
      <c r="A25" s="14" t="s">
        <v>30</v>
      </c>
      <c r="B25" s="21">
        <f t="shared" si="5"/>
        <v>58</v>
      </c>
      <c r="C25" s="54"/>
      <c r="D25" s="22" t="str">
        <f t="shared" si="6"/>
        <v>#DIV/0!</v>
      </c>
      <c r="F25" s="14" t="s">
        <v>30</v>
      </c>
      <c r="G25" s="24">
        <f t="shared" si="7"/>
        <v>0.724137931</v>
      </c>
    </row>
    <row r="26">
      <c r="A26" s="5" t="s">
        <v>1</v>
      </c>
      <c r="B26" s="23">
        <f>sum(B17:B24)</f>
        <v>2152</v>
      </c>
      <c r="C26" s="23">
        <v>1713.0</v>
      </c>
      <c r="D26" s="25">
        <f t="shared" si="6"/>
        <v>0.25627554</v>
      </c>
      <c r="F26" s="23" t="s">
        <v>1</v>
      </c>
      <c r="G26" s="24">
        <f t="shared" si="7"/>
        <v>0.7502262443</v>
      </c>
    </row>
  </sheetData>
  <conditionalFormatting sqref="G2:G11">
    <cfRule type="colorScale" priority="1">
      <colorScale>
        <cfvo type="min"/>
        <cfvo type="percentile" val="50"/>
        <cfvo type="max"/>
        <color rgb="FFE67C73"/>
        <color rgb="FFFFFFFF"/>
        <color rgb="FF57BB8A"/>
      </colorScale>
    </cfRule>
  </conditionalFormatting>
  <conditionalFormatting sqref="G17:G26">
    <cfRule type="colorScale" priority="2">
      <colorScale>
        <cfvo type="min"/>
        <cfvo type="percentile" val="50"/>
        <cfvo type="max"/>
        <color rgb="FFE67C73"/>
        <color rgb="FFFFFFFF"/>
        <color rgb="FF57BB8A"/>
      </colorScale>
    </cfRule>
  </conditionalFormatting>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6.0"/>
    <col customWidth="1" min="5" max="5" width="20.29"/>
    <col customWidth="1" min="6" max="7" width="16.29"/>
    <col customWidth="1" min="8" max="8" width="19.0"/>
    <col customWidth="1" min="9" max="9" width="38.14"/>
    <col customWidth="1" min="10" max="10" width="16.0"/>
  </cols>
  <sheetData>
    <row r="1">
      <c r="A1" s="1" t="s">
        <v>0</v>
      </c>
      <c r="B1" s="2" t="s">
        <v>1</v>
      </c>
      <c r="C1" s="3" t="s">
        <v>2</v>
      </c>
      <c r="D1" s="3" t="s">
        <v>3</v>
      </c>
      <c r="E1" s="3" t="s">
        <v>4</v>
      </c>
      <c r="F1" s="3" t="s">
        <v>5</v>
      </c>
      <c r="G1" s="3" t="s">
        <v>6</v>
      </c>
      <c r="H1" s="3" t="s">
        <v>7</v>
      </c>
      <c r="I1" s="3" t="s">
        <v>8</v>
      </c>
    </row>
    <row r="2">
      <c r="A2" s="5" t="s">
        <v>11</v>
      </c>
      <c r="B2" s="6">
        <v>171.0</v>
      </c>
      <c r="C2" s="6">
        <v>99.0</v>
      </c>
      <c r="D2" s="7">
        <f t="shared" ref="D2:D10" si="1">B2-C2-E2-F2</f>
        <v>71</v>
      </c>
      <c r="E2" s="6">
        <v>1.0</v>
      </c>
      <c r="F2" s="8">
        <v>0.0</v>
      </c>
      <c r="G2" s="9">
        <f t="shared" ref="G2:G11" si="2">C2/B2</f>
        <v>0.5789473684</v>
      </c>
      <c r="H2" s="15"/>
      <c r="I2" s="11" t="s">
        <v>14</v>
      </c>
      <c r="J2" s="12"/>
      <c r="K2" s="13"/>
      <c r="L2" s="4" t="s">
        <v>14</v>
      </c>
    </row>
    <row r="3">
      <c r="A3" s="14" t="s">
        <v>15</v>
      </c>
      <c r="B3" s="6">
        <v>305.0</v>
      </c>
      <c r="C3" s="6">
        <v>193.0</v>
      </c>
      <c r="D3" s="7">
        <f t="shared" si="1"/>
        <v>109</v>
      </c>
      <c r="E3" s="6">
        <v>1.0</v>
      </c>
      <c r="F3" s="6">
        <v>2.0</v>
      </c>
      <c r="G3" s="9">
        <f t="shared" si="2"/>
        <v>0.6327868852</v>
      </c>
      <c r="H3" s="15"/>
      <c r="I3" s="11" t="s">
        <v>14</v>
      </c>
    </row>
    <row r="4">
      <c r="A4" s="5" t="s">
        <v>18</v>
      </c>
      <c r="B4" s="6">
        <v>352.0</v>
      </c>
      <c r="C4" s="6">
        <v>198.0</v>
      </c>
      <c r="D4" s="7">
        <f t="shared" si="1"/>
        <v>147</v>
      </c>
      <c r="E4" s="6">
        <v>7.0</v>
      </c>
      <c r="F4" s="8">
        <v>0.0</v>
      </c>
      <c r="G4" s="9">
        <f t="shared" si="2"/>
        <v>0.5625</v>
      </c>
      <c r="H4" s="15"/>
      <c r="I4" s="11" t="s">
        <v>14</v>
      </c>
      <c r="L4" s="4" t="s">
        <v>14</v>
      </c>
    </row>
    <row r="5">
      <c r="A5" s="5" t="s">
        <v>20</v>
      </c>
      <c r="B5" s="6">
        <v>279.0</v>
      </c>
      <c r="C5" s="6">
        <v>191.0</v>
      </c>
      <c r="D5" s="7">
        <f t="shared" si="1"/>
        <v>85</v>
      </c>
      <c r="E5" s="6">
        <v>3.0</v>
      </c>
      <c r="F5" s="8">
        <v>0.0</v>
      </c>
      <c r="G5" s="9">
        <f t="shared" si="2"/>
        <v>0.6845878136</v>
      </c>
      <c r="H5" s="15"/>
      <c r="I5" s="11"/>
    </row>
    <row r="6">
      <c r="A6" s="5" t="s">
        <v>25</v>
      </c>
      <c r="B6" s="6">
        <v>204.0</v>
      </c>
      <c r="C6" s="6">
        <v>180.0</v>
      </c>
      <c r="D6" s="7">
        <f t="shared" si="1"/>
        <v>22</v>
      </c>
      <c r="E6" s="6">
        <v>2.0</v>
      </c>
      <c r="F6" s="8">
        <v>0.0</v>
      </c>
      <c r="G6" s="9">
        <f t="shared" si="2"/>
        <v>0.8823529412</v>
      </c>
      <c r="H6" s="15"/>
      <c r="I6" s="11"/>
    </row>
    <row r="7">
      <c r="A7" s="5" t="s">
        <v>27</v>
      </c>
      <c r="B7" s="6">
        <v>169.0</v>
      </c>
      <c r="C7" s="6">
        <v>134.0</v>
      </c>
      <c r="D7" s="7">
        <f t="shared" si="1"/>
        <v>33</v>
      </c>
      <c r="E7" s="6">
        <v>0.0</v>
      </c>
      <c r="F7" s="6">
        <v>2.0</v>
      </c>
      <c r="G7" s="9">
        <f t="shared" si="2"/>
        <v>0.7928994083</v>
      </c>
      <c r="H7" s="15"/>
      <c r="I7" s="15"/>
    </row>
    <row r="8">
      <c r="A8" s="5" t="s">
        <v>28</v>
      </c>
      <c r="B8" s="6">
        <v>153.0</v>
      </c>
      <c r="C8" s="6">
        <v>106.0</v>
      </c>
      <c r="D8" s="7">
        <f t="shared" si="1"/>
        <v>43</v>
      </c>
      <c r="E8" s="6">
        <v>1.0</v>
      </c>
      <c r="F8" s="6">
        <v>3.0</v>
      </c>
      <c r="G8" s="9">
        <f t="shared" si="2"/>
        <v>0.6928104575</v>
      </c>
      <c r="H8" s="15"/>
      <c r="I8" s="15"/>
    </row>
    <row r="9">
      <c r="A9" s="14" t="s">
        <v>29</v>
      </c>
      <c r="B9" s="6">
        <v>70.0</v>
      </c>
      <c r="C9" s="6">
        <v>17.0</v>
      </c>
      <c r="D9" s="7">
        <f t="shared" si="1"/>
        <v>52</v>
      </c>
      <c r="E9" s="6">
        <v>1.0</v>
      </c>
      <c r="F9" s="7"/>
      <c r="G9" s="9">
        <f t="shared" si="2"/>
        <v>0.2428571429</v>
      </c>
      <c r="H9" s="15"/>
      <c r="I9" s="15"/>
    </row>
    <row r="10">
      <c r="A10" s="14" t="s">
        <v>30</v>
      </c>
      <c r="B10" s="6">
        <v>66.0</v>
      </c>
      <c r="C10" s="6">
        <v>47.0</v>
      </c>
      <c r="D10" s="7">
        <f t="shared" si="1"/>
        <v>19</v>
      </c>
      <c r="E10" s="6"/>
      <c r="F10" s="33"/>
      <c r="G10" s="9">
        <f t="shared" si="2"/>
        <v>0.7121212121</v>
      </c>
      <c r="H10" s="12"/>
      <c r="I10" s="15"/>
    </row>
    <row r="11">
      <c r="A11" s="5" t="s">
        <v>1</v>
      </c>
      <c r="B11" s="16">
        <f t="shared" ref="B11:F11" si="3">sum(B2:B10)</f>
        <v>1769</v>
      </c>
      <c r="C11" s="16">
        <f t="shared" si="3"/>
        <v>1165</v>
      </c>
      <c r="D11" s="16">
        <f t="shared" si="3"/>
        <v>581</v>
      </c>
      <c r="E11" s="16">
        <f t="shared" si="3"/>
        <v>16</v>
      </c>
      <c r="F11" s="16">
        <f t="shared" si="3"/>
        <v>7</v>
      </c>
      <c r="G11" s="9">
        <f t="shared" si="2"/>
        <v>0.6585641605</v>
      </c>
      <c r="H11" s="15"/>
      <c r="I11" s="15"/>
    </row>
    <row r="12">
      <c r="A12" s="5" t="s">
        <v>31</v>
      </c>
      <c r="B12" s="17"/>
      <c r="C12" s="9">
        <f t="shared" ref="C12:F12" si="4">C11/$B$11</f>
        <v>0.6585641605</v>
      </c>
      <c r="D12" s="9">
        <f t="shared" si="4"/>
        <v>0.3284341436</v>
      </c>
      <c r="E12" s="9">
        <f t="shared" si="4"/>
        <v>0.009044657999</v>
      </c>
      <c r="F12" s="9">
        <f t="shared" si="4"/>
        <v>0.003957037875</v>
      </c>
      <c r="G12" s="17"/>
      <c r="H12" s="15"/>
      <c r="I12" s="15"/>
    </row>
    <row r="16">
      <c r="A16" s="1" t="s">
        <v>0</v>
      </c>
      <c r="B16" s="18">
        <v>43747.0</v>
      </c>
      <c r="C16" s="18">
        <v>43746.0</v>
      </c>
      <c r="D16" s="19" t="s">
        <v>32</v>
      </c>
      <c r="F16" s="1" t="s">
        <v>0</v>
      </c>
      <c r="G16" s="1" t="s">
        <v>6</v>
      </c>
    </row>
    <row r="17">
      <c r="A17" s="5" t="s">
        <v>11</v>
      </c>
      <c r="B17" s="21">
        <f t="shared" ref="B17:B25" si="5">B2</f>
        <v>171</v>
      </c>
      <c r="C17" s="21">
        <v>210.0</v>
      </c>
      <c r="D17" s="22">
        <f t="shared" ref="D17:D26" si="6">(B17-C17)/C17</f>
        <v>-0.1857142857</v>
      </c>
      <c r="F17" s="23" t="s">
        <v>11</v>
      </c>
      <c r="G17" s="24">
        <f t="shared" ref="G17:G26" si="7">G2</f>
        <v>0.5789473684</v>
      </c>
    </row>
    <row r="18">
      <c r="A18" s="14" t="s">
        <v>15</v>
      </c>
      <c r="B18" s="21">
        <f t="shared" si="5"/>
        <v>305</v>
      </c>
      <c r="C18" s="21">
        <v>389.0</v>
      </c>
      <c r="D18" s="22">
        <f t="shared" si="6"/>
        <v>-0.2159383033</v>
      </c>
      <c r="F18" s="1" t="s">
        <v>15</v>
      </c>
      <c r="G18" s="24">
        <f t="shared" si="7"/>
        <v>0.6327868852</v>
      </c>
    </row>
    <row r="19">
      <c r="A19" s="5" t="s">
        <v>18</v>
      </c>
      <c r="B19" s="21">
        <f t="shared" si="5"/>
        <v>352</v>
      </c>
      <c r="C19" s="21">
        <v>452.0</v>
      </c>
      <c r="D19" s="22">
        <f t="shared" si="6"/>
        <v>-0.2212389381</v>
      </c>
      <c r="F19" s="23" t="s">
        <v>18</v>
      </c>
      <c r="G19" s="24">
        <f t="shared" si="7"/>
        <v>0.5625</v>
      </c>
    </row>
    <row r="20">
      <c r="A20" s="5" t="s">
        <v>20</v>
      </c>
      <c r="B20" s="21">
        <f t="shared" si="5"/>
        <v>279</v>
      </c>
      <c r="C20" s="21">
        <v>527.0</v>
      </c>
      <c r="D20" s="22">
        <f t="shared" si="6"/>
        <v>-0.4705882353</v>
      </c>
      <c r="F20" s="23" t="s">
        <v>20</v>
      </c>
      <c r="G20" s="24">
        <f t="shared" si="7"/>
        <v>0.6845878136</v>
      </c>
    </row>
    <row r="21">
      <c r="A21" s="5" t="s">
        <v>25</v>
      </c>
      <c r="B21" s="21">
        <f t="shared" si="5"/>
        <v>204</v>
      </c>
      <c r="C21" s="21">
        <v>324.0</v>
      </c>
      <c r="D21" s="22">
        <f t="shared" si="6"/>
        <v>-0.3703703704</v>
      </c>
      <c r="F21" s="23" t="s">
        <v>25</v>
      </c>
      <c r="G21" s="24">
        <f t="shared" si="7"/>
        <v>0.8823529412</v>
      </c>
    </row>
    <row r="22">
      <c r="A22" s="5" t="s">
        <v>27</v>
      </c>
      <c r="B22" s="21">
        <f t="shared" si="5"/>
        <v>169</v>
      </c>
      <c r="C22" s="21">
        <v>116.0</v>
      </c>
      <c r="D22" s="22">
        <f t="shared" si="6"/>
        <v>0.4568965517</v>
      </c>
      <c r="F22" s="23" t="s">
        <v>27</v>
      </c>
      <c r="G22" s="24">
        <f t="shared" si="7"/>
        <v>0.7928994083</v>
      </c>
    </row>
    <row r="23">
      <c r="A23" s="5" t="s">
        <v>28</v>
      </c>
      <c r="B23" s="21">
        <f t="shared" si="5"/>
        <v>153</v>
      </c>
      <c r="C23" s="21">
        <v>98.0</v>
      </c>
      <c r="D23" s="22">
        <f t="shared" si="6"/>
        <v>0.5612244898</v>
      </c>
      <c r="F23" s="23" t="s">
        <v>28</v>
      </c>
      <c r="G23" s="24">
        <f t="shared" si="7"/>
        <v>0.6928104575</v>
      </c>
    </row>
    <row r="24">
      <c r="A24" s="14" t="s">
        <v>29</v>
      </c>
      <c r="B24" s="21">
        <f t="shared" si="5"/>
        <v>70</v>
      </c>
      <c r="C24" s="21">
        <v>36.0</v>
      </c>
      <c r="D24" s="22">
        <f t="shared" si="6"/>
        <v>0.9444444444</v>
      </c>
      <c r="F24" s="1" t="s">
        <v>29</v>
      </c>
      <c r="G24" s="24">
        <f t="shared" si="7"/>
        <v>0.2428571429</v>
      </c>
    </row>
    <row r="25">
      <c r="A25" s="14" t="s">
        <v>30</v>
      </c>
      <c r="B25" s="21">
        <f t="shared" si="5"/>
        <v>66</v>
      </c>
      <c r="C25" s="54">
        <v>58.0</v>
      </c>
      <c r="D25" s="22">
        <f t="shared" si="6"/>
        <v>0.1379310345</v>
      </c>
      <c r="F25" s="14" t="s">
        <v>30</v>
      </c>
      <c r="G25" s="24">
        <f t="shared" si="7"/>
        <v>0.7121212121</v>
      </c>
    </row>
    <row r="26">
      <c r="A26" s="5" t="s">
        <v>1</v>
      </c>
      <c r="B26" s="23">
        <f>sum(B17:B24)</f>
        <v>1703</v>
      </c>
      <c r="C26" s="23">
        <f>sum(C17:C25)</f>
        <v>2210</v>
      </c>
      <c r="D26" s="25">
        <f t="shared" si="6"/>
        <v>-0.2294117647</v>
      </c>
      <c r="F26" s="23" t="s">
        <v>1</v>
      </c>
      <c r="G26" s="24">
        <f t="shared" si="7"/>
        <v>0.6585641605</v>
      </c>
    </row>
  </sheetData>
  <conditionalFormatting sqref="G2:G11">
    <cfRule type="colorScale" priority="1">
      <colorScale>
        <cfvo type="min"/>
        <cfvo type="percentile" val="50"/>
        <cfvo type="max"/>
        <color rgb="FFE67C73"/>
        <color rgb="FFFFFFFF"/>
        <color rgb="FF57BB8A"/>
      </colorScale>
    </cfRule>
  </conditionalFormatting>
  <conditionalFormatting sqref="G17:G26">
    <cfRule type="colorScale" priority="2">
      <colorScale>
        <cfvo type="min"/>
        <cfvo type="percentile" val="50"/>
        <cfvo type="max"/>
        <color rgb="FFE67C73"/>
        <color rgb="FFFFFFFF"/>
        <color rgb="FF57BB8A"/>
      </colorScale>
    </cfRule>
  </conditionalFormatting>
  <drawing r:id="rId1"/>
</worksheet>
</file>