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Lọc tồn theo hãng\"/>
    </mc:Choice>
  </mc:AlternateContent>
  <bookViews>
    <workbookView xWindow="0" yWindow="0" windowWidth="20490" windowHeight="7635"/>
  </bookViews>
  <sheets>
    <sheet name="Data" sheetId="4" r:id="rId1"/>
    <sheet name="Công thức" sheetId="2" r:id="rId2"/>
  </sheets>
  <definedNames>
    <definedName name="_xlnm._FilterDatabase" localSheetId="0" hidden="1">Data!$A$1:$R$169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2" i="4"/>
  <c r="O161" i="4"/>
  <c r="O149" i="4"/>
  <c r="O142" i="4"/>
  <c r="O143" i="4"/>
  <c r="O138" i="4"/>
  <c r="O118" i="4"/>
  <c r="O119" i="4"/>
  <c r="O111" i="4"/>
  <c r="O124" i="4"/>
  <c r="O105" i="4"/>
  <c r="O106" i="4"/>
  <c r="O104" i="4"/>
  <c r="O107" i="4"/>
  <c r="O88" i="4"/>
  <c r="O91" i="4"/>
  <c r="O36" i="4"/>
  <c r="O37" i="4"/>
  <c r="O80" i="4"/>
  <c r="O81" i="4"/>
  <c r="O82" i="4"/>
  <c r="O89" i="4"/>
  <c r="O90" i="4"/>
  <c r="O38" i="4"/>
  <c r="O39" i="4"/>
  <c r="O40" i="4"/>
  <c r="O72" i="4"/>
  <c r="O71" i="4"/>
  <c r="O159" i="4"/>
  <c r="O145" i="4"/>
  <c r="O146" i="4"/>
  <c r="O166" i="4"/>
  <c r="O57" i="4" l="1"/>
  <c r="O20" i="4"/>
  <c r="O84" i="4"/>
  <c r="O129" i="4"/>
  <c r="O132" i="4"/>
  <c r="O7" i="4"/>
  <c r="O164" i="4"/>
  <c r="O101" i="4"/>
  <c r="O137" i="4"/>
  <c r="O85" i="4"/>
  <c r="O157" i="4"/>
  <c r="O144" i="4"/>
  <c r="O24" i="4"/>
  <c r="O67" i="4"/>
  <c r="O136" i="4"/>
  <c r="O152" i="4"/>
  <c r="O46" i="4"/>
  <c r="O4" i="4"/>
  <c r="O133" i="4"/>
  <c r="O147" i="4"/>
  <c r="O150" i="4"/>
  <c r="O63" i="4"/>
  <c r="O9" i="4"/>
  <c r="O58" i="4"/>
  <c r="O163" i="4"/>
  <c r="O59" i="4"/>
  <c r="O23" i="4"/>
  <c r="O117" i="4"/>
  <c r="O131" i="4"/>
  <c r="O148" i="4"/>
  <c r="O96" i="4"/>
  <c r="O141" i="4"/>
  <c r="O62" i="4"/>
  <c r="O79" i="4"/>
  <c r="O103" i="4"/>
  <c r="O139" i="4"/>
  <c r="O93" i="4"/>
  <c r="O120" i="4"/>
  <c r="O155" i="4"/>
  <c r="O154" i="4"/>
  <c r="O127" i="4"/>
  <c r="O134" i="4"/>
  <c r="O30" i="4"/>
  <c r="O49" i="4"/>
  <c r="O169" i="4"/>
  <c r="O65" i="4"/>
  <c r="O123" i="4"/>
  <c r="O64" i="4"/>
  <c r="O76" i="4"/>
  <c r="O53" i="4"/>
  <c r="O41" i="4"/>
  <c r="O98" i="4"/>
  <c r="O121" i="4"/>
  <c r="O100" i="4"/>
  <c r="O135" i="4"/>
  <c r="O114" i="4"/>
  <c r="O113" i="4"/>
  <c r="O162" i="4"/>
  <c r="O50" i="4"/>
  <c r="O156" i="4"/>
  <c r="O130" i="4"/>
  <c r="O122" i="4"/>
  <c r="O168" i="4"/>
  <c r="O33" i="4"/>
  <c r="O47" i="4"/>
  <c r="O56" i="4"/>
  <c r="O110" i="4"/>
  <c r="O35" i="4"/>
  <c r="O5" i="4"/>
  <c r="O112" i="4"/>
  <c r="O48" i="4"/>
  <c r="O95" i="4"/>
  <c r="O29" i="4"/>
  <c r="O18" i="4"/>
  <c r="O167" i="4"/>
  <c r="O55" i="4"/>
  <c r="O86" i="4"/>
  <c r="O51" i="4"/>
  <c r="O73" i="4"/>
  <c r="O25" i="4"/>
  <c r="O21" i="4"/>
  <c r="O125" i="4"/>
  <c r="O45" i="4"/>
  <c r="O11" i="4"/>
  <c r="O12" i="4"/>
  <c r="O31" i="4"/>
  <c r="O115" i="4"/>
  <c r="O92" i="4"/>
  <c r="O19" i="4"/>
  <c r="O102" i="4"/>
  <c r="O54" i="4"/>
  <c r="O42" i="4"/>
  <c r="O32" i="4"/>
  <c r="O13" i="4"/>
  <c r="O2" i="4"/>
  <c r="O52" i="4"/>
  <c r="O78" i="4"/>
  <c r="O69" i="4"/>
  <c r="O116" i="4"/>
  <c r="O15" i="4"/>
  <c r="O160" i="4"/>
  <c r="O94" i="4"/>
  <c r="O66" i="4"/>
  <c r="O108" i="4"/>
  <c r="O87" i="4"/>
  <c r="O10" i="4"/>
  <c r="O16" i="4"/>
  <c r="O28" i="4"/>
  <c r="O158" i="4"/>
  <c r="O27" i="4"/>
  <c r="O83" i="4"/>
  <c r="O74" i="4"/>
  <c r="O77" i="4"/>
  <c r="O8" i="4"/>
  <c r="O61" i="4"/>
  <c r="O34" i="4"/>
  <c r="O14" i="4"/>
  <c r="O3" i="4"/>
  <c r="O109" i="4"/>
  <c r="O151" i="4"/>
  <c r="O26" i="4"/>
  <c r="O128" i="4"/>
  <c r="O70" i="4"/>
  <c r="O43" i="4"/>
  <c r="O140" i="4"/>
  <c r="O97" i="4"/>
  <c r="O17" i="4"/>
  <c r="O68" i="4"/>
  <c r="O126" i="4"/>
  <c r="O6" i="4"/>
  <c r="O60" i="4"/>
  <c r="O153" i="4"/>
  <c r="O22" i="4"/>
  <c r="O99" i="4"/>
  <c r="O44" i="4"/>
  <c r="O75" i="4"/>
  <c r="O165" i="4"/>
  <c r="Q71" i="4" l="1"/>
  <c r="R71" i="4" s="1"/>
  <c r="Q104" i="4"/>
  <c r="R104" i="4" s="1"/>
  <c r="Q74" i="4"/>
  <c r="R74" i="4" s="1"/>
  <c r="Q30" i="4"/>
  <c r="R30" i="4" s="1"/>
  <c r="Q12" i="4"/>
  <c r="R12" i="4" s="1"/>
  <c r="Q86" i="4"/>
  <c r="R86" i="4" s="1"/>
  <c r="Q47" i="4"/>
  <c r="R47" i="4" s="1"/>
  <c r="Q78" i="4"/>
  <c r="R78" i="4" s="1"/>
  <c r="Q53" i="4"/>
  <c r="R53" i="4" s="1"/>
  <c r="Q107" i="4"/>
  <c r="R107" i="4" s="1"/>
  <c r="Q85" i="4"/>
  <c r="R85" i="4" s="1"/>
  <c r="Q35" i="4"/>
  <c r="R35" i="4" s="1"/>
  <c r="Q82" i="4"/>
  <c r="R82" i="4" s="1"/>
  <c r="Q137" i="4"/>
  <c r="R137" i="4" s="1"/>
  <c r="Q142" i="4"/>
  <c r="R142" i="4" s="1"/>
  <c r="Q145" i="4"/>
  <c r="R145" i="4" s="1"/>
  <c r="Q43" i="4"/>
  <c r="R43" i="4" s="1"/>
  <c r="Q77" i="4"/>
  <c r="R77" i="4" s="1"/>
  <c r="Q127" i="4"/>
  <c r="R127" i="4" s="1"/>
  <c r="Q10" i="4"/>
  <c r="R10" i="4" s="1"/>
  <c r="Q42" i="4"/>
  <c r="R42" i="4" s="1"/>
  <c r="Q36" i="4"/>
  <c r="R36" i="4" s="1"/>
  <c r="Q105" i="4"/>
  <c r="R105" i="4" s="1"/>
  <c r="Q139" i="4"/>
  <c r="R139" i="4" s="1"/>
  <c r="Q34" i="4"/>
  <c r="R34" i="4" s="1"/>
  <c r="Q39" i="4"/>
  <c r="R39" i="4" s="1"/>
  <c r="Q68" i="4"/>
  <c r="R68" i="4" s="1"/>
  <c r="Q80" i="4"/>
  <c r="R80" i="4" s="1"/>
  <c r="Q11" i="4"/>
  <c r="R11" i="4" s="1"/>
  <c r="Q55" i="4"/>
  <c r="R55" i="4" s="1"/>
  <c r="Q113" i="4"/>
  <c r="R113" i="4" s="1"/>
  <c r="Q157" i="4"/>
  <c r="R157" i="4" s="1"/>
  <c r="Q41" i="4"/>
  <c r="R41" i="4" s="1"/>
  <c r="Q132" i="4"/>
  <c r="R132" i="4" s="1"/>
  <c r="Q117" i="4"/>
  <c r="R117" i="4" s="1"/>
  <c r="Q28" i="4"/>
  <c r="R28" i="4" s="1"/>
  <c r="Q101" i="4"/>
  <c r="R101" i="4" s="1"/>
  <c r="Q150" i="4"/>
  <c r="R150" i="4" s="1"/>
  <c r="Q50" i="4"/>
  <c r="R50" i="4" s="1"/>
  <c r="Q100" i="4"/>
  <c r="R100" i="4" s="1"/>
  <c r="Q2" i="4"/>
  <c r="R2" i="4" s="1"/>
  <c r="Q3" i="4"/>
  <c r="R3" i="4" s="1"/>
  <c r="Q136" i="4"/>
  <c r="R136" i="4" s="1"/>
  <c r="Q153" i="4"/>
  <c r="R153" i="4" s="1"/>
  <c r="Q9" i="4"/>
  <c r="R9" i="4" s="1"/>
  <c r="Q15" i="4"/>
  <c r="R15" i="4" s="1"/>
  <c r="Q19" i="4"/>
  <c r="R19" i="4" s="1"/>
  <c r="Q146" i="4"/>
  <c r="R146" i="4" s="1"/>
  <c r="Q33" i="4"/>
  <c r="R33" i="4" s="1"/>
  <c r="Q90" i="4"/>
  <c r="R90" i="4" s="1"/>
  <c r="Q154" i="4"/>
  <c r="R154" i="4" s="1"/>
  <c r="Q27" i="4"/>
  <c r="R27" i="4" s="1"/>
  <c r="Q138" i="4"/>
  <c r="R138" i="4" s="1"/>
  <c r="Q29" i="4"/>
  <c r="R29" i="4" s="1"/>
  <c r="Q94" i="4"/>
  <c r="R94" i="4" s="1"/>
  <c r="Q6" i="4"/>
  <c r="R6" i="4" s="1"/>
  <c r="Q22" i="4"/>
  <c r="R22" i="4" s="1"/>
  <c r="Q129" i="4"/>
  <c r="R129" i="4" s="1"/>
  <c r="Q13" i="4"/>
  <c r="R13" i="4" s="1"/>
  <c r="Q16" i="4"/>
  <c r="R16" i="4" s="1"/>
  <c r="Q124" i="4"/>
  <c r="R124" i="4" s="1"/>
  <c r="Q134" i="4"/>
  <c r="R134" i="4" s="1"/>
  <c r="Q156" i="4"/>
  <c r="R156" i="4" s="1"/>
  <c r="Q130" i="4"/>
  <c r="R130" i="4" s="1"/>
  <c r="Q155" i="4"/>
  <c r="R155" i="4" s="1"/>
  <c r="Q102" i="4"/>
  <c r="R102" i="4" s="1"/>
  <c r="Q152" i="4"/>
  <c r="R152" i="4" s="1"/>
  <c r="Q26" i="4"/>
  <c r="R26" i="4" s="1"/>
  <c r="Q60" i="4"/>
  <c r="R60" i="4" s="1"/>
  <c r="Q81" i="4"/>
  <c r="R81" i="4" s="1"/>
  <c r="Q121" i="4"/>
  <c r="R121" i="4" s="1"/>
  <c r="Q103" i="4"/>
  <c r="R103" i="4" s="1"/>
  <c r="Q46" i="4"/>
  <c r="R46" i="4" s="1"/>
  <c r="Q32" i="4"/>
  <c r="R32" i="4" s="1"/>
  <c r="Q69" i="4"/>
  <c r="R69" i="4" s="1"/>
  <c r="Q126" i="4"/>
  <c r="R126" i="4" s="1"/>
  <c r="Q91" i="4"/>
  <c r="R91" i="4" s="1"/>
  <c r="Q95" i="4"/>
  <c r="R95" i="4" s="1"/>
  <c r="Q148" i="4"/>
  <c r="R148" i="4" s="1"/>
  <c r="Q106" i="4"/>
  <c r="R106" i="4" s="1"/>
  <c r="Q76" i="4"/>
  <c r="R76" i="4" s="1"/>
  <c r="Q57" i="4"/>
  <c r="R57" i="4" s="1"/>
  <c r="Q164" i="4"/>
  <c r="R164" i="4" s="1"/>
  <c r="Q72" i="4"/>
  <c r="R72" i="4" s="1"/>
  <c r="Q144" i="4"/>
  <c r="R144" i="4" s="1"/>
  <c r="Q122" i="4"/>
  <c r="R122" i="4" s="1"/>
  <c r="Q140" i="4"/>
  <c r="R140" i="4" s="1"/>
  <c r="Q118" i="4"/>
  <c r="R118" i="4" s="1"/>
  <c r="Q63" i="4"/>
  <c r="R63" i="4" s="1"/>
  <c r="Q64" i="4"/>
  <c r="R64" i="4" s="1"/>
  <c r="Q119" i="4"/>
  <c r="R119" i="4" s="1"/>
  <c r="Q52" i="4"/>
  <c r="R52" i="4" s="1"/>
  <c r="Q17" i="4"/>
  <c r="R17" i="4" s="1"/>
  <c r="Q111" i="4"/>
  <c r="R111" i="4" s="1"/>
  <c r="Q59" i="4"/>
  <c r="R59" i="4" s="1"/>
  <c r="Q37" i="4"/>
  <c r="R37" i="4" s="1"/>
  <c r="Q83" i="4"/>
  <c r="R83" i="4" s="1"/>
  <c r="Q120" i="4"/>
  <c r="R120" i="4" s="1"/>
  <c r="Q115" i="4"/>
  <c r="R115" i="4" s="1"/>
  <c r="Q21" i="4"/>
  <c r="R21" i="4" s="1"/>
  <c r="Q45" i="4"/>
  <c r="R45" i="4" s="1"/>
  <c r="Q167" i="4"/>
  <c r="R167" i="4" s="1"/>
  <c r="Q131" i="4"/>
  <c r="R131" i="4" s="1"/>
  <c r="Q147" i="4"/>
  <c r="R147" i="4" s="1"/>
  <c r="Q163" i="4"/>
  <c r="R163" i="4" s="1"/>
  <c r="Q159" i="4"/>
  <c r="R159" i="4" s="1"/>
  <c r="Q87" i="4"/>
  <c r="R87" i="4" s="1"/>
  <c r="Q110" i="4"/>
  <c r="R110" i="4" s="1"/>
  <c r="Q20" i="4"/>
  <c r="R20" i="4" s="1"/>
  <c r="Q168" i="4"/>
  <c r="R168" i="4" s="1"/>
  <c r="Q143" i="4"/>
  <c r="R143" i="4" s="1"/>
  <c r="Q135" i="4"/>
  <c r="R135" i="4" s="1"/>
  <c r="Q88" i="4"/>
  <c r="R88" i="4" s="1"/>
  <c r="Q70" i="4"/>
  <c r="R70" i="4" s="1"/>
  <c r="Q44" i="4"/>
  <c r="R44" i="4" s="1"/>
  <c r="Q96" i="4"/>
  <c r="R96" i="4" s="1"/>
  <c r="Q109" i="4"/>
  <c r="R109" i="4" s="1"/>
  <c r="Q116" i="4"/>
  <c r="R116" i="4" s="1"/>
  <c r="Q123" i="4"/>
  <c r="R123" i="4" s="1"/>
  <c r="Q108" i="4"/>
  <c r="R108" i="4" s="1"/>
  <c r="Q31" i="4"/>
  <c r="R31" i="4" s="1"/>
  <c r="Q166" i="4"/>
  <c r="R166" i="4" s="1"/>
  <c r="Q151" i="4"/>
  <c r="R151" i="4" s="1"/>
  <c r="Q125" i="4"/>
  <c r="R125" i="4" s="1"/>
  <c r="Q73" i="4"/>
  <c r="R73" i="4" s="1"/>
  <c r="Q18" i="4"/>
  <c r="R18" i="4" s="1"/>
  <c r="Q66" i="4"/>
  <c r="R66" i="4" s="1"/>
  <c r="Q169" i="4"/>
  <c r="R169" i="4" s="1"/>
  <c r="Q40" i="4"/>
  <c r="R40" i="4" s="1"/>
  <c r="Q98" i="4"/>
  <c r="R98" i="4" s="1"/>
  <c r="Q158" i="4"/>
  <c r="R158" i="4" s="1"/>
  <c r="Q161" i="4"/>
  <c r="R161" i="4" s="1"/>
  <c r="Q23" i="4"/>
  <c r="R23" i="4" s="1"/>
  <c r="Q84" i="4"/>
  <c r="R84" i="4" s="1"/>
  <c r="Q97" i="4"/>
  <c r="R97" i="4" s="1"/>
  <c r="Q54" i="4"/>
  <c r="R54" i="4" s="1"/>
  <c r="Q4" i="4"/>
  <c r="R4" i="4" s="1"/>
  <c r="Q75" i="4"/>
  <c r="R75" i="4" s="1"/>
  <c r="Q128" i="4"/>
  <c r="R128" i="4" s="1"/>
  <c r="Q38" i="4"/>
  <c r="R38" i="4" s="1"/>
  <c r="Q61" i="4"/>
  <c r="R61" i="4" s="1"/>
  <c r="Q67" i="4"/>
  <c r="R67" i="4" s="1"/>
  <c r="Q162" i="4"/>
  <c r="R162" i="4" s="1"/>
  <c r="Q165" i="4"/>
  <c r="R165" i="4" s="1"/>
  <c r="Q48" i="4"/>
  <c r="R48" i="4" s="1"/>
  <c r="Q56" i="4"/>
  <c r="R56" i="4" s="1"/>
  <c r="Q99" i="4"/>
  <c r="R99" i="4" s="1"/>
  <c r="Q25" i="4"/>
  <c r="R25" i="4" s="1"/>
  <c r="Q51" i="4"/>
  <c r="R51" i="4" s="1"/>
  <c r="Q5" i="4"/>
  <c r="R5" i="4" s="1"/>
  <c r="Q133" i="4"/>
  <c r="R133" i="4" s="1"/>
  <c r="Q149" i="4"/>
  <c r="R149" i="4" s="1"/>
  <c r="Q160" i="4"/>
  <c r="R160" i="4" s="1"/>
  <c r="Q93" i="4"/>
  <c r="R93" i="4" s="1"/>
  <c r="Q112" i="4"/>
  <c r="R112" i="4" s="1"/>
  <c r="Q24" i="4"/>
  <c r="R24" i="4" s="1"/>
  <c r="Q7" i="4"/>
  <c r="R7" i="4" s="1"/>
  <c r="Q141" i="4"/>
  <c r="R141" i="4" s="1"/>
  <c r="Q62" i="4"/>
  <c r="R62" i="4" s="1"/>
  <c r="Q89" i="4"/>
  <c r="R89" i="4" s="1"/>
  <c r="Q14" i="4"/>
  <c r="R14" i="4" s="1"/>
  <c r="Q92" i="4"/>
  <c r="R92" i="4" s="1"/>
  <c r="Q79" i="4"/>
  <c r="R79" i="4" s="1"/>
  <c r="Q58" i="4"/>
  <c r="R58" i="4" s="1"/>
  <c r="Q8" i="4"/>
  <c r="R8" i="4" s="1"/>
  <c r="Q65" i="4"/>
  <c r="R65" i="4" s="1"/>
  <c r="Q114" i="4"/>
  <c r="R114" i="4" s="1"/>
  <c r="Q49" i="4"/>
  <c r="R49" i="4" s="1"/>
</calcChain>
</file>

<file path=xl/sharedStrings.xml><?xml version="1.0" encoding="utf-8"?>
<sst xmlns="http://schemas.openxmlformats.org/spreadsheetml/2006/main" count="544" uniqueCount="375">
  <si>
    <t>ID</t>
  </si>
  <si>
    <t>Tên mặt hàng</t>
  </si>
  <si>
    <t>Tổng đầu kỳ</t>
  </si>
  <si>
    <t>Tổng nhập</t>
  </si>
  <si>
    <t>Tổng xuất</t>
  </si>
  <si>
    <t>Tổng tồn</t>
  </si>
  <si>
    <t>1015C286</t>
  </si>
  <si>
    <t>Trục cam hút Xpander 19-21</t>
  </si>
  <si>
    <t>MITSUBISHI</t>
  </si>
  <si>
    <t>1015C288</t>
  </si>
  <si>
    <t>Trục cam xả Xpander 19-21</t>
  </si>
  <si>
    <t>1028A125</t>
  </si>
  <si>
    <t>Van chặn dầu Xpander 19-21</t>
  </si>
  <si>
    <t>1035A991</t>
  </si>
  <si>
    <t>Gioăng dàn cò Mitsubishi Xpander 19-21</t>
  </si>
  <si>
    <t>1060A201</t>
  </si>
  <si>
    <t>Bơm dầu Xpander 19-21</t>
  </si>
  <si>
    <t>1093A183</t>
  </si>
  <si>
    <t>Chân máy phải Xpander</t>
  </si>
  <si>
    <t>1104A087</t>
  </si>
  <si>
    <t>Buly trục cơ Xpander 19-21</t>
  </si>
  <si>
    <t>1110D327</t>
  </si>
  <si>
    <t>Séc măng STD</t>
  </si>
  <si>
    <t>1115A587</t>
  </si>
  <si>
    <t>Tay biên Xpander 19-21</t>
  </si>
  <si>
    <t>1140A046</t>
  </si>
  <si>
    <t>Tỳ thẳng Xpander 19-21</t>
  </si>
  <si>
    <t>1140A090</t>
  </si>
  <si>
    <t>Xích cam Xpander 19-21</t>
  </si>
  <si>
    <t>1141A063</t>
  </si>
  <si>
    <t>Tỳ cong Xpander 19-21</t>
  </si>
  <si>
    <t>1141A085</t>
  </si>
  <si>
    <t>Búa tăng cam Xpander 19-21</t>
  </si>
  <si>
    <t>1145A019</t>
  </si>
  <si>
    <t>Dây cam 154RTb25</t>
  </si>
  <si>
    <t>1147A046</t>
  </si>
  <si>
    <t>Nhông cam xả Xpander 19-21</t>
  </si>
  <si>
    <t>12306W000P</t>
  </si>
  <si>
    <t>1300A095</t>
  </si>
  <si>
    <t>Bơm nước Mitsubhishi XPANDER</t>
  </si>
  <si>
    <t>1340A181</t>
  </si>
  <si>
    <t>Dây tổng Mitsubishi Xpander 5PK1266</t>
  </si>
  <si>
    <t>1345A078</t>
  </si>
  <si>
    <t>Cụm bi tăng tổng</t>
  </si>
  <si>
    <t>1350A984</t>
  </si>
  <si>
    <t>Két nước STD</t>
  </si>
  <si>
    <t>1355A471</t>
  </si>
  <si>
    <t>Cánh quạt két nước</t>
  </si>
  <si>
    <t>1355A503</t>
  </si>
  <si>
    <t>Mô tơ quạt dàn nóng  Xpander</t>
  </si>
  <si>
    <t>1370B271</t>
  </si>
  <si>
    <t>Cút nước dưới Xpander 19-21</t>
  </si>
  <si>
    <t>1370B272</t>
  </si>
  <si>
    <t>Cút nước trên Xpander 19-21</t>
  </si>
  <si>
    <t>1375B077</t>
  </si>
  <si>
    <t>Bình nước phụ</t>
  </si>
  <si>
    <t>1500A665</t>
  </si>
  <si>
    <t>Bầu đựng lọc gió miếng dưới Xpander 19-21</t>
  </si>
  <si>
    <t>1500A686</t>
  </si>
  <si>
    <t>Bầu đựng lọc gió miếng trên Xpander 19-21</t>
  </si>
  <si>
    <t>1500A687</t>
  </si>
  <si>
    <t>Lọc gió động cơ Mitshubishi Xpander</t>
  </si>
  <si>
    <t>1505B000</t>
  </si>
  <si>
    <t>Bầu ngưng gió Xpander 19-21</t>
  </si>
  <si>
    <t>1588A481</t>
  </si>
  <si>
    <t>Cảm biến khí xả trên Xpander 19-21</t>
  </si>
  <si>
    <t>1588A483</t>
  </si>
  <si>
    <t>Cảm biến khí xả dưới Xpander 19-21</t>
  </si>
  <si>
    <t>1718A169</t>
  </si>
  <si>
    <t>Phao xăng Xpander 19-21</t>
  </si>
  <si>
    <t>1755A119</t>
  </si>
  <si>
    <t>Van điều áp xăng Xpander 19-21</t>
  </si>
  <si>
    <t>1760A715</t>
  </si>
  <si>
    <t>Cụm bơm xăng Mitsubishi Xpander</t>
  </si>
  <si>
    <t>1770A413</t>
  </si>
  <si>
    <t>Lọc xăng Mitsubishi Xpander</t>
  </si>
  <si>
    <t>1800A466</t>
  </si>
  <si>
    <t>Máy phát Xpander 19-21</t>
  </si>
  <si>
    <t>1832A080</t>
  </si>
  <si>
    <t>MÔ BIN MITSUBISHI XPANDER</t>
  </si>
  <si>
    <t>2910A320</t>
  </si>
  <si>
    <t>Chân máy trái lắp hộp số bản AT Xpander</t>
  </si>
  <si>
    <t>3785A070</t>
  </si>
  <si>
    <t>BI MOAY Ơ SAU XPANDER</t>
  </si>
  <si>
    <t>3815A713</t>
  </si>
  <si>
    <t>Cây láp LH Xpander 19-21</t>
  </si>
  <si>
    <t>3815A714</t>
  </si>
  <si>
    <t>Cây láp RH Xpander 19-21</t>
  </si>
  <si>
    <t>3885A040</t>
  </si>
  <si>
    <t>Bi moay ơ trước Out</t>
  </si>
  <si>
    <t>4013A491</t>
  </si>
  <si>
    <t>Càng A bên LH Xpander 19-21</t>
  </si>
  <si>
    <t>4013A492</t>
  </si>
  <si>
    <t>Càng A bên RH Xpander 19-21</t>
  </si>
  <si>
    <t>4040A441</t>
  </si>
  <si>
    <t>Chụp bụi giảm sóc trước</t>
  </si>
  <si>
    <t>4040A444</t>
  </si>
  <si>
    <t>Lò xo giảm sóc trước Xpander 19-21</t>
  </si>
  <si>
    <t>4055A048</t>
  </si>
  <si>
    <t>Cao su tăm bông giảm xóc Mitsubishi Outlander, Xpander</t>
  </si>
  <si>
    <t>4056A078</t>
  </si>
  <si>
    <t>Cao su cân bằng trước XPANDER</t>
  </si>
  <si>
    <t>4060A047</t>
  </si>
  <si>
    <t>Tăm pông giảm sóc sau Xpander 19-21</t>
  </si>
  <si>
    <t>4060A575</t>
  </si>
  <si>
    <t>Giảm sóc trước LH Mitsubishi Xpander</t>
  </si>
  <si>
    <t>4060A576</t>
  </si>
  <si>
    <t>Giảm sóc trước RH MITSUBISHI XPANDER</t>
  </si>
  <si>
    <t>4062A111</t>
  </si>
  <si>
    <t>Giảm sóc trước Triton</t>
  </si>
  <si>
    <t>4162A462</t>
  </si>
  <si>
    <t>Chụp bụi giảm sóc sau</t>
  </si>
  <si>
    <t>4401A365</t>
  </si>
  <si>
    <t>Cột lái điện Xpander 19-21</t>
  </si>
  <si>
    <t>4401A394</t>
  </si>
  <si>
    <t>Khớp chữ thập lái</t>
  </si>
  <si>
    <t>4410A960</t>
  </si>
  <si>
    <t>Lái trong XPANDER</t>
  </si>
  <si>
    <t>4422A145</t>
  </si>
  <si>
    <t>Lái ngoài LH Xpander 19-21</t>
  </si>
  <si>
    <t>4422A146</t>
  </si>
  <si>
    <t>Lái ngoài RH Xpander 19-21</t>
  </si>
  <si>
    <t>4600A106</t>
  </si>
  <si>
    <t>Guốc phanh sau Triton</t>
  </si>
  <si>
    <t>4600A259</t>
  </si>
  <si>
    <t>Guốc phanh sau Xpander</t>
  </si>
  <si>
    <t>4600A467</t>
  </si>
  <si>
    <t>Si lanh phanh sau Xpander</t>
  </si>
  <si>
    <t>4605B754</t>
  </si>
  <si>
    <t>Piston phanh trước</t>
  </si>
  <si>
    <t>4605B949</t>
  </si>
  <si>
    <t>MÁ PHANH TRƯỚC MITSUBISHI XPANDER</t>
  </si>
  <si>
    <t>4605B952</t>
  </si>
  <si>
    <t>Cuppen+ chụp bụi phanh trước</t>
  </si>
  <si>
    <t>4610A042</t>
  </si>
  <si>
    <t>Cuppen chụp bụi si lanh phanh sau</t>
  </si>
  <si>
    <t>4670B267</t>
  </si>
  <si>
    <t>Cảm biến ABS sau LH</t>
  </si>
  <si>
    <t>4670B268</t>
  </si>
  <si>
    <t>Cảm biến ABS sau RH Xpander</t>
  </si>
  <si>
    <t>4670B269</t>
  </si>
  <si>
    <t>Cảm biến ABS trước LH</t>
  </si>
  <si>
    <t>4670B270</t>
  </si>
  <si>
    <t>Cảm biến ABS trước RH Xpander</t>
  </si>
  <si>
    <t>4670B306</t>
  </si>
  <si>
    <t>Cụm ABS Xpander 19-21</t>
  </si>
  <si>
    <t>5220M481</t>
  </si>
  <si>
    <t>Tai xe LH Xpander 19-21</t>
  </si>
  <si>
    <t>5220M482</t>
  </si>
  <si>
    <t>Tai xe RH Xpander 19-21</t>
  </si>
  <si>
    <t>5370B901</t>
  </si>
  <si>
    <t>Lòng rè trước LH Xpander 19-21</t>
  </si>
  <si>
    <t>5370B908</t>
  </si>
  <si>
    <t>Lòng rè trước RH Xpander 19-21</t>
  </si>
  <si>
    <t>5370C415</t>
  </si>
  <si>
    <t>Lòng rè sau LH Xpander 19-21</t>
  </si>
  <si>
    <t>5370C416</t>
  </si>
  <si>
    <t>Lòng rè sau RH Xpander 19-21</t>
  </si>
  <si>
    <t>56210W030P</t>
  </si>
  <si>
    <t>Giam sóc sau Xpander 19-21</t>
  </si>
  <si>
    <t>5700C289</t>
  </si>
  <si>
    <t>Cánh cửa trước LH Xpander 19-21</t>
  </si>
  <si>
    <t>5700C290</t>
  </si>
  <si>
    <t>Cánh cửa trước RH Xpander 19-21</t>
  </si>
  <si>
    <t>5730B917</t>
  </si>
  <si>
    <t>Cánh cửa sau LH Xpander 19-21</t>
  </si>
  <si>
    <t>5730B918</t>
  </si>
  <si>
    <t>Cánh cửa sau RH Xpander 19-21</t>
  </si>
  <si>
    <t>5801C436</t>
  </si>
  <si>
    <t>CỐP SAU MITSUBISHI</t>
  </si>
  <si>
    <t>5802A565</t>
  </si>
  <si>
    <t>TY CÔP SAU LH Xpander 19-21</t>
  </si>
  <si>
    <t>5802A566</t>
  </si>
  <si>
    <t>TY CÔP SAU RH Xpander 19-21</t>
  </si>
  <si>
    <t>5900A931</t>
  </si>
  <si>
    <t>Năp capo Xpander 19-21</t>
  </si>
  <si>
    <t>6400H353XA</t>
  </si>
  <si>
    <t>Ốp Ba đờ xốc trước Mitsubishi</t>
  </si>
  <si>
    <t>6407A185</t>
  </si>
  <si>
    <t>Ốp inox badesoc trên LH</t>
  </si>
  <si>
    <t>6407A187</t>
  </si>
  <si>
    <t>Ốp inox Badesoc trước dưới LH</t>
  </si>
  <si>
    <t>6407A188</t>
  </si>
  <si>
    <t>Ốp inox Badesoc trước dưới RH</t>
  </si>
  <si>
    <t>6410D211</t>
  </si>
  <si>
    <t>Tai cài badesoc sau LH Xpander 19-21</t>
  </si>
  <si>
    <t>6410D212</t>
  </si>
  <si>
    <t>Tai cài badesoc sau RH Xpander 19-21</t>
  </si>
  <si>
    <t>7450B428</t>
  </si>
  <si>
    <t>GA LĂNG Xpander 19-21</t>
  </si>
  <si>
    <t>7632D397</t>
  </si>
  <si>
    <t>Mặt gương l Xpander 19-21</t>
  </si>
  <si>
    <t>7632D398</t>
  </si>
  <si>
    <t>Mặt gương RH Xpander 19-21</t>
  </si>
  <si>
    <t>7812A368</t>
  </si>
  <si>
    <t>Dàn nóng Xpander 19-21</t>
  </si>
  <si>
    <t>7813A945</t>
  </si>
  <si>
    <t>Bộ đầu lốc Xpander 19-21</t>
  </si>
  <si>
    <t>7813B173</t>
  </si>
  <si>
    <t>Lốc lạnh Xpander 19-21</t>
  </si>
  <si>
    <t>7842A210</t>
  </si>
  <si>
    <t>Mô tơ Dàn lạnh sau Xpander 19-21</t>
  </si>
  <si>
    <t>7850A002</t>
  </si>
  <si>
    <t>Lọc gió điều hòa Xpander 19-21</t>
  </si>
  <si>
    <t>8253A261</t>
  </si>
  <si>
    <t>Cần gạt mưa sau Xpander 19-21</t>
  </si>
  <si>
    <t>8301D121</t>
  </si>
  <si>
    <t>Đèn pha (L) Mitsubishi Expander</t>
  </si>
  <si>
    <t>8301D122</t>
  </si>
  <si>
    <t>Đèn pha (R) Mitsubishi Expander</t>
  </si>
  <si>
    <t>8312A033</t>
  </si>
  <si>
    <t>Đèn pha trên LH Xpander 19-21</t>
  </si>
  <si>
    <t>8312A034</t>
  </si>
  <si>
    <t>Đèn pha trên RH Xpander 19-21</t>
  </si>
  <si>
    <t>8321A749HB</t>
  </si>
  <si>
    <t>Ốp đèn gầm trước LH</t>
  </si>
  <si>
    <t>8321A750HB</t>
  </si>
  <si>
    <t>Ốp đèn gầm trước RH</t>
  </si>
  <si>
    <t>8321A752</t>
  </si>
  <si>
    <t>Đèn gầm RH/LH Xpander 19-21</t>
  </si>
  <si>
    <t>8330B359</t>
  </si>
  <si>
    <t>Đèn hậu miếng ngoài LH Xpander 19-21</t>
  </si>
  <si>
    <t>8330B360</t>
  </si>
  <si>
    <t>Đèn hậu miếng ngoài RH Xpander 19-21</t>
  </si>
  <si>
    <t>8330B361</t>
  </si>
  <si>
    <t>Đèn cốp sau LH</t>
  </si>
  <si>
    <t>8330B362</t>
  </si>
  <si>
    <t>Đèn cốp sau RH</t>
  </si>
  <si>
    <t>8334A182</t>
  </si>
  <si>
    <t>Đèn soi biển số Xpander 19-21</t>
  </si>
  <si>
    <t>8355A091</t>
  </si>
  <si>
    <t>Đèn phản quang badersoc sau LH Xpander 19-21</t>
  </si>
  <si>
    <t>8355A092</t>
  </si>
  <si>
    <t>Đèn phản quang badersoc sau RH Xpander 19-21</t>
  </si>
  <si>
    <t>8635A430</t>
  </si>
  <si>
    <t>Hộp DK túi khí Xpander 19-21</t>
  </si>
  <si>
    <t>8637B647</t>
  </si>
  <si>
    <t>Hộp đen Xpander 19-21</t>
  </si>
  <si>
    <t>MB239498</t>
  </si>
  <si>
    <t>Dây máy phát V32</t>
  </si>
  <si>
    <t>MB338595</t>
  </si>
  <si>
    <t>Cao su cân bằng trước lỗ 24</t>
  </si>
  <si>
    <t>MB520882</t>
  </si>
  <si>
    <t>Dây phanh tay RH</t>
  </si>
  <si>
    <t>MB520883</t>
  </si>
  <si>
    <t>Dây phanh tay LH</t>
  </si>
  <si>
    <t>MB571605</t>
  </si>
  <si>
    <t>Phao xăng V6</t>
  </si>
  <si>
    <t>MB813344</t>
  </si>
  <si>
    <t>Dây điều hòa Mitsubishi</t>
  </si>
  <si>
    <t>MB837719</t>
  </si>
  <si>
    <t>Phớt láp sau trong 37-62 Mitsubishi</t>
  </si>
  <si>
    <t>MITSUBISHI-JP</t>
  </si>
  <si>
    <t>MB958692</t>
  </si>
  <si>
    <t>Dây trợ lực A35 Triton</t>
  </si>
  <si>
    <t>MD025522</t>
  </si>
  <si>
    <t>Dây điều hòa V32</t>
  </si>
  <si>
    <t>MD140071</t>
  </si>
  <si>
    <t>Bi tăng cam 10-60-35</t>
  </si>
  <si>
    <t>MD180581</t>
  </si>
  <si>
    <t>Dây trợ lực V32</t>
  </si>
  <si>
    <t>MD182294-A</t>
  </si>
  <si>
    <t>Dây cam 124RTB29 (hàng A)</t>
  </si>
  <si>
    <t>MD185960</t>
  </si>
  <si>
    <t>Dây trợ lực V33</t>
  </si>
  <si>
    <t>MD186125</t>
  </si>
  <si>
    <t>Dây điều hòa + máy phát 4PK985  (2)</t>
  </si>
  <si>
    <t>MD187462</t>
  </si>
  <si>
    <t>Dây máy phát 5PK1340</t>
  </si>
  <si>
    <t>MD197467</t>
  </si>
  <si>
    <t>Ghít 8-13 Mitsubishi</t>
  </si>
  <si>
    <t>MD199223</t>
  </si>
  <si>
    <t>Dây máy phát 5PK1130</t>
  </si>
  <si>
    <t>MD307342</t>
  </si>
  <si>
    <t>Ghít 6-11 Mitshubishi (16)</t>
  </si>
  <si>
    <t>MD307487</t>
  </si>
  <si>
    <t>Dây cam 187RTB32</t>
  </si>
  <si>
    <t>MD308587</t>
  </si>
  <si>
    <t>Ty tăng V31</t>
  </si>
  <si>
    <t>MD314582</t>
  </si>
  <si>
    <t>Mô bin chia điện</t>
  </si>
  <si>
    <t>MD319022-A</t>
  </si>
  <si>
    <t>Bi tỳ dây curoa cam (hàng A)</t>
  </si>
  <si>
    <t>MD337408</t>
  </si>
  <si>
    <t>Van hằng nhiệt $56 c66</t>
  </si>
  <si>
    <t>MD337658</t>
  </si>
  <si>
    <t>Dây trợ lực 4PK1055 (1)</t>
  </si>
  <si>
    <t>MD368209</t>
  </si>
  <si>
    <t>Bi tỳ dây curoa tổng trơn 10-90-33 (1)</t>
  </si>
  <si>
    <t>MD368210</t>
  </si>
  <si>
    <t>Bi tỳ dây curoa tổng (rãnh) (1)</t>
  </si>
  <si>
    <t>MD976524</t>
  </si>
  <si>
    <t>Dây cao áp V6 (7 sợi)</t>
  </si>
  <si>
    <t>MD997698</t>
  </si>
  <si>
    <t>Dây cao áp (6)</t>
  </si>
  <si>
    <t>MN101368</t>
  </si>
  <si>
    <t>Cân bằng trước Out</t>
  </si>
  <si>
    <t>MN101372</t>
  </si>
  <si>
    <t>Bát bèo trước Outlander</t>
  </si>
  <si>
    <t>MN103259</t>
  </si>
  <si>
    <t>Lái trong</t>
  </si>
  <si>
    <t>MN103392</t>
  </si>
  <si>
    <t>Cao su cân bằng sau Grandis</t>
  </si>
  <si>
    <t>MN110709</t>
  </si>
  <si>
    <t>Đĩa côn 23-21.5</t>
  </si>
  <si>
    <t>MN163743</t>
  </si>
  <si>
    <t>Báo dầu Xpander 19-21</t>
  </si>
  <si>
    <t>MN171120</t>
  </si>
  <si>
    <t>Bàn ép D25</t>
  </si>
  <si>
    <t>MN195370</t>
  </si>
  <si>
    <t>Gioăng mặt máy Xpander 19-21</t>
  </si>
  <si>
    <t>MR150091</t>
  </si>
  <si>
    <t>Cao su cân bằng trước lỗ 26</t>
  </si>
  <si>
    <t>MR150094</t>
  </si>
  <si>
    <t>Cao su cân bằng trước lỗ 30</t>
  </si>
  <si>
    <t>MR210523</t>
  </si>
  <si>
    <t>Dây côn Jolie</t>
  </si>
  <si>
    <t>MR234911</t>
  </si>
  <si>
    <t>Dây ga V31</t>
  </si>
  <si>
    <t>MR272946</t>
  </si>
  <si>
    <t>Bi bát bèo trước Outlander</t>
  </si>
  <si>
    <t>MR307832</t>
  </si>
  <si>
    <t>Dây phanh tay Jolie LH</t>
  </si>
  <si>
    <t>MR331291</t>
  </si>
  <si>
    <t>Bàn ép D21.5 Mitsubishi</t>
  </si>
  <si>
    <t>MR353517</t>
  </si>
  <si>
    <t>Dây ga Jolie</t>
  </si>
  <si>
    <t>MR389546</t>
  </si>
  <si>
    <t>Má phanh trước V6</t>
  </si>
  <si>
    <t>MR527545</t>
  </si>
  <si>
    <t>Piston phanh trước Mitsubishi</t>
  </si>
  <si>
    <t>MR594335</t>
  </si>
  <si>
    <t>Cao su cân bằng lỗ 24</t>
  </si>
  <si>
    <t>MR985041</t>
  </si>
  <si>
    <t>Cảm biến trục cam/trục cơ Xpander 19-21</t>
  </si>
  <si>
    <t>MR994968</t>
  </si>
  <si>
    <t>Dây cam 122RTB20</t>
  </si>
  <si>
    <t>MZ690009</t>
  </si>
  <si>
    <t>Má phanh sau (đĩa) V6</t>
  </si>
  <si>
    <t>MZ690610</t>
  </si>
  <si>
    <t>Dây đối trọng 99RTB19</t>
  </si>
  <si>
    <t>MZ690623</t>
  </si>
  <si>
    <t>Dây đối trọng 65RT Mitsubishi</t>
  </si>
  <si>
    <t>Giá vốn</t>
  </si>
  <si>
    <t>Giá bán</t>
  </si>
  <si>
    <t>Giá bán giảm</t>
  </si>
  <si>
    <t>Giá vốn (gồm Total Cost 12%)</t>
  </si>
  <si>
    <t>Hãng</t>
  </si>
  <si>
    <t>Số tháng tồn kho</t>
  </si>
  <si>
    <t>Số tháng bán hết</t>
  </si>
  <si>
    <t>= Tổng tồn / Tổng xuất trong tháng</t>
  </si>
  <si>
    <t>Tổng xuất trong 1 tháng</t>
  </si>
  <si>
    <t>= 12/Vòng quay hàng tồn</t>
  </si>
  <si>
    <t xml:space="preserve">Vòng quay hàng tồn </t>
  </si>
  <si>
    <t>= Giá vốn /[(Giá trị đầu + Giá trị cuối)/2]</t>
  </si>
  <si>
    <t>Đánh giá</t>
  </si>
  <si>
    <t>Giá trị đầu kỳ</t>
  </si>
  <si>
    <t>Giá trị tồn</t>
  </si>
  <si>
    <t xml:space="preserve">Số tháng tồn kho </t>
  </si>
  <si>
    <t>= 12 tháng / Vòng quay hàng tồn</t>
  </si>
  <si>
    <t>Số tháng thanh lý hết</t>
  </si>
  <si>
    <t>Số tháng thanh lý hết hàng</t>
  </si>
  <si>
    <t>=Số tháng bán hết + số tháng tồn kho</t>
  </si>
  <si>
    <t>Giá trị nhập</t>
  </si>
  <si>
    <t>Giá trị xuất</t>
  </si>
  <si>
    <t>Bán chậm cấp 1</t>
  </si>
  <si>
    <t>Bán chậm cấp 2</t>
  </si>
  <si>
    <t>Bán chậm cấp 3</t>
  </si>
  <si>
    <t>Bán chậm cấp 4</t>
  </si>
  <si>
    <t>Thời gian thanh lý trên 1 năm</t>
  </si>
  <si>
    <t>Thời gian thanh lý trên 2 năm</t>
  </si>
  <si>
    <t>Thời gian thanh lý trên 4 năm</t>
  </si>
  <si>
    <t>Thời gian thanh lý dưới năm</t>
  </si>
  <si>
    <t xml:space="preserve">= Tổng xuất / số tháng </t>
  </si>
  <si>
    <t xml:space="preserve"> = Giá trị xuất/ Tổng xuất *(1+ Total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</si>
</sst>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2" fillId="2" borderId="0" xfId="1" applyFont="1" applyFill="1" applyBorder="1"/>
    <xf numFmtId="43" fontId="2" fillId="2" borderId="1" xfId="1" applyFont="1" applyFill="1" applyBorder="1"/>
    <xf numFmtId="0" fontId="0" fillId="0" borderId="0" xfId="0" quotePrefix="1"/>
    <xf numFmtId="0" fontId="0" fillId="0" borderId="0" xfId="0" quotePrefix="1" applyFill="1" applyBorder="1"/>
    <xf numFmtId="0" fontId="2" fillId="3" borderId="0" xfId="0" applyFont="1" applyFill="1" applyBorder="1"/>
    <xf numFmtId="164" fontId="2" fillId="3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43" fontId="0" fillId="0" borderId="0" xfId="1" applyFont="1" applyBorder="1"/>
    <xf numFmtId="0" fontId="0" fillId="0" borderId="0" xfId="0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4" borderId="1" xfId="0" applyFill="1" applyBorder="1" applyAlignment="1" applyProtection="1">
      <alignment horizontal="center" vertical="center"/>
      <protection hidden="1"/>
    </xf>
    <xf numFmtId="43" fontId="0" fillId="4" borderId="0" xfId="1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43" fontId="3" fillId="5" borderId="0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right" vertical="center"/>
    </xf>
    <xf numFmtId="164" fontId="2" fillId="3" borderId="2" xfId="1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  <protection hidden="1"/>
    </xf>
    <xf numFmtId="43" fontId="0" fillId="4" borderId="1" xfId="1" applyNumberFormat="1" applyFont="1" applyFill="1" applyBorder="1" applyAlignment="1" applyProtection="1">
      <alignment horizontal="center" vertical="center"/>
      <protection hidden="1"/>
    </xf>
    <xf numFmtId="43" fontId="0" fillId="4" borderId="1" xfId="1" applyNumberFormat="1" applyFont="1" applyFill="1" applyBorder="1" applyAlignment="1" applyProtection="1">
      <alignment horizontal="right" vertical="center"/>
      <protection hidden="1"/>
    </xf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4" fontId="3" fillId="5" borderId="0" xfId="1" applyNumberFormat="1" applyFont="1" applyFill="1" applyBorder="1" applyAlignment="1" applyProtection="1">
      <alignment horizontal="center" vertical="center"/>
      <protection hidden="1"/>
    </xf>
    <xf numFmtId="164" fontId="0" fillId="4" borderId="1" xfId="1" applyNumberFormat="1" applyFont="1" applyFill="1" applyBorder="1" applyAlignment="1" applyProtection="1">
      <alignment horizontal="center" vertical="center"/>
      <protection hidden="1"/>
    </xf>
    <xf numFmtId="164" fontId="0" fillId="4" borderId="1" xfId="1" applyNumberFormat="1" applyFont="1" applyFill="1" applyBorder="1" applyAlignment="1" applyProtection="1">
      <alignment horizontal="right" vertical="center"/>
      <protection hidden="1"/>
    </xf>
    <xf numFmtId="164" fontId="0" fillId="4" borderId="0" xfId="1" applyNumberFormat="1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68"/>
  <sheetViews>
    <sheetView tabSelected="1" topLeftCell="H1" zoomScaleNormal="100"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1" max="1" width="12" style="8" bestFit="1" customWidth="1"/>
    <col min="2" max="2" width="31" style="7" customWidth="1"/>
    <col min="3" max="3" width="11.5703125" style="10" customWidth="1"/>
    <col min="4" max="4" width="13.28515625" style="11" customWidth="1"/>
    <col min="5" max="5" width="14.28515625" style="11" bestFit="1" customWidth="1"/>
    <col min="6" max="6" width="15.28515625" style="11" customWidth="1"/>
    <col min="7" max="7" width="11.5703125" style="11" customWidth="1"/>
    <col min="8" max="8" width="10.5703125" style="11" customWidth="1"/>
    <col min="9" max="9" width="12" style="11" customWidth="1"/>
    <col min="10" max="10" width="10.7109375" style="11" customWidth="1"/>
    <col min="11" max="13" width="15.28515625" style="11" customWidth="1"/>
    <col min="14" max="14" width="14.28515625" style="11" customWidth="1"/>
    <col min="15" max="15" width="15.7109375" style="14" customWidth="1"/>
    <col min="16" max="16" width="18.5703125" style="14" customWidth="1"/>
    <col min="17" max="17" width="24.5703125" style="31" customWidth="1"/>
    <col min="18" max="18" width="19" style="15" customWidth="1"/>
    <col min="19" max="16384" width="9.140625" style="7"/>
  </cols>
  <sheetData>
    <row r="1" spans="1:18" s="5" customFormat="1" x14ac:dyDescent="0.25">
      <c r="A1" s="18" t="s">
        <v>0</v>
      </c>
      <c r="B1" s="19" t="s">
        <v>1</v>
      </c>
      <c r="C1" s="20" t="s">
        <v>347</v>
      </c>
      <c r="D1" s="21" t="s">
        <v>343</v>
      </c>
      <c r="E1" s="21" t="s">
        <v>344</v>
      </c>
      <c r="F1" s="21" t="s">
        <v>345</v>
      </c>
      <c r="G1" s="6" t="s">
        <v>2</v>
      </c>
      <c r="H1" s="6" t="s">
        <v>3</v>
      </c>
      <c r="I1" s="6" t="s">
        <v>4</v>
      </c>
      <c r="J1" s="21" t="s">
        <v>5</v>
      </c>
      <c r="K1" s="6" t="s">
        <v>356</v>
      </c>
      <c r="L1" s="6" t="s">
        <v>363</v>
      </c>
      <c r="M1" s="6" t="s">
        <v>364</v>
      </c>
      <c r="N1" s="6" t="s">
        <v>357</v>
      </c>
      <c r="O1" s="16" t="s">
        <v>349</v>
      </c>
      <c r="P1" s="16" t="s">
        <v>348</v>
      </c>
      <c r="Q1" s="28" t="s">
        <v>360</v>
      </c>
      <c r="R1" s="22" t="s">
        <v>355</v>
      </c>
    </row>
    <row r="2" spans="1:18" x14ac:dyDescent="0.25">
      <c r="A2" s="25" t="s">
        <v>281</v>
      </c>
      <c r="B2" s="25" t="s">
        <v>282</v>
      </c>
      <c r="C2" s="25" t="s">
        <v>8</v>
      </c>
      <c r="D2" s="12">
        <v>288636</v>
      </c>
      <c r="E2" s="12"/>
      <c r="F2" s="12">
        <v>400000</v>
      </c>
      <c r="G2" s="12">
        <v>0</v>
      </c>
      <c r="H2" s="12">
        <v>1</v>
      </c>
      <c r="I2" s="12">
        <v>1</v>
      </c>
      <c r="J2" s="12">
        <v>0</v>
      </c>
      <c r="K2" s="12">
        <v>0</v>
      </c>
      <c r="L2" s="25">
        <v>257711</v>
      </c>
      <c r="M2" s="25">
        <v>257711</v>
      </c>
      <c r="N2" s="25">
        <v>0</v>
      </c>
      <c r="O2" s="23">
        <f>IFERROR(J2/(I2/9),0)</f>
        <v>0</v>
      </c>
      <c r="P2" s="23">
        <f>IF(G2*J2&gt;0,365/(D2*AVERAGE(G2,J2)/(AVERAGE(K2,N2)))/30,IF(H2*I2&gt;0,365/(D2*AVERAGE(H2,I2)/(AVERAGE(L2,M2)))/30,IF(H2*J2&gt;0,365/(D2*AVERAGE(H2,J2)/(AVERAGE(L2,N2)))/30,0)))</f>
        <v>10.863107281604973</v>
      </c>
      <c r="Q2" s="23">
        <f>P2+O2</f>
        <v>10.863107281604973</v>
      </c>
      <c r="R2" s="13" t="str">
        <f>IF(Q2=0,"Bán chậm cấp 5",IF(Q2&gt;48,"Bán chậm cấp 4",IF(Q2&gt;36,"Bán chậm cấp 3",IF(Q2&gt;24,"Bán chậm cấp 2",IF(Q2&gt;6,"Bán chậm cấp 1","Bán được")))))</f>
        <v>Bán chậm cấp 1</v>
      </c>
    </row>
    <row r="3" spans="1:18" x14ac:dyDescent="0.25">
      <c r="A3" s="25" t="s">
        <v>339</v>
      </c>
      <c r="B3" s="25" t="s">
        <v>340</v>
      </c>
      <c r="C3" s="25" t="s">
        <v>8</v>
      </c>
      <c r="D3" s="12">
        <v>622008</v>
      </c>
      <c r="E3" s="12"/>
      <c r="F3" s="12">
        <v>650000</v>
      </c>
      <c r="G3" s="12">
        <v>0</v>
      </c>
      <c r="H3" s="12">
        <v>1</v>
      </c>
      <c r="I3" s="12">
        <v>1</v>
      </c>
      <c r="J3" s="12">
        <v>0</v>
      </c>
      <c r="K3" s="26">
        <v>0</v>
      </c>
      <c r="L3" s="25">
        <v>555364</v>
      </c>
      <c r="M3" s="25">
        <v>555364</v>
      </c>
      <c r="N3" s="25">
        <v>0</v>
      </c>
      <c r="O3" s="23">
        <f>IFERROR(J3/(I3/9),0)</f>
        <v>0</v>
      </c>
      <c r="P3" s="23">
        <f t="shared" ref="P3:P66" si="0">IF(G3*J3&gt;0,365/(D3*AVERAGE(G3,J3)/(AVERAGE(K3,N3)))/30,IF(H3*I3&gt;0,365/(D3*AVERAGE(H3,I3)/(AVERAGE(L3,M3)))/30,IF(H3*J3&gt;0,365/(D3*AVERAGE(H3,J3)/(AVERAGE(L3,N3)))/30,0)))</f>
        <v>10.86308964943645</v>
      </c>
      <c r="Q3" s="23">
        <f>P3+O3</f>
        <v>10.86308964943645</v>
      </c>
      <c r="R3" s="13" t="str">
        <f>IF(Q3=0,"Bán chậm cấp 5",IF(Q3&gt;48,"Bán chậm cấp 4",IF(Q3&gt;36,"Bán chậm cấp 3",IF(Q3&gt;24,"Bán chậm cấp 2",IF(Q3&gt;6,"Bán chậm cấp 1","Bán được")))))</f>
        <v>Bán chậm cấp 1</v>
      </c>
    </row>
    <row r="4" spans="1:18" x14ac:dyDescent="0.25">
      <c r="A4" s="25" t="s">
        <v>224</v>
      </c>
      <c r="B4" s="25" t="s">
        <v>225</v>
      </c>
      <c r="C4" s="25" t="s">
        <v>8</v>
      </c>
      <c r="D4" s="12">
        <v>1622260</v>
      </c>
      <c r="E4" s="12">
        <v>1850000</v>
      </c>
      <c r="F4" s="12">
        <v>1850000</v>
      </c>
      <c r="G4" s="12">
        <v>0</v>
      </c>
      <c r="H4" s="12">
        <v>20</v>
      </c>
      <c r="I4" s="12">
        <v>20</v>
      </c>
      <c r="J4" s="12">
        <v>0</v>
      </c>
      <c r="K4" s="12">
        <v>0</v>
      </c>
      <c r="L4" s="25">
        <v>28968921</v>
      </c>
      <c r="M4" s="25">
        <v>28968921</v>
      </c>
      <c r="N4" s="12">
        <v>0</v>
      </c>
      <c r="O4" s="23">
        <f>IFERROR(J4/(I4/9),0)</f>
        <v>0</v>
      </c>
      <c r="P4" s="23">
        <f t="shared" si="0"/>
        <v>10.863092398875642</v>
      </c>
      <c r="Q4" s="23">
        <f>P4+O4</f>
        <v>10.863092398875642</v>
      </c>
      <c r="R4" s="13" t="str">
        <f>IF(Q4=0,"Bán chậm cấp 5",IF(Q4&gt;48,"Bán chậm cấp 4",IF(Q4&gt;36,"Bán chậm cấp 3",IF(Q4&gt;24,"Bán chậm cấp 2",IF(Q4&gt;6,"Bán chậm cấp 1","Bán được")))))</f>
        <v>Bán chậm cấp 1</v>
      </c>
    </row>
    <row r="5" spans="1:18" x14ac:dyDescent="0.25">
      <c r="A5" s="25" t="s">
        <v>226</v>
      </c>
      <c r="B5" s="25" t="s">
        <v>227</v>
      </c>
      <c r="C5" s="25" t="s">
        <v>8</v>
      </c>
      <c r="D5" s="12">
        <v>1593074</v>
      </c>
      <c r="E5" s="12">
        <v>1650000</v>
      </c>
      <c r="F5" s="12">
        <v>1550000</v>
      </c>
      <c r="G5" s="12">
        <v>0</v>
      </c>
      <c r="H5" s="12">
        <v>10</v>
      </c>
      <c r="I5" s="12">
        <v>10</v>
      </c>
      <c r="J5" s="12">
        <v>0</v>
      </c>
      <c r="K5" s="12">
        <v>0</v>
      </c>
      <c r="L5" s="25">
        <v>14223878</v>
      </c>
      <c r="M5" s="25">
        <v>14223878</v>
      </c>
      <c r="N5" s="12">
        <v>0</v>
      </c>
      <c r="O5" s="24">
        <f>IFERROR(J5/(I5/9),0)</f>
        <v>0</v>
      </c>
      <c r="P5" s="23">
        <f t="shared" si="0"/>
        <v>10.863097529263133</v>
      </c>
      <c r="Q5" s="24">
        <f>P5+O5</f>
        <v>10.863097529263133</v>
      </c>
      <c r="R5" s="13" t="str">
        <f>IF(Q5=0,"Bán chậm cấp 5",IF(Q5&gt;48,"Bán chậm cấp 4",IF(Q5&gt;36,"Bán chậm cấp 3",IF(Q5&gt;24,"Bán chậm cấp 2",IF(Q5&gt;6,"Bán chậm cấp 1","Bán được")))))</f>
        <v>Bán chậm cấp 1</v>
      </c>
    </row>
    <row r="6" spans="1:18" x14ac:dyDescent="0.25">
      <c r="A6" s="25" t="s">
        <v>178</v>
      </c>
      <c r="B6" s="25" t="s">
        <v>179</v>
      </c>
      <c r="C6" s="25" t="s">
        <v>8</v>
      </c>
      <c r="D6" s="12">
        <v>414560</v>
      </c>
      <c r="E6" s="12">
        <v>520000</v>
      </c>
      <c r="F6" s="12">
        <v>500000</v>
      </c>
      <c r="G6" s="12">
        <v>0</v>
      </c>
      <c r="H6" s="12">
        <v>75</v>
      </c>
      <c r="I6" s="12">
        <v>34</v>
      </c>
      <c r="J6" s="12">
        <v>41</v>
      </c>
      <c r="K6" s="12">
        <v>0</v>
      </c>
      <c r="L6" s="25">
        <v>27760729</v>
      </c>
      <c r="M6" s="25">
        <v>12584862</v>
      </c>
      <c r="N6" s="12">
        <v>15175867</v>
      </c>
      <c r="O6" s="23">
        <f>IFERROR(J6/(I6/9),0)</f>
        <v>10.852941176470589</v>
      </c>
      <c r="P6" s="23">
        <f t="shared" si="0"/>
        <v>10.863100507726699</v>
      </c>
      <c r="Q6" s="23">
        <f>P6+O6</f>
        <v>21.716041684197286</v>
      </c>
      <c r="R6" s="13" t="str">
        <f>IF(Q6=0,"Bán chậm cấp 5",IF(Q6&gt;48,"Bán chậm cấp 4",IF(Q6&gt;36,"Bán chậm cấp 3",IF(Q6&gt;24,"Bán chậm cấp 2",IF(Q6&gt;6,"Bán chậm cấp 1","Bán được")))))</f>
        <v>Bán chậm cấp 1</v>
      </c>
    </row>
    <row r="7" spans="1:18" x14ac:dyDescent="0.25">
      <c r="A7" s="25" t="s">
        <v>196</v>
      </c>
      <c r="B7" s="25" t="s">
        <v>197</v>
      </c>
      <c r="C7" s="25" t="s">
        <v>8</v>
      </c>
      <c r="D7" s="12">
        <v>2216486</v>
      </c>
      <c r="E7" s="12">
        <v>2560000</v>
      </c>
      <c r="F7" s="12"/>
      <c r="G7" s="12">
        <v>0</v>
      </c>
      <c r="H7" s="12">
        <v>2</v>
      </c>
      <c r="I7" s="12">
        <v>1</v>
      </c>
      <c r="J7" s="12">
        <v>1</v>
      </c>
      <c r="K7" s="12">
        <v>0</v>
      </c>
      <c r="L7" s="25">
        <v>3958010</v>
      </c>
      <c r="M7" s="25">
        <v>1979005</v>
      </c>
      <c r="N7" s="12">
        <v>1979005</v>
      </c>
      <c r="O7" s="23">
        <f>IFERROR(J7/(I7/9),0)</f>
        <v>9</v>
      </c>
      <c r="P7" s="23">
        <f t="shared" si="0"/>
        <v>10.863093277677669</v>
      </c>
      <c r="Q7" s="23">
        <f>P7+O7</f>
        <v>19.86309327767767</v>
      </c>
      <c r="R7" s="13" t="str">
        <f>IF(Q7=0,"Bán chậm cấp 5",IF(Q7&gt;48,"Bán chậm cấp 4",IF(Q7&gt;36,"Bán chậm cấp 3",IF(Q7&gt;24,"Bán chậm cấp 2",IF(Q7&gt;6,"Bán chậm cấp 1","Bán được")))))</f>
        <v>Bán chậm cấp 1</v>
      </c>
    </row>
    <row r="8" spans="1:18" x14ac:dyDescent="0.25">
      <c r="A8" s="25" t="s">
        <v>180</v>
      </c>
      <c r="B8" s="25" t="s">
        <v>181</v>
      </c>
      <c r="C8" s="25" t="s">
        <v>8</v>
      </c>
      <c r="D8" s="12">
        <v>425984</v>
      </c>
      <c r="E8" s="12">
        <v>530000</v>
      </c>
      <c r="F8" s="12">
        <v>500000</v>
      </c>
      <c r="G8" s="12">
        <v>0</v>
      </c>
      <c r="H8" s="12">
        <v>47</v>
      </c>
      <c r="I8" s="12">
        <v>33</v>
      </c>
      <c r="J8" s="12">
        <v>14</v>
      </c>
      <c r="K8" s="12">
        <v>0</v>
      </c>
      <c r="L8" s="25">
        <v>17876130</v>
      </c>
      <c r="M8" s="25">
        <v>12551325</v>
      </c>
      <c r="N8" s="12">
        <v>5324805</v>
      </c>
      <c r="O8" s="23">
        <f>IFERROR(J8/(I8/9),0)</f>
        <v>3.8181818181818183</v>
      </c>
      <c r="P8" s="23">
        <f t="shared" si="0"/>
        <v>10.863104673532341</v>
      </c>
      <c r="Q8" s="23">
        <f>P8+O8</f>
        <v>14.681286491714159</v>
      </c>
      <c r="R8" s="13" t="str">
        <f>IF(Q8=0,"Bán chậm cấp 5",IF(Q8&gt;48,"Bán chậm cấp 4",IF(Q8&gt;36,"Bán chậm cấp 3",IF(Q8&gt;24,"Bán chậm cấp 2",IF(Q8&gt;6,"Bán chậm cấp 1","Bán được")))))</f>
        <v>Bán chậm cấp 1</v>
      </c>
    </row>
    <row r="9" spans="1:18" x14ac:dyDescent="0.25">
      <c r="A9" s="25" t="s">
        <v>17</v>
      </c>
      <c r="B9" s="25" t="s">
        <v>18</v>
      </c>
      <c r="C9" s="25" t="s">
        <v>8</v>
      </c>
      <c r="D9" s="12">
        <v>768362</v>
      </c>
      <c r="E9" s="12">
        <v>950000</v>
      </c>
      <c r="F9" s="12"/>
      <c r="G9" s="12">
        <v>0</v>
      </c>
      <c r="H9" s="12">
        <v>6</v>
      </c>
      <c r="I9" s="12">
        <v>0</v>
      </c>
      <c r="J9" s="12">
        <v>6</v>
      </c>
      <c r="K9" s="12">
        <v>0</v>
      </c>
      <c r="L9" s="25">
        <v>4116227</v>
      </c>
      <c r="M9" s="25">
        <v>0</v>
      </c>
      <c r="N9" s="12">
        <v>4116227</v>
      </c>
      <c r="O9" s="23">
        <f>IFERROR(J9/(I9/9),0)</f>
        <v>0</v>
      </c>
      <c r="P9" s="23">
        <f t="shared" si="0"/>
        <v>10.863100516278642</v>
      </c>
      <c r="Q9" s="23">
        <f>P9+O9</f>
        <v>10.863100516278642</v>
      </c>
      <c r="R9" s="13" t="str">
        <f>IF(Q9=0,"Bán chậm cấp 5",IF(Q9&gt;48,"Bán chậm cấp 4",IF(Q9&gt;36,"Bán chậm cấp 3",IF(Q9&gt;24,"Bán chậm cấp 2",IF(Q9&gt;6,"Bán chậm cấp 1","Bán được")))))</f>
        <v>Bán chậm cấp 1</v>
      </c>
    </row>
    <row r="10" spans="1:18" x14ac:dyDescent="0.25">
      <c r="A10" s="25" t="s">
        <v>321</v>
      </c>
      <c r="B10" s="25" t="s">
        <v>322</v>
      </c>
      <c r="C10" s="25" t="s">
        <v>8</v>
      </c>
      <c r="D10" s="12">
        <v>238357</v>
      </c>
      <c r="E10" s="12">
        <v>300000</v>
      </c>
      <c r="F10" s="12"/>
      <c r="G10" s="12">
        <v>1</v>
      </c>
      <c r="H10" s="12">
        <v>0</v>
      </c>
      <c r="I10" s="12">
        <v>0</v>
      </c>
      <c r="J10" s="12">
        <v>1</v>
      </c>
      <c r="K10" s="26">
        <v>212819</v>
      </c>
      <c r="L10" s="25">
        <v>0</v>
      </c>
      <c r="M10" s="25">
        <v>0</v>
      </c>
      <c r="N10" s="25">
        <v>212819</v>
      </c>
      <c r="O10" s="23">
        <f>IFERROR(J10/(I10/9),0)</f>
        <v>0</v>
      </c>
      <c r="P10" s="23">
        <f t="shared" si="0"/>
        <v>10.863107999065827</v>
      </c>
      <c r="Q10" s="23">
        <f>P10+O10</f>
        <v>10.863107999065827</v>
      </c>
      <c r="R10" s="13" t="str">
        <f>IF(Q10=0,"Bán chậm cấp 5",IF(Q10&gt;48,"Bán chậm cấp 4",IF(Q10&gt;36,"Bán chậm cấp 3",IF(Q10&gt;24,"Bán chậm cấp 2",IF(Q10&gt;6,"Bán chậm cấp 1","Bán được")))))</f>
        <v>Bán chậm cấp 1</v>
      </c>
    </row>
    <row r="11" spans="1:18" x14ac:dyDescent="0.25">
      <c r="A11" s="25" t="s">
        <v>242</v>
      </c>
      <c r="B11" s="25" t="s">
        <v>243</v>
      </c>
      <c r="C11" s="25" t="s">
        <v>8</v>
      </c>
      <c r="D11" s="12">
        <v>232682</v>
      </c>
      <c r="E11" s="12">
        <v>285000</v>
      </c>
      <c r="F11" s="12"/>
      <c r="G11" s="12">
        <v>1</v>
      </c>
      <c r="H11" s="12">
        <v>0</v>
      </c>
      <c r="I11" s="12">
        <v>0</v>
      </c>
      <c r="J11" s="12">
        <v>1</v>
      </c>
      <c r="K11" s="12">
        <v>207752</v>
      </c>
      <c r="L11" s="25">
        <v>0</v>
      </c>
      <c r="M11" s="25">
        <v>0</v>
      </c>
      <c r="N11" s="25">
        <v>207752</v>
      </c>
      <c r="O11" s="24">
        <f>IFERROR(J11/(I11/9),0)</f>
        <v>0</v>
      </c>
      <c r="P11" s="23">
        <f t="shared" si="0"/>
        <v>10.863106442841877</v>
      </c>
      <c r="Q11" s="24">
        <f>P11+O11</f>
        <v>10.863106442841877</v>
      </c>
      <c r="R11" s="13" t="str">
        <f>IF(Q11=0,"Bán chậm cấp 5",IF(Q11&gt;48,"Bán chậm cấp 4",IF(Q11&gt;36,"Bán chậm cấp 3",IF(Q11&gt;24,"Bán chậm cấp 2",IF(Q11&gt;6,"Bán chậm cấp 1","Bán được")))))</f>
        <v>Bán chậm cấp 1</v>
      </c>
    </row>
    <row r="12" spans="1:18" x14ac:dyDescent="0.25">
      <c r="A12" s="25" t="s">
        <v>244</v>
      </c>
      <c r="B12" s="25" t="s">
        <v>245</v>
      </c>
      <c r="C12" s="25" t="s">
        <v>8</v>
      </c>
      <c r="D12" s="12">
        <v>232682</v>
      </c>
      <c r="E12" s="12">
        <v>285000</v>
      </c>
      <c r="F12" s="12"/>
      <c r="G12" s="12">
        <v>1</v>
      </c>
      <c r="H12" s="12">
        <v>0</v>
      </c>
      <c r="I12" s="12">
        <v>0</v>
      </c>
      <c r="J12" s="12">
        <v>1</v>
      </c>
      <c r="K12" s="12">
        <v>207752</v>
      </c>
      <c r="L12" s="25">
        <v>0</v>
      </c>
      <c r="M12" s="25">
        <v>0</v>
      </c>
      <c r="N12" s="25">
        <v>207752</v>
      </c>
      <c r="O12" s="24">
        <f>IFERROR(J12/(I12/9),0)</f>
        <v>0</v>
      </c>
      <c r="P12" s="23">
        <f t="shared" si="0"/>
        <v>10.863106442841877</v>
      </c>
      <c r="Q12" s="24">
        <f>P12+O12</f>
        <v>10.863106442841877</v>
      </c>
      <c r="R12" s="13" t="str">
        <f>IF(Q12=0,"Bán chậm cấp 5",IF(Q12&gt;48,"Bán chậm cấp 4",IF(Q12&gt;36,"Bán chậm cấp 3",IF(Q12&gt;24,"Bán chậm cấp 2",IF(Q12&gt;6,"Bán chậm cấp 1","Bán được")))))</f>
        <v>Bán chậm cấp 1</v>
      </c>
    </row>
    <row r="13" spans="1:18" x14ac:dyDescent="0.25">
      <c r="A13" s="25" t="s">
        <v>291</v>
      </c>
      <c r="B13" s="25" t="s">
        <v>292</v>
      </c>
      <c r="C13" s="25" t="s">
        <v>8</v>
      </c>
      <c r="D13" s="12">
        <v>365579</v>
      </c>
      <c r="E13" s="12">
        <v>420000</v>
      </c>
      <c r="F13" s="12">
        <v>420000</v>
      </c>
      <c r="G13" s="12">
        <v>1</v>
      </c>
      <c r="H13" s="12">
        <v>0</v>
      </c>
      <c r="I13" s="12">
        <v>1</v>
      </c>
      <c r="J13" s="12">
        <v>0</v>
      </c>
      <c r="K13" s="26">
        <v>326410</v>
      </c>
      <c r="L13" s="25">
        <v>0</v>
      </c>
      <c r="M13" s="25">
        <v>326410</v>
      </c>
      <c r="N13" s="25">
        <v>0</v>
      </c>
      <c r="O13" s="23">
        <f>IFERROR(J13/(I13/9),0)</f>
        <v>0</v>
      </c>
      <c r="P13" s="23">
        <f t="shared" si="0"/>
        <v>0</v>
      </c>
      <c r="Q13" s="23">
        <f>P13+O13</f>
        <v>0</v>
      </c>
      <c r="R13" s="13" t="str">
        <f>IF(Q13=0,"Bán chậm cấp 5",IF(Q13&gt;48,"Bán chậm cấp 4",IF(Q13&gt;36,"Bán chậm cấp 3",IF(Q13&gt;24,"Bán chậm cấp 2",IF(Q13&gt;6,"Bán chậm cấp 1","Bán được")))))</f>
        <v>Bán chậm cấp 5</v>
      </c>
    </row>
    <row r="14" spans="1:18" x14ac:dyDescent="0.25">
      <c r="A14" s="25" t="s">
        <v>341</v>
      </c>
      <c r="B14" s="25" t="s">
        <v>342</v>
      </c>
      <c r="C14" s="25" t="s">
        <v>8</v>
      </c>
      <c r="D14" s="12">
        <v>282101</v>
      </c>
      <c r="E14" s="12">
        <v>330000</v>
      </c>
      <c r="F14" s="12">
        <v>330000</v>
      </c>
      <c r="G14" s="12">
        <v>1</v>
      </c>
      <c r="H14" s="12">
        <v>0</v>
      </c>
      <c r="I14" s="12">
        <v>1</v>
      </c>
      <c r="J14" s="12">
        <v>0</v>
      </c>
      <c r="K14" s="26">
        <v>251876</v>
      </c>
      <c r="L14" s="25">
        <v>0</v>
      </c>
      <c r="M14" s="25">
        <v>251876</v>
      </c>
      <c r="N14" s="25">
        <v>0</v>
      </c>
      <c r="O14" s="23">
        <f>IFERROR(J14/(I14/9),0)</f>
        <v>0</v>
      </c>
      <c r="P14" s="23">
        <f t="shared" si="0"/>
        <v>0</v>
      </c>
      <c r="Q14" s="23">
        <f>P14+O14</f>
        <v>0</v>
      </c>
      <c r="R14" s="13" t="str">
        <f>IF(Q14=0,"Bán chậm cấp 5",IF(Q14&gt;48,"Bán chậm cấp 4",IF(Q14&gt;36,"Bán chậm cấp 3",IF(Q14&gt;24,"Bán chậm cấp 2",IF(Q14&gt;6,"Bán chậm cấp 1","Bán được")))))</f>
        <v>Bán chậm cấp 5</v>
      </c>
    </row>
    <row r="15" spans="1:18" x14ac:dyDescent="0.25">
      <c r="A15" s="25" t="s">
        <v>108</v>
      </c>
      <c r="B15" s="25" t="s">
        <v>109</v>
      </c>
      <c r="C15" s="25" t="s">
        <v>8</v>
      </c>
      <c r="D15" s="12">
        <v>923667</v>
      </c>
      <c r="E15" s="12">
        <v>900000</v>
      </c>
      <c r="F15" s="12">
        <v>900000</v>
      </c>
      <c r="G15" s="12">
        <v>1</v>
      </c>
      <c r="H15" s="12">
        <v>0</v>
      </c>
      <c r="I15" s="12">
        <v>1</v>
      </c>
      <c r="J15" s="12">
        <v>0</v>
      </c>
      <c r="K15" s="12">
        <v>824703</v>
      </c>
      <c r="L15" s="25">
        <v>0</v>
      </c>
      <c r="M15" s="25">
        <v>824703</v>
      </c>
      <c r="N15" s="25">
        <v>0</v>
      </c>
      <c r="O15" s="23">
        <f>IFERROR(J15/(I15/9),0)</f>
        <v>0</v>
      </c>
      <c r="P15" s="23">
        <f t="shared" si="0"/>
        <v>0</v>
      </c>
      <c r="Q15" s="23">
        <f>P15+O15</f>
        <v>0</v>
      </c>
      <c r="R15" s="13" t="str">
        <f>IF(Q15=0,"Bán chậm cấp 5",IF(Q15&gt;48,"Bán chậm cấp 4",IF(Q15&gt;36,"Bán chậm cấp 3",IF(Q15&gt;24,"Bán chậm cấp 2",IF(Q15&gt;6,"Bán chậm cấp 1","Bán được")))))</f>
        <v>Bán chậm cấp 5</v>
      </c>
    </row>
    <row r="16" spans="1:18" x14ac:dyDescent="0.25">
      <c r="A16" s="25" t="s">
        <v>337</v>
      </c>
      <c r="B16" s="25" t="s">
        <v>338</v>
      </c>
      <c r="C16" s="25" t="s">
        <v>8</v>
      </c>
      <c r="D16" s="12">
        <v>771822</v>
      </c>
      <c r="E16" s="12">
        <v>760000</v>
      </c>
      <c r="F16" s="12"/>
      <c r="G16" s="12">
        <v>1</v>
      </c>
      <c r="H16" s="12">
        <v>0</v>
      </c>
      <c r="I16" s="12">
        <v>0</v>
      </c>
      <c r="J16" s="12">
        <v>1</v>
      </c>
      <c r="K16" s="26">
        <v>689127</v>
      </c>
      <c r="L16" s="25">
        <v>0</v>
      </c>
      <c r="M16" s="25">
        <v>0</v>
      </c>
      <c r="N16" s="25">
        <v>689127</v>
      </c>
      <c r="O16" s="23">
        <f>IFERROR(J16/(I16/9),0)</f>
        <v>0</v>
      </c>
      <c r="P16" s="23">
        <f t="shared" si="0"/>
        <v>10.863098616002135</v>
      </c>
      <c r="Q16" s="23">
        <f>P16+O16</f>
        <v>10.863098616002135</v>
      </c>
      <c r="R16" s="13" t="str">
        <f>IF(Q16=0,"Bán chậm cấp 5",IF(Q16&gt;48,"Bán chậm cấp 4",IF(Q16&gt;36,"Bán chậm cấp 3",IF(Q16&gt;24,"Bán chậm cấp 2",IF(Q16&gt;6,"Bán chậm cấp 1","Bán được")))))</f>
        <v>Bán chậm cấp 1</v>
      </c>
    </row>
    <row r="17" spans="1:18" x14ac:dyDescent="0.25">
      <c r="A17" s="25" t="s">
        <v>80</v>
      </c>
      <c r="B17" s="25" t="s">
        <v>81</v>
      </c>
      <c r="C17" s="25" t="s">
        <v>8</v>
      </c>
      <c r="D17" s="12">
        <v>702531</v>
      </c>
      <c r="E17" s="12">
        <v>790000</v>
      </c>
      <c r="F17" s="12"/>
      <c r="G17" s="12">
        <v>1</v>
      </c>
      <c r="H17" s="12">
        <v>0</v>
      </c>
      <c r="I17" s="12">
        <v>0</v>
      </c>
      <c r="J17" s="12">
        <v>1</v>
      </c>
      <c r="K17" s="12">
        <v>627260</v>
      </c>
      <c r="L17" s="25">
        <v>0</v>
      </c>
      <c r="M17" s="25">
        <v>0</v>
      </c>
      <c r="N17" s="25">
        <v>627260</v>
      </c>
      <c r="O17" s="23">
        <f>IFERROR(J17/(I17/9),0)</f>
        <v>0</v>
      </c>
      <c r="P17" s="23">
        <f t="shared" si="0"/>
        <v>10.863098330654923</v>
      </c>
      <c r="Q17" s="23">
        <f>P17+O17</f>
        <v>10.863098330654923</v>
      </c>
      <c r="R17" s="13" t="str">
        <f>IF(Q17=0,"Bán chậm cấp 5",IF(Q17&gt;48,"Bán chậm cấp 4",IF(Q17&gt;36,"Bán chậm cấp 3",IF(Q17&gt;24,"Bán chậm cấp 2",IF(Q17&gt;6,"Bán chậm cấp 1","Bán được")))))</f>
        <v>Bán chậm cấp 1</v>
      </c>
    </row>
    <row r="18" spans="1:18" x14ac:dyDescent="0.25">
      <c r="A18" s="25" t="s">
        <v>279</v>
      </c>
      <c r="B18" s="25" t="s">
        <v>280</v>
      </c>
      <c r="C18" s="25" t="s">
        <v>8</v>
      </c>
      <c r="D18" s="12">
        <v>1242455</v>
      </c>
      <c r="E18" s="12">
        <v>1250000</v>
      </c>
      <c r="F18" s="12"/>
      <c r="G18" s="12">
        <v>1</v>
      </c>
      <c r="H18" s="12">
        <v>0</v>
      </c>
      <c r="I18" s="12">
        <v>0</v>
      </c>
      <c r="J18" s="12">
        <v>1</v>
      </c>
      <c r="K18" s="12">
        <v>1109335</v>
      </c>
      <c r="L18" s="25">
        <v>0</v>
      </c>
      <c r="M18" s="25">
        <v>0</v>
      </c>
      <c r="N18" s="25">
        <v>1109335</v>
      </c>
      <c r="O18" s="24">
        <f>IFERROR(J18/(I18/9),0)</f>
        <v>0</v>
      </c>
      <c r="P18" s="23">
        <f t="shared" si="0"/>
        <v>10.863096986745328</v>
      </c>
      <c r="Q18" s="24">
        <f>P18+O18</f>
        <v>10.863096986745328</v>
      </c>
      <c r="R18" s="13" t="str">
        <f>IF(Q18=0,"Bán chậm cấp 5",IF(Q18&gt;48,"Bán chậm cấp 4",IF(Q18&gt;36,"Bán chậm cấp 3",IF(Q18&gt;24,"Bán chậm cấp 2",IF(Q18&gt;6,"Bán chậm cấp 1","Bán được")))))</f>
        <v>Bán chậm cấp 1</v>
      </c>
    </row>
    <row r="19" spans="1:18" x14ac:dyDescent="0.25">
      <c r="A19" s="25" t="s">
        <v>307</v>
      </c>
      <c r="B19" s="25" t="s">
        <v>308</v>
      </c>
      <c r="C19" s="25" t="s">
        <v>8</v>
      </c>
      <c r="D19" s="12">
        <v>2287648</v>
      </c>
      <c r="E19" s="12">
        <v>2200000</v>
      </c>
      <c r="F19" s="12">
        <v>2200000</v>
      </c>
      <c r="G19" s="12">
        <v>1</v>
      </c>
      <c r="H19" s="12">
        <v>0</v>
      </c>
      <c r="I19" s="12">
        <v>1</v>
      </c>
      <c r="J19" s="12">
        <v>0</v>
      </c>
      <c r="K19" s="26">
        <v>2042543</v>
      </c>
      <c r="L19" s="25">
        <v>0</v>
      </c>
      <c r="M19" s="25">
        <v>2042543</v>
      </c>
      <c r="N19" s="25">
        <v>0</v>
      </c>
      <c r="O19" s="23">
        <f>IFERROR(J19/(I19/9),0)</f>
        <v>0</v>
      </c>
      <c r="P19" s="23">
        <f t="shared" si="0"/>
        <v>0</v>
      </c>
      <c r="Q19" s="23">
        <f>P19+O19</f>
        <v>0</v>
      </c>
      <c r="R19" s="13" t="str">
        <f>IF(Q19=0,"Bán chậm cấp 5",IF(Q19&gt;48,"Bán chậm cấp 4",IF(Q19&gt;36,"Bán chậm cấp 3",IF(Q19&gt;24,"Bán chậm cấp 2",IF(Q19&gt;6,"Bán chậm cấp 1","Bán được")))))</f>
        <v>Bán chậm cấp 5</v>
      </c>
    </row>
    <row r="20" spans="1:18" x14ac:dyDescent="0.25">
      <c r="A20" s="25" t="s">
        <v>9</v>
      </c>
      <c r="B20" s="25" t="s">
        <v>10</v>
      </c>
      <c r="C20" s="25" t="s">
        <v>8</v>
      </c>
      <c r="D20" s="12">
        <v>2869899</v>
      </c>
      <c r="E20" s="12">
        <v>2700000</v>
      </c>
      <c r="F20" s="12"/>
      <c r="G20" s="12">
        <v>1</v>
      </c>
      <c r="H20" s="12">
        <v>0</v>
      </c>
      <c r="I20" s="12">
        <v>0</v>
      </c>
      <c r="J20" s="12">
        <v>1</v>
      </c>
      <c r="K20" s="12">
        <v>2562410</v>
      </c>
      <c r="L20" s="25">
        <v>0</v>
      </c>
      <c r="M20" s="25">
        <v>0</v>
      </c>
      <c r="N20" s="25">
        <v>2562410</v>
      </c>
      <c r="O20" s="23">
        <f>IFERROR(J20/(I20/9),0)</f>
        <v>0</v>
      </c>
      <c r="P20" s="23">
        <f t="shared" si="0"/>
        <v>10.863095995132001</v>
      </c>
      <c r="Q20" s="23">
        <f>P20+O20</f>
        <v>10.863095995132001</v>
      </c>
      <c r="R20" s="13" t="str">
        <f>IF(Q20=0,"Bán chậm cấp 5",IF(Q20&gt;48,"Bán chậm cấp 4",IF(Q20&gt;36,"Bán chậm cấp 3",IF(Q20&gt;24,"Bán chậm cấp 2",IF(Q20&gt;6,"Bán chậm cấp 1","Bán được")))))</f>
        <v>Bán chậm cấp 1</v>
      </c>
    </row>
    <row r="21" spans="1:18" x14ac:dyDescent="0.25">
      <c r="A21" s="25" t="s">
        <v>86</v>
      </c>
      <c r="B21" s="25" t="s">
        <v>87</v>
      </c>
      <c r="C21" s="25" t="s">
        <v>8</v>
      </c>
      <c r="D21" s="12">
        <v>6862057</v>
      </c>
      <c r="E21" s="12">
        <v>6800000</v>
      </c>
      <c r="F21" s="12">
        <v>6700000</v>
      </c>
      <c r="G21" s="12">
        <v>1</v>
      </c>
      <c r="H21" s="12">
        <v>0</v>
      </c>
      <c r="I21" s="12">
        <v>1</v>
      </c>
      <c r="J21" s="12">
        <v>0</v>
      </c>
      <c r="K21" s="12">
        <v>6126837</v>
      </c>
      <c r="L21" s="25">
        <v>0</v>
      </c>
      <c r="M21" s="25">
        <v>6126837</v>
      </c>
      <c r="N21" s="25">
        <v>0</v>
      </c>
      <c r="O21" s="24">
        <f>IFERROR(J21/(I21/9),0)</f>
        <v>0</v>
      </c>
      <c r="P21" s="23">
        <f t="shared" si="0"/>
        <v>0</v>
      </c>
      <c r="Q21" s="24">
        <f>P21+O21</f>
        <v>0</v>
      </c>
      <c r="R21" s="13" t="str">
        <f>IF(Q21=0,"Bán chậm cấp 5",IF(Q21&gt;48,"Bán chậm cấp 4",IF(Q21&gt;36,"Bán chậm cấp 3",IF(Q21&gt;24,"Bán chậm cấp 2",IF(Q21&gt;6,"Bán chậm cấp 1","Bán được")))))</f>
        <v>Bán chậm cấp 5</v>
      </c>
    </row>
    <row r="22" spans="1:18" x14ac:dyDescent="0.25">
      <c r="A22" s="25" t="s">
        <v>174</v>
      </c>
      <c r="B22" s="25" t="s">
        <v>175</v>
      </c>
      <c r="C22" s="25" t="s">
        <v>8</v>
      </c>
      <c r="D22" s="12">
        <v>3977485</v>
      </c>
      <c r="E22" s="12">
        <v>3550000</v>
      </c>
      <c r="F22" s="12">
        <v>3550000</v>
      </c>
      <c r="G22" s="12">
        <v>1</v>
      </c>
      <c r="H22" s="12">
        <v>0</v>
      </c>
      <c r="I22" s="12">
        <v>1</v>
      </c>
      <c r="J22" s="12">
        <v>0</v>
      </c>
      <c r="K22" s="12">
        <v>3551326</v>
      </c>
      <c r="L22" s="25">
        <v>0</v>
      </c>
      <c r="M22" s="25">
        <v>3551326</v>
      </c>
      <c r="N22" s="25">
        <v>0</v>
      </c>
      <c r="O22" s="23">
        <f>IFERROR(J22/(I22/9),0)</f>
        <v>0</v>
      </c>
      <c r="P22" s="23">
        <f t="shared" si="0"/>
        <v>0</v>
      </c>
      <c r="Q22" s="23">
        <f>P22+O22</f>
        <v>0</v>
      </c>
      <c r="R22" s="13" t="str">
        <f>IF(Q22=0,"Bán chậm cấp 5",IF(Q22&gt;48,"Bán chậm cấp 4",IF(Q22&gt;36,"Bán chậm cấp 3",IF(Q22&gt;24,"Bán chậm cấp 2",IF(Q22&gt;6,"Bán chậm cấp 1","Bán được")))))</f>
        <v>Bán chậm cấp 5</v>
      </c>
    </row>
    <row r="23" spans="1:18" x14ac:dyDescent="0.25">
      <c r="A23" s="25" t="s">
        <v>112</v>
      </c>
      <c r="B23" s="25" t="s">
        <v>113</v>
      </c>
      <c r="C23" s="25" t="s">
        <v>8</v>
      </c>
      <c r="D23" s="12">
        <v>20297397</v>
      </c>
      <c r="E23" s="12">
        <v>19000000</v>
      </c>
      <c r="F23" s="12"/>
      <c r="G23" s="12">
        <v>1</v>
      </c>
      <c r="H23" s="12">
        <v>0</v>
      </c>
      <c r="I23" s="12">
        <v>0</v>
      </c>
      <c r="J23" s="12">
        <v>1</v>
      </c>
      <c r="K23" s="12">
        <v>18122676</v>
      </c>
      <c r="L23" s="25">
        <v>0</v>
      </c>
      <c r="M23" s="25">
        <v>0</v>
      </c>
      <c r="N23" s="25">
        <v>18122676</v>
      </c>
      <c r="O23" s="23">
        <f>IFERROR(J23/(I23/9),0)</f>
        <v>0</v>
      </c>
      <c r="P23" s="23">
        <f t="shared" si="0"/>
        <v>10.863095302318815</v>
      </c>
      <c r="Q23" s="23">
        <f>P23+O23</f>
        <v>10.863095302318815</v>
      </c>
      <c r="R23" s="13" t="str">
        <f>IF(Q23=0,"Bán chậm cấp 5",IF(Q23&gt;48,"Bán chậm cấp 4",IF(Q23&gt;36,"Bán chậm cấp 3",IF(Q23&gt;24,"Bán chậm cấp 2",IF(Q23&gt;6,"Bán chậm cấp 1","Bán được")))))</f>
        <v>Bán chậm cấp 1</v>
      </c>
    </row>
    <row r="24" spans="1:18" x14ac:dyDescent="0.25">
      <c r="A24" s="25" t="s">
        <v>198</v>
      </c>
      <c r="B24" s="25" t="s">
        <v>199</v>
      </c>
      <c r="C24" s="25" t="s">
        <v>8</v>
      </c>
      <c r="D24" s="12">
        <v>6877862</v>
      </c>
      <c r="E24" s="12">
        <v>6500000</v>
      </c>
      <c r="F24" s="12"/>
      <c r="G24" s="12">
        <v>1</v>
      </c>
      <c r="H24" s="12">
        <v>0</v>
      </c>
      <c r="I24" s="12">
        <v>0</v>
      </c>
      <c r="J24" s="12">
        <v>1</v>
      </c>
      <c r="K24" s="12">
        <v>6140948</v>
      </c>
      <c r="L24" s="25">
        <v>0</v>
      </c>
      <c r="M24" s="25">
        <v>0</v>
      </c>
      <c r="N24" s="25">
        <v>6140948</v>
      </c>
      <c r="O24" s="23">
        <f>IFERROR(J24/(I24/9),0)</f>
        <v>0</v>
      </c>
      <c r="P24" s="23">
        <f t="shared" si="0"/>
        <v>10.863094859032259</v>
      </c>
      <c r="Q24" s="23">
        <f>P24+O24</f>
        <v>10.863094859032259</v>
      </c>
      <c r="R24" s="13" t="str">
        <f>IF(Q24=0,"Bán chậm cấp 5",IF(Q24&gt;48,"Bán chậm cấp 4",IF(Q24&gt;36,"Bán chậm cấp 3",IF(Q24&gt;24,"Bán chậm cấp 2",IF(Q24&gt;6,"Bán chậm cấp 1","Bán được")))))</f>
        <v>Bán chậm cấp 1</v>
      </c>
    </row>
    <row r="25" spans="1:18" x14ac:dyDescent="0.25">
      <c r="A25" s="25" t="s">
        <v>188</v>
      </c>
      <c r="B25" s="25" t="s">
        <v>189</v>
      </c>
      <c r="C25" s="25" t="s">
        <v>8</v>
      </c>
      <c r="D25" s="12">
        <v>2569372</v>
      </c>
      <c r="E25" s="12">
        <v>2500000</v>
      </c>
      <c r="F25" s="12">
        <v>2500000</v>
      </c>
      <c r="G25" s="12">
        <v>1</v>
      </c>
      <c r="H25" s="12">
        <v>0</v>
      </c>
      <c r="I25" s="12">
        <v>1</v>
      </c>
      <c r="J25" s="12">
        <v>0</v>
      </c>
      <c r="K25" s="12">
        <v>2294082</v>
      </c>
      <c r="L25" s="25">
        <v>0</v>
      </c>
      <c r="M25" s="25">
        <v>2294082</v>
      </c>
      <c r="N25" s="25">
        <v>0</v>
      </c>
      <c r="O25" s="24">
        <f>IFERROR(J25/(I25/9),0)</f>
        <v>0</v>
      </c>
      <c r="P25" s="23">
        <f t="shared" si="0"/>
        <v>0</v>
      </c>
      <c r="Q25" s="24">
        <f>P25+O25</f>
        <v>0</v>
      </c>
      <c r="R25" s="13" t="str">
        <f>IF(Q25=0,"Bán chậm cấp 5",IF(Q25&gt;48,"Bán chậm cấp 4",IF(Q25&gt;36,"Bán chậm cấp 3",IF(Q25&gt;24,"Bán chậm cấp 2",IF(Q25&gt;6,"Bán chậm cấp 1","Bán được")))))</f>
        <v>Bán chậm cấp 5</v>
      </c>
    </row>
    <row r="26" spans="1:18" x14ac:dyDescent="0.25">
      <c r="A26" s="25" t="s">
        <v>335</v>
      </c>
      <c r="B26" s="25" t="s">
        <v>336</v>
      </c>
      <c r="C26" s="25" t="s">
        <v>8</v>
      </c>
      <c r="D26" s="12">
        <v>737771</v>
      </c>
      <c r="E26" s="12">
        <v>760000</v>
      </c>
      <c r="F26" s="12"/>
      <c r="G26" s="12">
        <v>1</v>
      </c>
      <c r="H26" s="12">
        <v>0</v>
      </c>
      <c r="I26" s="12">
        <v>0</v>
      </c>
      <c r="J26" s="12">
        <v>1</v>
      </c>
      <c r="K26" s="26">
        <v>658724</v>
      </c>
      <c r="L26" s="25">
        <v>0</v>
      </c>
      <c r="M26" s="25">
        <v>0</v>
      </c>
      <c r="N26" s="25">
        <v>658724</v>
      </c>
      <c r="O26" s="23">
        <f>IFERROR(J26/(I26/9),0)</f>
        <v>0</v>
      </c>
      <c r="P26" s="23">
        <f t="shared" si="0"/>
        <v>10.863093471190021</v>
      </c>
      <c r="Q26" s="23">
        <f>P26+O26</f>
        <v>10.863093471190021</v>
      </c>
      <c r="R26" s="13" t="str">
        <f>IF(Q26=0,"Bán chậm cấp 5",IF(Q26&gt;48,"Bán chậm cấp 4",IF(Q26&gt;36,"Bán chậm cấp 3",IF(Q26&gt;24,"Bán chậm cấp 2",IF(Q26&gt;6,"Bán chậm cấp 1","Bán được")))))</f>
        <v>Bán chậm cấp 1</v>
      </c>
    </row>
    <row r="27" spans="1:18" x14ac:dyDescent="0.25">
      <c r="A27" s="25" t="s">
        <v>42</v>
      </c>
      <c r="B27" s="25" t="s">
        <v>43</v>
      </c>
      <c r="C27" s="25" t="s">
        <v>8</v>
      </c>
      <c r="D27" s="12">
        <v>1127362</v>
      </c>
      <c r="E27" s="12">
        <v>1120000</v>
      </c>
      <c r="F27" s="12"/>
      <c r="G27" s="12">
        <v>1</v>
      </c>
      <c r="H27" s="12">
        <v>0</v>
      </c>
      <c r="I27" s="12">
        <v>0</v>
      </c>
      <c r="J27" s="12">
        <v>1</v>
      </c>
      <c r="K27" s="12">
        <v>1006573</v>
      </c>
      <c r="L27" s="25">
        <v>0</v>
      </c>
      <c r="M27" s="25">
        <v>0</v>
      </c>
      <c r="N27" s="25">
        <v>1006573</v>
      </c>
      <c r="O27" s="23">
        <f>IFERROR(J27/(I27/9),0)</f>
        <v>0</v>
      </c>
      <c r="P27" s="23">
        <f t="shared" si="0"/>
        <v>10.863092925490362</v>
      </c>
      <c r="Q27" s="23">
        <f>P27+O27</f>
        <v>10.863092925490362</v>
      </c>
      <c r="R27" s="13" t="str">
        <f>IF(Q27=0,"Bán chậm cấp 5",IF(Q27&gt;48,"Bán chậm cấp 4",IF(Q27&gt;36,"Bán chậm cấp 3",IF(Q27&gt;24,"Bán chậm cấp 2",IF(Q27&gt;6,"Bán chậm cấp 1","Bán được")))))</f>
        <v>Bán chậm cấp 1</v>
      </c>
    </row>
    <row r="28" spans="1:18" x14ac:dyDescent="0.25">
      <c r="A28" s="25" t="s">
        <v>327</v>
      </c>
      <c r="B28" s="25" t="s">
        <v>328</v>
      </c>
      <c r="C28" s="25" t="s">
        <v>8</v>
      </c>
      <c r="D28" s="12">
        <v>811549</v>
      </c>
      <c r="E28" s="12">
        <v>800000</v>
      </c>
      <c r="F28" s="12"/>
      <c r="G28" s="12">
        <v>1</v>
      </c>
      <c r="H28" s="12">
        <v>0</v>
      </c>
      <c r="I28" s="12">
        <v>0</v>
      </c>
      <c r="J28" s="12">
        <v>1</v>
      </c>
      <c r="K28" s="26">
        <v>724597</v>
      </c>
      <c r="L28" s="25">
        <v>0</v>
      </c>
      <c r="M28" s="25">
        <v>0</v>
      </c>
      <c r="N28" s="25">
        <v>724597</v>
      </c>
      <c r="O28" s="23">
        <f>IFERROR(J28/(I28/9),0)</f>
        <v>0</v>
      </c>
      <c r="P28" s="23">
        <f t="shared" si="0"/>
        <v>10.863090419268174</v>
      </c>
      <c r="Q28" s="23">
        <f>P28+O28</f>
        <v>10.863090419268174</v>
      </c>
      <c r="R28" s="13" t="str">
        <f>IF(Q28=0,"Bán chậm cấp 5",IF(Q28&gt;48,"Bán chậm cấp 4",IF(Q28&gt;36,"Bán chậm cấp 3",IF(Q28&gt;24,"Bán chậm cấp 2",IF(Q28&gt;6,"Bán chậm cấp 1","Bán được")))))</f>
        <v>Bán chậm cấp 1</v>
      </c>
    </row>
    <row r="29" spans="1:18" x14ac:dyDescent="0.25">
      <c r="A29" s="25" t="s">
        <v>271</v>
      </c>
      <c r="B29" s="25" t="s">
        <v>272</v>
      </c>
      <c r="C29" s="25" t="s">
        <v>8</v>
      </c>
      <c r="D29" s="12">
        <v>192956</v>
      </c>
      <c r="E29" s="12">
        <v>250000</v>
      </c>
      <c r="F29" s="12">
        <v>250000</v>
      </c>
      <c r="G29" s="12">
        <v>1</v>
      </c>
      <c r="H29" s="12">
        <v>0</v>
      </c>
      <c r="I29" s="12">
        <v>1</v>
      </c>
      <c r="J29" s="12">
        <v>0</v>
      </c>
      <c r="K29" s="12">
        <v>172282</v>
      </c>
      <c r="L29" s="25">
        <v>0</v>
      </c>
      <c r="M29" s="25">
        <v>172282</v>
      </c>
      <c r="N29" s="25">
        <v>0</v>
      </c>
      <c r="O29" s="24">
        <f>IFERROR(J29/(I29/9),0)</f>
        <v>0</v>
      </c>
      <c r="P29" s="23">
        <f t="shared" si="0"/>
        <v>0</v>
      </c>
      <c r="Q29" s="24">
        <f>P29+O29</f>
        <v>0</v>
      </c>
      <c r="R29" s="13" t="str">
        <f>IF(Q29=0,"Bán chậm cấp 5",IF(Q29&gt;48,"Bán chậm cấp 4",IF(Q29&gt;36,"Bán chậm cấp 3",IF(Q29&gt;24,"Bán chậm cấp 2",IF(Q29&gt;6,"Bán chậm cấp 1","Bán được")))))</f>
        <v>Bán chậm cấp 5</v>
      </c>
    </row>
    <row r="30" spans="1:18" x14ac:dyDescent="0.25">
      <c r="A30" s="25" t="s">
        <v>96</v>
      </c>
      <c r="B30" s="25" t="s">
        <v>97</v>
      </c>
      <c r="C30" s="25" t="s">
        <v>8</v>
      </c>
      <c r="D30" s="12">
        <v>346628</v>
      </c>
      <c r="E30" s="12">
        <v>370000</v>
      </c>
      <c r="F30" s="12"/>
      <c r="G30" s="12">
        <v>1</v>
      </c>
      <c r="H30" s="12">
        <v>0</v>
      </c>
      <c r="I30" s="12">
        <v>0</v>
      </c>
      <c r="J30" s="12">
        <v>1</v>
      </c>
      <c r="K30" s="12">
        <v>309489</v>
      </c>
      <c r="L30" s="25">
        <v>0</v>
      </c>
      <c r="M30" s="25">
        <v>0</v>
      </c>
      <c r="N30" s="25">
        <v>309489</v>
      </c>
      <c r="O30" s="23">
        <f>IFERROR(J30/(I30/9),0)</f>
        <v>0</v>
      </c>
      <c r="P30" s="23">
        <f t="shared" si="0"/>
        <v>10.863085209504137</v>
      </c>
      <c r="Q30" s="23">
        <f>P30+O30</f>
        <v>10.863085209504137</v>
      </c>
      <c r="R30" s="13" t="str">
        <f>IF(Q30=0,"Bán chậm cấp 5",IF(Q30&gt;48,"Bán chậm cấp 4",IF(Q30&gt;36,"Bán chậm cấp 3",IF(Q30&gt;24,"Bán chậm cấp 2",IF(Q30&gt;6,"Bán chậm cấp 1","Bán được")))))</f>
        <v>Bán chậm cấp 1</v>
      </c>
    </row>
    <row r="31" spans="1:18" x14ac:dyDescent="0.25">
      <c r="A31" s="25" t="s">
        <v>299</v>
      </c>
      <c r="B31" s="25" t="s">
        <v>300</v>
      </c>
      <c r="C31" s="25" t="s">
        <v>8</v>
      </c>
      <c r="D31" s="12">
        <v>338852</v>
      </c>
      <c r="E31" s="12">
        <v>410000</v>
      </c>
      <c r="F31" s="12"/>
      <c r="G31" s="12">
        <v>1</v>
      </c>
      <c r="H31" s="12">
        <v>0</v>
      </c>
      <c r="I31" s="12">
        <v>0</v>
      </c>
      <c r="J31" s="12">
        <v>1</v>
      </c>
      <c r="K31" s="26">
        <v>302546</v>
      </c>
      <c r="L31" s="25">
        <v>0</v>
      </c>
      <c r="M31" s="25">
        <v>0</v>
      </c>
      <c r="N31" s="25">
        <v>302546</v>
      </c>
      <c r="O31" s="24">
        <f>IFERROR(J31/(I31/9),0)</f>
        <v>0</v>
      </c>
      <c r="P31" s="23">
        <f t="shared" si="0"/>
        <v>10.863079850003345</v>
      </c>
      <c r="Q31" s="24">
        <f>P31+O31</f>
        <v>10.863079850003345</v>
      </c>
      <c r="R31" s="13" t="str">
        <f>IF(Q31=0,"Bán chậm cấp 5",IF(Q31&gt;48,"Bán chậm cấp 4",IF(Q31&gt;36,"Bán chậm cấp 3",IF(Q31&gt;24,"Bán chậm cấp 2",IF(Q31&gt;6,"Bán chậm cấp 1","Bán được")))))</f>
        <v>Bán chậm cấp 1</v>
      </c>
    </row>
    <row r="32" spans="1:18" x14ac:dyDescent="0.25">
      <c r="A32" s="25" t="s">
        <v>283</v>
      </c>
      <c r="B32" s="25" t="s">
        <v>284</v>
      </c>
      <c r="C32" s="25" t="s">
        <v>8</v>
      </c>
      <c r="D32" s="12">
        <v>185236</v>
      </c>
      <c r="E32" s="12">
        <v>180000</v>
      </c>
      <c r="F32" s="12"/>
      <c r="G32" s="12">
        <v>1</v>
      </c>
      <c r="H32" s="12">
        <v>0</v>
      </c>
      <c r="I32" s="12">
        <v>0</v>
      </c>
      <c r="J32" s="12">
        <v>1</v>
      </c>
      <c r="K32" s="12">
        <v>165389</v>
      </c>
      <c r="L32" s="25">
        <v>0</v>
      </c>
      <c r="M32" s="25">
        <v>0</v>
      </c>
      <c r="N32" s="25">
        <v>165389</v>
      </c>
      <c r="O32" s="23">
        <f>IFERROR(J32/(I32/9),0)</f>
        <v>0</v>
      </c>
      <c r="P32" s="23">
        <f t="shared" si="0"/>
        <v>10.863076471816134</v>
      </c>
      <c r="Q32" s="23">
        <f>P32+O32</f>
        <v>10.863076471816134</v>
      </c>
      <c r="R32" s="13" t="str">
        <f>IF(Q32=0,"Bán chậm cấp 5",IF(Q32&gt;48,"Bán chậm cấp 4",IF(Q32&gt;36,"Bán chậm cấp 3",IF(Q32&gt;24,"Bán chậm cấp 2",IF(Q32&gt;6,"Bán chậm cấp 1","Bán được")))))</f>
        <v>Bán chậm cấp 1</v>
      </c>
    </row>
    <row r="33" spans="1:18" x14ac:dyDescent="0.25">
      <c r="A33" s="25" t="s">
        <v>263</v>
      </c>
      <c r="B33" s="25" t="s">
        <v>264</v>
      </c>
      <c r="C33" s="25" t="s">
        <v>8</v>
      </c>
      <c r="D33" s="12">
        <v>79453</v>
      </c>
      <c r="E33" s="12">
        <v>100000</v>
      </c>
      <c r="F33" s="12">
        <v>100000</v>
      </c>
      <c r="G33" s="12">
        <v>1</v>
      </c>
      <c r="H33" s="12">
        <v>0</v>
      </c>
      <c r="I33" s="12">
        <v>1</v>
      </c>
      <c r="J33" s="12">
        <v>0</v>
      </c>
      <c r="K33" s="12">
        <v>70940</v>
      </c>
      <c r="L33" s="25">
        <v>0</v>
      </c>
      <c r="M33" s="25">
        <v>70940</v>
      </c>
      <c r="N33" s="25">
        <v>0</v>
      </c>
      <c r="O33" s="24">
        <f>IFERROR(J33/(I33/9),0)</f>
        <v>0</v>
      </c>
      <c r="P33" s="23">
        <f t="shared" si="0"/>
        <v>0</v>
      </c>
      <c r="Q33" s="24">
        <f>P33+O33</f>
        <v>0</v>
      </c>
      <c r="R33" s="13" t="str">
        <f>IF(Q33=0,"Bán chậm cấp 5",IF(Q33&gt;48,"Bán chậm cấp 4",IF(Q33&gt;36,"Bán chậm cấp 3",IF(Q33&gt;24,"Bán chậm cấp 2",IF(Q33&gt;6,"Bán chậm cấp 1","Bán được")))))</f>
        <v>Bán chậm cấp 5</v>
      </c>
    </row>
    <row r="34" spans="1:18" x14ac:dyDescent="0.25">
      <c r="A34" s="25" t="s">
        <v>323</v>
      </c>
      <c r="B34" s="25" t="s">
        <v>324</v>
      </c>
      <c r="C34" s="25" t="s">
        <v>8</v>
      </c>
      <c r="D34" s="12">
        <v>1807207</v>
      </c>
      <c r="E34" s="12">
        <v>1700000</v>
      </c>
      <c r="F34" s="12">
        <v>1700000</v>
      </c>
      <c r="G34" s="12">
        <v>1</v>
      </c>
      <c r="H34" s="12">
        <v>1</v>
      </c>
      <c r="I34" s="12">
        <v>1</v>
      </c>
      <c r="J34" s="12">
        <v>1</v>
      </c>
      <c r="K34" s="12">
        <v>1613578</v>
      </c>
      <c r="L34" s="25">
        <v>1613578</v>
      </c>
      <c r="M34" s="25">
        <v>1613578</v>
      </c>
      <c r="N34" s="12">
        <v>1613578</v>
      </c>
      <c r="O34" s="23">
        <f>IFERROR(J34/(I34/9),0)</f>
        <v>9</v>
      </c>
      <c r="P34" s="23">
        <f t="shared" si="0"/>
        <v>10.86309740205005</v>
      </c>
      <c r="Q34" s="23">
        <f>P34+O34</f>
        <v>19.863097402050052</v>
      </c>
      <c r="R34" s="13" t="str">
        <f>IF(Q34=0,"Bán chậm cấp 5",IF(Q34&gt;48,"Bán chậm cấp 4",IF(Q34&gt;36,"Bán chậm cấp 3",IF(Q34&gt;24,"Bán chậm cấp 2",IF(Q34&gt;6,"Bán chậm cấp 1","Bán được")))))</f>
        <v>Bán chậm cấp 1</v>
      </c>
    </row>
    <row r="35" spans="1:18" x14ac:dyDescent="0.25">
      <c r="A35" s="25" t="s">
        <v>146</v>
      </c>
      <c r="B35" s="25" t="s">
        <v>147</v>
      </c>
      <c r="C35" s="25" t="s">
        <v>8</v>
      </c>
      <c r="D35" s="12">
        <v>2314554</v>
      </c>
      <c r="E35" s="12">
        <v>2350000</v>
      </c>
      <c r="F35" s="12">
        <v>2400000</v>
      </c>
      <c r="G35" s="12">
        <v>1</v>
      </c>
      <c r="H35" s="12">
        <v>4</v>
      </c>
      <c r="I35" s="12">
        <v>5</v>
      </c>
      <c r="J35" s="12">
        <v>0</v>
      </c>
      <c r="K35" s="12">
        <v>2075741</v>
      </c>
      <c r="L35" s="25">
        <v>8257090</v>
      </c>
      <c r="M35" s="25">
        <v>10332831</v>
      </c>
      <c r="N35" s="12">
        <v>0</v>
      </c>
      <c r="O35" s="24">
        <f>IFERROR(J35/(I35/9),0)</f>
        <v>0</v>
      </c>
      <c r="P35" s="23">
        <f t="shared" si="0"/>
        <v>10.857737226968839</v>
      </c>
      <c r="Q35" s="24">
        <f>P35+O35</f>
        <v>10.857737226968839</v>
      </c>
      <c r="R35" s="13" t="str">
        <f>IF(Q35=0,"Bán chậm cấp 5",IF(Q35&gt;48,"Bán chậm cấp 4",IF(Q35&gt;36,"Bán chậm cấp 3",IF(Q35&gt;24,"Bán chậm cấp 2",IF(Q35&gt;6,"Bán chậm cấp 1","Bán được")))))</f>
        <v>Bán chậm cấp 1</v>
      </c>
    </row>
    <row r="36" spans="1:18" x14ac:dyDescent="0.25">
      <c r="A36" s="25" t="s">
        <v>148</v>
      </c>
      <c r="B36" s="25" t="s">
        <v>149</v>
      </c>
      <c r="C36" s="25" t="s">
        <v>8</v>
      </c>
      <c r="D36" s="12">
        <v>2324830</v>
      </c>
      <c r="E36" s="12">
        <v>2650000</v>
      </c>
      <c r="F36" s="12">
        <v>2300000</v>
      </c>
      <c r="G36" s="12">
        <v>2</v>
      </c>
      <c r="H36" s="12">
        <v>4</v>
      </c>
      <c r="I36" s="12">
        <v>2</v>
      </c>
      <c r="J36" s="12">
        <v>4</v>
      </c>
      <c r="K36" s="12">
        <v>4151483</v>
      </c>
      <c r="L36" s="25">
        <v>8768369</v>
      </c>
      <c r="M36" s="25">
        <v>4151483</v>
      </c>
      <c r="N36" s="12">
        <v>8768369</v>
      </c>
      <c r="O36" s="23">
        <f>IFERROR((365/30)/((M36/I36)/(N36/J36)),0)</f>
        <v>12.848640212826757</v>
      </c>
      <c r="P36" s="23">
        <f t="shared" si="0"/>
        <v>11.26903419939427</v>
      </c>
      <c r="Q36" s="29">
        <f>P36+O36</f>
        <v>24.117674412221028</v>
      </c>
      <c r="R36" s="13" t="str">
        <f>IF(Q36=0,"Bán chậm cấp 5",IF(Q36&gt;48,"Bán chậm cấp 4",IF(Q36&gt;36,"Bán chậm cấp 3",IF(Q36&gt;24,"Bán chậm cấp 2",IF(Q36&gt;6,"Bán chậm cấp 1","Bán được")))))</f>
        <v>Bán chậm cấp 2</v>
      </c>
    </row>
    <row r="37" spans="1:18" x14ac:dyDescent="0.25">
      <c r="A37" s="25" t="s">
        <v>37</v>
      </c>
      <c r="B37" s="25" t="s">
        <v>20</v>
      </c>
      <c r="C37" s="25" t="s">
        <v>8</v>
      </c>
      <c r="D37" s="12">
        <v>2931990</v>
      </c>
      <c r="E37" s="12">
        <v>2950000</v>
      </c>
      <c r="F37" s="12"/>
      <c r="G37" s="12">
        <v>2</v>
      </c>
      <c r="H37" s="12">
        <v>4</v>
      </c>
      <c r="I37" s="12">
        <v>2</v>
      </c>
      <c r="J37" s="12">
        <v>4</v>
      </c>
      <c r="K37" s="12">
        <v>5411177</v>
      </c>
      <c r="L37" s="25">
        <v>10471392</v>
      </c>
      <c r="M37" s="25">
        <v>5235696</v>
      </c>
      <c r="N37" s="12">
        <v>10646873</v>
      </c>
      <c r="O37" s="23">
        <f>IFERROR((365/30)/((M37/I37)/(N37/J37)),0)</f>
        <v>12.370557308267452</v>
      </c>
      <c r="P37" s="23">
        <f t="shared" si="0"/>
        <v>11.105821283307394</v>
      </c>
      <c r="Q37" s="29">
        <f>P37+O37</f>
        <v>23.476378591574846</v>
      </c>
      <c r="R37" s="13" t="str">
        <f>IF(Q37=0,"Bán chậm cấp 5",IF(Q37&gt;48,"Bán chậm cấp 4",IF(Q37&gt;36,"Bán chậm cấp 3",IF(Q37&gt;24,"Bán chậm cấp 2",IF(Q37&gt;6,"Bán chậm cấp 1","Bán được")))))</f>
        <v>Bán chậm cấp 1</v>
      </c>
    </row>
    <row r="38" spans="1:18" x14ac:dyDescent="0.25">
      <c r="A38" s="25" t="s">
        <v>38</v>
      </c>
      <c r="B38" s="25" t="s">
        <v>39</v>
      </c>
      <c r="C38" s="25" t="s">
        <v>8</v>
      </c>
      <c r="D38" s="12">
        <v>3378586</v>
      </c>
      <c r="E38" s="12">
        <v>3250000</v>
      </c>
      <c r="F38" s="12"/>
      <c r="G38" s="12">
        <v>2</v>
      </c>
      <c r="H38" s="12">
        <v>1</v>
      </c>
      <c r="I38" s="12">
        <v>1</v>
      </c>
      <c r="J38" s="12">
        <v>2</v>
      </c>
      <c r="K38" s="12">
        <v>6043425</v>
      </c>
      <c r="L38" s="25">
        <v>3016595</v>
      </c>
      <c r="M38" s="25">
        <v>3016595</v>
      </c>
      <c r="N38" s="12">
        <v>6043425</v>
      </c>
      <c r="O38" s="23">
        <f>IFERROR((365/30)/((M38/I38)/(N38/J38)),0)</f>
        <v>12.187306797896303</v>
      </c>
      <c r="P38" s="23">
        <f t="shared" si="0"/>
        <v>10.881525214986388</v>
      </c>
      <c r="Q38" s="29">
        <f>P38+O38</f>
        <v>23.068832012882691</v>
      </c>
      <c r="R38" s="13" t="str">
        <f>IF(Q38=0,"Bán chậm cấp 5",IF(Q38&gt;48,"Bán chậm cấp 4",IF(Q38&gt;36,"Bán chậm cấp 3",IF(Q38&gt;24,"Bán chậm cấp 2",IF(Q38&gt;6,"Bán chậm cấp 1","Bán được")))))</f>
        <v>Bán chậm cấp 1</v>
      </c>
    </row>
    <row r="39" spans="1:18" x14ac:dyDescent="0.25">
      <c r="A39" s="25" t="s">
        <v>35</v>
      </c>
      <c r="B39" s="25" t="s">
        <v>36</v>
      </c>
      <c r="C39" s="25" t="s">
        <v>8</v>
      </c>
      <c r="D39" s="12">
        <v>7553420</v>
      </c>
      <c r="E39" s="12">
        <v>7200000</v>
      </c>
      <c r="F39" s="12"/>
      <c r="G39" s="12">
        <v>2</v>
      </c>
      <c r="H39" s="12">
        <v>1</v>
      </c>
      <c r="I39" s="12">
        <v>1</v>
      </c>
      <c r="J39" s="12">
        <v>2</v>
      </c>
      <c r="K39" s="12">
        <v>13511131</v>
      </c>
      <c r="L39" s="25">
        <v>6744125</v>
      </c>
      <c r="M39" s="25">
        <v>6744125</v>
      </c>
      <c r="N39" s="12">
        <v>13511131</v>
      </c>
      <c r="O39" s="23">
        <f>IFERROR((365/30)/((M39/I39)/(N39/J39)),0)</f>
        <v>12.187305778486213</v>
      </c>
      <c r="P39" s="23">
        <f t="shared" si="0"/>
        <v>10.881523016505549</v>
      </c>
      <c r="Q39" s="29">
        <f>P39+O39</f>
        <v>23.068828794991759</v>
      </c>
      <c r="R39" s="13" t="str">
        <f>IF(Q39=0,"Bán chậm cấp 5",IF(Q39&gt;48,"Bán chậm cấp 4",IF(Q39&gt;36,"Bán chậm cấp 3",IF(Q39&gt;24,"Bán chậm cấp 2",IF(Q39&gt;6,"Bán chậm cấp 1","Bán được")))))</f>
        <v>Bán chậm cấp 1</v>
      </c>
    </row>
    <row r="40" spans="1:18" x14ac:dyDescent="0.25">
      <c r="A40" s="25" t="s">
        <v>333</v>
      </c>
      <c r="B40" s="25" t="s">
        <v>334</v>
      </c>
      <c r="C40" s="25" t="s">
        <v>8</v>
      </c>
      <c r="D40" s="12">
        <v>2132556</v>
      </c>
      <c r="E40" s="12">
        <v>2500000</v>
      </c>
      <c r="F40" s="12"/>
      <c r="G40" s="12">
        <v>2</v>
      </c>
      <c r="H40" s="12">
        <v>1</v>
      </c>
      <c r="I40" s="12">
        <v>1</v>
      </c>
      <c r="J40" s="12">
        <v>2</v>
      </c>
      <c r="K40" s="12">
        <v>3814595</v>
      </c>
      <c r="L40" s="25">
        <v>1904068</v>
      </c>
      <c r="M40" s="25">
        <v>1904068</v>
      </c>
      <c r="N40" s="12">
        <v>3814595</v>
      </c>
      <c r="O40" s="23">
        <f>IFERROR((365/30)/((M40/I40)/(N40/J40)),0)</f>
        <v>12.187302615592859</v>
      </c>
      <c r="P40" s="23">
        <f t="shared" si="0"/>
        <v>10.88152100890512</v>
      </c>
      <c r="Q40" s="29">
        <f>P40+O40</f>
        <v>23.068823624497981</v>
      </c>
      <c r="R40" s="13" t="str">
        <f>IF(Q40=0,"Bán chậm cấp 5",IF(Q40&gt;48,"Bán chậm cấp 4",IF(Q40&gt;36,"Bán chậm cấp 3",IF(Q40&gt;24,"Bán chậm cấp 2",IF(Q40&gt;6,"Bán chậm cấp 1","Bán được")))))</f>
        <v>Bán chậm cấp 1</v>
      </c>
    </row>
    <row r="41" spans="1:18" x14ac:dyDescent="0.25">
      <c r="A41" s="25" t="s">
        <v>257</v>
      </c>
      <c r="B41" s="25" t="s">
        <v>258</v>
      </c>
      <c r="C41" s="25" t="s">
        <v>8</v>
      </c>
      <c r="D41" s="12">
        <v>392105</v>
      </c>
      <c r="E41" s="12">
        <v>430000</v>
      </c>
      <c r="F41" s="12">
        <v>430000</v>
      </c>
      <c r="G41" s="12">
        <v>2</v>
      </c>
      <c r="H41" s="12">
        <v>0</v>
      </c>
      <c r="I41" s="12">
        <v>1</v>
      </c>
      <c r="J41" s="12">
        <v>1</v>
      </c>
      <c r="K41" s="12">
        <v>700188</v>
      </c>
      <c r="L41" s="25">
        <v>0</v>
      </c>
      <c r="M41" s="25">
        <v>350094</v>
      </c>
      <c r="N41" s="12">
        <v>350094</v>
      </c>
      <c r="O41" s="23">
        <f>IFERROR(J41/(I41/9),0)</f>
        <v>9</v>
      </c>
      <c r="P41" s="23">
        <f t="shared" si="0"/>
        <v>10.86310299537114</v>
      </c>
      <c r="Q41" s="23">
        <f>P41+O41</f>
        <v>19.86310299537114</v>
      </c>
      <c r="R41" s="13" t="str">
        <f>IF(Q41=0,"Bán chậm cấp 5",IF(Q41&gt;48,"Bán chậm cấp 4",IF(Q41&gt;36,"Bán chậm cấp 3",IF(Q41&gt;24,"Bán chậm cấp 2",IF(Q41&gt;6,"Bán chậm cấp 1","Bán được")))))</f>
        <v>Bán chậm cấp 1</v>
      </c>
    </row>
    <row r="42" spans="1:18" x14ac:dyDescent="0.25">
      <c r="A42" s="25" t="s">
        <v>303</v>
      </c>
      <c r="B42" s="25" t="s">
        <v>304</v>
      </c>
      <c r="C42" s="25" t="s">
        <v>8</v>
      </c>
      <c r="D42" s="12">
        <v>1694256</v>
      </c>
      <c r="E42" s="12">
        <v>1610000</v>
      </c>
      <c r="F42" s="12">
        <v>1600000</v>
      </c>
      <c r="G42" s="12">
        <v>2</v>
      </c>
      <c r="H42" s="12">
        <v>0</v>
      </c>
      <c r="I42" s="12">
        <v>1</v>
      </c>
      <c r="J42" s="12">
        <v>1</v>
      </c>
      <c r="K42" s="12">
        <v>3025458</v>
      </c>
      <c r="L42" s="25">
        <v>0</v>
      </c>
      <c r="M42" s="25">
        <v>1512729</v>
      </c>
      <c r="N42" s="12">
        <v>1512729</v>
      </c>
      <c r="O42" s="23">
        <f>IFERROR(J42/(I42/9),0)</f>
        <v>9</v>
      </c>
      <c r="P42" s="23">
        <f t="shared" si="0"/>
        <v>10.863098315720885</v>
      </c>
      <c r="Q42" s="23">
        <f>P42+O42</f>
        <v>19.863098315720883</v>
      </c>
      <c r="R42" s="13" t="str">
        <f>IF(Q42=0,"Bán chậm cấp 5",IF(Q42&gt;48,"Bán chậm cấp 4",IF(Q42&gt;36,"Bán chậm cấp 3",IF(Q42&gt;24,"Bán chậm cấp 2",IF(Q42&gt;6,"Bán chậm cấp 1","Bán được")))))</f>
        <v>Bán chậm cấp 1</v>
      </c>
    </row>
    <row r="43" spans="1:18" x14ac:dyDescent="0.25">
      <c r="A43" s="25" t="s">
        <v>56</v>
      </c>
      <c r="B43" s="25" t="s">
        <v>57</v>
      </c>
      <c r="C43" s="25" t="s">
        <v>8</v>
      </c>
      <c r="D43" s="12">
        <v>214763</v>
      </c>
      <c r="E43" s="12">
        <v>250000</v>
      </c>
      <c r="F43" s="12">
        <v>250000</v>
      </c>
      <c r="G43" s="12">
        <v>2</v>
      </c>
      <c r="H43" s="12">
        <v>1</v>
      </c>
      <c r="I43" s="12">
        <v>2</v>
      </c>
      <c r="J43" s="12">
        <v>1</v>
      </c>
      <c r="K43" s="12">
        <v>383506</v>
      </c>
      <c r="L43" s="25">
        <v>191753</v>
      </c>
      <c r="M43" s="25">
        <v>383506</v>
      </c>
      <c r="N43" s="12">
        <v>191753</v>
      </c>
      <c r="O43" s="23">
        <f>IFERROR(J43/(I43/9),0)</f>
        <v>4.5</v>
      </c>
      <c r="P43" s="23">
        <f t="shared" si="0"/>
        <v>10.863113447536742</v>
      </c>
      <c r="Q43" s="23">
        <f>P43+O43</f>
        <v>15.363113447536742</v>
      </c>
      <c r="R43" s="13" t="str">
        <f>IF(Q43=0,"Bán chậm cấp 5",IF(Q43&gt;48,"Bán chậm cấp 4",IF(Q43&gt;36,"Bán chậm cấp 3",IF(Q43&gt;24,"Bán chậm cấp 2",IF(Q43&gt;6,"Bán chậm cấp 1","Bán được")))))</f>
        <v>Bán chậm cấp 1</v>
      </c>
    </row>
    <row r="44" spans="1:18" x14ac:dyDescent="0.25">
      <c r="A44" s="25" t="s">
        <v>84</v>
      </c>
      <c r="B44" s="25" t="s">
        <v>85</v>
      </c>
      <c r="C44" s="25" t="s">
        <v>8</v>
      </c>
      <c r="D44" s="12">
        <v>4436551</v>
      </c>
      <c r="E44" s="12">
        <v>4200000</v>
      </c>
      <c r="F44" s="12">
        <v>4200000</v>
      </c>
      <c r="G44" s="12">
        <v>2</v>
      </c>
      <c r="H44" s="12">
        <v>1</v>
      </c>
      <c r="I44" s="12">
        <v>2</v>
      </c>
      <c r="J44" s="12">
        <v>1</v>
      </c>
      <c r="K44" s="12">
        <v>7922411</v>
      </c>
      <c r="L44" s="25">
        <v>3961206</v>
      </c>
      <c r="M44" s="25">
        <v>7922412</v>
      </c>
      <c r="N44" s="12">
        <v>3961205</v>
      </c>
      <c r="O44" s="23">
        <f>IFERROR(J44/(I44/9),0)</f>
        <v>4.5</v>
      </c>
      <c r="P44" s="23">
        <f t="shared" si="0"/>
        <v>10.863092724255598</v>
      </c>
      <c r="Q44" s="23">
        <f>P44+O44</f>
        <v>15.363092724255598</v>
      </c>
      <c r="R44" s="13" t="str">
        <f>IF(Q44=0,"Bán chậm cấp 5",IF(Q44&gt;48,"Bán chậm cấp 4",IF(Q44&gt;36,"Bán chậm cấp 3",IF(Q44&gt;24,"Bán chậm cấp 2",IF(Q44&gt;6,"Bán chậm cấp 1","Bán được")))))</f>
        <v>Bán chậm cấp 1</v>
      </c>
    </row>
    <row r="45" spans="1:18" x14ac:dyDescent="0.25">
      <c r="A45" s="25" t="s">
        <v>58</v>
      </c>
      <c r="B45" s="25" t="s">
        <v>59</v>
      </c>
      <c r="C45" s="25" t="s">
        <v>8</v>
      </c>
      <c r="D45" s="12">
        <v>241965</v>
      </c>
      <c r="E45" s="12">
        <v>280000</v>
      </c>
      <c r="F45" s="12">
        <v>280000</v>
      </c>
      <c r="G45" s="12">
        <v>2</v>
      </c>
      <c r="H45" s="12">
        <v>1</v>
      </c>
      <c r="I45" s="12">
        <v>2</v>
      </c>
      <c r="J45" s="12">
        <v>1</v>
      </c>
      <c r="K45" s="12">
        <v>432080</v>
      </c>
      <c r="L45" s="25">
        <v>216040</v>
      </c>
      <c r="M45" s="25">
        <v>432080</v>
      </c>
      <c r="N45" s="12">
        <v>216040</v>
      </c>
      <c r="O45" s="24">
        <f>IFERROR(J45/(I45/9),0)</f>
        <v>4.5</v>
      </c>
      <c r="P45" s="23">
        <f t="shared" si="0"/>
        <v>10.863086259031954</v>
      </c>
      <c r="Q45" s="24">
        <f>P45+O45</f>
        <v>15.363086259031954</v>
      </c>
      <c r="R45" s="13" t="str">
        <f>IF(Q45=0,"Bán chậm cấp 5",IF(Q45&gt;48,"Bán chậm cấp 4",IF(Q45&gt;36,"Bán chậm cấp 3",IF(Q45&gt;24,"Bán chậm cấp 2",IF(Q45&gt;6,"Bán chậm cấp 1","Bán được")))))</f>
        <v>Bán chậm cấp 1</v>
      </c>
    </row>
    <row r="46" spans="1:18" x14ac:dyDescent="0.25">
      <c r="A46" s="25" t="s">
        <v>166</v>
      </c>
      <c r="B46" s="25" t="s">
        <v>167</v>
      </c>
      <c r="C46" s="25" t="s">
        <v>8</v>
      </c>
      <c r="D46" s="12">
        <v>4861431</v>
      </c>
      <c r="E46" s="12">
        <v>5500000</v>
      </c>
      <c r="F46" s="12">
        <v>5500000</v>
      </c>
      <c r="G46" s="12">
        <v>2</v>
      </c>
      <c r="H46" s="12">
        <v>2</v>
      </c>
      <c r="I46" s="12">
        <v>3</v>
      </c>
      <c r="J46" s="12">
        <v>1</v>
      </c>
      <c r="K46" s="12">
        <v>8681126</v>
      </c>
      <c r="L46" s="25">
        <v>8681126</v>
      </c>
      <c r="M46" s="25">
        <v>13021689</v>
      </c>
      <c r="N46" s="12">
        <v>4340563</v>
      </c>
      <c r="O46" s="23">
        <f>IFERROR(J46/(I46/9),0)</f>
        <v>3</v>
      </c>
      <c r="P46" s="23">
        <f t="shared" si="0"/>
        <v>10.863094254894632</v>
      </c>
      <c r="Q46" s="23">
        <f>P46+O46</f>
        <v>13.863094254894632</v>
      </c>
      <c r="R46" s="13" t="str">
        <f>IF(Q46=0,"Bán chậm cấp 5",IF(Q46&gt;48,"Bán chậm cấp 4",IF(Q46&gt;36,"Bán chậm cấp 3",IF(Q46&gt;24,"Bán chậm cấp 2",IF(Q46&gt;6,"Bán chậm cấp 1","Bán được")))))</f>
        <v>Bán chậm cấp 1</v>
      </c>
    </row>
    <row r="47" spans="1:18" x14ac:dyDescent="0.25">
      <c r="A47" s="25" t="s">
        <v>265</v>
      </c>
      <c r="B47" s="25" t="s">
        <v>266</v>
      </c>
      <c r="C47" s="25" t="s">
        <v>8</v>
      </c>
      <c r="D47" s="12">
        <v>128258</v>
      </c>
      <c r="E47" s="12">
        <v>130000</v>
      </c>
      <c r="F47" s="12"/>
      <c r="G47" s="12">
        <v>2</v>
      </c>
      <c r="H47" s="12">
        <v>0</v>
      </c>
      <c r="I47" s="12">
        <v>0</v>
      </c>
      <c r="J47" s="12">
        <v>2</v>
      </c>
      <c r="K47" s="12">
        <v>229033</v>
      </c>
      <c r="L47" s="25">
        <v>0</v>
      </c>
      <c r="M47" s="25">
        <v>0</v>
      </c>
      <c r="N47" s="12">
        <v>229033</v>
      </c>
      <c r="O47" s="24">
        <f>IFERROR(J47/(I47/9),0)</f>
        <v>0</v>
      </c>
      <c r="P47" s="23">
        <f t="shared" si="0"/>
        <v>10.863135892757827</v>
      </c>
      <c r="Q47" s="24">
        <f>P47+O47</f>
        <v>10.863135892757827</v>
      </c>
      <c r="R47" s="13" t="str">
        <f>IF(Q47=0,"Bán chậm cấp 5",IF(Q47&gt;48,"Bán chậm cấp 4",IF(Q47&gt;36,"Bán chậm cấp 3",IF(Q47&gt;24,"Bán chậm cấp 2",IF(Q47&gt;6,"Bán chậm cấp 1","Bán được")))))</f>
        <v>Bán chậm cấp 1</v>
      </c>
    </row>
    <row r="48" spans="1:18" x14ac:dyDescent="0.25">
      <c r="A48" s="25" t="s">
        <v>248</v>
      </c>
      <c r="B48" s="25" t="s">
        <v>249</v>
      </c>
      <c r="C48" s="25" t="s">
        <v>8</v>
      </c>
      <c r="D48" s="12">
        <v>85127</v>
      </c>
      <c r="E48" s="12">
        <v>90000</v>
      </c>
      <c r="F48" s="12">
        <v>90000</v>
      </c>
      <c r="G48" s="12">
        <v>2</v>
      </c>
      <c r="H48" s="12">
        <v>0</v>
      </c>
      <c r="I48" s="12">
        <v>2</v>
      </c>
      <c r="J48" s="12">
        <v>0</v>
      </c>
      <c r="K48" s="12">
        <v>152013</v>
      </c>
      <c r="L48" s="25">
        <v>0</v>
      </c>
      <c r="M48" s="25">
        <v>152013</v>
      </c>
      <c r="N48" s="12">
        <v>0</v>
      </c>
      <c r="O48" s="24">
        <f>IFERROR(J48/(I48/9),0)</f>
        <v>0</v>
      </c>
      <c r="P48" s="23">
        <f t="shared" si="0"/>
        <v>0</v>
      </c>
      <c r="Q48" s="24">
        <f>P48+O48</f>
        <v>0</v>
      </c>
      <c r="R48" s="13" t="str">
        <f>IF(Q48=0,"Bán chậm cấp 5",IF(Q48&gt;48,"Bán chậm cấp 4",IF(Q48&gt;36,"Bán chậm cấp 3",IF(Q48&gt;24,"Bán chậm cấp 2",IF(Q48&gt;6,"Bán chậm cấp 1","Bán được")))))</f>
        <v>Bán chậm cấp 5</v>
      </c>
    </row>
    <row r="49" spans="1:18" x14ac:dyDescent="0.25">
      <c r="A49" s="25" t="s">
        <v>246</v>
      </c>
      <c r="B49" s="25" t="s">
        <v>247</v>
      </c>
      <c r="C49" s="25" t="s">
        <v>8</v>
      </c>
      <c r="D49" s="12">
        <v>395326</v>
      </c>
      <c r="E49" s="12">
        <v>410000</v>
      </c>
      <c r="F49" s="12"/>
      <c r="G49" s="12">
        <v>2</v>
      </c>
      <c r="H49" s="12">
        <v>0</v>
      </c>
      <c r="I49" s="12">
        <v>0</v>
      </c>
      <c r="J49" s="12">
        <v>2</v>
      </c>
      <c r="K49" s="12">
        <v>705940</v>
      </c>
      <c r="L49" s="25">
        <v>0</v>
      </c>
      <c r="M49" s="25">
        <v>0</v>
      </c>
      <c r="N49" s="12">
        <v>705940</v>
      </c>
      <c r="O49" s="23">
        <f>IFERROR(J49/(I49/9),0)</f>
        <v>0</v>
      </c>
      <c r="P49" s="23">
        <f t="shared" si="0"/>
        <v>10.863106229626519</v>
      </c>
      <c r="Q49" s="23">
        <f>P49+O49</f>
        <v>10.863106229626519</v>
      </c>
      <c r="R49" s="13" t="str">
        <f>IF(Q49=0,"Bán chậm cấp 5",IF(Q49&gt;48,"Bán chậm cấp 4",IF(Q49&gt;36,"Bán chậm cấp 3",IF(Q49&gt;24,"Bán chậm cấp 2",IF(Q49&gt;6,"Bán chậm cấp 1","Bán được")))))</f>
        <v>Bán chậm cấp 1</v>
      </c>
    </row>
    <row r="50" spans="1:18" x14ac:dyDescent="0.25">
      <c r="A50" s="25" t="s">
        <v>228</v>
      </c>
      <c r="B50" s="25" t="s">
        <v>229</v>
      </c>
      <c r="C50" s="25" t="s">
        <v>8</v>
      </c>
      <c r="D50" s="12">
        <v>638492</v>
      </c>
      <c r="E50" s="12">
        <v>690000</v>
      </c>
      <c r="F50" s="12"/>
      <c r="G50" s="12">
        <v>2</v>
      </c>
      <c r="H50" s="12">
        <v>0</v>
      </c>
      <c r="I50" s="12">
        <v>0</v>
      </c>
      <c r="J50" s="12">
        <v>2</v>
      </c>
      <c r="K50" s="12">
        <v>1140165</v>
      </c>
      <c r="L50" s="25">
        <v>0</v>
      </c>
      <c r="M50" s="25">
        <v>0</v>
      </c>
      <c r="N50" s="12">
        <v>1140165</v>
      </c>
      <c r="O50" s="23">
        <f>IFERROR(J50/(I50/9),0)</f>
        <v>0</v>
      </c>
      <c r="P50" s="23">
        <f t="shared" si="0"/>
        <v>10.863102043565151</v>
      </c>
      <c r="Q50" s="23">
        <f>P50+O50</f>
        <v>10.863102043565151</v>
      </c>
      <c r="R50" s="13" t="str">
        <f>IF(Q50=0,"Bán chậm cấp 5",IF(Q50&gt;48,"Bán chậm cấp 4",IF(Q50&gt;36,"Bán chậm cấp 3",IF(Q50&gt;24,"Bán chậm cấp 2",IF(Q50&gt;6,"Bán chậm cấp 1","Bán được")))))</f>
        <v>Bán chậm cấp 1</v>
      </c>
    </row>
    <row r="51" spans="1:18" x14ac:dyDescent="0.25">
      <c r="A51" s="25" t="s">
        <v>275</v>
      </c>
      <c r="B51" s="25" t="s">
        <v>276</v>
      </c>
      <c r="C51" s="25" t="s">
        <v>8</v>
      </c>
      <c r="D51" s="12">
        <v>681019</v>
      </c>
      <c r="E51" s="12">
        <v>710000</v>
      </c>
      <c r="F51" s="12"/>
      <c r="G51" s="12">
        <v>2</v>
      </c>
      <c r="H51" s="12">
        <v>0</v>
      </c>
      <c r="I51" s="12">
        <v>0</v>
      </c>
      <c r="J51" s="12">
        <v>2</v>
      </c>
      <c r="K51" s="26">
        <v>1216106</v>
      </c>
      <c r="L51" s="25">
        <v>0</v>
      </c>
      <c r="M51" s="25">
        <v>0</v>
      </c>
      <c r="N51" s="12">
        <v>1216106</v>
      </c>
      <c r="O51" s="24">
        <f>IFERROR(J51/(I51/9),0)</f>
        <v>0</v>
      </c>
      <c r="P51" s="23">
        <f t="shared" si="0"/>
        <v>10.863100980540434</v>
      </c>
      <c r="Q51" s="24">
        <f>P51+O51</f>
        <v>10.863100980540434</v>
      </c>
      <c r="R51" s="13" t="str">
        <f>IF(Q51=0,"Bán chậm cấp 5",IF(Q51&gt;48,"Bán chậm cấp 4",IF(Q51&gt;36,"Bán chậm cấp 3",IF(Q51&gt;24,"Bán chậm cấp 2",IF(Q51&gt;6,"Bán chậm cấp 1","Bán được")))))</f>
        <v>Bán chậm cấp 1</v>
      </c>
    </row>
    <row r="52" spans="1:18" x14ac:dyDescent="0.25">
      <c r="A52" s="25" t="s">
        <v>287</v>
      </c>
      <c r="B52" s="25" t="s">
        <v>288</v>
      </c>
      <c r="C52" s="25" t="s">
        <v>8</v>
      </c>
      <c r="D52" s="12">
        <v>580727</v>
      </c>
      <c r="E52" s="12">
        <v>600000</v>
      </c>
      <c r="F52" s="12"/>
      <c r="G52" s="12">
        <v>2</v>
      </c>
      <c r="H52" s="12">
        <v>0</v>
      </c>
      <c r="I52" s="12">
        <v>0</v>
      </c>
      <c r="J52" s="12">
        <v>2</v>
      </c>
      <c r="K52" s="26">
        <v>1037013</v>
      </c>
      <c r="L52" s="25">
        <v>0</v>
      </c>
      <c r="M52" s="25">
        <v>0</v>
      </c>
      <c r="N52" s="12">
        <v>1037013</v>
      </c>
      <c r="O52" s="23">
        <f>IFERROR(J52/(I52/9),0)</f>
        <v>0</v>
      </c>
      <c r="P52" s="23">
        <f t="shared" si="0"/>
        <v>10.863100475782941</v>
      </c>
      <c r="Q52" s="23">
        <f>P52+O52</f>
        <v>10.863100475782941</v>
      </c>
      <c r="R52" s="13" t="str">
        <f>IF(Q52=0,"Bán chậm cấp 5",IF(Q52&gt;48,"Bán chậm cấp 4",IF(Q52&gt;36,"Bán chậm cấp 3",IF(Q52&gt;24,"Bán chậm cấp 2",IF(Q52&gt;6,"Bán chậm cấp 1","Bán được")))))</f>
        <v>Bán chậm cấp 1</v>
      </c>
    </row>
    <row r="53" spans="1:18" x14ac:dyDescent="0.25">
      <c r="A53" s="25" t="s">
        <v>259</v>
      </c>
      <c r="B53" s="25" t="s">
        <v>260</v>
      </c>
      <c r="C53" s="25" t="s">
        <v>8</v>
      </c>
      <c r="D53" s="12">
        <v>113503</v>
      </c>
      <c r="E53" s="12">
        <v>130000</v>
      </c>
      <c r="F53" s="12"/>
      <c r="G53" s="12">
        <v>2</v>
      </c>
      <c r="H53" s="12">
        <v>0</v>
      </c>
      <c r="I53" s="12">
        <v>0</v>
      </c>
      <c r="J53" s="12">
        <v>2</v>
      </c>
      <c r="K53" s="26">
        <v>202684</v>
      </c>
      <c r="L53" s="25">
        <v>0</v>
      </c>
      <c r="M53" s="25">
        <v>0</v>
      </c>
      <c r="N53" s="12">
        <v>202684</v>
      </c>
      <c r="O53" s="23">
        <f>IFERROR(J53/(I53/9),0)</f>
        <v>0</v>
      </c>
      <c r="P53" s="23">
        <f t="shared" si="0"/>
        <v>10.863099066397657</v>
      </c>
      <c r="Q53" s="23">
        <f>P53+O53</f>
        <v>10.863099066397657</v>
      </c>
      <c r="R53" s="13" t="str">
        <f>IF(Q53=0,"Bán chậm cấp 5",IF(Q53&gt;48,"Bán chậm cấp 4",IF(Q53&gt;36,"Bán chậm cấp 3",IF(Q53&gt;24,"Bán chậm cấp 2",IF(Q53&gt;6,"Bán chậm cấp 1","Bán được")))))</f>
        <v>Bán chậm cấp 1</v>
      </c>
    </row>
    <row r="54" spans="1:18" x14ac:dyDescent="0.25">
      <c r="A54" s="25" t="s">
        <v>285</v>
      </c>
      <c r="B54" s="25" t="s">
        <v>286</v>
      </c>
      <c r="C54" s="25" t="s">
        <v>8</v>
      </c>
      <c r="D54" s="12">
        <v>113503</v>
      </c>
      <c r="E54" s="12">
        <v>130000</v>
      </c>
      <c r="F54" s="12"/>
      <c r="G54" s="12">
        <v>2</v>
      </c>
      <c r="H54" s="12">
        <v>0</v>
      </c>
      <c r="I54" s="12">
        <v>0</v>
      </c>
      <c r="J54" s="12">
        <v>2</v>
      </c>
      <c r="K54" s="26">
        <v>202684</v>
      </c>
      <c r="L54" s="25">
        <v>0</v>
      </c>
      <c r="M54" s="25">
        <v>0</v>
      </c>
      <c r="N54" s="12">
        <v>202684</v>
      </c>
      <c r="O54" s="23">
        <f>IFERROR(J54/(I54/9),0)</f>
        <v>0</v>
      </c>
      <c r="P54" s="23">
        <f t="shared" si="0"/>
        <v>10.863099066397657</v>
      </c>
      <c r="Q54" s="23">
        <f>P54+O54</f>
        <v>10.863099066397657</v>
      </c>
      <c r="R54" s="13" t="str">
        <f>IF(Q54=0,"Bán chậm cấp 5",IF(Q54&gt;48,"Bán chậm cấp 4",IF(Q54&gt;36,"Bán chậm cấp 3",IF(Q54&gt;24,"Bán chậm cấp 2",IF(Q54&gt;6,"Bán chậm cấp 1","Bán được")))))</f>
        <v>Bán chậm cấp 1</v>
      </c>
    </row>
    <row r="55" spans="1:18" x14ac:dyDescent="0.25">
      <c r="A55" s="25" t="s">
        <v>277</v>
      </c>
      <c r="B55" s="25" t="s">
        <v>278</v>
      </c>
      <c r="C55" s="25" t="s">
        <v>8</v>
      </c>
      <c r="D55" s="12">
        <v>1445587</v>
      </c>
      <c r="E55" s="12">
        <v>1400000</v>
      </c>
      <c r="F55" s="12"/>
      <c r="G55" s="12">
        <v>2</v>
      </c>
      <c r="H55" s="12">
        <v>0</v>
      </c>
      <c r="I55" s="12">
        <v>0</v>
      </c>
      <c r="J55" s="12">
        <v>2</v>
      </c>
      <c r="K55" s="26">
        <v>2581406</v>
      </c>
      <c r="L55" s="25">
        <v>0</v>
      </c>
      <c r="M55" s="25">
        <v>0</v>
      </c>
      <c r="N55" s="12">
        <v>2581406</v>
      </c>
      <c r="O55" s="24">
        <f>IFERROR(J55/(I55/9),0)</f>
        <v>0</v>
      </c>
      <c r="P55" s="23">
        <f t="shared" si="0"/>
        <v>10.863097943372946</v>
      </c>
      <c r="Q55" s="24">
        <f>P55+O55</f>
        <v>10.863097943372946</v>
      </c>
      <c r="R55" s="13" t="str">
        <f>IF(Q55=0,"Bán chậm cấp 5",IF(Q55&gt;48,"Bán chậm cấp 4",IF(Q55&gt;36,"Bán chậm cấp 3",IF(Q55&gt;24,"Bán chậm cấp 2",IF(Q55&gt;6,"Bán chậm cấp 1","Bán được")))))</f>
        <v>Bán chậm cấp 1</v>
      </c>
    </row>
    <row r="56" spans="1:18" x14ac:dyDescent="0.25">
      <c r="A56" s="25" t="s">
        <v>122</v>
      </c>
      <c r="B56" s="25" t="s">
        <v>123</v>
      </c>
      <c r="C56" s="25" t="s">
        <v>8</v>
      </c>
      <c r="D56" s="12">
        <v>1706369</v>
      </c>
      <c r="E56" s="12">
        <v>1600000</v>
      </c>
      <c r="F56" s="12"/>
      <c r="G56" s="12">
        <v>2</v>
      </c>
      <c r="H56" s="12">
        <v>0</v>
      </c>
      <c r="I56" s="12">
        <v>0</v>
      </c>
      <c r="J56" s="12">
        <v>2</v>
      </c>
      <c r="K56" s="26">
        <v>3047088</v>
      </c>
      <c r="L56" s="25">
        <v>0</v>
      </c>
      <c r="M56" s="25">
        <v>0</v>
      </c>
      <c r="N56" s="12">
        <v>3047088</v>
      </c>
      <c r="O56" s="24">
        <f>IFERROR(J56/(I56/9),0)</f>
        <v>0</v>
      </c>
      <c r="P56" s="23">
        <f t="shared" si="0"/>
        <v>10.863097020632699</v>
      </c>
      <c r="Q56" s="24">
        <f>P56+O56</f>
        <v>10.863097020632699</v>
      </c>
      <c r="R56" s="13" t="str">
        <f>IF(Q56=0,"Bán chậm cấp 5",IF(Q56&gt;48,"Bán chậm cấp 4",IF(Q56&gt;36,"Bán chậm cấp 3",IF(Q56&gt;24,"Bán chậm cấp 2",IF(Q56&gt;6,"Bán chậm cấp 1","Bán được")))))</f>
        <v>Bán chậm cấp 1</v>
      </c>
    </row>
    <row r="57" spans="1:18" x14ac:dyDescent="0.25">
      <c r="A57" s="25" t="s">
        <v>6</v>
      </c>
      <c r="B57" s="25" t="s">
        <v>7</v>
      </c>
      <c r="C57" s="25" t="s">
        <v>8</v>
      </c>
      <c r="D57" s="12">
        <v>2520395</v>
      </c>
      <c r="E57" s="12">
        <v>2350000</v>
      </c>
      <c r="F57" s="12"/>
      <c r="G57" s="12">
        <v>2</v>
      </c>
      <c r="H57" s="12">
        <v>0</v>
      </c>
      <c r="I57" s="12">
        <v>0</v>
      </c>
      <c r="J57" s="12">
        <v>2</v>
      </c>
      <c r="K57" s="26">
        <v>4500706</v>
      </c>
      <c r="L57" s="25">
        <v>0</v>
      </c>
      <c r="M57" s="25">
        <v>0</v>
      </c>
      <c r="N57" s="12">
        <v>4500706</v>
      </c>
      <c r="O57" s="23">
        <f>IFERROR(J57/(I57/9),0)</f>
        <v>0</v>
      </c>
      <c r="P57" s="23">
        <f t="shared" si="0"/>
        <v>10.863096789722773</v>
      </c>
      <c r="Q57" s="23">
        <f>P57+O57</f>
        <v>10.863096789722773</v>
      </c>
      <c r="R57" s="13" t="str">
        <f>IF(Q57=0,"Bán chậm cấp 5",IF(Q57&gt;48,"Bán chậm cấp 4",IF(Q57&gt;36,"Bán chậm cấp 3",IF(Q57&gt;24,"Bán chậm cấp 2",IF(Q57&gt;6,"Bán chậm cấp 1","Bán được")))))</f>
        <v>Bán chậm cấp 1</v>
      </c>
    </row>
    <row r="58" spans="1:18" x14ac:dyDescent="0.25">
      <c r="A58" s="25" t="s">
        <v>19</v>
      </c>
      <c r="B58" s="25" t="s">
        <v>20</v>
      </c>
      <c r="C58" s="25" t="s">
        <v>8</v>
      </c>
      <c r="D58" s="12">
        <v>3354674</v>
      </c>
      <c r="E58" s="12">
        <v>3250000</v>
      </c>
      <c r="F58" s="12"/>
      <c r="G58" s="12">
        <v>2</v>
      </c>
      <c r="H58" s="12">
        <v>0</v>
      </c>
      <c r="I58" s="12">
        <v>0</v>
      </c>
      <c r="J58" s="12">
        <v>2</v>
      </c>
      <c r="K58" s="26">
        <v>5990490</v>
      </c>
      <c r="L58" s="25">
        <v>0</v>
      </c>
      <c r="M58" s="25">
        <v>0</v>
      </c>
      <c r="N58" s="12">
        <v>5990490</v>
      </c>
      <c r="O58" s="23">
        <f>IFERROR(J58/(I58/9),0)</f>
        <v>0</v>
      </c>
      <c r="P58" s="23">
        <f t="shared" si="0"/>
        <v>10.863096533374032</v>
      </c>
      <c r="Q58" s="23">
        <f>P58+O58</f>
        <v>10.863096533374032</v>
      </c>
      <c r="R58" s="13" t="str">
        <f>IF(Q58=0,"Bán chậm cấp 5",IF(Q58&gt;48,"Bán chậm cấp 4",IF(Q58&gt;36,"Bán chậm cấp 3",IF(Q58&gt;24,"Bán chậm cấp 2",IF(Q58&gt;6,"Bán chậm cấp 1","Bán được")))))</f>
        <v>Bán chậm cấp 1</v>
      </c>
    </row>
    <row r="59" spans="1:18" x14ac:dyDescent="0.25">
      <c r="A59" s="25" t="s">
        <v>234</v>
      </c>
      <c r="B59" s="25" t="s">
        <v>235</v>
      </c>
      <c r="C59" s="25" t="s">
        <v>8</v>
      </c>
      <c r="D59" s="12">
        <v>3642591</v>
      </c>
      <c r="E59" s="12">
        <v>3400000</v>
      </c>
      <c r="F59" s="12"/>
      <c r="G59" s="12">
        <v>2</v>
      </c>
      <c r="H59" s="12">
        <v>0</v>
      </c>
      <c r="I59" s="12">
        <v>0</v>
      </c>
      <c r="J59" s="12">
        <v>2</v>
      </c>
      <c r="K59" s="26">
        <v>6504627</v>
      </c>
      <c r="L59" s="25">
        <v>0</v>
      </c>
      <c r="M59" s="25">
        <v>0</v>
      </c>
      <c r="N59" s="12">
        <v>6504627</v>
      </c>
      <c r="O59" s="23">
        <f>IFERROR(J59/(I59/9),0)</f>
        <v>0</v>
      </c>
      <c r="P59" s="23">
        <f t="shared" si="0"/>
        <v>10.863095595964522</v>
      </c>
      <c r="Q59" s="23">
        <f>P59+O59</f>
        <v>10.863095595964522</v>
      </c>
      <c r="R59" s="13" t="str">
        <f>IF(Q59=0,"Bán chậm cấp 5",IF(Q59&gt;48,"Bán chậm cấp 4",IF(Q59&gt;36,"Bán chậm cấp 3",IF(Q59&gt;24,"Bán chậm cấp 2",IF(Q59&gt;6,"Bán chậm cấp 1","Bán được")))))</f>
        <v>Bán chậm cấp 1</v>
      </c>
    </row>
    <row r="60" spans="1:18" x14ac:dyDescent="0.25">
      <c r="A60" s="25" t="s">
        <v>164</v>
      </c>
      <c r="B60" s="25" t="s">
        <v>165</v>
      </c>
      <c r="C60" s="25" t="s">
        <v>8</v>
      </c>
      <c r="D60" s="12">
        <v>4860194</v>
      </c>
      <c r="E60" s="12">
        <v>5500000</v>
      </c>
      <c r="F60" s="12">
        <v>5000000</v>
      </c>
      <c r="G60" s="12">
        <v>2</v>
      </c>
      <c r="H60" s="12">
        <v>2</v>
      </c>
      <c r="I60" s="12">
        <v>4</v>
      </c>
      <c r="J60" s="12">
        <v>0</v>
      </c>
      <c r="K60" s="12">
        <v>8678918</v>
      </c>
      <c r="L60" s="25">
        <v>8678918</v>
      </c>
      <c r="M60" s="25">
        <v>17357836</v>
      </c>
      <c r="N60" s="12">
        <v>0</v>
      </c>
      <c r="O60" s="23">
        <f>IFERROR(J60/(I60/9),0)</f>
        <v>0</v>
      </c>
      <c r="P60" s="23">
        <f t="shared" si="0"/>
        <v>10.863095416904482</v>
      </c>
      <c r="Q60" s="23">
        <f>P60+O60</f>
        <v>10.863095416904482</v>
      </c>
      <c r="R60" s="13" t="str">
        <f>IF(Q60=0,"Bán chậm cấp 5",IF(Q60&gt;48,"Bán chậm cấp 4",IF(Q60&gt;36,"Bán chậm cấp 3",IF(Q60&gt;24,"Bán chậm cấp 2",IF(Q60&gt;6,"Bán chậm cấp 1","Bán được")))))</f>
        <v>Bán chậm cấp 1</v>
      </c>
    </row>
    <row r="61" spans="1:18" x14ac:dyDescent="0.25">
      <c r="A61" s="25" t="s">
        <v>168</v>
      </c>
      <c r="B61" s="25" t="s">
        <v>169</v>
      </c>
      <c r="C61" s="25" t="s">
        <v>8</v>
      </c>
      <c r="D61" s="12">
        <v>5416871</v>
      </c>
      <c r="E61" s="12">
        <v>5500000</v>
      </c>
      <c r="F61" s="12">
        <v>5500000</v>
      </c>
      <c r="G61" s="12">
        <v>2</v>
      </c>
      <c r="H61" s="12">
        <v>2</v>
      </c>
      <c r="I61" s="12">
        <v>4</v>
      </c>
      <c r="J61" s="12">
        <v>0</v>
      </c>
      <c r="K61" s="12">
        <v>9672984</v>
      </c>
      <c r="L61" s="25">
        <v>9672984</v>
      </c>
      <c r="M61" s="25">
        <v>19345968</v>
      </c>
      <c r="N61" s="12">
        <v>0</v>
      </c>
      <c r="O61" s="23">
        <f>IFERROR(J61/(I61/9),0)</f>
        <v>0</v>
      </c>
      <c r="P61" s="23">
        <f t="shared" si="0"/>
        <v>10.863095318311991</v>
      </c>
      <c r="Q61" s="23">
        <f>P61+O61</f>
        <v>10.863095318311991</v>
      </c>
      <c r="R61" s="13" t="str">
        <f>IF(Q61=0,"Bán chậm cấp 5",IF(Q61&gt;48,"Bán chậm cấp 4",IF(Q61&gt;36,"Bán chậm cấp 3",IF(Q61&gt;24,"Bán chậm cấp 2",IF(Q61&gt;6,"Bán chậm cấp 1","Bán được")))))</f>
        <v>Bán chậm cấp 1</v>
      </c>
    </row>
    <row r="62" spans="1:18" x14ac:dyDescent="0.25">
      <c r="A62" s="25" t="s">
        <v>236</v>
      </c>
      <c r="B62" s="25" t="s">
        <v>237</v>
      </c>
      <c r="C62" s="25" t="s">
        <v>8</v>
      </c>
      <c r="D62" s="12">
        <v>6283835</v>
      </c>
      <c r="E62" s="12">
        <v>5700000</v>
      </c>
      <c r="F62" s="12"/>
      <c r="G62" s="12">
        <v>2</v>
      </c>
      <c r="H62" s="12">
        <v>0</v>
      </c>
      <c r="I62" s="12">
        <v>0</v>
      </c>
      <c r="J62" s="12">
        <v>2</v>
      </c>
      <c r="K62" s="26">
        <v>11221134</v>
      </c>
      <c r="L62" s="25">
        <v>0</v>
      </c>
      <c r="M62" s="25">
        <v>0</v>
      </c>
      <c r="N62" s="12">
        <v>11221134</v>
      </c>
      <c r="O62" s="23">
        <f>IFERROR(J62/(I62/9),0)</f>
        <v>0</v>
      </c>
      <c r="P62" s="23">
        <f t="shared" si="0"/>
        <v>10.8630953072447</v>
      </c>
      <c r="Q62" s="23">
        <f>P62+O62</f>
        <v>10.8630953072447</v>
      </c>
      <c r="R62" s="13" t="str">
        <f>IF(Q62=0,"Bán chậm cấp 5",IF(Q62&gt;48,"Bán chậm cấp 4",IF(Q62&gt;36,"Bán chậm cấp 3",IF(Q62&gt;24,"Bán chậm cấp 2",IF(Q62&gt;6,"Bán chậm cấp 1","Bán được")))))</f>
        <v>Bán chậm cấp 1</v>
      </c>
    </row>
    <row r="63" spans="1:18" x14ac:dyDescent="0.25">
      <c r="A63" s="25" t="s">
        <v>144</v>
      </c>
      <c r="B63" s="25" t="s">
        <v>145</v>
      </c>
      <c r="C63" s="25" t="s">
        <v>8</v>
      </c>
      <c r="D63" s="12">
        <v>11607573</v>
      </c>
      <c r="E63" s="12">
        <v>11600000</v>
      </c>
      <c r="F63" s="12"/>
      <c r="G63" s="12">
        <v>2</v>
      </c>
      <c r="H63" s="12">
        <v>0</v>
      </c>
      <c r="I63" s="12">
        <v>0</v>
      </c>
      <c r="J63" s="12">
        <v>2</v>
      </c>
      <c r="K63" s="26">
        <v>20727809</v>
      </c>
      <c r="L63" s="25">
        <v>0</v>
      </c>
      <c r="M63" s="25">
        <v>0</v>
      </c>
      <c r="N63" s="12">
        <v>20727809</v>
      </c>
      <c r="O63" s="23">
        <f>IFERROR(J63/(I63/9),0)</f>
        <v>0</v>
      </c>
      <c r="P63" s="23">
        <f t="shared" si="0"/>
        <v>10.863095275529748</v>
      </c>
      <c r="Q63" s="23">
        <f>P63+O63</f>
        <v>10.863095275529748</v>
      </c>
      <c r="R63" s="13" t="str">
        <f>IF(Q63=0,"Bán chậm cấp 5",IF(Q63&gt;48,"Bán chậm cấp 4",IF(Q63&gt;36,"Bán chậm cấp 3",IF(Q63&gt;24,"Bán chậm cấp 2",IF(Q63&gt;6,"Bán chậm cấp 1","Bán được")))))</f>
        <v>Bán chậm cấp 1</v>
      </c>
    </row>
    <row r="64" spans="1:18" x14ac:dyDescent="0.25">
      <c r="A64" s="25" t="s">
        <v>114</v>
      </c>
      <c r="B64" s="25" t="s">
        <v>115</v>
      </c>
      <c r="C64" s="25" t="s">
        <v>8</v>
      </c>
      <c r="D64" s="12">
        <v>5128577</v>
      </c>
      <c r="E64" s="12">
        <v>4950000</v>
      </c>
      <c r="F64" s="12"/>
      <c r="G64" s="12">
        <v>2</v>
      </c>
      <c r="H64" s="12">
        <v>0</v>
      </c>
      <c r="I64" s="12">
        <v>0</v>
      </c>
      <c r="J64" s="12">
        <v>2</v>
      </c>
      <c r="K64" s="26">
        <v>9158173</v>
      </c>
      <c r="L64" s="25">
        <v>0</v>
      </c>
      <c r="M64" s="25">
        <v>0</v>
      </c>
      <c r="N64" s="12">
        <v>9158173</v>
      </c>
      <c r="O64" s="23">
        <f>IFERROR(J64/(I64/9),0)</f>
        <v>0</v>
      </c>
      <c r="P64" s="23">
        <f t="shared" si="0"/>
        <v>10.863094983917241</v>
      </c>
      <c r="Q64" s="23">
        <f>P64+O64</f>
        <v>10.863094983917241</v>
      </c>
      <c r="R64" s="13" t="str">
        <f>IF(Q64=0,"Bán chậm cấp 5",IF(Q64&gt;48,"Bán chậm cấp 4",IF(Q64&gt;36,"Bán chậm cấp 3",IF(Q64&gt;24,"Bán chậm cấp 2",IF(Q64&gt;6,"Bán chậm cấp 1","Bán được")))))</f>
        <v>Bán chậm cấp 1</v>
      </c>
    </row>
    <row r="65" spans="1:18" x14ac:dyDescent="0.25">
      <c r="A65" s="25" t="s">
        <v>160</v>
      </c>
      <c r="B65" s="25" t="s">
        <v>161</v>
      </c>
      <c r="C65" s="25" t="s">
        <v>8</v>
      </c>
      <c r="D65" s="12">
        <v>5665979</v>
      </c>
      <c r="E65" s="12">
        <v>5500000</v>
      </c>
      <c r="F65" s="12">
        <v>5500000</v>
      </c>
      <c r="G65" s="12">
        <v>2</v>
      </c>
      <c r="H65" s="12">
        <v>0</v>
      </c>
      <c r="I65" s="12">
        <v>2</v>
      </c>
      <c r="J65" s="12">
        <v>0</v>
      </c>
      <c r="K65" s="26">
        <v>10117819</v>
      </c>
      <c r="L65" s="25">
        <v>0</v>
      </c>
      <c r="M65" s="25">
        <v>10117819</v>
      </c>
      <c r="N65" s="12">
        <v>0</v>
      </c>
      <c r="O65" s="23">
        <f>IFERROR(J65/(I65/9),0)</f>
        <v>0</v>
      </c>
      <c r="P65" s="23">
        <f t="shared" si="0"/>
        <v>0</v>
      </c>
      <c r="Q65" s="23">
        <f>P65+O65</f>
        <v>0</v>
      </c>
      <c r="R65" s="13" t="str">
        <f>IF(Q65=0,"Bán chậm cấp 5",IF(Q65&gt;48,"Bán chậm cấp 4",IF(Q65&gt;36,"Bán chậm cấp 3",IF(Q65&gt;24,"Bán chậm cấp 2",IF(Q65&gt;6,"Bán chậm cấp 1","Bán được")))))</f>
        <v>Bán chậm cấp 5</v>
      </c>
    </row>
    <row r="66" spans="1:18" x14ac:dyDescent="0.25">
      <c r="A66" s="25" t="s">
        <v>162</v>
      </c>
      <c r="B66" s="25" t="s">
        <v>163</v>
      </c>
      <c r="C66" s="25" t="s">
        <v>8</v>
      </c>
      <c r="D66" s="12">
        <v>5630848</v>
      </c>
      <c r="E66" s="12">
        <v>5500000</v>
      </c>
      <c r="F66" s="12">
        <v>5500000</v>
      </c>
      <c r="G66" s="12">
        <v>2</v>
      </c>
      <c r="H66" s="12">
        <v>2</v>
      </c>
      <c r="I66" s="12">
        <v>4</v>
      </c>
      <c r="J66" s="12">
        <v>0</v>
      </c>
      <c r="K66" s="12">
        <v>10055085</v>
      </c>
      <c r="L66" s="25">
        <v>10055085</v>
      </c>
      <c r="M66" s="25">
        <v>20110170</v>
      </c>
      <c r="N66" s="12">
        <v>0</v>
      </c>
      <c r="O66" s="23">
        <f>IFERROR(J66/(I66/9),0)</f>
        <v>0</v>
      </c>
      <c r="P66" s="23">
        <f t="shared" si="0"/>
        <v>10.863094466410741</v>
      </c>
      <c r="Q66" s="23">
        <f>P66+O66</f>
        <v>10.863094466410741</v>
      </c>
      <c r="R66" s="13" t="str">
        <f>IF(Q66=0,"Bán chậm cấp 5",IF(Q66&gt;48,"Bán chậm cấp 4",IF(Q66&gt;36,"Bán chậm cấp 3",IF(Q66&gt;24,"Bán chậm cấp 2",IF(Q66&gt;6,"Bán chậm cấp 1","Bán được")))))</f>
        <v>Bán chậm cấp 1</v>
      </c>
    </row>
    <row r="67" spans="1:18" x14ac:dyDescent="0.25">
      <c r="A67" s="25" t="s">
        <v>200</v>
      </c>
      <c r="B67" s="25" t="s">
        <v>201</v>
      </c>
      <c r="C67" s="25" t="s">
        <v>8</v>
      </c>
      <c r="D67" s="12">
        <v>2517056</v>
      </c>
      <c r="E67" s="12">
        <v>2600000</v>
      </c>
      <c r="F67" s="12">
        <v>2600000</v>
      </c>
      <c r="G67" s="12">
        <v>2</v>
      </c>
      <c r="H67" s="12">
        <v>0</v>
      </c>
      <c r="I67" s="12">
        <v>2</v>
      </c>
      <c r="J67" s="12">
        <v>0</v>
      </c>
      <c r="K67" s="26">
        <v>4494742</v>
      </c>
      <c r="L67" s="25">
        <v>0</v>
      </c>
      <c r="M67" s="25">
        <v>4494742</v>
      </c>
      <c r="N67" s="12">
        <v>0</v>
      </c>
      <c r="O67" s="23">
        <f>IFERROR(J67/(I67/9),0)</f>
        <v>0</v>
      </c>
      <c r="P67" s="23">
        <f t="shared" ref="P67:P130" si="1">IF(G67*J67&gt;0,365/(D67*AVERAGE(G67,J67)/(AVERAGE(K67,N67)))/30,IF(H67*I67&gt;0,365/(D67*AVERAGE(H67,I67)/(AVERAGE(L67,M67)))/30,IF(H67*J67&gt;0,365/(D67*AVERAGE(H67,J67)/(AVERAGE(L67,N67)))/30,0)))</f>
        <v>0</v>
      </c>
      <c r="Q67" s="23">
        <f>P67+O67</f>
        <v>0</v>
      </c>
      <c r="R67" s="13" t="str">
        <f>IF(Q67=0,"Bán chậm cấp 5",IF(Q67&gt;48,"Bán chậm cấp 4",IF(Q67&gt;36,"Bán chậm cấp 3",IF(Q67&gt;24,"Bán chậm cấp 2",IF(Q67&gt;6,"Bán chậm cấp 1","Bán được")))))</f>
        <v>Bán chậm cấp 5</v>
      </c>
    </row>
    <row r="68" spans="1:18" x14ac:dyDescent="0.25">
      <c r="A68" s="25" t="s">
        <v>267</v>
      </c>
      <c r="B68" s="25" t="s">
        <v>268</v>
      </c>
      <c r="C68" s="25" t="s">
        <v>8</v>
      </c>
      <c r="D68" s="12">
        <v>204306</v>
      </c>
      <c r="E68" s="12">
        <v>200000</v>
      </c>
      <c r="F68" s="12">
        <v>200000</v>
      </c>
      <c r="G68" s="12">
        <v>2</v>
      </c>
      <c r="H68" s="12">
        <v>0</v>
      </c>
      <c r="I68" s="12">
        <v>2</v>
      </c>
      <c r="J68" s="12">
        <v>0</v>
      </c>
      <c r="K68" s="26">
        <v>364832</v>
      </c>
      <c r="L68" s="25">
        <v>0</v>
      </c>
      <c r="M68" s="25">
        <v>364832</v>
      </c>
      <c r="N68" s="12">
        <v>0</v>
      </c>
      <c r="O68" s="23">
        <f>IFERROR(J68/(I68/9),0)</f>
        <v>0</v>
      </c>
      <c r="P68" s="23">
        <f t="shared" si="1"/>
        <v>0</v>
      </c>
      <c r="Q68" s="23">
        <f>P68+O68</f>
        <v>0</v>
      </c>
      <c r="R68" s="13" t="str">
        <f>IF(Q68=0,"Bán chậm cấp 5",IF(Q68&gt;48,"Bán chậm cấp 4",IF(Q68&gt;36,"Bán chậm cấp 3",IF(Q68&gt;24,"Bán chậm cấp 2",IF(Q68&gt;6,"Bán chậm cấp 1","Bán được")))))</f>
        <v>Bán chậm cấp 5</v>
      </c>
    </row>
    <row r="69" spans="1:18" x14ac:dyDescent="0.25">
      <c r="A69" s="25" t="s">
        <v>289</v>
      </c>
      <c r="B69" s="25" t="s">
        <v>290</v>
      </c>
      <c r="C69" s="25" t="s">
        <v>8</v>
      </c>
      <c r="D69" s="12">
        <v>608526</v>
      </c>
      <c r="E69" s="12">
        <v>620000</v>
      </c>
      <c r="F69" s="12"/>
      <c r="G69" s="12">
        <v>2</v>
      </c>
      <c r="H69" s="12">
        <v>0</v>
      </c>
      <c r="I69" s="12">
        <v>0</v>
      </c>
      <c r="J69" s="12">
        <v>2</v>
      </c>
      <c r="K69" s="26">
        <v>1086653</v>
      </c>
      <c r="L69" s="25">
        <v>0</v>
      </c>
      <c r="M69" s="25">
        <v>0</v>
      </c>
      <c r="N69" s="12">
        <v>1086653</v>
      </c>
      <c r="O69" s="23">
        <f>IFERROR(J69/(I69/9),0)</f>
        <v>0</v>
      </c>
      <c r="P69" s="23">
        <f t="shared" si="1"/>
        <v>10.863089525618735</v>
      </c>
      <c r="Q69" s="23">
        <f>P69+O69</f>
        <v>10.863089525618735</v>
      </c>
      <c r="R69" s="13" t="str">
        <f>IF(Q69=0,"Bán chậm cấp 5",IF(Q69&gt;48,"Bán chậm cấp 4",IF(Q69&gt;36,"Bán chậm cấp 3",IF(Q69&gt;24,"Bán chậm cấp 2",IF(Q69&gt;6,"Bán chậm cấp 1","Bán được")))))</f>
        <v>Bán chậm cấp 1</v>
      </c>
    </row>
    <row r="70" spans="1:18" x14ac:dyDescent="0.25">
      <c r="A70" s="25" t="s">
        <v>331</v>
      </c>
      <c r="B70" s="25" t="s">
        <v>332</v>
      </c>
      <c r="C70" s="25" t="s">
        <v>8</v>
      </c>
      <c r="D70" s="12">
        <v>46507</v>
      </c>
      <c r="E70" s="12">
        <v>60000</v>
      </c>
      <c r="F70" s="12">
        <v>60000</v>
      </c>
      <c r="G70" s="12">
        <v>2</v>
      </c>
      <c r="H70" s="12">
        <v>0</v>
      </c>
      <c r="I70" s="12">
        <v>2</v>
      </c>
      <c r="J70" s="12">
        <v>0</v>
      </c>
      <c r="K70" s="26">
        <v>83048</v>
      </c>
      <c r="L70" s="25">
        <v>0</v>
      </c>
      <c r="M70" s="25">
        <v>83048</v>
      </c>
      <c r="N70" s="12">
        <v>0</v>
      </c>
      <c r="O70" s="23">
        <f>IFERROR(J70/(I70/9),0)</f>
        <v>0</v>
      </c>
      <c r="P70" s="23">
        <f t="shared" si="1"/>
        <v>0</v>
      </c>
      <c r="Q70" s="23">
        <f>P70+O70</f>
        <v>0</v>
      </c>
      <c r="R70" s="13" t="str">
        <f>IF(Q70=0,"Bán chậm cấp 5",IF(Q70&gt;48,"Bán chậm cấp 4",IF(Q70&gt;36,"Bán chậm cấp 3",IF(Q70&gt;24,"Bán chậm cấp 2",IF(Q70&gt;6,"Bán chậm cấp 1","Bán được")))))</f>
        <v>Bán chậm cấp 5</v>
      </c>
    </row>
    <row r="71" spans="1:18" x14ac:dyDescent="0.25">
      <c r="A71" s="25" t="s">
        <v>52</v>
      </c>
      <c r="B71" s="25" t="s">
        <v>53</v>
      </c>
      <c r="C71" s="25" t="s">
        <v>8</v>
      </c>
      <c r="D71" s="12">
        <v>69688</v>
      </c>
      <c r="E71" s="12">
        <v>95000</v>
      </c>
      <c r="F71" s="12">
        <v>95000</v>
      </c>
      <c r="G71" s="12">
        <v>3</v>
      </c>
      <c r="H71" s="12">
        <v>0</v>
      </c>
      <c r="I71" s="12">
        <v>1</v>
      </c>
      <c r="J71" s="12">
        <v>2</v>
      </c>
      <c r="K71" s="12">
        <v>186664</v>
      </c>
      <c r="L71" s="25">
        <v>0</v>
      </c>
      <c r="M71" s="25">
        <v>62221</v>
      </c>
      <c r="N71" s="12">
        <v>124443</v>
      </c>
      <c r="O71" s="23">
        <f>IFERROR((365/30)/((M71/I71)/(N71/J71)),0)</f>
        <v>12.166764436444288</v>
      </c>
      <c r="P71" s="23">
        <f t="shared" si="1"/>
        <v>10.863090249875636</v>
      </c>
      <c r="Q71" s="29">
        <f>P71+O71</f>
        <v>23.029854686319922</v>
      </c>
      <c r="R71" s="13" t="str">
        <f>IF(Q71=0,"Bán chậm cấp 5",IF(Q71&gt;48,"Bán chậm cấp 4",IF(Q71&gt;36,"Bán chậm cấp 3",IF(Q71&gt;24,"Bán chậm cấp 2",IF(Q71&gt;6,"Bán chậm cấp 1","Bán được")))))</f>
        <v>Bán chậm cấp 1</v>
      </c>
    </row>
    <row r="72" spans="1:18" x14ac:dyDescent="0.25">
      <c r="A72" s="25" t="s">
        <v>76</v>
      </c>
      <c r="B72" s="25" t="s">
        <v>77</v>
      </c>
      <c r="C72" s="25" t="s">
        <v>8</v>
      </c>
      <c r="D72" s="12">
        <v>2917825</v>
      </c>
      <c r="E72" s="12">
        <v>2900000</v>
      </c>
      <c r="F72" s="12">
        <v>2900000</v>
      </c>
      <c r="G72" s="12">
        <v>3</v>
      </c>
      <c r="H72" s="12">
        <v>0</v>
      </c>
      <c r="I72" s="12">
        <v>1</v>
      </c>
      <c r="J72" s="12">
        <v>2</v>
      </c>
      <c r="K72" s="12">
        <v>7815604</v>
      </c>
      <c r="L72" s="25">
        <v>0</v>
      </c>
      <c r="M72" s="25">
        <v>2605201</v>
      </c>
      <c r="N72" s="12">
        <v>5210403</v>
      </c>
      <c r="O72" s="23">
        <f>IFERROR((365/30)/((M72/I72)/(N72/J72)),0)</f>
        <v>12.166669001739212</v>
      </c>
      <c r="P72" s="23">
        <f t="shared" si="1"/>
        <v>10.863097352765616</v>
      </c>
      <c r="Q72" s="30">
        <f>P72+O72</f>
        <v>23.029766354504829</v>
      </c>
      <c r="R72" s="13" t="str">
        <f>IF(Q72=0,"Bán chậm cấp 5",IF(Q72&gt;48,"Bán chậm cấp 4",IF(Q72&gt;36,"Bán chậm cấp 3",IF(Q72&gt;24,"Bán chậm cấp 2",IF(Q72&gt;6,"Bán chậm cấp 1","Bán được")))))</f>
        <v>Bán chậm cấp 1</v>
      </c>
    </row>
    <row r="73" spans="1:18" x14ac:dyDescent="0.25">
      <c r="A73" s="25" t="s">
        <v>176</v>
      </c>
      <c r="B73" s="25" t="s">
        <v>177</v>
      </c>
      <c r="C73" s="25" t="s">
        <v>8</v>
      </c>
      <c r="D73" s="12">
        <v>628262</v>
      </c>
      <c r="E73" s="12">
        <v>650000</v>
      </c>
      <c r="F73" s="12">
        <v>650000</v>
      </c>
      <c r="G73" s="12">
        <v>3</v>
      </c>
      <c r="H73" s="12">
        <v>0</v>
      </c>
      <c r="I73" s="12">
        <v>3</v>
      </c>
      <c r="J73" s="12">
        <v>0</v>
      </c>
      <c r="K73" s="12">
        <v>1744963</v>
      </c>
      <c r="L73" s="25">
        <v>0</v>
      </c>
      <c r="M73" s="25">
        <v>1682845</v>
      </c>
      <c r="N73" s="12">
        <v>62118</v>
      </c>
      <c r="O73" s="24">
        <f>IFERROR(J73/(I73/9),0)</f>
        <v>0</v>
      </c>
      <c r="P73" s="23">
        <f t="shared" si="1"/>
        <v>0</v>
      </c>
      <c r="Q73" s="24">
        <f>P73+O73</f>
        <v>0</v>
      </c>
      <c r="R73" s="13" t="str">
        <f>IF(Q73=0,"Bán chậm cấp 5",IF(Q73&gt;48,"Bán chậm cấp 4",IF(Q73&gt;36,"Bán chậm cấp 3",IF(Q73&gt;24,"Bán chậm cấp 2",IF(Q73&gt;6,"Bán chậm cấp 1","Bán được")))))</f>
        <v>Bán chậm cấp 5</v>
      </c>
    </row>
    <row r="74" spans="1:18" x14ac:dyDescent="0.25">
      <c r="A74" s="25" t="s">
        <v>315</v>
      </c>
      <c r="B74" s="25" t="s">
        <v>316</v>
      </c>
      <c r="C74" s="25" t="s">
        <v>8</v>
      </c>
      <c r="D74" s="12">
        <v>255382</v>
      </c>
      <c r="E74" s="12">
        <v>260000</v>
      </c>
      <c r="F74" s="12"/>
      <c r="G74" s="12">
        <v>3</v>
      </c>
      <c r="H74" s="12">
        <v>0</v>
      </c>
      <c r="I74" s="12">
        <v>0</v>
      </c>
      <c r="J74" s="12">
        <v>3</v>
      </c>
      <c r="K74" s="12">
        <v>684060</v>
      </c>
      <c r="L74" s="25">
        <v>0</v>
      </c>
      <c r="M74" s="25">
        <v>0</v>
      </c>
      <c r="N74" s="12">
        <v>684060</v>
      </c>
      <c r="O74" s="23">
        <f>IFERROR(J74/(I74/9),0)</f>
        <v>0</v>
      </c>
      <c r="P74" s="23">
        <f t="shared" si="1"/>
        <v>10.863112252756</v>
      </c>
      <c r="Q74" s="23">
        <f>P74+O74</f>
        <v>10.863112252756</v>
      </c>
      <c r="R74" s="13" t="str">
        <f>IF(Q74=0,"Bán chậm cấp 5",IF(Q74&gt;48,"Bán chậm cấp 4",IF(Q74&gt;36,"Bán chậm cấp 3",IF(Q74&gt;24,"Bán chậm cấp 2",IF(Q74&gt;6,"Bán chậm cấp 1","Bán được")))))</f>
        <v>Bán chậm cấp 1</v>
      </c>
    </row>
    <row r="75" spans="1:18" x14ac:dyDescent="0.25">
      <c r="A75" s="25" t="s">
        <v>170</v>
      </c>
      <c r="B75" s="25" t="s">
        <v>171</v>
      </c>
      <c r="C75" s="25" t="s">
        <v>8</v>
      </c>
      <c r="D75" s="12">
        <v>983936</v>
      </c>
      <c r="E75" s="12">
        <v>960000</v>
      </c>
      <c r="F75" s="12"/>
      <c r="G75" s="12">
        <v>3</v>
      </c>
      <c r="H75" s="12">
        <v>0</v>
      </c>
      <c r="I75" s="12">
        <v>0</v>
      </c>
      <c r="J75" s="12">
        <v>3</v>
      </c>
      <c r="K75" s="12">
        <v>2635544</v>
      </c>
      <c r="L75" s="25">
        <v>0</v>
      </c>
      <c r="M75" s="25">
        <v>0</v>
      </c>
      <c r="N75" s="12">
        <v>2635544</v>
      </c>
      <c r="O75" s="23">
        <f>IFERROR(J75/(I75/9),0)</f>
        <v>0</v>
      </c>
      <c r="P75" s="23">
        <f t="shared" si="1"/>
        <v>10.863099948686816</v>
      </c>
      <c r="Q75" s="23">
        <f>P75+O75</f>
        <v>10.863099948686816</v>
      </c>
      <c r="R75" s="13" t="str">
        <f>IF(Q75=0,"Bán chậm cấp 5",IF(Q75&gt;48,"Bán chậm cấp 4",IF(Q75&gt;36,"Bán chậm cấp 3",IF(Q75&gt;24,"Bán chậm cấp 2",IF(Q75&gt;6,"Bán chậm cấp 1","Bán được")))))</f>
        <v>Bán chậm cấp 1</v>
      </c>
    </row>
    <row r="76" spans="1:18" x14ac:dyDescent="0.25">
      <c r="A76" s="25" t="s">
        <v>255</v>
      </c>
      <c r="B76" s="25" t="s">
        <v>256</v>
      </c>
      <c r="C76" s="25" t="s">
        <v>8</v>
      </c>
      <c r="D76" s="12">
        <v>107828</v>
      </c>
      <c r="E76" s="12">
        <v>130000</v>
      </c>
      <c r="F76" s="12"/>
      <c r="G76" s="12">
        <v>3</v>
      </c>
      <c r="H76" s="12">
        <v>0</v>
      </c>
      <c r="I76" s="12">
        <v>0</v>
      </c>
      <c r="J76" s="12">
        <v>3</v>
      </c>
      <c r="K76" s="12">
        <v>288825</v>
      </c>
      <c r="L76" s="25">
        <v>0</v>
      </c>
      <c r="M76" s="25">
        <v>0</v>
      </c>
      <c r="N76" s="12">
        <v>288825</v>
      </c>
      <c r="O76" s="23">
        <f>IFERROR(J76/(I76/9),0)</f>
        <v>0</v>
      </c>
      <c r="P76" s="23">
        <f t="shared" si="1"/>
        <v>10.863095238095237</v>
      </c>
      <c r="Q76" s="23">
        <f>P76+O76</f>
        <v>10.863095238095237</v>
      </c>
      <c r="R76" s="13" t="str">
        <f>IF(Q76=0,"Bán chậm cấp 5",IF(Q76&gt;48,"Bán chậm cấp 4",IF(Q76&gt;36,"Bán chậm cấp 3",IF(Q76&gt;24,"Bán chậm cấp 2",IF(Q76&gt;6,"Bán chậm cấp 1","Bán được")))))</f>
        <v>Bán chậm cấp 1</v>
      </c>
    </row>
    <row r="77" spans="1:18" x14ac:dyDescent="0.25">
      <c r="A77" s="25" t="s">
        <v>317</v>
      </c>
      <c r="B77" s="25" t="s">
        <v>318</v>
      </c>
      <c r="C77" s="25" t="s">
        <v>8</v>
      </c>
      <c r="D77" s="12">
        <v>306459</v>
      </c>
      <c r="E77" s="12">
        <v>300000</v>
      </c>
      <c r="F77" s="12"/>
      <c r="G77" s="12">
        <v>3</v>
      </c>
      <c r="H77" s="12">
        <v>0</v>
      </c>
      <c r="I77" s="12">
        <v>0</v>
      </c>
      <c r="J77" s="12">
        <v>3</v>
      </c>
      <c r="K77" s="12">
        <v>820872</v>
      </c>
      <c r="L77" s="25">
        <v>0</v>
      </c>
      <c r="M77" s="25">
        <v>0</v>
      </c>
      <c r="N77" s="12">
        <v>820872</v>
      </c>
      <c r="O77" s="23">
        <f>IFERROR(J77/(I77/9),0)</f>
        <v>0</v>
      </c>
      <c r="P77" s="23">
        <f t="shared" si="1"/>
        <v>10.863090984438376</v>
      </c>
      <c r="Q77" s="23">
        <f>P77+O77</f>
        <v>10.863090984438376</v>
      </c>
      <c r="R77" s="13" t="str">
        <f>IF(Q77=0,"Bán chậm cấp 5",IF(Q77&gt;48,"Bán chậm cấp 4",IF(Q77&gt;36,"Bán chậm cấp 3",IF(Q77&gt;24,"Bán chậm cấp 2",IF(Q77&gt;6,"Bán chậm cấp 1","Bán được")))))</f>
        <v>Bán chậm cấp 1</v>
      </c>
    </row>
    <row r="78" spans="1:18" x14ac:dyDescent="0.25">
      <c r="A78" s="25" t="s">
        <v>293</v>
      </c>
      <c r="B78" s="25" t="s">
        <v>294</v>
      </c>
      <c r="C78" s="25" t="s">
        <v>8</v>
      </c>
      <c r="D78" s="12">
        <v>325499</v>
      </c>
      <c r="E78" s="12">
        <v>350000</v>
      </c>
      <c r="F78" s="12"/>
      <c r="G78" s="12">
        <v>3</v>
      </c>
      <c r="H78" s="12">
        <v>0</v>
      </c>
      <c r="I78" s="12">
        <v>0</v>
      </c>
      <c r="J78" s="12">
        <v>3</v>
      </c>
      <c r="K78" s="12">
        <v>871871</v>
      </c>
      <c r="L78" s="25">
        <v>0</v>
      </c>
      <c r="M78" s="25">
        <v>0</v>
      </c>
      <c r="N78" s="12">
        <v>871871</v>
      </c>
      <c r="O78" s="23">
        <f>IFERROR(J78/(I78/9),0)</f>
        <v>0</v>
      </c>
      <c r="P78" s="23">
        <f t="shared" si="1"/>
        <v>10.863078773752846</v>
      </c>
      <c r="Q78" s="23">
        <f>P78+O78</f>
        <v>10.863078773752846</v>
      </c>
      <c r="R78" s="13" t="str">
        <f>IF(Q78=0,"Bán chậm cấp 5",IF(Q78&gt;48,"Bán chậm cấp 4",IF(Q78&gt;36,"Bán chậm cấp 3",IF(Q78&gt;24,"Bán chậm cấp 2",IF(Q78&gt;6,"Bán chậm cấp 1","Bán được")))))</f>
        <v>Bán chậm cấp 1</v>
      </c>
    </row>
    <row r="79" spans="1:18" x14ac:dyDescent="0.25">
      <c r="A79" s="25" t="s">
        <v>238</v>
      </c>
      <c r="B79" s="25" t="s">
        <v>239</v>
      </c>
      <c r="C79" s="25" t="s">
        <v>8</v>
      </c>
      <c r="D79" s="12">
        <v>125989</v>
      </c>
      <c r="E79" s="12">
        <v>145000</v>
      </c>
      <c r="F79" s="12"/>
      <c r="G79" s="12">
        <v>3</v>
      </c>
      <c r="H79" s="12">
        <v>0</v>
      </c>
      <c r="I79" s="12">
        <v>0</v>
      </c>
      <c r="J79" s="12">
        <v>3</v>
      </c>
      <c r="K79" s="12">
        <v>337470</v>
      </c>
      <c r="L79" s="25">
        <v>0</v>
      </c>
      <c r="M79" s="25">
        <v>0</v>
      </c>
      <c r="N79" s="12">
        <v>337470</v>
      </c>
      <c r="O79" s="23">
        <f>IFERROR(J79/(I79/9),0)</f>
        <v>0</v>
      </c>
      <c r="P79" s="23">
        <f t="shared" si="1"/>
        <v>10.863077993581451</v>
      </c>
      <c r="Q79" s="23">
        <f>P79+O79</f>
        <v>10.863077993581451</v>
      </c>
      <c r="R79" s="13" t="str">
        <f>IF(Q79=0,"Bán chậm cấp 5",IF(Q79&gt;48,"Bán chậm cấp 4",IF(Q79&gt;36,"Bán chậm cấp 3",IF(Q79&gt;24,"Bán chậm cấp 2",IF(Q79&gt;6,"Bán chậm cấp 1","Bán được")))))</f>
        <v>Bán chậm cấp 1</v>
      </c>
    </row>
    <row r="80" spans="1:18" x14ac:dyDescent="0.25">
      <c r="A80" s="25" t="s">
        <v>15</v>
      </c>
      <c r="B80" s="25" t="s">
        <v>16</v>
      </c>
      <c r="C80" s="25" t="s">
        <v>8</v>
      </c>
      <c r="D80" s="12">
        <v>8437813</v>
      </c>
      <c r="E80" s="12">
        <v>7850000</v>
      </c>
      <c r="F80" s="12"/>
      <c r="G80" s="12">
        <v>4</v>
      </c>
      <c r="H80" s="12">
        <v>2</v>
      </c>
      <c r="I80" s="12">
        <v>2</v>
      </c>
      <c r="J80" s="12">
        <v>4</v>
      </c>
      <c r="K80" s="12">
        <v>30186165</v>
      </c>
      <c r="L80" s="25">
        <v>15067524</v>
      </c>
      <c r="M80" s="25">
        <v>15067524</v>
      </c>
      <c r="N80" s="12">
        <v>30186165</v>
      </c>
      <c r="O80" s="23">
        <f>IFERROR((365/30)/((M80/I80)/(N80/J80)),0)</f>
        <v>12.187304546520052</v>
      </c>
      <c r="P80" s="23">
        <f t="shared" si="1"/>
        <v>10.881522483965927</v>
      </c>
      <c r="Q80" s="29">
        <f>P80+O80</f>
        <v>23.068827030485977</v>
      </c>
      <c r="R80" s="13" t="str">
        <f>IF(Q80=0,"Bán chậm cấp 5",IF(Q80&gt;48,"Bán chậm cấp 4",IF(Q80&gt;36,"Bán chậm cấp 3",IF(Q80&gt;24,"Bán chậm cấp 2",IF(Q80&gt;6,"Bán chậm cấp 1","Bán được")))))</f>
        <v>Bán chậm cấp 1</v>
      </c>
    </row>
    <row r="81" spans="1:18" x14ac:dyDescent="0.25">
      <c r="A81" s="25" t="s">
        <v>297</v>
      </c>
      <c r="B81" s="25" t="s">
        <v>298</v>
      </c>
      <c r="C81" s="25" t="s">
        <v>8</v>
      </c>
      <c r="D81" s="12">
        <v>1459341</v>
      </c>
      <c r="E81" s="12">
        <v>1500000</v>
      </c>
      <c r="F81" s="12"/>
      <c r="G81" s="12">
        <v>4</v>
      </c>
      <c r="H81" s="12">
        <v>2</v>
      </c>
      <c r="I81" s="12">
        <v>2</v>
      </c>
      <c r="J81" s="12">
        <v>4</v>
      </c>
      <c r="K81" s="12">
        <v>5220773</v>
      </c>
      <c r="L81" s="25">
        <v>2605966</v>
      </c>
      <c r="M81" s="25">
        <v>2605966</v>
      </c>
      <c r="N81" s="12">
        <v>5220773</v>
      </c>
      <c r="O81" s="23">
        <f>IFERROR((365/30)/((M81/I81)/(N81/J81)),0)</f>
        <v>12.187304982746001</v>
      </c>
      <c r="P81" s="23">
        <f t="shared" si="1"/>
        <v>10.881522007764691</v>
      </c>
      <c r="Q81" s="29">
        <f>P81+O81</f>
        <v>23.068826990510694</v>
      </c>
      <c r="R81" s="13" t="str">
        <f>IF(Q81=0,"Bán chậm cấp 5",IF(Q81&gt;48,"Bán chậm cấp 4",IF(Q81&gt;36,"Bán chậm cấp 3",IF(Q81&gt;24,"Bán chậm cấp 2",IF(Q81&gt;6,"Bán chậm cấp 1","Bán được")))))</f>
        <v>Bán chậm cấp 1</v>
      </c>
    </row>
    <row r="82" spans="1:18" x14ac:dyDescent="0.25">
      <c r="A82" s="25" t="s">
        <v>140</v>
      </c>
      <c r="B82" s="25" t="s">
        <v>141</v>
      </c>
      <c r="C82" s="25" t="s">
        <v>8</v>
      </c>
      <c r="D82" s="12">
        <v>676703</v>
      </c>
      <c r="E82" s="12">
        <v>730000</v>
      </c>
      <c r="F82" s="12">
        <v>700000</v>
      </c>
      <c r="G82" s="12">
        <v>4</v>
      </c>
      <c r="H82" s="12">
        <v>0</v>
      </c>
      <c r="I82" s="12">
        <v>1</v>
      </c>
      <c r="J82" s="12">
        <v>3</v>
      </c>
      <c r="K82" s="12">
        <v>2416794</v>
      </c>
      <c r="L82" s="25">
        <v>0</v>
      </c>
      <c r="M82" s="25">
        <v>604199</v>
      </c>
      <c r="N82" s="12">
        <v>1812595</v>
      </c>
      <c r="O82" s="23">
        <f>IFERROR((365/30)/((M82/I82)/(N82/J82)),0)</f>
        <v>12.166653242097755</v>
      </c>
      <c r="P82" s="23">
        <f t="shared" si="1"/>
        <v>10.863083037835477</v>
      </c>
      <c r="Q82" s="29">
        <f>P82+O82</f>
        <v>23.029736279933232</v>
      </c>
      <c r="R82" s="13" t="str">
        <f>IF(Q82=0,"Bán chậm cấp 5",IF(Q82&gt;48,"Bán chậm cấp 4",IF(Q82&gt;36,"Bán chậm cấp 3",IF(Q82&gt;24,"Bán chậm cấp 2",IF(Q82&gt;6,"Bán chậm cấp 1","Bán được")))))</f>
        <v>Bán chậm cấp 1</v>
      </c>
    </row>
    <row r="83" spans="1:18" x14ac:dyDescent="0.25">
      <c r="A83" s="25" t="s">
        <v>329</v>
      </c>
      <c r="B83" s="25" t="s">
        <v>330</v>
      </c>
      <c r="C83" s="25" t="s">
        <v>8</v>
      </c>
      <c r="D83" s="12">
        <v>291732</v>
      </c>
      <c r="E83" s="12">
        <v>320000</v>
      </c>
      <c r="F83" s="12">
        <v>320000</v>
      </c>
      <c r="G83" s="12">
        <v>4</v>
      </c>
      <c r="H83" s="12">
        <v>0</v>
      </c>
      <c r="I83" s="12">
        <v>2</v>
      </c>
      <c r="J83" s="12">
        <v>2</v>
      </c>
      <c r="K83" s="12">
        <v>1041900</v>
      </c>
      <c r="L83" s="25">
        <v>0</v>
      </c>
      <c r="M83" s="25">
        <v>520950</v>
      </c>
      <c r="N83" s="12">
        <v>520950</v>
      </c>
      <c r="O83" s="23">
        <f>IFERROR(J83/(I83/9),0)</f>
        <v>9</v>
      </c>
      <c r="P83" s="23">
        <f t="shared" si="1"/>
        <v>10.863095238095237</v>
      </c>
      <c r="Q83" s="23">
        <f>P83+O83</f>
        <v>19.863095238095237</v>
      </c>
      <c r="R83" s="13" t="str">
        <f>IF(Q83=0,"Bán chậm cấp 5",IF(Q83&gt;48,"Bán chậm cấp 4",IF(Q83&gt;36,"Bán chậm cấp 3",IF(Q83&gt;24,"Bán chậm cấp 2",IF(Q83&gt;6,"Bán chậm cấp 1","Bán được")))))</f>
        <v>Bán chậm cấp 1</v>
      </c>
    </row>
    <row r="84" spans="1:18" x14ac:dyDescent="0.25">
      <c r="A84" s="25" t="s">
        <v>194</v>
      </c>
      <c r="B84" s="25" t="s">
        <v>195</v>
      </c>
      <c r="C84" s="25" t="s">
        <v>8</v>
      </c>
      <c r="D84" s="12">
        <v>2567761</v>
      </c>
      <c r="E84" s="12">
        <v>2580000</v>
      </c>
      <c r="F84" s="12">
        <v>2580000</v>
      </c>
      <c r="G84" s="12">
        <v>4</v>
      </c>
      <c r="H84" s="12">
        <v>0</v>
      </c>
      <c r="I84" s="12">
        <v>4</v>
      </c>
      <c r="J84" s="12">
        <v>0</v>
      </c>
      <c r="K84" s="12">
        <v>9170576</v>
      </c>
      <c r="L84" s="25">
        <v>0</v>
      </c>
      <c r="M84" s="25">
        <v>9170576</v>
      </c>
      <c r="N84" s="12">
        <v>0</v>
      </c>
      <c r="O84" s="23">
        <f>IFERROR(J84/(I84/9),0)</f>
        <v>0</v>
      </c>
      <c r="P84" s="23">
        <f t="shared" si="1"/>
        <v>0</v>
      </c>
      <c r="Q84" s="23">
        <f>P84+O84</f>
        <v>0</v>
      </c>
      <c r="R84" s="13" t="str">
        <f>IF(Q84=0,"Bán chậm cấp 5",IF(Q84&gt;48,"Bán chậm cấp 4",IF(Q84&gt;36,"Bán chậm cấp 3",IF(Q84&gt;24,"Bán chậm cấp 2",IF(Q84&gt;6,"Bán chậm cấp 1","Bán được")))))</f>
        <v>Bán chậm cấp 5</v>
      </c>
    </row>
    <row r="85" spans="1:18" x14ac:dyDescent="0.25">
      <c r="A85" s="25" t="s">
        <v>23</v>
      </c>
      <c r="B85" s="25" t="s">
        <v>24</v>
      </c>
      <c r="C85" s="25" t="s">
        <v>8</v>
      </c>
      <c r="D85" s="12">
        <v>2037003</v>
      </c>
      <c r="E85" s="12">
        <v>1900000</v>
      </c>
      <c r="F85" s="12"/>
      <c r="G85" s="12">
        <v>4</v>
      </c>
      <c r="H85" s="12">
        <v>0</v>
      </c>
      <c r="I85" s="12">
        <v>0</v>
      </c>
      <c r="J85" s="12">
        <v>4</v>
      </c>
      <c r="K85" s="12">
        <v>7275011</v>
      </c>
      <c r="L85" s="25">
        <v>0</v>
      </c>
      <c r="M85" s="25">
        <v>0</v>
      </c>
      <c r="N85" s="12">
        <v>7275011</v>
      </c>
      <c r="O85" s="23">
        <f>IFERROR(J85/(I85/9),0)</f>
        <v>0</v>
      </c>
      <c r="P85" s="23">
        <f t="shared" si="1"/>
        <v>10.863095664725742</v>
      </c>
      <c r="Q85" s="23">
        <f>P85+O85</f>
        <v>10.863095664725742</v>
      </c>
      <c r="R85" s="13" t="str">
        <f>IF(Q85=0,"Bán chậm cấp 5",IF(Q85&gt;48,"Bán chậm cấp 4",IF(Q85&gt;36,"Bán chậm cấp 3",IF(Q85&gt;24,"Bán chậm cấp 2",IF(Q85&gt;6,"Bán chậm cấp 1","Bán được")))))</f>
        <v>Bán chậm cấp 1</v>
      </c>
    </row>
    <row r="86" spans="1:18" x14ac:dyDescent="0.25">
      <c r="A86" s="25" t="s">
        <v>269</v>
      </c>
      <c r="B86" s="25" t="s">
        <v>270</v>
      </c>
      <c r="C86" s="25" t="s">
        <v>8</v>
      </c>
      <c r="D86" s="12">
        <v>23331</v>
      </c>
      <c r="E86" s="12">
        <v>30000</v>
      </c>
      <c r="F86" s="12"/>
      <c r="G86" s="12">
        <v>4</v>
      </c>
      <c r="H86" s="12">
        <v>0</v>
      </c>
      <c r="I86" s="12">
        <v>0</v>
      </c>
      <c r="J86" s="12">
        <v>4</v>
      </c>
      <c r="K86" s="12">
        <v>83325</v>
      </c>
      <c r="L86" s="25">
        <v>0</v>
      </c>
      <c r="M86" s="25">
        <v>0</v>
      </c>
      <c r="N86" s="12">
        <v>83325</v>
      </c>
      <c r="O86" s="24">
        <f>IFERROR(J86/(I86/9),0)</f>
        <v>0</v>
      </c>
      <c r="P86" s="23">
        <f t="shared" si="1"/>
        <v>10.863095238095237</v>
      </c>
      <c r="Q86" s="24">
        <f>P86+O86</f>
        <v>10.863095238095237</v>
      </c>
      <c r="R86" s="13" t="str">
        <f>IF(Q86=0,"Bán chậm cấp 5",IF(Q86&gt;48,"Bán chậm cấp 4",IF(Q86&gt;36,"Bán chậm cấp 3",IF(Q86&gt;24,"Bán chậm cấp 2",IF(Q86&gt;6,"Bán chậm cấp 1","Bán được")))))</f>
        <v>Bán chậm cấp 1</v>
      </c>
    </row>
    <row r="87" spans="1:18" x14ac:dyDescent="0.25">
      <c r="A87" s="25" t="s">
        <v>325</v>
      </c>
      <c r="B87" s="25" t="s">
        <v>326</v>
      </c>
      <c r="C87" s="25" t="s">
        <v>8</v>
      </c>
      <c r="D87" s="12">
        <v>198631</v>
      </c>
      <c r="E87" s="12">
        <v>270000</v>
      </c>
      <c r="F87" s="12"/>
      <c r="G87" s="12">
        <v>4</v>
      </c>
      <c r="H87" s="12">
        <v>0</v>
      </c>
      <c r="I87" s="12">
        <v>0</v>
      </c>
      <c r="J87" s="12">
        <v>4</v>
      </c>
      <c r="K87" s="12">
        <v>709395</v>
      </c>
      <c r="L87" s="25">
        <v>0</v>
      </c>
      <c r="M87" s="25">
        <v>0</v>
      </c>
      <c r="N87" s="12">
        <v>709395</v>
      </c>
      <c r="O87" s="23">
        <f>IFERROR(J87/(I87/9),0)</f>
        <v>0</v>
      </c>
      <c r="P87" s="23">
        <f t="shared" si="1"/>
        <v>10.863073362164013</v>
      </c>
      <c r="Q87" s="23">
        <f>P87+O87</f>
        <v>10.863073362164013</v>
      </c>
      <c r="R87" s="13" t="str">
        <f>IF(Q87=0,"Bán chậm cấp 5",IF(Q87&gt;48,"Bán chậm cấp 4",IF(Q87&gt;36,"Bán chậm cấp 3",IF(Q87&gt;24,"Bán chậm cấp 2",IF(Q87&gt;6,"Bán chậm cấp 1","Bán được")))))</f>
        <v>Bán chậm cấp 1</v>
      </c>
    </row>
    <row r="88" spans="1:18" x14ac:dyDescent="0.25">
      <c r="A88" s="25" t="s">
        <v>50</v>
      </c>
      <c r="B88" s="25" t="s">
        <v>51</v>
      </c>
      <c r="C88" s="25" t="s">
        <v>8</v>
      </c>
      <c r="D88" s="12">
        <v>113728</v>
      </c>
      <c r="E88" s="12">
        <v>140000</v>
      </c>
      <c r="F88" s="12">
        <v>140000</v>
      </c>
      <c r="G88" s="12">
        <v>5</v>
      </c>
      <c r="H88" s="12">
        <v>0</v>
      </c>
      <c r="I88" s="12">
        <v>1</v>
      </c>
      <c r="J88" s="12">
        <v>4</v>
      </c>
      <c r="K88" s="12">
        <v>507717</v>
      </c>
      <c r="L88" s="25">
        <v>0</v>
      </c>
      <c r="M88" s="25">
        <v>101543</v>
      </c>
      <c r="N88" s="12">
        <v>406174</v>
      </c>
      <c r="O88" s="23">
        <f>IFERROR((365/30)/((M88/I88)/(N88/J88)),0)</f>
        <v>12.166726575605079</v>
      </c>
      <c r="P88" s="23">
        <f t="shared" si="1"/>
        <v>10.8631580678526</v>
      </c>
      <c r="Q88" s="29">
        <f>P88+O88</f>
        <v>23.029884643457677</v>
      </c>
      <c r="R88" s="13" t="str">
        <f>IF(Q88=0,"Bán chậm cấp 5",IF(Q88&gt;48,"Bán chậm cấp 4",IF(Q88&gt;36,"Bán chậm cấp 3",IF(Q88&gt;24,"Bán chậm cấp 2",IF(Q88&gt;6,"Bán chậm cấp 1","Bán được")))))</f>
        <v>Bán chậm cấp 1</v>
      </c>
    </row>
    <row r="89" spans="1:18" x14ac:dyDescent="0.25">
      <c r="A89" s="25" t="s">
        <v>136</v>
      </c>
      <c r="B89" s="25" t="s">
        <v>137</v>
      </c>
      <c r="C89" s="25" t="s">
        <v>8</v>
      </c>
      <c r="D89" s="12">
        <v>971730</v>
      </c>
      <c r="E89" s="12">
        <v>960000</v>
      </c>
      <c r="F89" s="12">
        <v>960000</v>
      </c>
      <c r="G89" s="12">
        <v>5</v>
      </c>
      <c r="H89" s="12">
        <v>0</v>
      </c>
      <c r="I89" s="12">
        <v>2</v>
      </c>
      <c r="J89" s="12">
        <v>3</v>
      </c>
      <c r="K89" s="12">
        <v>4338082</v>
      </c>
      <c r="L89" s="25">
        <v>0</v>
      </c>
      <c r="M89" s="25">
        <v>1735232</v>
      </c>
      <c r="N89" s="12">
        <v>2602850</v>
      </c>
      <c r="O89" s="23">
        <f>IFERROR((365/30)/((M89/I89)/(N89/J89)),0)</f>
        <v>12.166676015400565</v>
      </c>
      <c r="P89" s="23">
        <f t="shared" si="1"/>
        <v>10.863100604077264</v>
      </c>
      <c r="Q89" s="29">
        <f>P89+O89</f>
        <v>23.029776619477829</v>
      </c>
      <c r="R89" s="13" t="str">
        <f>IF(Q89=0,"Bán chậm cấp 5",IF(Q89&gt;48,"Bán chậm cấp 4",IF(Q89&gt;36,"Bán chậm cấp 3",IF(Q89&gt;24,"Bán chậm cấp 2",IF(Q89&gt;6,"Bán chậm cấp 1","Bán được")))))</f>
        <v>Bán chậm cấp 1</v>
      </c>
    </row>
    <row r="90" spans="1:18" x14ac:dyDescent="0.25">
      <c r="A90" s="25" t="s">
        <v>138</v>
      </c>
      <c r="B90" s="25" t="s">
        <v>139</v>
      </c>
      <c r="C90" s="25" t="s">
        <v>8</v>
      </c>
      <c r="D90" s="12">
        <v>1008710</v>
      </c>
      <c r="E90" s="12">
        <v>1030000</v>
      </c>
      <c r="F90" s="12">
        <v>1030000</v>
      </c>
      <c r="G90" s="12">
        <v>5</v>
      </c>
      <c r="H90" s="12">
        <v>0</v>
      </c>
      <c r="I90" s="12">
        <v>2</v>
      </c>
      <c r="J90" s="12">
        <v>3</v>
      </c>
      <c r="K90" s="12">
        <v>4503170</v>
      </c>
      <c r="L90" s="25">
        <v>0</v>
      </c>
      <c r="M90" s="25">
        <v>1801268</v>
      </c>
      <c r="N90" s="12">
        <v>2701902</v>
      </c>
      <c r="O90" s="23">
        <f>IFERROR((365/30)/((M90/I90)/(N90/J90)),0)</f>
        <v>12.166666666666666</v>
      </c>
      <c r="P90" s="23">
        <f t="shared" si="1"/>
        <v>10.863096099638813</v>
      </c>
      <c r="Q90" s="29">
        <f>P90+O90</f>
        <v>23.029762766305481</v>
      </c>
      <c r="R90" s="13" t="str">
        <f>IF(Q90=0,"Bán chậm cấp 5",IF(Q90&gt;48,"Bán chậm cấp 4",IF(Q90&gt;36,"Bán chậm cấp 3",IF(Q90&gt;24,"Bán chậm cấp 2",IF(Q90&gt;6,"Bán chậm cấp 1","Bán được")))))</f>
        <v>Bán chậm cấp 1</v>
      </c>
    </row>
    <row r="91" spans="1:18" x14ac:dyDescent="0.25">
      <c r="A91" s="25" t="s">
        <v>33</v>
      </c>
      <c r="B91" s="25" t="s">
        <v>34</v>
      </c>
      <c r="C91" s="25" t="s">
        <v>8</v>
      </c>
      <c r="D91" s="12">
        <v>1030683</v>
      </c>
      <c r="E91" s="12">
        <v>1020000</v>
      </c>
      <c r="F91" s="12">
        <v>1000000</v>
      </c>
      <c r="G91" s="12">
        <v>5</v>
      </c>
      <c r="H91" s="12">
        <v>0</v>
      </c>
      <c r="I91" s="12">
        <v>1</v>
      </c>
      <c r="J91" s="12">
        <v>4</v>
      </c>
      <c r="K91" s="12">
        <v>4601263</v>
      </c>
      <c r="L91" s="25">
        <v>0</v>
      </c>
      <c r="M91" s="25">
        <v>920253</v>
      </c>
      <c r="N91" s="12">
        <v>3681010</v>
      </c>
      <c r="O91" s="23">
        <f>IFERROR((365/30)/((M91/I91)/(N91/J91)),0)</f>
        <v>12.166660056165714</v>
      </c>
      <c r="P91" s="23">
        <f t="shared" si="1"/>
        <v>10.863093785958041</v>
      </c>
      <c r="Q91" s="30">
        <f>P91+O91</f>
        <v>23.029753842123753</v>
      </c>
      <c r="R91" s="13" t="str">
        <f>IF(Q91=0,"Bán chậm cấp 5",IF(Q91&gt;48,"Bán chậm cấp 4",IF(Q91&gt;36,"Bán chậm cấp 3",IF(Q91&gt;24,"Bán chậm cấp 2",IF(Q91&gt;6,"Bán chậm cấp 1","Bán được")))))</f>
        <v>Bán chậm cấp 1</v>
      </c>
    </row>
    <row r="92" spans="1:18" x14ac:dyDescent="0.25">
      <c r="A92" s="25" t="s">
        <v>309</v>
      </c>
      <c r="B92" s="25" t="s">
        <v>310</v>
      </c>
      <c r="C92" s="25" t="s">
        <v>8</v>
      </c>
      <c r="D92" s="12">
        <v>1007227</v>
      </c>
      <c r="E92" s="12">
        <v>1100000</v>
      </c>
      <c r="F92" s="12">
        <v>1100000</v>
      </c>
      <c r="G92" s="12">
        <v>5</v>
      </c>
      <c r="H92" s="12">
        <v>2</v>
      </c>
      <c r="I92" s="12">
        <v>3</v>
      </c>
      <c r="J92" s="12">
        <v>4</v>
      </c>
      <c r="K92" s="12">
        <v>4502606</v>
      </c>
      <c r="L92" s="25">
        <v>1797409</v>
      </c>
      <c r="M92" s="25">
        <v>2697930</v>
      </c>
      <c r="N92" s="12">
        <v>3602085</v>
      </c>
      <c r="O92" s="23">
        <f>IFERROR(J92/(I92/9),0)</f>
        <v>12</v>
      </c>
      <c r="P92" s="23">
        <f t="shared" si="1"/>
        <v>10.877728195369105</v>
      </c>
      <c r="Q92" s="23">
        <f>P92+O92</f>
        <v>22.877728195369105</v>
      </c>
      <c r="R92" s="13" t="str">
        <f>IF(Q92=0,"Bán chậm cấp 5",IF(Q92&gt;48,"Bán chậm cấp 4",IF(Q92&gt;36,"Bán chậm cấp 3",IF(Q92&gt;24,"Bán chậm cấp 2",IF(Q92&gt;6,"Bán chậm cấp 1","Bán được")))))</f>
        <v>Bán chậm cấp 1</v>
      </c>
    </row>
    <row r="93" spans="1:18" x14ac:dyDescent="0.25">
      <c r="A93" s="25" t="s">
        <v>64</v>
      </c>
      <c r="B93" s="25" t="s">
        <v>65</v>
      </c>
      <c r="C93" s="25" t="s">
        <v>8</v>
      </c>
      <c r="D93" s="12">
        <v>782370</v>
      </c>
      <c r="E93" s="12">
        <v>790000</v>
      </c>
      <c r="F93" s="12">
        <v>790000</v>
      </c>
      <c r="G93" s="12">
        <v>5</v>
      </c>
      <c r="H93" s="12">
        <v>0</v>
      </c>
      <c r="I93" s="12">
        <v>3</v>
      </c>
      <c r="J93" s="12">
        <v>2</v>
      </c>
      <c r="K93" s="12">
        <v>3492723</v>
      </c>
      <c r="L93" s="25">
        <v>0</v>
      </c>
      <c r="M93" s="25">
        <v>2095634</v>
      </c>
      <c r="N93" s="12">
        <v>1397089</v>
      </c>
      <c r="O93" s="23">
        <f>IFERROR(J93/(I93/9),0)</f>
        <v>6</v>
      </c>
      <c r="P93" s="23">
        <f t="shared" si="1"/>
        <v>10.863094127306713</v>
      </c>
      <c r="Q93" s="23">
        <f>P93+O93</f>
        <v>16.863094127306713</v>
      </c>
      <c r="R93" s="13" t="str">
        <f>IF(Q93=0,"Bán chậm cấp 5",IF(Q93&gt;48,"Bán chậm cấp 4",IF(Q93&gt;36,"Bán chậm cấp 3",IF(Q93&gt;24,"Bán chậm cấp 2",IF(Q93&gt;6,"Bán chậm cấp 1","Bán được")))))</f>
        <v>Bán chậm cấp 1</v>
      </c>
    </row>
    <row r="94" spans="1:18" x14ac:dyDescent="0.25">
      <c r="A94" s="25" t="s">
        <v>66</v>
      </c>
      <c r="B94" s="25" t="s">
        <v>67</v>
      </c>
      <c r="C94" s="25" t="s">
        <v>8</v>
      </c>
      <c r="D94" s="12">
        <v>825634</v>
      </c>
      <c r="E94" s="12">
        <v>840000</v>
      </c>
      <c r="F94" s="12">
        <v>840000</v>
      </c>
      <c r="G94" s="12">
        <v>5</v>
      </c>
      <c r="H94" s="12">
        <v>0</v>
      </c>
      <c r="I94" s="12">
        <v>3</v>
      </c>
      <c r="J94" s="12">
        <v>2</v>
      </c>
      <c r="K94" s="12">
        <v>3685864</v>
      </c>
      <c r="L94" s="25">
        <v>0</v>
      </c>
      <c r="M94" s="25">
        <v>2211519</v>
      </c>
      <c r="N94" s="12">
        <v>1474345</v>
      </c>
      <c r="O94" s="23">
        <f>IFERROR(J94/(I94/9),0)</f>
        <v>6</v>
      </c>
      <c r="P94" s="23">
        <f t="shared" si="1"/>
        <v>10.863087870020118</v>
      </c>
      <c r="Q94" s="23">
        <f>P94+O94</f>
        <v>16.863087870020117</v>
      </c>
      <c r="R94" s="13" t="str">
        <f>IF(Q94=0,"Bán chậm cấp 5",IF(Q94&gt;48,"Bán chậm cấp 4",IF(Q94&gt;36,"Bán chậm cấp 3",IF(Q94&gt;24,"Bán chậm cấp 2",IF(Q94&gt;6,"Bán chậm cấp 1","Bán được")))))</f>
        <v>Bán chậm cấp 1</v>
      </c>
    </row>
    <row r="95" spans="1:18" x14ac:dyDescent="0.25">
      <c r="A95" s="25" t="s">
        <v>72</v>
      </c>
      <c r="B95" s="25" t="s">
        <v>73</v>
      </c>
      <c r="C95" s="25" t="s">
        <v>8</v>
      </c>
      <c r="D95" s="12">
        <v>1916468</v>
      </c>
      <c r="E95" s="12">
        <v>1900000</v>
      </c>
      <c r="F95" s="12">
        <v>1900000</v>
      </c>
      <c r="G95" s="12">
        <v>5</v>
      </c>
      <c r="H95" s="12">
        <v>1</v>
      </c>
      <c r="I95" s="12">
        <v>5</v>
      </c>
      <c r="J95" s="12">
        <v>1</v>
      </c>
      <c r="K95" s="12">
        <v>8555662</v>
      </c>
      <c r="L95" s="25">
        <v>1711132</v>
      </c>
      <c r="M95" s="25">
        <v>8555661</v>
      </c>
      <c r="N95" s="12">
        <v>1711133</v>
      </c>
      <c r="O95" s="24">
        <f>IFERROR(J95/(I95/9),0)</f>
        <v>1.7999999999999998</v>
      </c>
      <c r="P95" s="23">
        <f t="shared" si="1"/>
        <v>10.863097505410995</v>
      </c>
      <c r="Q95" s="24">
        <f>P95+O95</f>
        <v>12.663097505410995</v>
      </c>
      <c r="R95" s="13" t="str">
        <f>IF(Q95=0,"Bán chậm cấp 5",IF(Q95&gt;48,"Bán chậm cấp 4",IF(Q95&gt;36,"Bán chậm cấp 3",IF(Q95&gt;24,"Bán chậm cấp 2",IF(Q95&gt;6,"Bán chậm cấp 1","Bán được")))))</f>
        <v>Bán chậm cấp 1</v>
      </c>
    </row>
    <row r="96" spans="1:18" x14ac:dyDescent="0.25">
      <c r="A96" s="25" t="s">
        <v>172</v>
      </c>
      <c r="B96" s="25" t="s">
        <v>173</v>
      </c>
      <c r="C96" s="25" t="s">
        <v>8</v>
      </c>
      <c r="D96" s="12">
        <v>1018117</v>
      </c>
      <c r="E96" s="12">
        <v>1020000</v>
      </c>
      <c r="F96" s="12"/>
      <c r="G96" s="12">
        <v>5</v>
      </c>
      <c r="H96" s="12">
        <v>0</v>
      </c>
      <c r="I96" s="12">
        <v>0</v>
      </c>
      <c r="J96" s="12">
        <v>5</v>
      </c>
      <c r="K96" s="12">
        <v>4545167</v>
      </c>
      <c r="L96" s="25">
        <v>0</v>
      </c>
      <c r="M96" s="25">
        <v>0</v>
      </c>
      <c r="N96" s="12">
        <v>4545167</v>
      </c>
      <c r="O96" s="23">
        <f>IFERROR(J96/(I96/9),0)</f>
        <v>0</v>
      </c>
      <c r="P96" s="23">
        <f t="shared" si="1"/>
        <v>10.863099591369819</v>
      </c>
      <c r="Q96" s="23">
        <f>P96+O96</f>
        <v>10.863099591369819</v>
      </c>
      <c r="R96" s="13" t="str">
        <f>IF(Q96=0,"Bán chậm cấp 5",IF(Q96&gt;48,"Bán chậm cấp 4",IF(Q96&gt;36,"Bán chậm cấp 3",IF(Q96&gt;24,"Bán chậm cấp 2",IF(Q96&gt;6,"Bán chậm cấp 1","Bán được")))))</f>
        <v>Bán chậm cấp 1</v>
      </c>
    </row>
    <row r="97" spans="1:18" x14ac:dyDescent="0.25">
      <c r="A97" s="25" t="s">
        <v>142</v>
      </c>
      <c r="B97" s="25" t="s">
        <v>143</v>
      </c>
      <c r="C97" s="25" t="s">
        <v>8</v>
      </c>
      <c r="D97" s="12">
        <v>676702</v>
      </c>
      <c r="E97" s="12">
        <v>730000</v>
      </c>
      <c r="F97" s="12"/>
      <c r="G97" s="12">
        <v>5</v>
      </c>
      <c r="H97" s="12">
        <v>0</v>
      </c>
      <c r="I97" s="12">
        <v>0</v>
      </c>
      <c r="J97" s="12">
        <v>5</v>
      </c>
      <c r="K97" s="12">
        <v>3020992</v>
      </c>
      <c r="L97" s="25">
        <v>0</v>
      </c>
      <c r="M97" s="25">
        <v>0</v>
      </c>
      <c r="N97" s="12">
        <v>3020992</v>
      </c>
      <c r="O97" s="23">
        <f>IFERROR(J97/(I97/9),0)</f>
        <v>0</v>
      </c>
      <c r="P97" s="23">
        <f t="shared" si="1"/>
        <v>10.863098577118633</v>
      </c>
      <c r="Q97" s="23">
        <f>P97+O97</f>
        <v>10.863098577118633</v>
      </c>
      <c r="R97" s="13" t="str">
        <f>IF(Q97=0,"Bán chậm cấp 5",IF(Q97&gt;48,"Bán chậm cấp 4",IF(Q97&gt;36,"Bán chậm cấp 3",IF(Q97&gt;24,"Bán chậm cấp 2",IF(Q97&gt;6,"Bán chậm cấp 1","Bán được")))))</f>
        <v>Bán chậm cấp 1</v>
      </c>
    </row>
    <row r="98" spans="1:18" x14ac:dyDescent="0.25">
      <c r="A98" s="25" t="s">
        <v>253</v>
      </c>
      <c r="B98" s="25" t="s">
        <v>254</v>
      </c>
      <c r="C98" s="25" t="s">
        <v>8</v>
      </c>
      <c r="D98" s="12">
        <v>170255</v>
      </c>
      <c r="E98" s="12">
        <v>175000</v>
      </c>
      <c r="F98" s="12"/>
      <c r="G98" s="12">
        <v>5</v>
      </c>
      <c r="H98" s="12">
        <v>0</v>
      </c>
      <c r="I98" s="12">
        <v>0</v>
      </c>
      <c r="J98" s="12">
        <v>5</v>
      </c>
      <c r="K98" s="12">
        <v>760067</v>
      </c>
      <c r="L98" s="25">
        <v>0</v>
      </c>
      <c r="M98" s="25">
        <v>0</v>
      </c>
      <c r="N98" s="12">
        <v>760067</v>
      </c>
      <c r="O98" s="23">
        <f>IFERROR(J98/(I98/9),0)</f>
        <v>0</v>
      </c>
      <c r="P98" s="23">
        <f t="shared" si="1"/>
        <v>10.863095748534061</v>
      </c>
      <c r="Q98" s="23">
        <f>P98+O98</f>
        <v>10.863095748534061</v>
      </c>
      <c r="R98" s="13" t="str">
        <f>IF(Q98=0,"Bán chậm cấp 5",IF(Q98&gt;48,"Bán chậm cấp 4",IF(Q98&gt;36,"Bán chậm cấp 3",IF(Q98&gt;24,"Bán chậm cấp 2",IF(Q98&gt;6,"Bán chậm cấp 1","Bán được")))))</f>
        <v>Bán chậm cấp 1</v>
      </c>
    </row>
    <row r="99" spans="1:18" x14ac:dyDescent="0.25">
      <c r="A99" s="25" t="s">
        <v>44</v>
      </c>
      <c r="B99" s="25" t="s">
        <v>45</v>
      </c>
      <c r="C99" s="25" t="s">
        <v>8</v>
      </c>
      <c r="D99" s="12">
        <v>2740047</v>
      </c>
      <c r="E99" s="12">
        <v>2650000</v>
      </c>
      <c r="F99" s="12">
        <v>2650000</v>
      </c>
      <c r="G99" s="12">
        <v>5</v>
      </c>
      <c r="H99" s="12">
        <v>0</v>
      </c>
      <c r="I99" s="12">
        <v>5</v>
      </c>
      <c r="J99" s="12">
        <v>0</v>
      </c>
      <c r="K99" s="12">
        <v>12232353</v>
      </c>
      <c r="L99" s="25">
        <v>0</v>
      </c>
      <c r="M99" s="25">
        <v>12232353</v>
      </c>
      <c r="N99" s="12">
        <v>0</v>
      </c>
      <c r="O99" s="23">
        <f>IFERROR(J99/(I99/9),0)</f>
        <v>0</v>
      </c>
      <c r="P99" s="23">
        <f t="shared" si="1"/>
        <v>0</v>
      </c>
      <c r="Q99" s="23">
        <f>P99+O99</f>
        <v>0</v>
      </c>
      <c r="R99" s="13" t="str">
        <f>IF(Q99=0,"Bán chậm cấp 5",IF(Q99&gt;48,"Bán chậm cấp 4",IF(Q99&gt;36,"Bán chậm cấp 3",IF(Q99&gt;24,"Bán chậm cấp 2",IF(Q99&gt;6,"Bán chậm cấp 1","Bán được")))))</f>
        <v>Bán chậm cấp 5</v>
      </c>
    </row>
    <row r="100" spans="1:18" x14ac:dyDescent="0.25">
      <c r="A100" s="25" t="s">
        <v>70</v>
      </c>
      <c r="B100" s="25" t="s">
        <v>71</v>
      </c>
      <c r="C100" s="25" t="s">
        <v>8</v>
      </c>
      <c r="D100" s="12">
        <v>407247</v>
      </c>
      <c r="E100" s="12">
        <v>450000</v>
      </c>
      <c r="F100" s="12"/>
      <c r="G100" s="12">
        <v>5</v>
      </c>
      <c r="H100" s="12">
        <v>0</v>
      </c>
      <c r="I100" s="12">
        <v>0</v>
      </c>
      <c r="J100" s="12">
        <v>5</v>
      </c>
      <c r="K100" s="12">
        <v>1818066</v>
      </c>
      <c r="L100" s="25">
        <v>0</v>
      </c>
      <c r="M100" s="25">
        <v>0</v>
      </c>
      <c r="N100" s="12">
        <v>1818066</v>
      </c>
      <c r="O100" s="23">
        <f>IFERROR(J100/(I100/9),0)</f>
        <v>0</v>
      </c>
      <c r="P100" s="23">
        <f t="shared" si="1"/>
        <v>10.863089476411123</v>
      </c>
      <c r="Q100" s="23">
        <f>P100+O100</f>
        <v>10.863089476411123</v>
      </c>
      <c r="R100" s="13" t="str">
        <f>IF(Q100=0,"Bán chậm cấp 5",IF(Q100&gt;48,"Bán chậm cấp 4",IF(Q100&gt;36,"Bán chậm cấp 3",IF(Q100&gt;24,"Bán chậm cấp 2",IF(Q100&gt;6,"Bán chậm cấp 1","Bán được")))))</f>
        <v>Bán chậm cấp 1</v>
      </c>
    </row>
    <row r="101" spans="1:18" x14ac:dyDescent="0.25">
      <c r="A101" s="25" t="s">
        <v>62</v>
      </c>
      <c r="B101" s="25" t="s">
        <v>63</v>
      </c>
      <c r="C101" s="25" t="s">
        <v>8</v>
      </c>
      <c r="D101" s="12">
        <v>549991</v>
      </c>
      <c r="E101" s="12">
        <v>580000</v>
      </c>
      <c r="F101" s="12"/>
      <c r="G101" s="12">
        <v>5</v>
      </c>
      <c r="H101" s="12">
        <v>0</v>
      </c>
      <c r="I101" s="12">
        <v>0</v>
      </c>
      <c r="J101" s="12">
        <v>5</v>
      </c>
      <c r="K101" s="12">
        <v>2455315</v>
      </c>
      <c r="L101" s="25">
        <v>0</v>
      </c>
      <c r="M101" s="25">
        <v>0</v>
      </c>
      <c r="N101" s="12">
        <v>2455315</v>
      </c>
      <c r="O101" s="23">
        <f>IFERROR(J101/(I101/9),0)</f>
        <v>0</v>
      </c>
      <c r="P101" s="23">
        <f t="shared" si="1"/>
        <v>10.863086547476836</v>
      </c>
      <c r="Q101" s="23">
        <f>P101+O101</f>
        <v>10.863086547476836</v>
      </c>
      <c r="R101" s="13" t="str">
        <f>IF(Q101=0,"Bán chậm cấp 5",IF(Q101&gt;48,"Bán chậm cấp 4",IF(Q101&gt;36,"Bán chậm cấp 3",IF(Q101&gt;24,"Bán chậm cấp 2",IF(Q101&gt;6,"Bán chậm cấp 1","Bán được")))))</f>
        <v>Bán chậm cấp 1</v>
      </c>
    </row>
    <row r="102" spans="1:18" x14ac:dyDescent="0.25">
      <c r="A102" s="25" t="s">
        <v>46</v>
      </c>
      <c r="B102" s="25" t="s">
        <v>47</v>
      </c>
      <c r="C102" s="25" t="s">
        <v>8</v>
      </c>
      <c r="D102" s="12">
        <v>229271</v>
      </c>
      <c r="E102" s="12">
        <v>280000</v>
      </c>
      <c r="F102" s="12">
        <v>280000</v>
      </c>
      <c r="G102" s="12">
        <v>5</v>
      </c>
      <c r="H102" s="12">
        <v>0</v>
      </c>
      <c r="I102" s="12">
        <v>5</v>
      </c>
      <c r="J102" s="12">
        <v>0</v>
      </c>
      <c r="K102" s="12">
        <v>1023530</v>
      </c>
      <c r="L102" s="25">
        <v>0</v>
      </c>
      <c r="M102" s="25">
        <v>1023530</v>
      </c>
      <c r="N102" s="12">
        <v>0</v>
      </c>
      <c r="O102" s="23">
        <f>IFERROR(J102/(I102/9),0)</f>
        <v>0</v>
      </c>
      <c r="P102" s="23">
        <f t="shared" si="1"/>
        <v>0</v>
      </c>
      <c r="Q102" s="23">
        <f>P102+O102</f>
        <v>0</v>
      </c>
      <c r="R102" s="13" t="str">
        <f>IF(Q102=0,"Bán chậm cấp 5",IF(Q102&gt;48,"Bán chậm cấp 4",IF(Q102&gt;36,"Bán chậm cấp 3",IF(Q102&gt;24,"Bán chậm cấp 2",IF(Q102&gt;6,"Bán chậm cấp 1","Bán được")))))</f>
        <v>Bán chậm cấp 5</v>
      </c>
    </row>
    <row r="103" spans="1:18" x14ac:dyDescent="0.25">
      <c r="A103" s="25" t="s">
        <v>124</v>
      </c>
      <c r="B103" s="25" t="s">
        <v>125</v>
      </c>
      <c r="C103" s="25" t="s">
        <v>8</v>
      </c>
      <c r="D103" s="12">
        <v>661925</v>
      </c>
      <c r="E103" s="12">
        <v>800000</v>
      </c>
      <c r="F103" s="12">
        <v>800000</v>
      </c>
      <c r="G103" s="12">
        <v>5</v>
      </c>
      <c r="H103" s="12">
        <v>5</v>
      </c>
      <c r="I103" s="12">
        <v>10</v>
      </c>
      <c r="J103" s="12">
        <v>0</v>
      </c>
      <c r="K103" s="12">
        <v>2410046</v>
      </c>
      <c r="L103" s="25">
        <v>3500000</v>
      </c>
      <c r="M103" s="25">
        <v>5910046</v>
      </c>
      <c r="N103" s="12">
        <v>0</v>
      </c>
      <c r="O103" s="23">
        <f>IFERROR(J103/(I103/9),0)</f>
        <v>0</v>
      </c>
      <c r="P103" s="23">
        <f t="shared" si="1"/>
        <v>11.530902846495701</v>
      </c>
      <c r="Q103" s="23">
        <f>P103+O103</f>
        <v>11.530902846495701</v>
      </c>
      <c r="R103" s="13" t="str">
        <f>IF(Q103=0,"Bán chậm cấp 5",IF(Q103&gt;48,"Bán chậm cấp 4",IF(Q103&gt;36,"Bán chậm cấp 3",IF(Q103&gt;24,"Bán chậm cấp 2",IF(Q103&gt;6,"Bán chậm cấp 1","Bán được")))))</f>
        <v>Bán chậm cấp 1</v>
      </c>
    </row>
    <row r="104" spans="1:18" x14ac:dyDescent="0.25">
      <c r="A104" s="25" t="s">
        <v>29</v>
      </c>
      <c r="B104" s="25" t="s">
        <v>30</v>
      </c>
      <c r="C104" s="25" t="s">
        <v>8</v>
      </c>
      <c r="D104" s="12">
        <v>249410</v>
      </c>
      <c r="E104" s="12">
        <v>320000</v>
      </c>
      <c r="F104" s="12"/>
      <c r="G104" s="12">
        <v>6</v>
      </c>
      <c r="H104" s="12">
        <v>3</v>
      </c>
      <c r="I104" s="12">
        <v>3</v>
      </c>
      <c r="J104" s="12">
        <v>6</v>
      </c>
      <c r="K104" s="12">
        <v>1356483</v>
      </c>
      <c r="L104" s="25">
        <v>668062</v>
      </c>
      <c r="M104" s="25">
        <v>668062</v>
      </c>
      <c r="N104" s="12">
        <v>1356483</v>
      </c>
      <c r="O104" s="23">
        <f>IFERROR((365/30)/((M104/I104)/(N104/J104)),0)</f>
        <v>12.352054524879426</v>
      </c>
      <c r="P104" s="23">
        <f t="shared" si="1"/>
        <v>11.028611857316601</v>
      </c>
      <c r="Q104" s="29">
        <f>P104+O104</f>
        <v>23.380666382196026</v>
      </c>
      <c r="R104" s="13" t="str">
        <f>IF(Q104=0,"Bán chậm cấp 5",IF(Q104&gt;48,"Bán chậm cấp 4",IF(Q104&gt;36,"Bán chậm cấp 3",IF(Q104&gt;24,"Bán chậm cấp 2",IF(Q104&gt;6,"Bán chậm cấp 1","Bán được")))))</f>
        <v>Bán chậm cấp 1</v>
      </c>
    </row>
    <row r="105" spans="1:18" x14ac:dyDescent="0.25">
      <c r="A105" s="25" t="s">
        <v>11</v>
      </c>
      <c r="B105" s="25" t="s">
        <v>12</v>
      </c>
      <c r="C105" s="25" t="s">
        <v>8</v>
      </c>
      <c r="D105" s="12">
        <v>1903804</v>
      </c>
      <c r="E105" s="12">
        <v>1850000</v>
      </c>
      <c r="F105" s="12"/>
      <c r="G105" s="12">
        <v>6</v>
      </c>
      <c r="H105" s="12">
        <v>2</v>
      </c>
      <c r="I105" s="12">
        <v>2</v>
      </c>
      <c r="J105" s="12">
        <v>6</v>
      </c>
      <c r="K105" s="12">
        <v>10280537</v>
      </c>
      <c r="L105" s="25">
        <v>3399650</v>
      </c>
      <c r="M105" s="25">
        <v>3399650</v>
      </c>
      <c r="N105" s="12">
        <v>10280537</v>
      </c>
      <c r="O105" s="23">
        <f>IFERROR((365/30)/((M105/I105)/(N105/J105)),0)</f>
        <v>12.263994512507004</v>
      </c>
      <c r="P105" s="23">
        <f t="shared" si="1"/>
        <v>10.949995100452684</v>
      </c>
      <c r="Q105" s="29">
        <f>P105+O105</f>
        <v>23.213989612959686</v>
      </c>
      <c r="R105" s="13" t="str">
        <f>IF(Q105=0,"Bán chậm cấp 5",IF(Q105&gt;48,"Bán chậm cấp 4",IF(Q105&gt;36,"Bán chậm cấp 3",IF(Q105&gt;24,"Bán chậm cấp 2",IF(Q105&gt;6,"Bán chậm cấp 1","Bán được")))))</f>
        <v>Bán chậm cấp 1</v>
      </c>
    </row>
    <row r="106" spans="1:18" x14ac:dyDescent="0.25">
      <c r="A106" s="25" t="s">
        <v>31</v>
      </c>
      <c r="B106" s="25" t="s">
        <v>32</v>
      </c>
      <c r="C106" s="25" t="s">
        <v>8</v>
      </c>
      <c r="D106" s="12">
        <v>978094</v>
      </c>
      <c r="E106" s="12">
        <v>950000</v>
      </c>
      <c r="F106" s="12"/>
      <c r="G106" s="12">
        <v>6</v>
      </c>
      <c r="H106" s="12">
        <v>2</v>
      </c>
      <c r="I106" s="12">
        <v>2</v>
      </c>
      <c r="J106" s="12">
        <v>6</v>
      </c>
      <c r="K106" s="12">
        <v>5278805</v>
      </c>
      <c r="L106" s="25">
        <v>1746596</v>
      </c>
      <c r="M106" s="25">
        <v>1746596</v>
      </c>
      <c r="N106" s="12">
        <v>5278805</v>
      </c>
      <c r="O106" s="23">
        <f>IFERROR((365/30)/((M106/I106)/(N106/J106)),0)</f>
        <v>12.257263239148861</v>
      </c>
      <c r="P106" s="23">
        <f t="shared" si="1"/>
        <v>10.943982349571945</v>
      </c>
      <c r="Q106" s="29">
        <f>P106+O106</f>
        <v>23.201245588720806</v>
      </c>
      <c r="R106" s="13" t="str">
        <f>IF(Q106=0,"Bán chậm cấp 5",IF(Q106&gt;48,"Bán chậm cấp 4",IF(Q106&gt;36,"Bán chậm cấp 3",IF(Q106&gt;24,"Bán chậm cấp 2",IF(Q106&gt;6,"Bán chậm cấp 1","Bán được")))))</f>
        <v>Bán chậm cấp 1</v>
      </c>
    </row>
    <row r="107" spans="1:18" x14ac:dyDescent="0.25">
      <c r="A107" s="25" t="s">
        <v>27</v>
      </c>
      <c r="B107" s="25" t="s">
        <v>28</v>
      </c>
      <c r="C107" s="25" t="s">
        <v>8</v>
      </c>
      <c r="D107" s="12">
        <v>838588</v>
      </c>
      <c r="E107" s="12">
        <v>890000</v>
      </c>
      <c r="F107" s="12"/>
      <c r="G107" s="12">
        <v>6</v>
      </c>
      <c r="H107" s="12">
        <v>3</v>
      </c>
      <c r="I107" s="12">
        <v>3</v>
      </c>
      <c r="J107" s="12">
        <v>6</v>
      </c>
      <c r="K107" s="12">
        <v>4500057</v>
      </c>
      <c r="L107" s="25">
        <v>2246217</v>
      </c>
      <c r="M107" s="25">
        <v>2246217</v>
      </c>
      <c r="N107" s="12">
        <v>4500057</v>
      </c>
      <c r="O107" s="23">
        <f>IFERROR((365/30)/((M107/I107)/(N107/J107)),0)</f>
        <v>12.187311711201543</v>
      </c>
      <c r="P107" s="23">
        <f t="shared" si="1"/>
        <v>10.881524161248828</v>
      </c>
      <c r="Q107" s="29">
        <f>P107+O107</f>
        <v>23.068835872450371</v>
      </c>
      <c r="R107" s="13" t="str">
        <f>IF(Q107=0,"Bán chậm cấp 5",IF(Q107&gt;48,"Bán chậm cấp 4",IF(Q107&gt;36,"Bán chậm cấp 3",IF(Q107&gt;24,"Bán chậm cấp 2",IF(Q107&gt;6,"Bán chậm cấp 1","Bán được")))))</f>
        <v>Bán chậm cấp 1</v>
      </c>
    </row>
    <row r="108" spans="1:18" x14ac:dyDescent="0.25">
      <c r="A108" s="25" t="s">
        <v>120</v>
      </c>
      <c r="B108" s="25" t="s">
        <v>121</v>
      </c>
      <c r="C108" s="25" t="s">
        <v>8</v>
      </c>
      <c r="D108" s="12">
        <v>688943</v>
      </c>
      <c r="E108" s="12">
        <v>840000</v>
      </c>
      <c r="F108" s="12">
        <v>840000</v>
      </c>
      <c r="G108" s="12">
        <v>6</v>
      </c>
      <c r="H108" s="12">
        <v>1</v>
      </c>
      <c r="I108" s="12">
        <v>3</v>
      </c>
      <c r="J108" s="12">
        <v>4</v>
      </c>
      <c r="K108" s="12">
        <v>3690765</v>
      </c>
      <c r="L108" s="25">
        <v>615128</v>
      </c>
      <c r="M108" s="25">
        <v>1845384</v>
      </c>
      <c r="N108" s="12">
        <v>2460509</v>
      </c>
      <c r="O108" s="23">
        <f>IFERROR(J108/(I108/9),0)</f>
        <v>12</v>
      </c>
      <c r="P108" s="23">
        <f t="shared" si="1"/>
        <v>10.863090318550785</v>
      </c>
      <c r="Q108" s="23">
        <f>P108+O108</f>
        <v>22.863090318550785</v>
      </c>
      <c r="R108" s="13" t="str">
        <f>IF(Q108=0,"Bán chậm cấp 5",IF(Q108&gt;48,"Bán chậm cấp 4",IF(Q108&gt;36,"Bán chậm cấp 3",IF(Q108&gt;24,"Bán chậm cấp 2",IF(Q108&gt;6,"Bán chậm cấp 1","Bán được")))))</f>
        <v>Bán chậm cấp 1</v>
      </c>
    </row>
    <row r="109" spans="1:18" x14ac:dyDescent="0.25">
      <c r="A109" s="25" t="s">
        <v>313</v>
      </c>
      <c r="B109" s="25" t="s">
        <v>314</v>
      </c>
      <c r="C109" s="25" t="s">
        <v>8</v>
      </c>
      <c r="D109" s="12">
        <v>29578</v>
      </c>
      <c r="E109" s="12">
        <v>45000</v>
      </c>
      <c r="F109" s="12"/>
      <c r="G109" s="12">
        <v>6</v>
      </c>
      <c r="H109" s="12">
        <v>0</v>
      </c>
      <c r="I109" s="12">
        <v>0</v>
      </c>
      <c r="J109" s="12">
        <v>6</v>
      </c>
      <c r="K109" s="12">
        <v>158454</v>
      </c>
      <c r="L109" s="25">
        <v>0</v>
      </c>
      <c r="M109" s="25">
        <v>0</v>
      </c>
      <c r="N109" s="12">
        <v>158454</v>
      </c>
      <c r="O109" s="23">
        <f>IFERROR(J109/(I109/9),0)</f>
        <v>0</v>
      </c>
      <c r="P109" s="23">
        <f t="shared" si="1"/>
        <v>10.863124619649739</v>
      </c>
      <c r="Q109" s="23">
        <f>P109+O109</f>
        <v>10.863124619649739</v>
      </c>
      <c r="R109" s="13" t="str">
        <f>IF(Q109=0,"Bán chậm cấp 5",IF(Q109&gt;48,"Bán chậm cấp 4",IF(Q109&gt;36,"Bán chậm cấp 3",IF(Q109&gt;24,"Bán chậm cấp 2",IF(Q109&gt;6,"Bán chậm cấp 1","Bán được")))))</f>
        <v>Bán chậm cấp 1</v>
      </c>
    </row>
    <row r="110" spans="1:18" x14ac:dyDescent="0.25">
      <c r="A110" s="25" t="s">
        <v>118</v>
      </c>
      <c r="B110" s="25" t="s">
        <v>119</v>
      </c>
      <c r="C110" s="25" t="s">
        <v>8</v>
      </c>
      <c r="D110" s="12">
        <v>688897</v>
      </c>
      <c r="E110" s="12">
        <v>840000</v>
      </c>
      <c r="F110" s="12">
        <v>840000</v>
      </c>
      <c r="G110" s="12">
        <v>6</v>
      </c>
      <c r="H110" s="12">
        <v>0</v>
      </c>
      <c r="I110" s="12">
        <v>6</v>
      </c>
      <c r="J110" s="12">
        <v>0</v>
      </c>
      <c r="K110" s="12">
        <v>3690522</v>
      </c>
      <c r="L110" s="25">
        <v>0</v>
      </c>
      <c r="M110" s="25">
        <v>3690522</v>
      </c>
      <c r="N110" s="12">
        <v>0</v>
      </c>
      <c r="O110" s="24">
        <f>IFERROR(J110/(I110/9),0)</f>
        <v>0</v>
      </c>
      <c r="P110" s="23">
        <f t="shared" si="1"/>
        <v>0</v>
      </c>
      <c r="Q110" s="24">
        <f>P110+O110</f>
        <v>0</v>
      </c>
      <c r="R110" s="13" t="str">
        <f>IF(Q110=0,"Bán chậm cấp 5",IF(Q110&gt;48,"Bán chậm cấp 4",IF(Q110&gt;36,"Bán chậm cấp 3",IF(Q110&gt;24,"Bán chậm cấp 2",IF(Q110&gt;6,"Bán chậm cấp 1","Bán được")))))</f>
        <v>Bán chậm cấp 5</v>
      </c>
    </row>
    <row r="111" spans="1:18" x14ac:dyDescent="0.25">
      <c r="A111" s="25" t="s">
        <v>295</v>
      </c>
      <c r="B111" s="25" t="s">
        <v>296</v>
      </c>
      <c r="C111" s="25" t="s">
        <v>8</v>
      </c>
      <c r="D111" s="12">
        <v>1565596</v>
      </c>
      <c r="E111" s="12">
        <v>1600000</v>
      </c>
      <c r="F111" s="12"/>
      <c r="G111" s="12">
        <v>8</v>
      </c>
      <c r="H111" s="12">
        <v>4</v>
      </c>
      <c r="I111" s="12">
        <v>4</v>
      </c>
      <c r="J111" s="12">
        <v>8</v>
      </c>
      <c r="K111" s="12">
        <v>11201797</v>
      </c>
      <c r="L111" s="25">
        <v>5591414</v>
      </c>
      <c r="M111" s="25">
        <v>5591414</v>
      </c>
      <c r="N111" s="12">
        <v>11201797</v>
      </c>
      <c r="O111" s="23">
        <f>IFERROR((365/30)/((M111/I111)/(N111/J111)),0)</f>
        <v>12.187304514266575</v>
      </c>
      <c r="P111" s="23">
        <f t="shared" si="1"/>
        <v>10.881521331705839</v>
      </c>
      <c r="Q111" s="29">
        <f>P111+O111</f>
        <v>23.068825845972412</v>
      </c>
      <c r="R111" s="13" t="str">
        <f>IF(Q111=0,"Bán chậm cấp 5",IF(Q111&gt;48,"Bán chậm cấp 4",IF(Q111&gt;36,"Bán chậm cấp 3",IF(Q111&gt;24,"Bán chậm cấp 2",IF(Q111&gt;6,"Bán chậm cấp 1","Bán được")))))</f>
        <v>Bán chậm cấp 1</v>
      </c>
    </row>
    <row r="112" spans="1:18" x14ac:dyDescent="0.25">
      <c r="A112" s="25" t="s">
        <v>54</v>
      </c>
      <c r="B112" s="25" t="s">
        <v>55</v>
      </c>
      <c r="C112" s="25" t="s">
        <v>8</v>
      </c>
      <c r="D112" s="12">
        <v>192585</v>
      </c>
      <c r="E112" s="12">
        <v>240000</v>
      </c>
      <c r="F112" s="12">
        <v>240000</v>
      </c>
      <c r="G112" s="12">
        <v>8</v>
      </c>
      <c r="H112" s="12">
        <v>1</v>
      </c>
      <c r="I112" s="12">
        <v>9</v>
      </c>
      <c r="J112" s="12">
        <v>0</v>
      </c>
      <c r="K112" s="12">
        <v>1415467</v>
      </c>
      <c r="L112" s="25">
        <v>171951</v>
      </c>
      <c r="M112" s="25">
        <v>1547562</v>
      </c>
      <c r="N112" s="12">
        <v>39856</v>
      </c>
      <c r="O112" s="24">
        <f>IFERROR(J112/(I112/9),0)</f>
        <v>0</v>
      </c>
      <c r="P112" s="23">
        <f t="shared" si="1"/>
        <v>10.863120959576291</v>
      </c>
      <c r="Q112" s="24">
        <f>P112+O112</f>
        <v>10.863120959576291</v>
      </c>
      <c r="R112" s="13" t="str">
        <f>IF(Q112=0,"Bán chậm cấp 5",IF(Q112&gt;48,"Bán chậm cấp 4",IF(Q112&gt;36,"Bán chậm cấp 3",IF(Q112&gt;24,"Bán chậm cấp 2",IF(Q112&gt;6,"Bán chậm cấp 1","Bán được")))))</f>
        <v>Bán chậm cấp 1</v>
      </c>
    </row>
    <row r="113" spans="1:18" x14ac:dyDescent="0.25">
      <c r="A113" s="25" t="s">
        <v>102</v>
      </c>
      <c r="B113" s="25" t="s">
        <v>103</v>
      </c>
      <c r="C113" s="25" t="s">
        <v>8</v>
      </c>
      <c r="D113" s="12">
        <v>442296</v>
      </c>
      <c r="E113" s="12">
        <v>500000</v>
      </c>
      <c r="F113" s="12">
        <v>470000</v>
      </c>
      <c r="G113" s="12">
        <v>8</v>
      </c>
      <c r="H113" s="12">
        <v>4</v>
      </c>
      <c r="I113" s="12">
        <v>12</v>
      </c>
      <c r="J113" s="12">
        <v>0</v>
      </c>
      <c r="K113" s="12">
        <v>3161044</v>
      </c>
      <c r="L113" s="25">
        <v>1577845</v>
      </c>
      <c r="M113" s="25">
        <v>4738889</v>
      </c>
      <c r="N113" s="12">
        <v>0</v>
      </c>
      <c r="O113" s="23">
        <f>IFERROR(J113/(I113/9),0)</f>
        <v>0</v>
      </c>
      <c r="P113" s="23">
        <f t="shared" si="1"/>
        <v>10.860034484824642</v>
      </c>
      <c r="Q113" s="23">
        <f>P113+O113</f>
        <v>10.860034484824642</v>
      </c>
      <c r="R113" s="13" t="str">
        <f>IF(Q113=0,"Bán chậm cấp 5",IF(Q113&gt;48,"Bán chậm cấp 4",IF(Q113&gt;36,"Bán chậm cấp 3",IF(Q113&gt;24,"Bán chậm cấp 2",IF(Q113&gt;6,"Bán chậm cấp 1","Bán được")))))</f>
        <v>Bán chậm cấp 1</v>
      </c>
    </row>
    <row r="114" spans="1:18" x14ac:dyDescent="0.25">
      <c r="A114" s="25" t="s">
        <v>98</v>
      </c>
      <c r="B114" s="25" t="s">
        <v>99</v>
      </c>
      <c r="C114" s="25" t="s">
        <v>8</v>
      </c>
      <c r="D114" s="12">
        <v>457760</v>
      </c>
      <c r="E114" s="12">
        <v>530000</v>
      </c>
      <c r="F114" s="12">
        <v>500000</v>
      </c>
      <c r="G114" s="12">
        <v>8</v>
      </c>
      <c r="H114" s="12">
        <v>4</v>
      </c>
      <c r="I114" s="12">
        <v>12</v>
      </c>
      <c r="J114" s="12">
        <v>0</v>
      </c>
      <c r="K114" s="12">
        <v>3271558</v>
      </c>
      <c r="L114" s="25">
        <v>1633009</v>
      </c>
      <c r="M114" s="25">
        <v>4904567</v>
      </c>
      <c r="N114" s="12">
        <v>0</v>
      </c>
      <c r="O114" s="23">
        <f>IFERROR(J114/(I114/9),0)</f>
        <v>0</v>
      </c>
      <c r="P114" s="23">
        <f t="shared" si="1"/>
        <v>10.860017804089479</v>
      </c>
      <c r="Q114" s="23">
        <f>P114+O114</f>
        <v>10.860017804089479</v>
      </c>
      <c r="R114" s="13" t="str">
        <f>IF(Q114=0,"Bán chậm cấp 5",IF(Q114&gt;48,"Bán chậm cấp 4",IF(Q114&gt;36,"Bán chậm cấp 3",IF(Q114&gt;24,"Bán chậm cấp 2",IF(Q114&gt;6,"Bán chậm cấp 1","Bán được")))))</f>
        <v>Bán chậm cấp 1</v>
      </c>
    </row>
    <row r="115" spans="1:18" x14ac:dyDescent="0.25">
      <c r="A115" s="25" t="s">
        <v>301</v>
      </c>
      <c r="B115" s="25" t="s">
        <v>302</v>
      </c>
      <c r="C115" s="25" t="s">
        <v>8</v>
      </c>
      <c r="D115" s="12">
        <v>67939</v>
      </c>
      <c r="E115" s="12">
        <v>80000</v>
      </c>
      <c r="F115" s="12"/>
      <c r="G115" s="12">
        <v>8</v>
      </c>
      <c r="H115" s="12">
        <v>0</v>
      </c>
      <c r="I115" s="12">
        <v>0</v>
      </c>
      <c r="J115" s="12">
        <v>8</v>
      </c>
      <c r="K115" s="12">
        <v>485280</v>
      </c>
      <c r="L115" s="25">
        <v>0</v>
      </c>
      <c r="M115" s="25">
        <v>0</v>
      </c>
      <c r="N115" s="12">
        <v>485280</v>
      </c>
      <c r="O115" s="23">
        <f>IFERROR(J115/(I115/9),0)</f>
        <v>0</v>
      </c>
      <c r="P115" s="23">
        <f t="shared" si="1"/>
        <v>10.863127217062363</v>
      </c>
      <c r="Q115" s="23">
        <f>P115+O115</f>
        <v>10.863127217062363</v>
      </c>
      <c r="R115" s="13" t="str">
        <f>IF(Q115=0,"Bán chậm cấp 5",IF(Q115&gt;48,"Bán chậm cấp 4",IF(Q115&gt;36,"Bán chậm cấp 3",IF(Q115&gt;24,"Bán chậm cấp 2",IF(Q115&gt;6,"Bán chậm cấp 1","Bán được")))))</f>
        <v>Bán chậm cấp 1</v>
      </c>
    </row>
    <row r="116" spans="1:18" x14ac:dyDescent="0.25">
      <c r="A116" s="25" t="s">
        <v>311</v>
      </c>
      <c r="B116" s="25" t="s">
        <v>312</v>
      </c>
      <c r="C116" s="25" t="s">
        <v>8</v>
      </c>
      <c r="D116" s="12">
        <v>30646</v>
      </c>
      <c r="E116" s="12">
        <v>45000</v>
      </c>
      <c r="F116" s="12"/>
      <c r="G116" s="12">
        <v>8</v>
      </c>
      <c r="H116" s="12">
        <v>0</v>
      </c>
      <c r="I116" s="12">
        <v>0</v>
      </c>
      <c r="J116" s="12">
        <v>8</v>
      </c>
      <c r="K116" s="12">
        <v>218899</v>
      </c>
      <c r="L116" s="25">
        <v>0</v>
      </c>
      <c r="M116" s="25">
        <v>0</v>
      </c>
      <c r="N116" s="12">
        <v>218899</v>
      </c>
      <c r="O116" s="23">
        <f>IFERROR(J116/(I116/9),0)</f>
        <v>0</v>
      </c>
      <c r="P116" s="23">
        <f t="shared" si="1"/>
        <v>10.863045612260436</v>
      </c>
      <c r="Q116" s="23">
        <f>P116+O116</f>
        <v>10.863045612260436</v>
      </c>
      <c r="R116" s="13" t="str">
        <f>IF(Q116=0,"Bán chậm cấp 5",IF(Q116&gt;48,"Bán chậm cấp 4",IF(Q116&gt;36,"Bán chậm cấp 3",IF(Q116&gt;24,"Bán chậm cấp 2",IF(Q116&gt;6,"Bán chậm cấp 1","Bán được")))))</f>
        <v>Bán chậm cấp 1</v>
      </c>
    </row>
    <row r="117" spans="1:18" x14ac:dyDescent="0.25">
      <c r="A117" s="25" t="s">
        <v>130</v>
      </c>
      <c r="B117" s="25" t="s">
        <v>131</v>
      </c>
      <c r="C117" s="25" t="s">
        <v>8</v>
      </c>
      <c r="D117" s="12">
        <v>914918</v>
      </c>
      <c r="E117" s="12">
        <v>1000000</v>
      </c>
      <c r="F117" s="12">
        <v>950000</v>
      </c>
      <c r="G117" s="12">
        <v>8</v>
      </c>
      <c r="H117" s="12">
        <v>6</v>
      </c>
      <c r="I117" s="12">
        <v>14</v>
      </c>
      <c r="J117" s="12">
        <v>0</v>
      </c>
      <c r="K117" s="12">
        <v>6119588</v>
      </c>
      <c r="L117" s="25">
        <v>5316891</v>
      </c>
      <c r="M117" s="25">
        <v>11436479</v>
      </c>
      <c r="N117" s="12">
        <v>0</v>
      </c>
      <c r="O117" s="23">
        <f>IFERROR(J117/(I117/9),0)</f>
        <v>0</v>
      </c>
      <c r="P117" s="23">
        <f t="shared" si="1"/>
        <v>11.139395461305458</v>
      </c>
      <c r="Q117" s="23">
        <f>P117+O117</f>
        <v>11.139395461305458</v>
      </c>
      <c r="R117" s="13" t="str">
        <f>IF(Q117=0,"Bán chậm cấp 5",IF(Q117&gt;48,"Bán chậm cấp 4",IF(Q117&gt;36,"Bán chậm cấp 3",IF(Q117&gt;24,"Bán chậm cấp 2",IF(Q117&gt;6,"Bán chậm cấp 1","Bán được")))))</f>
        <v>Bán chậm cấp 1</v>
      </c>
    </row>
    <row r="118" spans="1:18" x14ac:dyDescent="0.25">
      <c r="A118" s="25" t="s">
        <v>25</v>
      </c>
      <c r="B118" s="25" t="s">
        <v>26</v>
      </c>
      <c r="C118" s="25" t="s">
        <v>8</v>
      </c>
      <c r="D118" s="12">
        <v>235076</v>
      </c>
      <c r="E118" s="12">
        <v>300000</v>
      </c>
      <c r="F118" s="12"/>
      <c r="G118" s="12">
        <v>9</v>
      </c>
      <c r="H118" s="12">
        <v>2</v>
      </c>
      <c r="I118" s="12">
        <v>2</v>
      </c>
      <c r="J118" s="12">
        <v>9</v>
      </c>
      <c r="K118" s="12">
        <v>1882862</v>
      </c>
      <c r="L118" s="25">
        <v>419779</v>
      </c>
      <c r="M118" s="25">
        <v>419779</v>
      </c>
      <c r="N118" s="12">
        <v>1882862</v>
      </c>
      <c r="O118" s="23">
        <f>IFERROR((365/30)/((M118/I118)/(N118/J118)),0)</f>
        <v>12.127097741818819</v>
      </c>
      <c r="P118" s="23">
        <f t="shared" si="1"/>
        <v>10.827776895478404</v>
      </c>
      <c r="Q118" s="29">
        <f>P118+O118</f>
        <v>22.954874637297223</v>
      </c>
      <c r="R118" s="13" t="str">
        <f>IF(Q118=0,"Bán chậm cấp 5",IF(Q118&gt;48,"Bán chậm cấp 4",IF(Q118&gt;36,"Bán chậm cấp 3",IF(Q118&gt;24,"Bán chậm cấp 2",IF(Q118&gt;6,"Bán chậm cấp 1","Bán được")))))</f>
        <v>Bán chậm cấp 1</v>
      </c>
    </row>
    <row r="119" spans="1:18" x14ac:dyDescent="0.25">
      <c r="A119" s="25" t="s">
        <v>305</v>
      </c>
      <c r="B119" s="25" t="s">
        <v>306</v>
      </c>
      <c r="C119" s="25" t="s">
        <v>8</v>
      </c>
      <c r="D119" s="12">
        <v>386494</v>
      </c>
      <c r="E119" s="12">
        <v>410000</v>
      </c>
      <c r="F119" s="12"/>
      <c r="G119" s="12">
        <v>9</v>
      </c>
      <c r="H119" s="12">
        <v>2</v>
      </c>
      <c r="I119" s="12">
        <v>2</v>
      </c>
      <c r="J119" s="12">
        <v>9</v>
      </c>
      <c r="K119" s="12">
        <v>3077224</v>
      </c>
      <c r="L119" s="25">
        <v>690168</v>
      </c>
      <c r="M119" s="25">
        <v>690168</v>
      </c>
      <c r="N119" s="12">
        <v>3077224</v>
      </c>
      <c r="O119" s="23">
        <f>IFERROR((365/30)/((M119/I119)/(N119/J119)),0)</f>
        <v>12.054893773582554</v>
      </c>
      <c r="P119" s="23">
        <f t="shared" si="1"/>
        <v>10.763300240011393</v>
      </c>
      <c r="Q119" s="29">
        <f>P119+O119</f>
        <v>22.818194013593946</v>
      </c>
      <c r="R119" s="13" t="str">
        <f>IF(Q119=0,"Bán chậm cấp 5",IF(Q119&gt;48,"Bán chậm cấp 4",IF(Q119&gt;36,"Bán chậm cấp 3",IF(Q119&gt;24,"Bán chậm cấp 2",IF(Q119&gt;6,"Bán chậm cấp 1","Bán được")))))</f>
        <v>Bán chậm cấp 1</v>
      </c>
    </row>
    <row r="120" spans="1:18" x14ac:dyDescent="0.25">
      <c r="A120" s="25" t="s">
        <v>214</v>
      </c>
      <c r="B120" s="25" t="s">
        <v>215</v>
      </c>
      <c r="C120" s="25" t="s">
        <v>8</v>
      </c>
      <c r="D120" s="12">
        <v>424863</v>
      </c>
      <c r="E120" s="12">
        <v>470000</v>
      </c>
      <c r="F120" s="12">
        <v>470000</v>
      </c>
      <c r="G120" s="12">
        <v>9</v>
      </c>
      <c r="H120" s="12">
        <v>1</v>
      </c>
      <c r="I120" s="12">
        <v>7</v>
      </c>
      <c r="J120" s="12">
        <v>3</v>
      </c>
      <c r="K120" s="12">
        <v>3414079</v>
      </c>
      <c r="L120" s="25">
        <v>379342</v>
      </c>
      <c r="M120" s="25">
        <v>2655394</v>
      </c>
      <c r="N120" s="12">
        <v>1138027</v>
      </c>
      <c r="O120" s="23">
        <f>IFERROR(J120/(I120/9),0)</f>
        <v>3.8571428571428572</v>
      </c>
      <c r="P120" s="23">
        <f t="shared" si="1"/>
        <v>10.863101033614235</v>
      </c>
      <c r="Q120" s="23">
        <f>P120+O120</f>
        <v>14.720243890757093</v>
      </c>
      <c r="R120" s="13" t="str">
        <f>IF(Q120=0,"Bán chậm cấp 5",IF(Q120&gt;48,"Bán chậm cấp 4",IF(Q120&gt;36,"Bán chậm cấp 3",IF(Q120&gt;24,"Bán chậm cấp 2",IF(Q120&gt;6,"Bán chậm cấp 1","Bán được")))))</f>
        <v>Bán chậm cấp 1</v>
      </c>
    </row>
    <row r="121" spans="1:18" x14ac:dyDescent="0.25">
      <c r="A121" s="25" t="s">
        <v>250</v>
      </c>
      <c r="B121" s="25" t="s">
        <v>251</v>
      </c>
      <c r="C121" s="25" t="s">
        <v>252</v>
      </c>
      <c r="D121" s="12">
        <v>78988</v>
      </c>
      <c r="E121" s="12">
        <v>85000</v>
      </c>
      <c r="F121" s="12"/>
      <c r="G121" s="12">
        <v>9</v>
      </c>
      <c r="H121" s="12">
        <v>0</v>
      </c>
      <c r="I121" s="12">
        <v>0</v>
      </c>
      <c r="J121" s="12">
        <v>9</v>
      </c>
      <c r="K121" s="12">
        <v>634729</v>
      </c>
      <c r="L121" s="25">
        <v>0</v>
      </c>
      <c r="M121" s="25">
        <v>0</v>
      </c>
      <c r="N121" s="12">
        <v>634729</v>
      </c>
      <c r="O121" s="23">
        <f>IFERROR(J121/(I121/9),0)</f>
        <v>0</v>
      </c>
      <c r="P121" s="23">
        <f t="shared" si="1"/>
        <v>10.863163696689041</v>
      </c>
      <c r="Q121" s="23">
        <f>P121+O121</f>
        <v>10.863163696689041</v>
      </c>
      <c r="R121" s="13" t="str">
        <f>IF(Q121=0,"Bán chậm cấp 5",IF(Q121&gt;48,"Bán chậm cấp 4",IF(Q121&gt;36,"Bán chậm cấp 3",IF(Q121&gt;24,"Bán chậm cấp 2",IF(Q121&gt;6,"Bán chậm cấp 1","Bán được")))))</f>
        <v>Bán chậm cấp 1</v>
      </c>
    </row>
    <row r="122" spans="1:18" x14ac:dyDescent="0.25">
      <c r="A122" s="25" t="s">
        <v>261</v>
      </c>
      <c r="B122" s="25" t="s">
        <v>262</v>
      </c>
      <c r="C122" s="25" t="s">
        <v>8</v>
      </c>
      <c r="D122" s="12">
        <v>354740</v>
      </c>
      <c r="E122" s="12">
        <v>385000</v>
      </c>
      <c r="F122" s="12"/>
      <c r="G122" s="12">
        <v>9</v>
      </c>
      <c r="H122" s="12">
        <v>0</v>
      </c>
      <c r="I122" s="12">
        <v>0</v>
      </c>
      <c r="J122" s="12">
        <v>9</v>
      </c>
      <c r="K122" s="12">
        <v>2850588</v>
      </c>
      <c r="L122" s="25">
        <v>0</v>
      </c>
      <c r="M122" s="25">
        <v>0</v>
      </c>
      <c r="N122" s="12">
        <v>2850588</v>
      </c>
      <c r="O122" s="23">
        <f>IFERROR(J122/(I122/9),0)</f>
        <v>0</v>
      </c>
      <c r="P122" s="23">
        <f t="shared" si="1"/>
        <v>10.86309033846385</v>
      </c>
      <c r="Q122" s="23">
        <f>P122+O122</f>
        <v>10.86309033846385</v>
      </c>
      <c r="R122" s="13" t="str">
        <f>IF(Q122=0,"Bán chậm cấp 5",IF(Q122&gt;48,"Bán chậm cấp 4",IF(Q122&gt;36,"Bán chậm cấp 3",IF(Q122&gt;24,"Bán chậm cấp 2",IF(Q122&gt;6,"Bán chậm cấp 1","Bán được")))))</f>
        <v>Bán chậm cấp 1</v>
      </c>
    </row>
    <row r="123" spans="1:18" x14ac:dyDescent="0.25">
      <c r="A123" s="25" t="s">
        <v>182</v>
      </c>
      <c r="B123" s="25" t="s">
        <v>183</v>
      </c>
      <c r="C123" s="25" t="s">
        <v>8</v>
      </c>
      <c r="D123" s="12">
        <v>389631</v>
      </c>
      <c r="E123" s="12">
        <v>450000</v>
      </c>
      <c r="F123" s="12">
        <v>450000</v>
      </c>
      <c r="G123" s="12">
        <v>9</v>
      </c>
      <c r="H123" s="12">
        <v>0</v>
      </c>
      <c r="I123" s="12">
        <v>9</v>
      </c>
      <c r="J123" s="12">
        <v>0</v>
      </c>
      <c r="K123" s="12">
        <v>3130960</v>
      </c>
      <c r="L123" s="25">
        <v>0</v>
      </c>
      <c r="M123" s="25">
        <v>3130960</v>
      </c>
      <c r="N123" s="12">
        <v>0</v>
      </c>
      <c r="O123" s="23">
        <f>IFERROR(J123/(I123/9),0)</f>
        <v>0</v>
      </c>
      <c r="P123" s="23">
        <f t="shared" si="1"/>
        <v>0</v>
      </c>
      <c r="Q123" s="23">
        <f>P123+O123</f>
        <v>0</v>
      </c>
      <c r="R123" s="13" t="str">
        <f>IF(Q123=0,"Bán chậm cấp 5",IF(Q123&gt;48,"Bán chậm cấp 4",IF(Q123&gt;36,"Bán chậm cấp 3",IF(Q123&gt;24,"Bán chậm cấp 2",IF(Q123&gt;6,"Bán chậm cấp 1","Bán được")))))</f>
        <v>Bán chậm cấp 5</v>
      </c>
    </row>
    <row r="124" spans="1:18" x14ac:dyDescent="0.25">
      <c r="A124" s="25" t="s">
        <v>184</v>
      </c>
      <c r="B124" s="25" t="s">
        <v>185</v>
      </c>
      <c r="C124" s="25" t="s">
        <v>8</v>
      </c>
      <c r="D124" s="12">
        <v>146630</v>
      </c>
      <c r="E124" s="12">
        <v>170000</v>
      </c>
      <c r="F124" s="12">
        <v>170000</v>
      </c>
      <c r="G124" s="12">
        <v>10</v>
      </c>
      <c r="H124" s="12">
        <v>0</v>
      </c>
      <c r="I124" s="12">
        <v>3</v>
      </c>
      <c r="J124" s="12">
        <v>7</v>
      </c>
      <c r="K124" s="12">
        <v>1309193</v>
      </c>
      <c r="L124" s="25">
        <v>0</v>
      </c>
      <c r="M124" s="25">
        <v>392758</v>
      </c>
      <c r="N124" s="12">
        <v>916435</v>
      </c>
      <c r="O124" s="23">
        <f>IFERROR((365/30)/((M124/I124)/(N124/J124)),0)</f>
        <v>12.166662241307442</v>
      </c>
      <c r="P124" s="23">
        <f t="shared" si="1"/>
        <v>10.863066301334692</v>
      </c>
      <c r="Q124" s="29">
        <f>P124+O124</f>
        <v>23.029728542642133</v>
      </c>
      <c r="R124" s="13" t="str">
        <f>IF(Q124=0,"Bán chậm cấp 5",IF(Q124&gt;48,"Bán chậm cấp 4",IF(Q124&gt;36,"Bán chậm cấp 3",IF(Q124&gt;24,"Bán chậm cấp 2",IF(Q124&gt;6,"Bán chậm cấp 1","Bán được")))))</f>
        <v>Bán chậm cấp 1</v>
      </c>
    </row>
    <row r="125" spans="1:18" x14ac:dyDescent="0.25">
      <c r="A125" s="25" t="s">
        <v>126</v>
      </c>
      <c r="B125" s="25" t="s">
        <v>127</v>
      </c>
      <c r="C125" s="25" t="s">
        <v>8</v>
      </c>
      <c r="D125" s="12">
        <v>403268</v>
      </c>
      <c r="E125" s="12">
        <v>460000</v>
      </c>
      <c r="F125" s="12">
        <v>460000</v>
      </c>
      <c r="G125" s="12">
        <v>10</v>
      </c>
      <c r="H125" s="12">
        <v>0</v>
      </c>
      <c r="I125" s="12">
        <v>5</v>
      </c>
      <c r="J125" s="12">
        <v>5</v>
      </c>
      <c r="K125" s="12">
        <v>3600608</v>
      </c>
      <c r="L125" s="25">
        <v>0</v>
      </c>
      <c r="M125" s="25">
        <v>1800304</v>
      </c>
      <c r="N125" s="12">
        <v>1800304</v>
      </c>
      <c r="O125" s="24">
        <f>IFERROR(J125/(I125/9),0)</f>
        <v>9</v>
      </c>
      <c r="P125" s="23">
        <f t="shared" si="1"/>
        <v>10.863097824110353</v>
      </c>
      <c r="Q125" s="24">
        <f>P125+O125</f>
        <v>19.863097824110355</v>
      </c>
      <c r="R125" s="13" t="str">
        <f>IF(Q125=0,"Bán chậm cấp 5",IF(Q125&gt;48,"Bán chậm cấp 4",IF(Q125&gt;36,"Bán chậm cấp 3",IF(Q125&gt;24,"Bán chậm cấp 2",IF(Q125&gt;6,"Bán chậm cấp 1","Bán được")))))</f>
        <v>Bán chậm cấp 1</v>
      </c>
    </row>
    <row r="126" spans="1:18" x14ac:dyDescent="0.25">
      <c r="A126" s="25" t="s">
        <v>186</v>
      </c>
      <c r="B126" s="25" t="s">
        <v>187</v>
      </c>
      <c r="C126" s="25" t="s">
        <v>8</v>
      </c>
      <c r="D126" s="12">
        <v>146630</v>
      </c>
      <c r="E126" s="12">
        <v>170000</v>
      </c>
      <c r="F126" s="12">
        <v>170000</v>
      </c>
      <c r="G126" s="12">
        <v>10</v>
      </c>
      <c r="H126" s="12">
        <v>0</v>
      </c>
      <c r="I126" s="12">
        <v>6</v>
      </c>
      <c r="J126" s="12">
        <v>4</v>
      </c>
      <c r="K126" s="12">
        <v>1309193</v>
      </c>
      <c r="L126" s="25">
        <v>0</v>
      </c>
      <c r="M126" s="25">
        <v>785516</v>
      </c>
      <c r="N126" s="12">
        <v>523677</v>
      </c>
      <c r="O126" s="23">
        <f>IFERROR(J126/(I126/9),0)</f>
        <v>6</v>
      </c>
      <c r="P126" s="23">
        <f t="shared" si="1"/>
        <v>10.863065604063355</v>
      </c>
      <c r="Q126" s="23">
        <f>P126+O126</f>
        <v>16.863065604063355</v>
      </c>
      <c r="R126" s="13" t="str">
        <f>IF(Q126=0,"Bán chậm cấp 5",IF(Q126&gt;48,"Bán chậm cấp 4",IF(Q126&gt;36,"Bán chậm cấp 3",IF(Q126&gt;24,"Bán chậm cấp 2",IF(Q126&gt;6,"Bán chậm cấp 1","Bán được")))))</f>
        <v>Bán chậm cấp 1</v>
      </c>
    </row>
    <row r="127" spans="1:18" x14ac:dyDescent="0.25">
      <c r="A127" s="25" t="s">
        <v>216</v>
      </c>
      <c r="B127" s="25" t="s">
        <v>217</v>
      </c>
      <c r="C127" s="25" t="s">
        <v>8</v>
      </c>
      <c r="D127" s="12">
        <v>408801</v>
      </c>
      <c r="E127" s="12">
        <v>470000</v>
      </c>
      <c r="F127" s="12">
        <v>470000</v>
      </c>
      <c r="G127" s="12">
        <v>10</v>
      </c>
      <c r="H127" s="12">
        <v>1</v>
      </c>
      <c r="I127" s="12">
        <v>9</v>
      </c>
      <c r="J127" s="12">
        <v>2</v>
      </c>
      <c r="K127" s="12">
        <v>3650011</v>
      </c>
      <c r="L127" s="25">
        <v>365001</v>
      </c>
      <c r="M127" s="25">
        <v>3285009</v>
      </c>
      <c r="N127" s="12">
        <v>730003</v>
      </c>
      <c r="O127" s="23">
        <f>IFERROR(J127/(I127/9),0)</f>
        <v>2</v>
      </c>
      <c r="P127" s="23">
        <f t="shared" si="1"/>
        <v>10.863103387168275</v>
      </c>
      <c r="Q127" s="23">
        <f>P127+O127</f>
        <v>12.863103387168275</v>
      </c>
      <c r="R127" s="13" t="str">
        <f>IF(Q127=0,"Bán chậm cấp 5",IF(Q127&gt;48,"Bán chậm cấp 4",IF(Q127&gt;36,"Bán chậm cấp 3",IF(Q127&gt;24,"Bán chậm cấp 2",IF(Q127&gt;6,"Bán chậm cấp 1","Bán được")))))</f>
        <v>Bán chậm cấp 1</v>
      </c>
    </row>
    <row r="128" spans="1:18" x14ac:dyDescent="0.25">
      <c r="A128" s="25" t="s">
        <v>192</v>
      </c>
      <c r="B128" s="25" t="s">
        <v>193</v>
      </c>
      <c r="C128" s="25" t="s">
        <v>8</v>
      </c>
      <c r="D128" s="12">
        <v>192484</v>
      </c>
      <c r="E128" s="12">
        <v>220000</v>
      </c>
      <c r="F128" s="12">
        <v>220000</v>
      </c>
      <c r="G128" s="12">
        <v>10</v>
      </c>
      <c r="H128" s="12">
        <v>0</v>
      </c>
      <c r="I128" s="12">
        <v>9</v>
      </c>
      <c r="J128" s="12">
        <v>1</v>
      </c>
      <c r="K128" s="12">
        <v>1718605</v>
      </c>
      <c r="L128" s="25">
        <v>0</v>
      </c>
      <c r="M128" s="25">
        <v>1546749</v>
      </c>
      <c r="N128" s="12">
        <v>171856</v>
      </c>
      <c r="O128" s="23">
        <f>IFERROR(J128/(I128/9),0)</f>
        <v>1</v>
      </c>
      <c r="P128" s="23">
        <f t="shared" si="1"/>
        <v>10.863055835258718</v>
      </c>
      <c r="Q128" s="23">
        <f>P128+O128</f>
        <v>11.863055835258718</v>
      </c>
      <c r="R128" s="13" t="str">
        <f>IF(Q128=0,"Bán chậm cấp 5",IF(Q128&gt;48,"Bán chậm cấp 4",IF(Q128&gt;36,"Bán chậm cấp 3",IF(Q128&gt;24,"Bán chậm cấp 2",IF(Q128&gt;6,"Bán chậm cấp 1","Bán được")))))</f>
        <v>Bán chậm cấp 1</v>
      </c>
    </row>
    <row r="129" spans="1:19" x14ac:dyDescent="0.25">
      <c r="A129" s="25" t="s">
        <v>134</v>
      </c>
      <c r="B129" s="25" t="s">
        <v>135</v>
      </c>
      <c r="C129" s="25" t="s">
        <v>8</v>
      </c>
      <c r="D129" s="12">
        <v>110669</v>
      </c>
      <c r="E129" s="12">
        <v>150000</v>
      </c>
      <c r="F129" s="12"/>
      <c r="G129" s="12">
        <v>10</v>
      </c>
      <c r="H129" s="12">
        <v>0</v>
      </c>
      <c r="I129" s="12">
        <v>0</v>
      </c>
      <c r="J129" s="12">
        <v>10</v>
      </c>
      <c r="K129" s="12">
        <v>988119</v>
      </c>
      <c r="L129" s="25">
        <v>0</v>
      </c>
      <c r="M129" s="25">
        <v>0</v>
      </c>
      <c r="N129" s="12">
        <v>988119</v>
      </c>
      <c r="O129" s="23">
        <f>IFERROR(J129/(I129/9),0)</f>
        <v>0</v>
      </c>
      <c r="P129" s="23">
        <f t="shared" si="1"/>
        <v>10.863127434060123</v>
      </c>
      <c r="Q129" s="23">
        <f>P129+O129</f>
        <v>10.863127434060123</v>
      </c>
      <c r="R129" s="13" t="str">
        <f>IF(Q129=0,"Bán chậm cấp 5",IF(Q129&gt;48,"Bán chậm cấp 4",IF(Q129&gt;36,"Bán chậm cấp 3",IF(Q129&gt;24,"Bán chậm cấp 2",IF(Q129&gt;6,"Bán chậm cấp 1","Bán được")))))</f>
        <v>Bán chậm cấp 1</v>
      </c>
    </row>
    <row r="130" spans="1:19" x14ac:dyDescent="0.25">
      <c r="A130" s="25" t="s">
        <v>110</v>
      </c>
      <c r="B130" s="25" t="s">
        <v>111</v>
      </c>
      <c r="C130" s="25" t="s">
        <v>8</v>
      </c>
      <c r="D130" s="12">
        <v>128754</v>
      </c>
      <c r="E130" s="12">
        <v>170000</v>
      </c>
      <c r="F130" s="12">
        <v>150000</v>
      </c>
      <c r="G130" s="12">
        <v>10</v>
      </c>
      <c r="H130" s="12">
        <v>0</v>
      </c>
      <c r="I130" s="12">
        <v>10</v>
      </c>
      <c r="J130" s="12">
        <v>0</v>
      </c>
      <c r="K130" s="12">
        <v>1149592</v>
      </c>
      <c r="L130" s="25">
        <v>0</v>
      </c>
      <c r="M130" s="25">
        <v>1149592</v>
      </c>
      <c r="N130" s="12">
        <v>0</v>
      </c>
      <c r="O130" s="23">
        <f>IFERROR(J130/(I130/9),0)</f>
        <v>0</v>
      </c>
      <c r="P130" s="23">
        <f t="shared" si="1"/>
        <v>0</v>
      </c>
      <c r="Q130" s="23">
        <f>P130+O130</f>
        <v>0</v>
      </c>
      <c r="R130" s="13" t="str">
        <f>IF(Q130=0,"Bán chậm cấp 5",IF(Q130&gt;48,"Bán chậm cấp 4",IF(Q130&gt;36,"Bán chậm cấp 3",IF(Q130&gt;24,"Bán chậm cấp 2",IF(Q130&gt;6,"Bán chậm cấp 1","Bán được")))))</f>
        <v>Bán chậm cấp 5</v>
      </c>
    </row>
    <row r="131" spans="1:19" x14ac:dyDescent="0.25">
      <c r="A131" s="25" t="s">
        <v>204</v>
      </c>
      <c r="B131" s="25" t="s">
        <v>205</v>
      </c>
      <c r="C131" s="25" t="s">
        <v>8</v>
      </c>
      <c r="D131" s="12">
        <v>191495</v>
      </c>
      <c r="E131" s="12">
        <v>200000</v>
      </c>
      <c r="F131" s="12"/>
      <c r="G131" s="12">
        <v>10</v>
      </c>
      <c r="H131" s="12">
        <v>0</v>
      </c>
      <c r="I131" s="12">
        <v>0</v>
      </c>
      <c r="J131" s="12">
        <v>10</v>
      </c>
      <c r="K131" s="12">
        <v>1709780</v>
      </c>
      <c r="L131" s="25">
        <v>0</v>
      </c>
      <c r="M131" s="25">
        <v>0</v>
      </c>
      <c r="N131" s="12">
        <v>1709780</v>
      </c>
      <c r="O131" s="23">
        <f>IFERROR(J131/(I131/9),0)</f>
        <v>0</v>
      </c>
      <c r="P131" s="23">
        <f t="shared" ref="P131:P169" si="2">IF(G131*J131&gt;0,365/(D131*AVERAGE(G131,J131)/(AVERAGE(K131,N131)))/30,IF(H131*I131&gt;0,365/(D131*AVERAGE(H131,I131)/(AVERAGE(L131,M131)))/30,IF(H131*J131&gt;0,365/(D131*AVERAGE(H131,J131)/(AVERAGE(L131,N131)))/30,0)))</f>
        <v>10.863115660112971</v>
      </c>
      <c r="Q131" s="23">
        <f>P131+O131</f>
        <v>10.863115660112971</v>
      </c>
      <c r="R131" s="13" t="str">
        <f>IF(Q131=0,"Bán chậm cấp 5",IF(Q131&gt;48,"Bán chậm cấp 4",IF(Q131&gt;36,"Bán chậm cấp 3",IF(Q131&gt;24,"Bán chậm cấp 2",IF(Q131&gt;6,"Bán chậm cấp 1","Bán được")))))</f>
        <v>Bán chậm cấp 1</v>
      </c>
    </row>
    <row r="132" spans="1:19" x14ac:dyDescent="0.25">
      <c r="A132" s="25" t="s">
        <v>128</v>
      </c>
      <c r="B132" s="25" t="s">
        <v>129</v>
      </c>
      <c r="C132" s="25" t="s">
        <v>8</v>
      </c>
      <c r="D132" s="12">
        <v>190494</v>
      </c>
      <c r="E132" s="12">
        <v>250000</v>
      </c>
      <c r="F132" s="12"/>
      <c r="G132" s="12">
        <v>10</v>
      </c>
      <c r="H132" s="12">
        <v>0</v>
      </c>
      <c r="I132" s="12">
        <v>0</v>
      </c>
      <c r="J132" s="12">
        <v>10</v>
      </c>
      <c r="K132" s="12">
        <v>1700841</v>
      </c>
      <c r="L132" s="25">
        <v>0</v>
      </c>
      <c r="M132" s="25">
        <v>0</v>
      </c>
      <c r="N132" s="12">
        <v>1700841</v>
      </c>
      <c r="O132" s="23">
        <f>IFERROR(J132/(I132/9),0)</f>
        <v>0</v>
      </c>
      <c r="P132" s="23">
        <f t="shared" si="2"/>
        <v>10.863106187071509</v>
      </c>
      <c r="Q132" s="23">
        <f>P132+O132</f>
        <v>10.863106187071509</v>
      </c>
      <c r="R132" s="13" t="str">
        <f>IF(Q132=0,"Bán chậm cấp 5",IF(Q132&gt;48,"Bán chậm cấp 4",IF(Q132&gt;36,"Bán chậm cấp 3",IF(Q132&gt;24,"Bán chậm cấp 2",IF(Q132&gt;6,"Bán chậm cấp 1","Bán được")))))</f>
        <v>Bán chậm cấp 1</v>
      </c>
    </row>
    <row r="133" spans="1:19" x14ac:dyDescent="0.25">
      <c r="A133" s="25" t="s">
        <v>218</v>
      </c>
      <c r="B133" s="25" t="s">
        <v>219</v>
      </c>
      <c r="C133" s="25" t="s">
        <v>8</v>
      </c>
      <c r="D133" s="12">
        <v>474322</v>
      </c>
      <c r="E133" s="12">
        <v>650000</v>
      </c>
      <c r="F133" s="12">
        <v>650000</v>
      </c>
      <c r="G133" s="12">
        <v>10</v>
      </c>
      <c r="H133" s="12">
        <v>10</v>
      </c>
      <c r="I133" s="12">
        <v>20</v>
      </c>
      <c r="J133" s="12">
        <v>0</v>
      </c>
      <c r="K133" s="12">
        <v>4235019</v>
      </c>
      <c r="L133" s="25">
        <v>4235019</v>
      </c>
      <c r="M133" s="25">
        <v>8470038</v>
      </c>
      <c r="N133" s="12">
        <v>0</v>
      </c>
      <c r="O133" s="23">
        <f>IFERROR(J133/(I133/9),0)</f>
        <v>0</v>
      </c>
      <c r="P133" s="23">
        <f t="shared" si="2"/>
        <v>10.863098169597869</v>
      </c>
      <c r="Q133" s="23">
        <f>P133+O133</f>
        <v>10.863098169597869</v>
      </c>
      <c r="R133" s="13" t="str">
        <f>IF(Q133=0,"Bán chậm cấp 5",IF(Q133&gt;48,"Bán chậm cấp 4",IF(Q133&gt;36,"Bán chậm cấp 3",IF(Q133&gt;24,"Bán chậm cấp 2",IF(Q133&gt;6,"Bán chậm cấp 1","Bán được")))))</f>
        <v>Bán chậm cấp 1</v>
      </c>
    </row>
    <row r="134" spans="1:19" x14ac:dyDescent="0.25">
      <c r="A134" s="25" t="s">
        <v>94</v>
      </c>
      <c r="B134" s="25" t="s">
        <v>95</v>
      </c>
      <c r="C134" s="25" t="s">
        <v>8</v>
      </c>
      <c r="D134" s="12">
        <v>170053</v>
      </c>
      <c r="E134" s="12">
        <v>230000</v>
      </c>
      <c r="F134" s="12">
        <v>210000</v>
      </c>
      <c r="G134" s="12">
        <v>10</v>
      </c>
      <c r="H134" s="12">
        <v>0</v>
      </c>
      <c r="I134" s="12">
        <v>10</v>
      </c>
      <c r="J134" s="12">
        <v>0</v>
      </c>
      <c r="K134" s="12">
        <v>1518329</v>
      </c>
      <c r="L134" s="25">
        <v>0</v>
      </c>
      <c r="M134" s="25">
        <v>1518329</v>
      </c>
      <c r="N134" s="12">
        <v>0</v>
      </c>
      <c r="O134" s="23">
        <f>IFERROR(J134/(I134/9),0)</f>
        <v>0</v>
      </c>
      <c r="P134" s="23">
        <f t="shared" si="2"/>
        <v>0</v>
      </c>
      <c r="Q134" s="23">
        <f>P134+O134</f>
        <v>0</v>
      </c>
      <c r="R134" s="13" t="str">
        <f>IF(Q134=0,"Bán chậm cấp 5",IF(Q134&gt;48,"Bán chậm cấp 4",IF(Q134&gt;36,"Bán chậm cấp 3",IF(Q134&gt;24,"Bán chậm cấp 2",IF(Q134&gt;6,"Bán chậm cấp 1","Bán được")))))</f>
        <v>Bán chậm cấp 5</v>
      </c>
    </row>
    <row r="135" spans="1:19" x14ac:dyDescent="0.25">
      <c r="A135" s="25" t="s">
        <v>132</v>
      </c>
      <c r="B135" s="25" t="s">
        <v>133</v>
      </c>
      <c r="C135" s="25" t="s">
        <v>8</v>
      </c>
      <c r="D135" s="12">
        <v>163035</v>
      </c>
      <c r="E135" s="12">
        <v>230000</v>
      </c>
      <c r="F135" s="12"/>
      <c r="G135" s="12">
        <v>10</v>
      </c>
      <c r="H135" s="12">
        <v>0</v>
      </c>
      <c r="I135" s="12">
        <v>0</v>
      </c>
      <c r="J135" s="12">
        <v>10</v>
      </c>
      <c r="K135" s="12">
        <v>1455668</v>
      </c>
      <c r="L135" s="25">
        <v>0</v>
      </c>
      <c r="M135" s="25">
        <v>0</v>
      </c>
      <c r="N135" s="12">
        <v>1455668</v>
      </c>
      <c r="O135" s="23">
        <f>IFERROR(J135/(I135/9),0)</f>
        <v>0</v>
      </c>
      <c r="P135" s="23">
        <f t="shared" si="2"/>
        <v>10.863082978092638</v>
      </c>
      <c r="Q135" s="23">
        <f>P135+O135</f>
        <v>10.863082978092638</v>
      </c>
      <c r="R135" s="13" t="str">
        <f>IF(Q135=0,"Bán chậm cấp 5",IF(Q135&gt;48,"Bán chậm cấp 4",IF(Q135&gt;36,"Bán chậm cấp 3",IF(Q135&gt;24,"Bán chậm cấp 2",IF(Q135&gt;6,"Bán chậm cấp 1","Bán được")))))</f>
        <v>Bán chậm cấp 1</v>
      </c>
    </row>
    <row r="136" spans="1:19" x14ac:dyDescent="0.25">
      <c r="A136" s="25" t="s">
        <v>190</v>
      </c>
      <c r="B136" s="25" t="s">
        <v>191</v>
      </c>
      <c r="C136" s="25" t="s">
        <v>8</v>
      </c>
      <c r="D136" s="12">
        <v>192484</v>
      </c>
      <c r="E136" s="12">
        <v>220000</v>
      </c>
      <c r="F136" s="12">
        <v>220000</v>
      </c>
      <c r="G136" s="12">
        <v>10</v>
      </c>
      <c r="H136" s="12">
        <v>0</v>
      </c>
      <c r="I136" s="12">
        <v>10</v>
      </c>
      <c r="J136" s="12">
        <v>0</v>
      </c>
      <c r="K136" s="12">
        <v>1718605</v>
      </c>
      <c r="L136" s="25">
        <v>0</v>
      </c>
      <c r="M136" s="25">
        <v>1718605</v>
      </c>
      <c r="N136" s="12">
        <v>0</v>
      </c>
      <c r="O136" s="23">
        <f>IFERROR(J136/(I136/9),0)</f>
        <v>0</v>
      </c>
      <c r="P136" s="23">
        <f t="shared" si="2"/>
        <v>0</v>
      </c>
      <c r="Q136" s="23">
        <f>P136+O136</f>
        <v>0</v>
      </c>
      <c r="R136" s="13" t="str">
        <f>IF(Q136=0,"Bán chậm cấp 5",IF(Q136&gt;48,"Bán chậm cấp 4",IF(Q136&gt;36,"Bán chậm cấp 3",IF(Q136&gt;24,"Bán chậm cấp 2",IF(Q136&gt;6,"Bán chậm cấp 1","Bán được")))))</f>
        <v>Bán chậm cấp 5</v>
      </c>
    </row>
    <row r="137" spans="1:19" x14ac:dyDescent="0.25">
      <c r="A137" s="25" t="s">
        <v>13</v>
      </c>
      <c r="B137" s="25" t="s">
        <v>14</v>
      </c>
      <c r="C137" s="25" t="s">
        <v>8</v>
      </c>
      <c r="D137" s="12">
        <v>407000</v>
      </c>
      <c r="E137" s="12">
        <v>430000</v>
      </c>
      <c r="F137" s="12">
        <v>430000</v>
      </c>
      <c r="G137" s="12">
        <v>11</v>
      </c>
      <c r="H137" s="12">
        <v>3</v>
      </c>
      <c r="I137" s="12">
        <v>6</v>
      </c>
      <c r="J137" s="12">
        <v>8</v>
      </c>
      <c r="K137" s="12">
        <v>3999074</v>
      </c>
      <c r="L137" s="25">
        <v>1089703</v>
      </c>
      <c r="M137" s="25">
        <v>2180359</v>
      </c>
      <c r="N137" s="12">
        <v>2908418</v>
      </c>
      <c r="O137" s="23">
        <f>IFERROR(J137/(I137/9),0)</f>
        <v>12</v>
      </c>
      <c r="P137" s="23">
        <f t="shared" si="2"/>
        <v>10.867858873227295</v>
      </c>
      <c r="Q137" s="23">
        <f>P137+O137</f>
        <v>22.867858873227295</v>
      </c>
      <c r="R137" s="13" t="str">
        <f>IF(Q137=0,"Bán chậm cấp 5",IF(Q137&gt;48,"Bán chậm cấp 4",IF(Q137&gt;36,"Bán chậm cấp 3",IF(Q137&gt;24,"Bán chậm cấp 2",IF(Q137&gt;6,"Bán chậm cấp 1","Bán được")))))</f>
        <v>Bán chậm cấp 1</v>
      </c>
    </row>
    <row r="138" spans="1:19" x14ac:dyDescent="0.25">
      <c r="A138" s="25" t="s">
        <v>240</v>
      </c>
      <c r="B138" s="25" t="s">
        <v>241</v>
      </c>
      <c r="C138" s="25" t="s">
        <v>8</v>
      </c>
      <c r="D138" s="12">
        <v>41996</v>
      </c>
      <c r="E138" s="12">
        <v>45000</v>
      </c>
      <c r="F138" s="12">
        <v>45000</v>
      </c>
      <c r="G138" s="12">
        <v>12</v>
      </c>
      <c r="H138" s="12">
        <v>2</v>
      </c>
      <c r="I138" s="12">
        <v>4</v>
      </c>
      <c r="J138" s="12">
        <v>10</v>
      </c>
      <c r="K138" s="12">
        <v>449959</v>
      </c>
      <c r="L138" s="25">
        <v>74993</v>
      </c>
      <c r="M138" s="25">
        <v>149986</v>
      </c>
      <c r="N138" s="12">
        <v>374966</v>
      </c>
      <c r="O138" s="23">
        <f>IFERROR((365/30)/((M138/I138)/(N138/J138)),0)</f>
        <v>12.16669911413954</v>
      </c>
      <c r="P138" s="23">
        <f t="shared" si="2"/>
        <v>10.863142268960681</v>
      </c>
      <c r="Q138" s="30">
        <f>P138+O138</f>
        <v>23.029841383100219</v>
      </c>
      <c r="R138" s="13" t="str">
        <f>IF(Q138=0,"Bán chậm cấp 5",IF(Q138&gt;48,"Bán chậm cấp 4",IF(Q138&gt;36,"Bán chậm cấp 3",IF(Q138&gt;24,"Bán chậm cấp 2",IF(Q138&gt;6,"Bán chậm cấp 1","Bán được")))))</f>
        <v>Bán chậm cấp 1</v>
      </c>
    </row>
    <row r="139" spans="1:19" x14ac:dyDescent="0.25">
      <c r="A139" s="25" t="s">
        <v>21</v>
      </c>
      <c r="B139" s="25" t="s">
        <v>22</v>
      </c>
      <c r="C139" s="25" t="s">
        <v>8</v>
      </c>
      <c r="D139" s="12">
        <v>374929</v>
      </c>
      <c r="E139" s="12">
        <v>430000</v>
      </c>
      <c r="F139" s="12">
        <v>400000</v>
      </c>
      <c r="G139" s="12">
        <v>12</v>
      </c>
      <c r="H139" s="12">
        <v>10</v>
      </c>
      <c r="I139" s="12">
        <v>14</v>
      </c>
      <c r="J139" s="12">
        <v>8</v>
      </c>
      <c r="K139" s="12">
        <v>4018739</v>
      </c>
      <c r="L139" s="25">
        <v>3347029</v>
      </c>
      <c r="M139" s="25">
        <v>4686609</v>
      </c>
      <c r="N139" s="12">
        <v>2679159</v>
      </c>
      <c r="O139" s="23">
        <f>IFERROR(J139/(I139/9),0)</f>
        <v>5.1428571428571423</v>
      </c>
      <c r="P139" s="23">
        <f t="shared" si="2"/>
        <v>10.867536564700695</v>
      </c>
      <c r="Q139" s="23">
        <f>P139+O139</f>
        <v>16.010393707557839</v>
      </c>
      <c r="R139" s="13" t="str">
        <f>IF(Q139=0,"Bán chậm cấp 5",IF(Q139&gt;48,"Bán chậm cấp 4",IF(Q139&gt;36,"Bán chậm cấp 3",IF(Q139&gt;24,"Bán chậm cấp 2",IF(Q139&gt;6,"Bán chậm cấp 1","Bán được")))))</f>
        <v>Bán chậm cấp 1</v>
      </c>
    </row>
    <row r="140" spans="1:19" x14ac:dyDescent="0.25">
      <c r="A140" s="25" t="s">
        <v>60</v>
      </c>
      <c r="B140" s="25" t="s">
        <v>61</v>
      </c>
      <c r="C140" s="25" t="s">
        <v>8</v>
      </c>
      <c r="D140" s="12">
        <v>217830</v>
      </c>
      <c r="E140" s="12">
        <v>260000</v>
      </c>
      <c r="F140" s="12">
        <v>260000</v>
      </c>
      <c r="G140" s="12">
        <v>13</v>
      </c>
      <c r="H140" s="12">
        <v>2</v>
      </c>
      <c r="I140" s="12">
        <v>10</v>
      </c>
      <c r="J140" s="12">
        <v>5</v>
      </c>
      <c r="K140" s="12">
        <v>2528379</v>
      </c>
      <c r="L140" s="25">
        <v>388981</v>
      </c>
      <c r="M140" s="25">
        <v>1944908</v>
      </c>
      <c r="N140" s="12">
        <v>972452</v>
      </c>
      <c r="O140" s="23">
        <f>IFERROR(J140/(I140/9),0)</f>
        <v>4.5</v>
      </c>
      <c r="P140" s="23">
        <f t="shared" si="2"/>
        <v>10.863069527545266</v>
      </c>
      <c r="Q140" s="23">
        <f>P140+O140</f>
        <v>15.363069527545266</v>
      </c>
      <c r="R140" s="13" t="str">
        <f>IF(Q140=0,"Bán chậm cấp 5",IF(Q140&gt;48,"Bán chậm cấp 4",IF(Q140&gt;36,"Bán chậm cấp 3",IF(Q140&gt;24,"Bán chậm cấp 2",IF(Q140&gt;6,"Bán chậm cấp 1","Bán được")))))</f>
        <v>Bán chậm cấp 1</v>
      </c>
    </row>
    <row r="141" spans="1:19" x14ac:dyDescent="0.25">
      <c r="A141" s="25" t="s">
        <v>208</v>
      </c>
      <c r="B141" s="25" t="s">
        <v>209</v>
      </c>
      <c r="C141" s="25" t="s">
        <v>8</v>
      </c>
      <c r="D141" s="12">
        <v>2304879</v>
      </c>
      <c r="E141" s="12">
        <v>2300000</v>
      </c>
      <c r="F141" s="12">
        <v>2300000</v>
      </c>
      <c r="G141" s="12">
        <v>13</v>
      </c>
      <c r="H141" s="12">
        <v>16</v>
      </c>
      <c r="I141" s="12">
        <v>29</v>
      </c>
      <c r="J141" s="12">
        <v>0</v>
      </c>
      <c r="K141" s="12">
        <v>26956297</v>
      </c>
      <c r="L141" s="25">
        <v>32723596</v>
      </c>
      <c r="M141" s="25">
        <v>59679893</v>
      </c>
      <c r="N141" s="12">
        <v>0</v>
      </c>
      <c r="O141" s="23">
        <f>IFERROR(J141/(I141/9),0)</f>
        <v>0</v>
      </c>
      <c r="P141" s="23">
        <f t="shared" si="2"/>
        <v>10.839252535358447</v>
      </c>
      <c r="Q141" s="23">
        <f>P141+O141</f>
        <v>10.839252535358447</v>
      </c>
      <c r="R141" s="13" t="str">
        <f>IF(Q141=0,"Bán chậm cấp 5",IF(Q141&gt;48,"Bán chậm cấp 4",IF(Q141&gt;36,"Bán chậm cấp 3",IF(Q141&gt;24,"Bán chậm cấp 2",IF(Q141&gt;6,"Bán chậm cấp 1","Bán được")))))</f>
        <v>Bán chậm cấp 1</v>
      </c>
      <c r="S141" s="9"/>
    </row>
    <row r="142" spans="1:19" x14ac:dyDescent="0.25">
      <c r="A142" s="25" t="s">
        <v>68</v>
      </c>
      <c r="B142" s="25" t="s">
        <v>69</v>
      </c>
      <c r="C142" s="25" t="s">
        <v>8</v>
      </c>
      <c r="D142" s="12">
        <v>420635</v>
      </c>
      <c r="E142" s="12">
        <v>520000</v>
      </c>
      <c r="F142" s="12"/>
      <c r="G142" s="12">
        <v>14</v>
      </c>
      <c r="H142" s="12">
        <v>2</v>
      </c>
      <c r="I142" s="12">
        <v>2</v>
      </c>
      <c r="J142" s="12">
        <v>14</v>
      </c>
      <c r="K142" s="12">
        <v>5201541</v>
      </c>
      <c r="L142" s="25">
        <v>751134</v>
      </c>
      <c r="M142" s="25">
        <v>751134</v>
      </c>
      <c r="N142" s="12">
        <v>5201541</v>
      </c>
      <c r="O142" s="23">
        <f>IFERROR((365/30)/((M142/I142)/(N142/J142)),0)</f>
        <v>12.036166173887937</v>
      </c>
      <c r="P142" s="23">
        <f t="shared" si="2"/>
        <v>10.746577962909818</v>
      </c>
      <c r="Q142" s="29">
        <f>P142+O142</f>
        <v>22.782744136797753</v>
      </c>
      <c r="R142" s="13" t="str">
        <f>IF(Q142=0,"Bán chậm cấp 5",IF(Q142&gt;48,"Bán chậm cấp 4",IF(Q142&gt;36,"Bán chậm cấp 3",IF(Q142&gt;24,"Bán chậm cấp 2",IF(Q142&gt;6,"Bán chậm cấp 1","Bán được")))))</f>
        <v>Bán chậm cấp 1</v>
      </c>
    </row>
    <row r="143" spans="1:19" x14ac:dyDescent="0.25">
      <c r="A143" s="25" t="s">
        <v>319</v>
      </c>
      <c r="B143" s="25" t="s">
        <v>320</v>
      </c>
      <c r="C143" s="25" t="s">
        <v>8</v>
      </c>
      <c r="D143" s="12">
        <v>350529</v>
      </c>
      <c r="E143" s="12">
        <v>370000</v>
      </c>
      <c r="F143" s="12"/>
      <c r="G143" s="12">
        <v>14</v>
      </c>
      <c r="H143" s="12">
        <v>2</v>
      </c>
      <c r="I143" s="12">
        <v>2</v>
      </c>
      <c r="J143" s="12">
        <v>14</v>
      </c>
      <c r="K143" s="12">
        <v>3885883</v>
      </c>
      <c r="L143" s="25">
        <v>625945</v>
      </c>
      <c r="M143" s="25">
        <v>625945</v>
      </c>
      <c r="N143" s="12">
        <v>3885883</v>
      </c>
      <c r="O143" s="23">
        <f>IFERROR((365/30)/((M143/I143)/(N143/J143)),0)</f>
        <v>10.79014088792983</v>
      </c>
      <c r="P143" s="23">
        <f t="shared" si="2"/>
        <v>9.6340598610888666</v>
      </c>
      <c r="Q143" s="29">
        <f>P143+O143</f>
        <v>20.424200749018695</v>
      </c>
      <c r="R143" s="13" t="str">
        <f>IF(Q143=0,"Bán chậm cấp 5",IF(Q143&gt;48,"Bán chậm cấp 4",IF(Q143&gt;36,"Bán chậm cấp 3",IF(Q143&gt;24,"Bán chậm cấp 2",IF(Q143&gt;6,"Bán chậm cấp 1","Bán được")))))</f>
        <v>Bán chậm cấp 1</v>
      </c>
    </row>
    <row r="144" spans="1:19" x14ac:dyDescent="0.25">
      <c r="A144" s="25" t="s">
        <v>74</v>
      </c>
      <c r="B144" s="25" t="s">
        <v>75</v>
      </c>
      <c r="C144" s="25" t="s">
        <v>8</v>
      </c>
      <c r="D144" s="12">
        <v>1358803</v>
      </c>
      <c r="E144" s="12">
        <v>1500000</v>
      </c>
      <c r="F144" s="12">
        <v>1500000</v>
      </c>
      <c r="G144" s="12">
        <v>14</v>
      </c>
      <c r="H144" s="12">
        <v>0</v>
      </c>
      <c r="I144" s="12">
        <v>14</v>
      </c>
      <c r="J144" s="12">
        <v>0</v>
      </c>
      <c r="K144" s="27">
        <v>16985037</v>
      </c>
      <c r="L144" s="25">
        <v>0</v>
      </c>
      <c r="M144" s="25">
        <v>16985037</v>
      </c>
      <c r="N144" s="12">
        <v>0</v>
      </c>
      <c r="O144" s="23">
        <f>IFERROR(J144/(I144/9),0)</f>
        <v>0</v>
      </c>
      <c r="P144" s="23">
        <f t="shared" si="2"/>
        <v>0</v>
      </c>
      <c r="Q144" s="23">
        <f>P144+O144</f>
        <v>0</v>
      </c>
      <c r="R144" s="13" t="str">
        <f>IF(Q144=0,"Bán chậm cấp 5",IF(Q144&gt;48,"Bán chậm cấp 4",IF(Q144&gt;36,"Bán chậm cấp 3",IF(Q144&gt;24,"Bán chậm cấp 2",IF(Q144&gt;6,"Bán chậm cấp 1","Bán được")))))</f>
        <v>Bán chậm cấp 5</v>
      </c>
    </row>
    <row r="145" spans="1:18" x14ac:dyDescent="0.25">
      <c r="A145" s="25" t="s">
        <v>92</v>
      </c>
      <c r="B145" s="25" t="s">
        <v>93</v>
      </c>
      <c r="C145" s="25" t="s">
        <v>8</v>
      </c>
      <c r="D145" s="12">
        <v>1277187</v>
      </c>
      <c r="E145" s="12">
        <v>1550000</v>
      </c>
      <c r="F145" s="12">
        <v>1450000</v>
      </c>
      <c r="G145" s="12">
        <v>15</v>
      </c>
      <c r="H145" s="12">
        <v>71</v>
      </c>
      <c r="I145" s="12">
        <v>33</v>
      </c>
      <c r="J145" s="12">
        <v>53</v>
      </c>
      <c r="K145" s="27">
        <v>16672287</v>
      </c>
      <c r="L145" s="25">
        <v>81397394</v>
      </c>
      <c r="M145" s="25">
        <v>37631389</v>
      </c>
      <c r="N145" s="12">
        <v>60438292</v>
      </c>
      <c r="O145" s="23">
        <f>(365/30)/((M145/I145)/(N145/J145))</f>
        <v>12.166666782570847</v>
      </c>
      <c r="P145" s="23">
        <f t="shared" si="2"/>
        <v>10.802447685774267</v>
      </c>
      <c r="Q145" s="29">
        <f>P145+O145</f>
        <v>22.969114468345111</v>
      </c>
      <c r="R145" s="13" t="str">
        <f>IF(Q145=0,"Bán chậm cấp 5",IF(Q145&gt;48,"Bán chậm cấp 4",IF(Q145&gt;36,"Bán chậm cấp 3",IF(Q145&gt;24,"Bán chậm cấp 2",IF(Q145&gt;6,"Bán chậm cấp 1","Bán được")))))</f>
        <v>Bán chậm cấp 1</v>
      </c>
    </row>
    <row r="146" spans="1:18" x14ac:dyDescent="0.25">
      <c r="A146" s="25" t="s">
        <v>90</v>
      </c>
      <c r="B146" s="25" t="s">
        <v>91</v>
      </c>
      <c r="C146" s="25" t="s">
        <v>8</v>
      </c>
      <c r="D146" s="12">
        <v>1276049</v>
      </c>
      <c r="E146" s="12">
        <v>1550000</v>
      </c>
      <c r="F146" s="12">
        <v>1450000</v>
      </c>
      <c r="G146" s="12">
        <v>15</v>
      </c>
      <c r="H146" s="12">
        <v>64</v>
      </c>
      <c r="I146" s="12">
        <v>32</v>
      </c>
      <c r="J146" s="12">
        <v>47</v>
      </c>
      <c r="K146" s="27">
        <v>16672287</v>
      </c>
      <c r="L146" s="25">
        <v>73334747</v>
      </c>
      <c r="M146" s="25">
        <v>36458545</v>
      </c>
      <c r="N146" s="12">
        <v>53548489</v>
      </c>
      <c r="O146" s="23">
        <f>(365/30)/((M146/I146)/(N146/J146))</f>
        <v>12.166666900975336</v>
      </c>
      <c r="P146" s="23">
        <f t="shared" si="2"/>
        <v>10.798867020283383</v>
      </c>
      <c r="Q146" s="29">
        <f>P146+O146</f>
        <v>22.965533921258718</v>
      </c>
      <c r="R146" s="13" t="str">
        <f>IF(Q146=0,"Bán chậm cấp 5",IF(Q146&gt;48,"Bán chậm cấp 4",IF(Q146&gt;36,"Bán chậm cấp 3",IF(Q146&gt;24,"Bán chậm cấp 2",IF(Q146&gt;6,"Bán chậm cấp 1","Bán được")))))</f>
        <v>Bán chậm cấp 1</v>
      </c>
    </row>
    <row r="147" spans="1:18" x14ac:dyDescent="0.25">
      <c r="A147" s="25" t="s">
        <v>220</v>
      </c>
      <c r="B147" s="25" t="s">
        <v>221</v>
      </c>
      <c r="C147" s="25" t="s">
        <v>8</v>
      </c>
      <c r="D147" s="12">
        <v>2356695</v>
      </c>
      <c r="E147" s="12">
        <v>2450000</v>
      </c>
      <c r="F147" s="12">
        <v>2450000</v>
      </c>
      <c r="G147" s="12">
        <v>15</v>
      </c>
      <c r="H147" s="12">
        <v>0</v>
      </c>
      <c r="I147" s="12">
        <v>15</v>
      </c>
      <c r="J147" s="12">
        <v>0</v>
      </c>
      <c r="K147" s="27">
        <v>31562884</v>
      </c>
      <c r="L147" s="25">
        <v>0</v>
      </c>
      <c r="M147" s="25">
        <v>31562884</v>
      </c>
      <c r="N147" s="12">
        <v>0</v>
      </c>
      <c r="O147" s="23">
        <f>IFERROR(J147/(I147/9),0)</f>
        <v>0</v>
      </c>
      <c r="P147" s="23">
        <f t="shared" si="2"/>
        <v>0</v>
      </c>
      <c r="Q147" s="23">
        <f>P147+O147</f>
        <v>0</v>
      </c>
      <c r="R147" s="13" t="str">
        <f>IF(Q147=0,"Bán chậm cấp 5",IF(Q147&gt;48,"Bán chậm cấp 4",IF(Q147&gt;36,"Bán chậm cấp 3",IF(Q147&gt;24,"Bán chậm cấp 2",IF(Q147&gt;6,"Bán chậm cấp 1","Bán được")))))</f>
        <v>Bán chậm cấp 5</v>
      </c>
    </row>
    <row r="148" spans="1:18" x14ac:dyDescent="0.25">
      <c r="A148" s="25" t="s">
        <v>206</v>
      </c>
      <c r="B148" s="25" t="s">
        <v>207</v>
      </c>
      <c r="C148" s="25" t="s">
        <v>8</v>
      </c>
      <c r="D148" s="12">
        <v>2355391</v>
      </c>
      <c r="E148" s="12">
        <v>2300000</v>
      </c>
      <c r="F148" s="12">
        <v>2300000</v>
      </c>
      <c r="G148" s="12">
        <v>15</v>
      </c>
      <c r="H148" s="12">
        <v>0</v>
      </c>
      <c r="I148" s="12">
        <v>15</v>
      </c>
      <c r="J148" s="12">
        <v>0</v>
      </c>
      <c r="K148" s="27">
        <v>31545411</v>
      </c>
      <c r="L148" s="25">
        <v>0</v>
      </c>
      <c r="M148" s="25">
        <v>31545411</v>
      </c>
      <c r="N148" s="12">
        <v>0</v>
      </c>
      <c r="O148" s="23">
        <f>IFERROR(J148/(I148/9),0)</f>
        <v>0</v>
      </c>
      <c r="P148" s="23">
        <f t="shared" si="2"/>
        <v>0</v>
      </c>
      <c r="Q148" s="23">
        <f>P148+O148</f>
        <v>0</v>
      </c>
      <c r="R148" s="13" t="str">
        <f>IF(Q148=0,"Bán chậm cấp 5",IF(Q148&gt;48,"Bán chậm cấp 4",IF(Q148&gt;36,"Bán chậm cấp 3",IF(Q148&gt;24,"Bán chậm cấp 2",IF(Q148&gt;6,"Bán chậm cấp 1","Bán được")))))</f>
        <v>Bán chậm cấp 5</v>
      </c>
    </row>
    <row r="149" spans="1:18" x14ac:dyDescent="0.25">
      <c r="A149" s="25" t="s">
        <v>78</v>
      </c>
      <c r="B149" s="25" t="s">
        <v>79</v>
      </c>
      <c r="C149" s="25" t="s">
        <v>8</v>
      </c>
      <c r="D149" s="12">
        <v>2653944</v>
      </c>
      <c r="E149" s="12">
        <v>2750000</v>
      </c>
      <c r="F149" s="12">
        <v>2750000</v>
      </c>
      <c r="G149" s="12">
        <v>16</v>
      </c>
      <c r="H149" s="12">
        <v>8</v>
      </c>
      <c r="I149" s="12">
        <v>9</v>
      </c>
      <c r="J149" s="12">
        <v>15</v>
      </c>
      <c r="K149" s="27">
        <v>37970642</v>
      </c>
      <c r="L149" s="25">
        <v>18953171</v>
      </c>
      <c r="M149" s="25">
        <v>21326336</v>
      </c>
      <c r="N149" s="12">
        <v>35597477</v>
      </c>
      <c r="O149" s="23">
        <f>IFERROR((365/30)/((M149/I149)/(N149/J149)),0)</f>
        <v>12.185008343674223</v>
      </c>
      <c r="P149" s="23">
        <f t="shared" si="2"/>
        <v>10.879471861460708</v>
      </c>
      <c r="Q149" s="29">
        <f>P149+O149</f>
        <v>23.064480205134931</v>
      </c>
      <c r="R149" s="13" t="str">
        <f>IF(Q149=0,"Bán chậm cấp 5",IF(Q149&gt;48,"Bán chậm cấp 4",IF(Q149&gt;36,"Bán chậm cấp 3",IF(Q149&gt;24,"Bán chậm cấp 2",IF(Q149&gt;6,"Bán chậm cấp 1","Bán được")))))</f>
        <v>Bán chậm cấp 1</v>
      </c>
    </row>
    <row r="150" spans="1:18" x14ac:dyDescent="0.25">
      <c r="A150" s="25" t="s">
        <v>222</v>
      </c>
      <c r="B150" s="25" t="s">
        <v>223</v>
      </c>
      <c r="C150" s="25" t="s">
        <v>8</v>
      </c>
      <c r="D150" s="12">
        <v>2356695</v>
      </c>
      <c r="E150" s="12">
        <v>2650000</v>
      </c>
      <c r="F150" s="12">
        <v>2650000</v>
      </c>
      <c r="G150" s="12">
        <v>16</v>
      </c>
      <c r="H150" s="12">
        <v>19</v>
      </c>
      <c r="I150" s="12">
        <v>16</v>
      </c>
      <c r="J150" s="12">
        <v>19</v>
      </c>
      <c r="K150" s="27">
        <v>33667076</v>
      </c>
      <c r="L150" s="25">
        <v>42217475</v>
      </c>
      <c r="M150" s="25">
        <v>33667076</v>
      </c>
      <c r="N150" s="12">
        <v>42217475</v>
      </c>
      <c r="O150" s="23">
        <f>IFERROR(J150/(I150/9),0)</f>
        <v>10.6875</v>
      </c>
      <c r="P150" s="23">
        <f t="shared" si="2"/>
        <v>11.193181700482686</v>
      </c>
      <c r="Q150" s="23">
        <f>P150+O150</f>
        <v>21.880681700482686</v>
      </c>
      <c r="R150" s="13" t="str">
        <f>IF(Q150=0,"Bán chậm cấp 5",IF(Q150&gt;48,"Bán chậm cấp 4",IF(Q150&gt;36,"Bán chậm cấp 3",IF(Q150&gt;24,"Bán chậm cấp 2",IF(Q150&gt;6,"Bán chậm cấp 1","Bán được")))))</f>
        <v>Bán chậm cấp 1</v>
      </c>
    </row>
    <row r="151" spans="1:18" x14ac:dyDescent="0.25">
      <c r="A151" s="25" t="s">
        <v>116</v>
      </c>
      <c r="B151" s="25" t="s">
        <v>117</v>
      </c>
      <c r="C151" s="25" t="s">
        <v>8</v>
      </c>
      <c r="D151" s="12">
        <v>354682</v>
      </c>
      <c r="E151" s="12">
        <v>470000</v>
      </c>
      <c r="F151" s="12">
        <v>470000</v>
      </c>
      <c r="G151" s="12">
        <v>17</v>
      </c>
      <c r="H151" s="12">
        <v>14</v>
      </c>
      <c r="I151" s="12">
        <v>17</v>
      </c>
      <c r="J151" s="12">
        <v>14</v>
      </c>
      <c r="K151" s="27">
        <v>5383560</v>
      </c>
      <c r="L151" s="25">
        <v>4385630</v>
      </c>
      <c r="M151" s="25">
        <v>5383560</v>
      </c>
      <c r="N151" s="12">
        <v>4385630</v>
      </c>
      <c r="O151" s="23">
        <f>IFERROR(J151/(I151/9),0)</f>
        <v>7.4117647058823533</v>
      </c>
      <c r="P151" s="23">
        <f t="shared" si="2"/>
        <v>10.810090341110042</v>
      </c>
      <c r="Q151" s="23">
        <f>P151+O151</f>
        <v>18.221855046992395</v>
      </c>
      <c r="R151" s="13" t="str">
        <f>IF(Q151=0,"Bán chậm cấp 5",IF(Q151&gt;48,"Bán chậm cấp 4",IF(Q151&gt;36,"Bán chậm cấp 3",IF(Q151&gt;24,"Bán chậm cấp 2",IF(Q151&gt;6,"Bán chậm cấp 1","Bán được")))))</f>
        <v>Bán chậm cấp 1</v>
      </c>
    </row>
    <row r="152" spans="1:18" x14ac:dyDescent="0.25">
      <c r="A152" s="25" t="s">
        <v>82</v>
      </c>
      <c r="B152" s="25" t="s">
        <v>83</v>
      </c>
      <c r="C152" s="25" t="s">
        <v>8</v>
      </c>
      <c r="D152" s="12">
        <v>1025715</v>
      </c>
      <c r="E152" s="12">
        <v>1100000</v>
      </c>
      <c r="F152" s="12">
        <v>1100000</v>
      </c>
      <c r="G152" s="12">
        <v>17</v>
      </c>
      <c r="H152" s="12">
        <v>0</v>
      </c>
      <c r="I152" s="12">
        <v>13</v>
      </c>
      <c r="J152" s="12">
        <v>4</v>
      </c>
      <c r="K152" s="27">
        <v>15568894</v>
      </c>
      <c r="L152" s="25">
        <v>0</v>
      </c>
      <c r="M152" s="25">
        <v>11905625</v>
      </c>
      <c r="N152" s="12">
        <v>3663269</v>
      </c>
      <c r="O152" s="23">
        <f>IFERROR(J152/(I152/9),0)</f>
        <v>2.7692307692307692</v>
      </c>
      <c r="P152" s="23">
        <f t="shared" si="2"/>
        <v>10.86309905076668</v>
      </c>
      <c r="Q152" s="23">
        <f>P152+O152</f>
        <v>13.632329819997448</v>
      </c>
      <c r="R152" s="13" t="str">
        <f>IF(Q152=0,"Bán chậm cấp 5",IF(Q152&gt;48,"Bán chậm cấp 4",IF(Q152&gt;36,"Bán chậm cấp 3",IF(Q152&gt;24,"Bán chậm cấp 2",IF(Q152&gt;6,"Bán chậm cấp 1","Bán được")))))</f>
        <v>Bán chậm cấp 1</v>
      </c>
    </row>
    <row r="153" spans="1:18" x14ac:dyDescent="0.25">
      <c r="A153" s="25" t="s">
        <v>100</v>
      </c>
      <c r="B153" s="25" t="s">
        <v>101</v>
      </c>
      <c r="C153" s="25" t="s">
        <v>8</v>
      </c>
      <c r="D153" s="12">
        <v>150762</v>
      </c>
      <c r="E153" s="12">
        <v>190000</v>
      </c>
      <c r="F153" s="12">
        <v>190000</v>
      </c>
      <c r="G153" s="12">
        <v>18</v>
      </c>
      <c r="H153" s="12">
        <v>4</v>
      </c>
      <c r="I153" s="12">
        <v>22</v>
      </c>
      <c r="J153" s="12">
        <v>0</v>
      </c>
      <c r="K153" s="27">
        <v>2422374</v>
      </c>
      <c r="L153" s="25">
        <v>539025</v>
      </c>
      <c r="M153" s="25">
        <v>2961399</v>
      </c>
      <c r="N153" s="12">
        <v>0</v>
      </c>
      <c r="O153" s="23">
        <f>IFERROR(J153/(I153/9),0)</f>
        <v>0</v>
      </c>
      <c r="P153" s="23">
        <f t="shared" si="2"/>
        <v>10.864932297773466</v>
      </c>
      <c r="Q153" s="23">
        <f>P153+O153</f>
        <v>10.864932297773466</v>
      </c>
      <c r="R153" s="13" t="str">
        <f>IF(Q153=0,"Bán chậm cấp 5",IF(Q153&gt;48,"Bán chậm cấp 4",IF(Q153&gt;36,"Bán chậm cấp 3",IF(Q153&gt;24,"Bán chậm cấp 2",IF(Q153&gt;6,"Bán chậm cấp 1","Bán được")))))</f>
        <v>Bán chậm cấp 1</v>
      </c>
    </row>
    <row r="154" spans="1:18" x14ac:dyDescent="0.25">
      <c r="A154" s="25" t="s">
        <v>212</v>
      </c>
      <c r="B154" s="25" t="s">
        <v>213</v>
      </c>
      <c r="C154" s="25" t="s">
        <v>8</v>
      </c>
      <c r="D154" s="12">
        <v>1868955</v>
      </c>
      <c r="E154" s="12">
        <v>1900000</v>
      </c>
      <c r="F154" s="12">
        <v>1500000</v>
      </c>
      <c r="G154" s="12">
        <v>19</v>
      </c>
      <c r="H154" s="12">
        <v>1</v>
      </c>
      <c r="I154" s="12">
        <v>20</v>
      </c>
      <c r="J154" s="12">
        <v>0</v>
      </c>
      <c r="K154" s="27">
        <v>31705493</v>
      </c>
      <c r="L154" s="25">
        <v>1668710</v>
      </c>
      <c r="M154" s="25">
        <v>33374203</v>
      </c>
      <c r="N154" s="12">
        <v>0</v>
      </c>
      <c r="O154" s="23">
        <f>IFERROR(J154/(I154/9),0)</f>
        <v>0</v>
      </c>
      <c r="P154" s="23">
        <f t="shared" si="2"/>
        <v>10.863097330555615</v>
      </c>
      <c r="Q154" s="23">
        <f>P154+O154</f>
        <v>10.863097330555615</v>
      </c>
      <c r="R154" s="13" t="str">
        <f>IF(Q154=0,"Bán chậm cấp 5",IF(Q154&gt;48,"Bán chậm cấp 4",IF(Q154&gt;36,"Bán chậm cấp 3",IF(Q154&gt;24,"Bán chậm cấp 2",IF(Q154&gt;6,"Bán chậm cấp 1","Bán được")))))</f>
        <v>Bán chậm cấp 1</v>
      </c>
    </row>
    <row r="155" spans="1:18" x14ac:dyDescent="0.25">
      <c r="A155" s="25" t="s">
        <v>210</v>
      </c>
      <c r="B155" s="25" t="s">
        <v>211</v>
      </c>
      <c r="C155" s="25" t="s">
        <v>8</v>
      </c>
      <c r="D155" s="12">
        <v>1873996</v>
      </c>
      <c r="E155" s="12">
        <v>1900000</v>
      </c>
      <c r="F155" s="12">
        <v>1500000</v>
      </c>
      <c r="G155" s="12">
        <v>19</v>
      </c>
      <c r="H155" s="12">
        <v>1</v>
      </c>
      <c r="I155" s="12">
        <v>20</v>
      </c>
      <c r="J155" s="12">
        <v>0</v>
      </c>
      <c r="K155" s="27">
        <v>31791008</v>
      </c>
      <c r="L155" s="25">
        <v>1673211</v>
      </c>
      <c r="M155" s="25">
        <v>33464219</v>
      </c>
      <c r="N155" s="12">
        <v>0</v>
      </c>
      <c r="O155" s="23">
        <f>IFERROR(J155/(I155/9),0)</f>
        <v>0</v>
      </c>
      <c r="P155" s="23">
        <f t="shared" si="2"/>
        <v>10.863096783896507</v>
      </c>
      <c r="Q155" s="23">
        <f>P155+O155</f>
        <v>10.863096783896507</v>
      </c>
      <c r="R155" s="13" t="str">
        <f>IF(Q155=0,"Bán chậm cấp 5",IF(Q155&gt;48,"Bán chậm cấp 4",IF(Q155&gt;36,"Bán chậm cấp 3",IF(Q155&gt;24,"Bán chậm cấp 2",IF(Q155&gt;6,"Bán chậm cấp 1","Bán được")))))</f>
        <v>Bán chậm cấp 1</v>
      </c>
    </row>
    <row r="156" spans="1:18" x14ac:dyDescent="0.25">
      <c r="A156" s="25" t="s">
        <v>158</v>
      </c>
      <c r="B156" s="25" t="s">
        <v>159</v>
      </c>
      <c r="C156" s="25" t="s">
        <v>8</v>
      </c>
      <c r="D156" s="12">
        <v>696368</v>
      </c>
      <c r="E156" s="12">
        <v>790000</v>
      </c>
      <c r="F156" s="12">
        <v>790000</v>
      </c>
      <c r="G156" s="12">
        <v>23</v>
      </c>
      <c r="H156" s="12">
        <v>104</v>
      </c>
      <c r="I156" s="12">
        <v>101</v>
      </c>
      <c r="J156" s="12">
        <v>26</v>
      </c>
      <c r="K156" s="27">
        <v>13534186</v>
      </c>
      <c r="L156" s="25">
        <v>65546499</v>
      </c>
      <c r="M156" s="25">
        <v>62797467</v>
      </c>
      <c r="N156" s="12">
        <v>16283218</v>
      </c>
      <c r="O156" s="23">
        <f>IFERROR(J156/(I156/9),0)</f>
        <v>2.3168316831683171</v>
      </c>
      <c r="P156" s="23">
        <f t="shared" si="2"/>
        <v>10.631794007265844</v>
      </c>
      <c r="Q156" s="23">
        <f>P156+O156</f>
        <v>12.948625690434161</v>
      </c>
      <c r="R156" s="13" t="str">
        <f>IF(Q156=0,"Bán chậm cấp 5",IF(Q156&gt;48,"Bán chậm cấp 4",IF(Q156&gt;36,"Bán chậm cấp 3",IF(Q156&gt;24,"Bán chậm cấp 2",IF(Q156&gt;6,"Bán chậm cấp 1","Bán được")))))</f>
        <v>Bán chậm cấp 1</v>
      </c>
    </row>
    <row r="157" spans="1:18" x14ac:dyDescent="0.25">
      <c r="A157" s="25" t="s">
        <v>88</v>
      </c>
      <c r="B157" s="25" t="s">
        <v>89</v>
      </c>
      <c r="C157" s="25" t="s">
        <v>8</v>
      </c>
      <c r="D157" s="12">
        <v>1715940</v>
      </c>
      <c r="E157" s="12">
        <v>1800000</v>
      </c>
      <c r="F157" s="12"/>
      <c r="G157" s="12">
        <v>24</v>
      </c>
      <c r="H157" s="12">
        <v>0</v>
      </c>
      <c r="I157" s="12">
        <v>0</v>
      </c>
      <c r="J157" s="12">
        <v>24</v>
      </c>
      <c r="K157" s="27">
        <v>36770147</v>
      </c>
      <c r="L157" s="25">
        <v>0</v>
      </c>
      <c r="M157" s="25">
        <v>0</v>
      </c>
      <c r="N157" s="12">
        <v>36770147</v>
      </c>
      <c r="O157" s="23">
        <f>IFERROR(J157/(I157/9),0)</f>
        <v>0</v>
      </c>
      <c r="P157" s="23">
        <f t="shared" si="2"/>
        <v>10.863096462029883</v>
      </c>
      <c r="Q157" s="23">
        <f>P157+O157</f>
        <v>10.863096462029883</v>
      </c>
      <c r="R157" s="13" t="str">
        <f>IF(Q157=0,"Bán chậm cấp 5",IF(Q157&gt;48,"Bán chậm cấp 4",IF(Q157&gt;36,"Bán chậm cấp 3",IF(Q157&gt;24,"Bán chậm cấp 2",IF(Q157&gt;6,"Bán chậm cấp 1","Bán được")))))</f>
        <v>Bán chậm cấp 1</v>
      </c>
    </row>
    <row r="158" spans="1:18" x14ac:dyDescent="0.25">
      <c r="A158" s="25" t="s">
        <v>40</v>
      </c>
      <c r="B158" s="25" t="s">
        <v>41</v>
      </c>
      <c r="C158" s="25" t="s">
        <v>8</v>
      </c>
      <c r="D158" s="12">
        <v>200718</v>
      </c>
      <c r="E158" s="12">
        <v>300000</v>
      </c>
      <c r="F158" s="12">
        <v>300000</v>
      </c>
      <c r="G158" s="12">
        <v>25</v>
      </c>
      <c r="H158" s="12">
        <v>55</v>
      </c>
      <c r="I158" s="12">
        <v>36</v>
      </c>
      <c r="J158" s="12">
        <v>44</v>
      </c>
      <c r="K158" s="27">
        <v>3887762</v>
      </c>
      <c r="L158" s="25">
        <v>11098990</v>
      </c>
      <c r="M158" s="25">
        <v>6451642</v>
      </c>
      <c r="N158" s="12">
        <v>8535110</v>
      </c>
      <c r="O158" s="23">
        <f>IFERROR(J158/(I158/9),0)</f>
        <v>11</v>
      </c>
      <c r="P158" s="23">
        <f t="shared" si="2"/>
        <v>10.913353139523796</v>
      </c>
      <c r="Q158" s="23">
        <f>P158+O158</f>
        <v>21.913353139523796</v>
      </c>
      <c r="R158" s="13" t="str">
        <f>IF(Q158=0,"Bán chậm cấp 5",IF(Q158&gt;48,"Bán chậm cấp 4",IF(Q158&gt;36,"Bán chậm cấp 3",IF(Q158&gt;24,"Bán chậm cấp 2",IF(Q158&gt;6,"Bán chậm cấp 1","Bán được")))))</f>
        <v>Bán chậm cấp 1</v>
      </c>
    </row>
    <row r="159" spans="1:18" x14ac:dyDescent="0.25">
      <c r="A159" s="25" t="s">
        <v>156</v>
      </c>
      <c r="B159" s="25" t="s">
        <v>157</v>
      </c>
      <c r="C159" s="25" t="s">
        <v>8</v>
      </c>
      <c r="D159" s="12">
        <v>610870</v>
      </c>
      <c r="E159" s="12">
        <v>670000</v>
      </c>
      <c r="F159" s="12">
        <v>670000</v>
      </c>
      <c r="G159" s="12">
        <v>30</v>
      </c>
      <c r="H159" s="12">
        <v>0</v>
      </c>
      <c r="I159" s="12">
        <v>1</v>
      </c>
      <c r="J159" s="12">
        <v>29</v>
      </c>
      <c r="K159" s="27">
        <v>16362598</v>
      </c>
      <c r="L159" s="25">
        <v>0</v>
      </c>
      <c r="M159" s="25">
        <v>545420</v>
      </c>
      <c r="N159" s="12">
        <v>15817178</v>
      </c>
      <c r="O159" s="23">
        <f>IFERROR((365/30)/((M159/I159)/(N159/J159)),0)</f>
        <v>12.166665128255058</v>
      </c>
      <c r="P159" s="23">
        <f t="shared" si="2"/>
        <v>10.863101000989698</v>
      </c>
      <c r="Q159" s="29">
        <f>P159+O159</f>
        <v>23.029766129244756</v>
      </c>
      <c r="R159" s="13" t="str">
        <f>IF(Q159=0,"Bán chậm cấp 5",IF(Q159&gt;48,"Bán chậm cấp 4",IF(Q159&gt;36,"Bán chậm cấp 3",IF(Q159&gt;24,"Bán chậm cấp 2",IF(Q159&gt;6,"Bán chậm cấp 1","Bán được")))))</f>
        <v>Bán chậm cấp 1</v>
      </c>
    </row>
    <row r="160" spans="1:18" x14ac:dyDescent="0.25">
      <c r="A160" s="25" t="s">
        <v>154</v>
      </c>
      <c r="B160" s="25" t="s">
        <v>155</v>
      </c>
      <c r="C160" s="25" t="s">
        <v>8</v>
      </c>
      <c r="D160" s="12">
        <v>628487</v>
      </c>
      <c r="E160" s="12">
        <v>670000</v>
      </c>
      <c r="F160" s="12"/>
      <c r="G160" s="12">
        <v>30</v>
      </c>
      <c r="H160" s="12">
        <v>0</v>
      </c>
      <c r="I160" s="12">
        <v>0</v>
      </c>
      <c r="J160" s="12">
        <v>30</v>
      </c>
      <c r="K160" s="27">
        <v>16834463</v>
      </c>
      <c r="L160" s="25">
        <v>0</v>
      </c>
      <c r="M160" s="25">
        <v>0</v>
      </c>
      <c r="N160" s="12">
        <v>16834463</v>
      </c>
      <c r="O160" s="23">
        <f>IFERROR(J160/(I160/9),0)</f>
        <v>0</v>
      </c>
      <c r="P160" s="23">
        <f t="shared" si="2"/>
        <v>10.863088646932148</v>
      </c>
      <c r="Q160" s="23">
        <f>P160+O160</f>
        <v>10.863088646932148</v>
      </c>
      <c r="R160" s="13" t="str">
        <f>IF(Q160=0,"Bán chậm cấp 5",IF(Q160&gt;48,"Bán chậm cấp 4",IF(Q160&gt;36,"Bán chậm cấp 3",IF(Q160&gt;24,"Bán chậm cấp 2",IF(Q160&gt;6,"Bán chậm cấp 1","Bán được")))))</f>
        <v>Bán chậm cấp 1</v>
      </c>
    </row>
    <row r="161" spans="1:18" x14ac:dyDescent="0.25">
      <c r="A161" s="25" t="s">
        <v>48</v>
      </c>
      <c r="B161" s="25" t="s">
        <v>49</v>
      </c>
      <c r="C161" s="25" t="s">
        <v>8</v>
      </c>
      <c r="D161" s="12">
        <v>865578</v>
      </c>
      <c r="E161" s="12">
        <v>860000</v>
      </c>
      <c r="F161" s="12">
        <v>860000</v>
      </c>
      <c r="G161" s="12">
        <v>36</v>
      </c>
      <c r="H161" s="12">
        <v>1</v>
      </c>
      <c r="I161" s="12">
        <v>14</v>
      </c>
      <c r="J161" s="12">
        <v>23</v>
      </c>
      <c r="K161" s="27">
        <v>27822159</v>
      </c>
      <c r="L161" s="25">
        <v>772838</v>
      </c>
      <c r="M161" s="25">
        <v>10819731</v>
      </c>
      <c r="N161" s="12">
        <v>17775266</v>
      </c>
      <c r="O161" s="23">
        <f>IFERROR((365/30)/((M161/I161)/(N161/J161)),0)</f>
        <v>12.1666623153838</v>
      </c>
      <c r="P161" s="23">
        <f t="shared" si="2"/>
        <v>10.863098216086378</v>
      </c>
      <c r="Q161" s="30">
        <f>P161+O161</f>
        <v>23.029760531470178</v>
      </c>
      <c r="R161" s="13" t="str">
        <f>IF(Q161=0,"Bán chậm cấp 5",IF(Q161&gt;48,"Bán chậm cấp 4",IF(Q161&gt;36,"Bán chậm cấp 3",IF(Q161&gt;24,"Bán chậm cấp 2",IF(Q161&gt;6,"Bán chậm cấp 1","Bán được")))))</f>
        <v>Bán chậm cấp 1</v>
      </c>
    </row>
    <row r="162" spans="1:18" x14ac:dyDescent="0.25">
      <c r="A162" s="25" t="s">
        <v>230</v>
      </c>
      <c r="B162" s="25" t="s">
        <v>231</v>
      </c>
      <c r="C162" s="25" t="s">
        <v>8</v>
      </c>
      <c r="D162" s="12">
        <v>108388</v>
      </c>
      <c r="E162" s="12">
        <v>110000</v>
      </c>
      <c r="F162" s="12">
        <v>110000</v>
      </c>
      <c r="G162" s="12">
        <v>39</v>
      </c>
      <c r="H162" s="12">
        <v>21</v>
      </c>
      <c r="I162" s="12">
        <v>33</v>
      </c>
      <c r="J162" s="12">
        <v>27</v>
      </c>
      <c r="K162" s="27">
        <v>3743690</v>
      </c>
      <c r="L162" s="25">
        <v>2051343</v>
      </c>
      <c r="M162" s="25">
        <v>3193565</v>
      </c>
      <c r="N162" s="12">
        <v>2601468</v>
      </c>
      <c r="O162" s="23">
        <f>IFERROR(J162/(I162/9),0)</f>
        <v>7.3636363636363642</v>
      </c>
      <c r="P162" s="23">
        <f t="shared" si="2"/>
        <v>10.791676358745592</v>
      </c>
      <c r="Q162" s="23">
        <f>P162+O162</f>
        <v>18.155312722381957</v>
      </c>
      <c r="R162" s="13" t="str">
        <f>IF(Q162=0,"Bán chậm cấp 5",IF(Q162&gt;48,"Bán chậm cấp 4",IF(Q162&gt;36,"Bán chậm cấp 3",IF(Q162&gt;24,"Bán chậm cấp 2",IF(Q162&gt;6,"Bán chậm cấp 1","Bán được")))))</f>
        <v>Bán chậm cấp 1</v>
      </c>
    </row>
    <row r="163" spans="1:18" x14ac:dyDescent="0.25">
      <c r="A163" s="25" t="s">
        <v>232</v>
      </c>
      <c r="B163" s="25" t="s">
        <v>233</v>
      </c>
      <c r="C163" s="25" t="s">
        <v>8</v>
      </c>
      <c r="D163" s="12">
        <v>108374</v>
      </c>
      <c r="E163" s="12">
        <v>110000</v>
      </c>
      <c r="F163" s="12">
        <v>110000</v>
      </c>
      <c r="G163" s="12">
        <v>39</v>
      </c>
      <c r="H163" s="12">
        <v>20</v>
      </c>
      <c r="I163" s="12">
        <v>34</v>
      </c>
      <c r="J163" s="12">
        <v>25</v>
      </c>
      <c r="K163" s="27">
        <v>3743690</v>
      </c>
      <c r="L163" s="25">
        <v>1954992</v>
      </c>
      <c r="M163" s="25">
        <v>3289915</v>
      </c>
      <c r="N163" s="12">
        <v>2408767</v>
      </c>
      <c r="O163" s="23">
        <f>IFERROR(J163/(I163/9),0)</f>
        <v>6.6176470588235299</v>
      </c>
      <c r="P163" s="23">
        <f t="shared" si="2"/>
        <v>10.792327596448411</v>
      </c>
      <c r="Q163" s="23">
        <f>P163+O163</f>
        <v>17.409974655271942</v>
      </c>
      <c r="R163" s="13" t="str">
        <f>IF(Q163=0,"Bán chậm cấp 5",IF(Q163&gt;48,"Bán chậm cấp 4",IF(Q163&gt;36,"Bán chậm cấp 3",IF(Q163&gt;24,"Bán chậm cấp 2",IF(Q163&gt;6,"Bán chậm cấp 1","Bán được")))))</f>
        <v>Bán chậm cấp 1</v>
      </c>
    </row>
    <row r="164" spans="1:18" x14ac:dyDescent="0.25">
      <c r="A164" s="25" t="s">
        <v>150</v>
      </c>
      <c r="B164" s="25" t="s">
        <v>151</v>
      </c>
      <c r="C164" s="25" t="s">
        <v>8</v>
      </c>
      <c r="D164" s="12">
        <v>897360</v>
      </c>
      <c r="E164" s="12">
        <v>1030000</v>
      </c>
      <c r="F164" s="12">
        <v>1000000</v>
      </c>
      <c r="G164" s="12">
        <v>39</v>
      </c>
      <c r="H164" s="12">
        <v>1</v>
      </c>
      <c r="I164" s="12">
        <v>40</v>
      </c>
      <c r="J164" s="12">
        <v>0</v>
      </c>
      <c r="K164" s="27">
        <v>31305629</v>
      </c>
      <c r="L164" s="25">
        <v>801214</v>
      </c>
      <c r="M164" s="25">
        <v>32048567</v>
      </c>
      <c r="N164" s="12">
        <v>58276</v>
      </c>
      <c r="O164" s="23">
        <f>IFERROR(J164/(I164/9),0)</f>
        <v>0</v>
      </c>
      <c r="P164" s="23">
        <f t="shared" si="2"/>
        <v>10.863093679128152</v>
      </c>
      <c r="Q164" s="23">
        <f>P164+O164</f>
        <v>10.863093679128152</v>
      </c>
      <c r="R164" s="13" t="str">
        <f>IF(Q164=0,"Bán chậm cấp 5",IF(Q164&gt;48,"Bán chậm cấp 4",IF(Q164&gt;36,"Bán chậm cấp 3",IF(Q164&gt;24,"Bán chậm cấp 2",IF(Q164&gt;6,"Bán chậm cấp 1","Bán được")))))</f>
        <v>Bán chậm cấp 1</v>
      </c>
    </row>
    <row r="165" spans="1:18" x14ac:dyDescent="0.25">
      <c r="A165" s="25" t="s">
        <v>152</v>
      </c>
      <c r="B165" s="25" t="s">
        <v>153</v>
      </c>
      <c r="C165" s="25" t="s">
        <v>8</v>
      </c>
      <c r="D165" s="12">
        <v>985993</v>
      </c>
      <c r="E165" s="12">
        <v>1030000</v>
      </c>
      <c r="F165" s="12">
        <v>1030000</v>
      </c>
      <c r="G165" s="12">
        <v>40</v>
      </c>
      <c r="H165" s="12">
        <v>1</v>
      </c>
      <c r="I165" s="12">
        <v>41</v>
      </c>
      <c r="J165" s="12">
        <v>0</v>
      </c>
      <c r="K165" s="27">
        <v>35214053</v>
      </c>
      <c r="L165" s="25">
        <v>880351</v>
      </c>
      <c r="M165" s="25">
        <v>36094404</v>
      </c>
      <c r="N165" s="12">
        <v>0</v>
      </c>
      <c r="O165" s="23">
        <f>IFERROR(J165/(I165/9),0)</f>
        <v>0</v>
      </c>
      <c r="P165" s="23">
        <f t="shared" si="2"/>
        <v>10.863100379556126</v>
      </c>
      <c r="Q165" s="23">
        <f>P165+O165</f>
        <v>10.863100379556126</v>
      </c>
      <c r="R165" s="13" t="str">
        <f>IF(Q165=0,"Bán chậm cấp 5",IF(Q165&gt;48,"Bán chậm cấp 4",IF(Q165&gt;36,"Bán chậm cấp 3",IF(Q165&gt;24,"Bán chậm cấp 2",IF(Q165&gt;6,"Bán chậm cấp 1","Bán được")))))</f>
        <v>Bán chậm cấp 1</v>
      </c>
    </row>
    <row r="166" spans="1:18" x14ac:dyDescent="0.25">
      <c r="A166" s="25" t="s">
        <v>202</v>
      </c>
      <c r="B166" s="25" t="s">
        <v>203</v>
      </c>
      <c r="C166" s="25" t="s">
        <v>8</v>
      </c>
      <c r="D166" s="12">
        <v>260810</v>
      </c>
      <c r="E166" s="12">
        <v>330000</v>
      </c>
      <c r="F166" s="12">
        <v>330000</v>
      </c>
      <c r="G166" s="12">
        <v>104</v>
      </c>
      <c r="H166" s="12">
        <v>4</v>
      </c>
      <c r="I166" s="12">
        <v>6</v>
      </c>
      <c r="J166" s="12">
        <v>102</v>
      </c>
      <c r="K166" s="27">
        <v>23622074</v>
      </c>
      <c r="L166" s="25">
        <v>942927</v>
      </c>
      <c r="M166" s="25">
        <v>1397197</v>
      </c>
      <c r="N166" s="12">
        <v>23167804</v>
      </c>
      <c r="O166" s="23">
        <f>(365/30)/((M166/I166)/(N166/J166))</f>
        <v>11.867245158222737</v>
      </c>
      <c r="P166" s="23">
        <f t="shared" si="2"/>
        <v>10.595758788062433</v>
      </c>
      <c r="Q166" s="29">
        <f>P166+O166</f>
        <v>22.46300394628517</v>
      </c>
      <c r="R166" s="13" t="str">
        <f>IF(Q166=0,"Bán chậm cấp 5",IF(Q166&gt;48,"Bán chậm cấp 4",IF(Q166&gt;36,"Bán chậm cấp 3",IF(Q166&gt;24,"Bán chậm cấp 2",IF(Q166&gt;6,"Bán chậm cấp 1","Bán được")))))</f>
        <v>Bán chậm cấp 1</v>
      </c>
    </row>
    <row r="167" spans="1:18" x14ac:dyDescent="0.25">
      <c r="A167" s="25" t="s">
        <v>273</v>
      </c>
      <c r="B167" s="25" t="s">
        <v>274</v>
      </c>
      <c r="C167" s="25" t="s">
        <v>8</v>
      </c>
      <c r="D167" s="12">
        <v>16926</v>
      </c>
      <c r="E167" s="12">
        <v>18000</v>
      </c>
      <c r="F167" s="12"/>
      <c r="G167" s="12">
        <v>120</v>
      </c>
      <c r="H167" s="12">
        <v>0</v>
      </c>
      <c r="I167" s="12">
        <v>0</v>
      </c>
      <c r="J167" s="12">
        <v>120</v>
      </c>
      <c r="K167" s="27">
        <v>1813512</v>
      </c>
      <c r="L167" s="25">
        <v>0</v>
      </c>
      <c r="M167" s="25">
        <v>0</v>
      </c>
      <c r="N167" s="12">
        <v>1813512</v>
      </c>
      <c r="O167" s="24">
        <f>IFERROR(J167/(I167/9),0)</f>
        <v>0</v>
      </c>
      <c r="P167" s="23">
        <f t="shared" si="2"/>
        <v>10.863167119618733</v>
      </c>
      <c r="Q167" s="24">
        <f>P167+O167</f>
        <v>10.863167119618733</v>
      </c>
      <c r="R167" s="13" t="str">
        <f>IF(Q167=0,"Bán chậm cấp 5",IF(Q167&gt;48,"Bán chậm cấp 4",IF(Q167&gt;36,"Bán chậm cấp 3",IF(Q167&gt;24,"Bán chậm cấp 2",IF(Q167&gt;6,"Bán chậm cấp 1","Bán được")))))</f>
        <v>Bán chậm cấp 1</v>
      </c>
    </row>
    <row r="168" spans="1:18" x14ac:dyDescent="0.25">
      <c r="A168" s="25" t="s">
        <v>104</v>
      </c>
      <c r="B168" s="25" t="s">
        <v>105</v>
      </c>
      <c r="C168" s="25" t="s">
        <v>8</v>
      </c>
      <c r="D168" s="12">
        <v>925558</v>
      </c>
      <c r="E168" s="12">
        <v>1000000</v>
      </c>
      <c r="F168" s="12">
        <v>950000</v>
      </c>
      <c r="G168" s="12">
        <v>271</v>
      </c>
      <c r="H168" s="12">
        <v>181</v>
      </c>
      <c r="I168" s="12">
        <v>452</v>
      </c>
      <c r="J168" s="12">
        <v>0</v>
      </c>
      <c r="K168" s="27">
        <v>224277944</v>
      </c>
      <c r="L168" s="25">
        <v>149250679</v>
      </c>
      <c r="M168" s="25">
        <v>373528623</v>
      </c>
      <c r="N168" s="12">
        <v>0</v>
      </c>
      <c r="O168" s="23">
        <f>IFERROR(J168/(I168/9),0)</f>
        <v>0</v>
      </c>
      <c r="P168" s="23">
        <f t="shared" si="2"/>
        <v>10.856320231198538</v>
      </c>
      <c r="Q168" s="23">
        <f>P168+O168</f>
        <v>10.856320231198538</v>
      </c>
      <c r="R168" s="13" t="str">
        <f>IF(Q168=0,"Bán chậm cấp 5",IF(Q168&gt;48,"Bán chậm cấp 4",IF(Q168&gt;36,"Bán chậm cấp 3",IF(Q168&gt;24,"Bán chậm cấp 2",IF(Q168&gt;6,"Bán chậm cấp 1","Bán được")))))</f>
        <v>Bán chậm cấp 1</v>
      </c>
    </row>
    <row r="169" spans="1:18" x14ac:dyDescent="0.25">
      <c r="A169" s="25" t="s">
        <v>106</v>
      </c>
      <c r="B169" s="25" t="s">
        <v>107</v>
      </c>
      <c r="C169" s="25" t="s">
        <v>8</v>
      </c>
      <c r="D169" s="12">
        <v>968107</v>
      </c>
      <c r="E169" s="12">
        <v>1000000</v>
      </c>
      <c r="F169" s="12">
        <v>1000000</v>
      </c>
      <c r="G169" s="12">
        <v>307</v>
      </c>
      <c r="H169" s="12">
        <v>356</v>
      </c>
      <c r="I169" s="12">
        <v>621</v>
      </c>
      <c r="J169" s="12">
        <v>42</v>
      </c>
      <c r="K169" s="27">
        <v>254946972</v>
      </c>
      <c r="L169" s="25">
        <v>318144260</v>
      </c>
      <c r="M169" s="25">
        <v>536780611</v>
      </c>
      <c r="N169" s="12">
        <v>36310621</v>
      </c>
      <c r="O169" s="23">
        <f>IFERROR(J169/(I169/9),0)</f>
        <v>0.60869565217391308</v>
      </c>
      <c r="P169" s="23">
        <f t="shared" si="2"/>
        <v>10.488178704531551</v>
      </c>
      <c r="Q169" s="23">
        <f>P169+O169</f>
        <v>11.096874356705463</v>
      </c>
      <c r="R169" s="13" t="str">
        <f>IF(Q169=0,"Bán chậm cấp 5",IF(Q169&gt;48,"Bán chậm cấp 4",IF(Q169&gt;36,"Bán chậm cấp 3",IF(Q169&gt;24,"Bán chậm cấp 2",IF(Q169&gt;6,"Bán chậm cấp 1","Bán được")))))</f>
        <v>Bán chậm cấp 1</v>
      </c>
    </row>
    <row r="1048551" spans="11:11" x14ac:dyDescent="0.25">
      <c r="K1048551" s="6"/>
    </row>
    <row r="1048552" spans="11:11" x14ac:dyDescent="0.25">
      <c r="K1048552" s="12"/>
    </row>
    <row r="1048553" spans="11:11" x14ac:dyDescent="0.25">
      <c r="K1048553" s="12"/>
    </row>
    <row r="1048554" spans="11:11" x14ac:dyDescent="0.25">
      <c r="K1048554" s="12"/>
    </row>
    <row r="1048555" spans="11:11" x14ac:dyDescent="0.25">
      <c r="K1048555" s="12"/>
    </row>
    <row r="1048556" spans="11:11" x14ac:dyDescent="0.25">
      <c r="K1048556" s="12"/>
    </row>
    <row r="1048557" spans="11:11" x14ac:dyDescent="0.25">
      <c r="K1048557" s="12"/>
    </row>
    <row r="1048558" spans="11:11" x14ac:dyDescent="0.25">
      <c r="K1048558" s="12"/>
    </row>
    <row r="1048559" spans="11:11" x14ac:dyDescent="0.25">
      <c r="K1048559" s="12"/>
    </row>
    <row r="1048560" spans="11:11" x14ac:dyDescent="0.25">
      <c r="K1048560" s="12"/>
    </row>
    <row r="1048561" spans="11:11" x14ac:dyDescent="0.25">
      <c r="K1048561" s="12"/>
    </row>
    <row r="1048562" spans="11:11" x14ac:dyDescent="0.25">
      <c r="K1048562" s="12"/>
    </row>
    <row r="1048563" spans="11:11" x14ac:dyDescent="0.25">
      <c r="K1048563" s="12"/>
    </row>
    <row r="1048564" spans="11:11" x14ac:dyDescent="0.25">
      <c r="K1048564" s="12"/>
    </row>
    <row r="1048565" spans="11:11" x14ac:dyDescent="0.25">
      <c r="K1048565" s="12"/>
    </row>
    <row r="1048566" spans="11:11" x14ac:dyDescent="0.25">
      <c r="K1048566" s="12"/>
    </row>
    <row r="1048567" spans="11:11" x14ac:dyDescent="0.25">
      <c r="K1048567" s="12"/>
    </row>
    <row r="1048568" spans="11:11" x14ac:dyDescent="0.25">
      <c r="K1048568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6" sqref="F6"/>
    </sheetView>
  </sheetViews>
  <sheetFormatPr defaultRowHeight="15" x14ac:dyDescent="0.25"/>
  <cols>
    <col min="1" max="1" width="27" bestFit="1" customWidth="1"/>
  </cols>
  <sheetData>
    <row r="1" spans="1:2" x14ac:dyDescent="0.25">
      <c r="A1" s="2" t="s">
        <v>346</v>
      </c>
      <c r="B1" s="3" t="s">
        <v>374</v>
      </c>
    </row>
    <row r="2" spans="1:2" x14ac:dyDescent="0.25">
      <c r="A2" s="2" t="s">
        <v>351</v>
      </c>
      <c r="B2" s="3" t="s">
        <v>373</v>
      </c>
    </row>
    <row r="3" spans="1:2" x14ac:dyDescent="0.25">
      <c r="A3" s="2" t="s">
        <v>349</v>
      </c>
      <c r="B3" s="3" t="s">
        <v>350</v>
      </c>
    </row>
    <row r="4" spans="1:2" x14ac:dyDescent="0.25">
      <c r="A4" s="1" t="s">
        <v>348</v>
      </c>
      <c r="B4" s="3" t="s">
        <v>352</v>
      </c>
    </row>
    <row r="5" spans="1:2" x14ac:dyDescent="0.25">
      <c r="A5" s="1" t="s">
        <v>353</v>
      </c>
      <c r="B5" s="4" t="s">
        <v>354</v>
      </c>
    </row>
    <row r="6" spans="1:2" x14ac:dyDescent="0.25">
      <c r="A6" s="1" t="s">
        <v>358</v>
      </c>
      <c r="B6" s="4" t="s">
        <v>359</v>
      </c>
    </row>
    <row r="7" spans="1:2" x14ac:dyDescent="0.25">
      <c r="A7" s="1" t="s">
        <v>361</v>
      </c>
      <c r="B7" s="4" t="s">
        <v>362</v>
      </c>
    </row>
    <row r="9" spans="1:2" x14ac:dyDescent="0.25">
      <c r="A9" s="1" t="s">
        <v>365</v>
      </c>
      <c r="B9" s="17" t="s">
        <v>372</v>
      </c>
    </row>
    <row r="10" spans="1:2" x14ac:dyDescent="0.25">
      <c r="A10" s="1" t="s">
        <v>366</v>
      </c>
      <c r="B10" s="17" t="s">
        <v>369</v>
      </c>
    </row>
    <row r="11" spans="1:2" x14ac:dyDescent="0.25">
      <c r="A11" s="1" t="s">
        <v>367</v>
      </c>
      <c r="B11" s="17" t="s">
        <v>370</v>
      </c>
    </row>
    <row r="12" spans="1:2" x14ac:dyDescent="0.25">
      <c r="A12" s="1" t="s">
        <v>368</v>
      </c>
      <c r="B12" s="17" t="s">
        <v>371</v>
      </c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Công thức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2022-10-03T08:31:01Z</dcterms:created>
  <dcterms:modified xsi:type="dcterms:W3CDTF">2022-10-05T09:54:48Z</dcterms:modified>
</cp:coreProperties>
</file>