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-MC\Mobile4Sales\documents\Mobile4Sales\"/>
    </mc:Choice>
  </mc:AlternateContent>
  <bookViews>
    <workbookView xWindow="0" yWindow="0" windowWidth="20460" windowHeight="6990" tabRatio="940" firstSheet="89" activeTab="94"/>
  </bookViews>
  <sheets>
    <sheet name="drools" sheetId="67" r:id="rId1"/>
    <sheet name="rules_service" sheetId="89" r:id="rId2"/>
    <sheet name="BPM_CODE" sheetId="60" r:id="rId3"/>
    <sheet name="unique  key" sheetId="79" r:id="rId4"/>
    <sheet name="trigger" sheetId="88" r:id="rId5"/>
    <sheet name="Tables" sheetId="1" r:id="rId6"/>
    <sheet name="mysql" sheetId="3" r:id="rId7"/>
    <sheet name="CUST_PERSONAL_INFO" sheetId="2" r:id="rId8"/>
    <sheet name="CUST_ADDL_INFO" sheetId="5" r:id="rId9"/>
    <sheet name="CUST_FINANCIAL_INFO" sheetId="8" r:id="rId10"/>
    <sheet name="CUST_CONTACT_INFO" sheetId="9" r:id="rId11"/>
    <sheet name="CUST_ADDR_INFO" sheetId="104" r:id="rId12"/>
    <sheet name="CUST_COMPANY_INFO" sheetId="27" r:id="rId13"/>
    <sheet name="CUST_ACCOUNT_LINK" sheetId="18" r:id="rId14"/>
    <sheet name="CUST_IDENTITY" sheetId="26" r:id="rId15"/>
    <sheet name="CREDIT_APP_REQUEST" sheetId="14" r:id="rId16"/>
    <sheet name="CREDIT_APP_LMS" sheetId="32" r:id="rId17"/>
    <sheet name="CREDIT_APP_ADDITIONAL" sheetId="53" r:id="rId18"/>
    <sheet name="CREDIT_APP_OUTSTANDING" sheetId="65" r:id="rId19"/>
    <sheet name="CREDIT_APP_TRANSACTION" sheetId="66" r:id="rId20"/>
    <sheet name="CREDIT_APP_APPRAISAL" sheetId="33" r:id="rId21"/>
    <sheet name="CREDIT_APP_BPM" sheetId="25" r:id="rId22"/>
    <sheet name="CREDIT_APP_COMMODITIES" sheetId="30" r:id="rId23"/>
    <sheet name="COMM_BRAND" sheetId="29" r:id="rId24"/>
    <sheet name="CODE_TABLE" sheetId="13" r:id="rId25"/>
    <sheet name="PARAMETERS" sheetId="54" r:id="rId26"/>
    <sheet name="PARAMETER_DETAIL" sheetId="61" r:id="rId27"/>
    <sheet name="SYSTEM_DEFINE_FIELDS" sheetId="80" r:id="rId28"/>
    <sheet name="POSTING_CONFIGURATION" sheetId="48" r:id="rId29"/>
    <sheet name="POSTING_INSTANCE" sheetId="56" r:id="rId30"/>
    <sheet name="SCHEDULER" sheetId="49" r:id="rId31"/>
    <sheet name="SCHEDULE_INSTANCE" sheetId="50" r:id="rId32"/>
    <sheet name="FUNCTIONS" sheetId="40" r:id="rId33"/>
    <sheet name="SERVICES" sheetId="43" r:id="rId34"/>
    <sheet name="FIELDS" sheetId="46" r:id="rId35"/>
    <sheet name="MENU" sheetId="41" r:id="rId36"/>
    <sheet name="ROLES" sheetId="42" r:id="rId37"/>
    <sheet name="ROLE_DETAILS" sheetId="44" r:id="rId38"/>
    <sheet name="TEAMS" sheetId="77" r:id="rId39"/>
    <sheet name="TEAM_MEMBER" sheetId="76" r:id="rId40"/>
    <sheet name="USERS_SESSION" sheetId="39" r:id="rId41"/>
    <sheet name="INTEREST_TABLE" sheetId="21" r:id="rId42"/>
    <sheet name="RULES" sheetId="52" r:id="rId43"/>
    <sheet name="RULE_DETAIL" sheetId="83" r:id="rId44"/>
    <sheet name="RULE_OUTPUT" sheetId="85" r:id="rId45"/>
    <sheet name="RULE_OUTPUT_DETAIL" sheetId="101" r:id="rId46"/>
    <sheet name="RULE_PARAMETERS" sheetId="84" r:id="rId47"/>
    <sheet name="RULE_PARAMETER_DETAIL" sheetId="87" r:id="rId48"/>
    <sheet name="RULE_PARAMETER_LINK" sheetId="86" r:id="rId49"/>
    <sheet name="PARTNER" sheetId="51" r:id="rId50"/>
    <sheet name="AUDIT_TRANS" sheetId="19" r:id="rId51"/>
    <sheet name="MESSAGE_LOG" sheetId="20" r:id="rId52"/>
    <sheet name="NOTIFICATION_TEMPLATE" sheetId="68" r:id="rId53"/>
    <sheet name="UPL_BPM_CODE" sheetId="55" r:id="rId54"/>
    <sheet name="UPL_BPM_SYSDETAIL" sheetId="63" r:id="rId55"/>
    <sheet name="UPL_CC_STATEMENT" sheetId="64" r:id="rId56"/>
    <sheet name="UPL_MASTER" sheetId="69" r:id="rId57"/>
    <sheet name="UPL_DETAIL" sheetId="78" r:id="rId58"/>
    <sheet name="UPL_CORE_CONTRACT" sheetId="70" r:id="rId59"/>
    <sheet name="UPL_CUSTOMER" sheetId="71" r:id="rId60"/>
    <sheet name="UPL_CUSTOMER_HIST" sheetId="120" r:id="rId61"/>
    <sheet name="ALLOCATION_MASTER" sheetId="72" r:id="rId62"/>
    <sheet name="ALLOCATION_DETAIL" sheetId="73" r:id="rId63"/>
    <sheet name="ALLOCATION_HIST" sheetId="103" r:id="rId64"/>
    <sheet name="CUST_PROSPECT" sheetId="74" r:id="rId65"/>
    <sheet name="CALL_RESULT" sheetId="75" r:id="rId66"/>
    <sheet name="BASE_CHECKLIST" sheetId="91" r:id="rId67"/>
    <sheet name="DOCUMENT_CHECKLIST" sheetId="92" r:id="rId68"/>
    <sheet name="DOCUMENTS" sheetId="93" r:id="rId69"/>
    <sheet name="CHECKLIST_WORKFLOW" sheetId="96" r:id="rId70"/>
    <sheet name="CREDIT_APP_DOCUMENT_IMAGE" sheetId="94" r:id="rId71"/>
    <sheet name="CREDIT_APP_CHECKLIST_DOCUMENT" sheetId="38" r:id="rId72"/>
    <sheet name="WAREHOUSE_USAGE" sheetId="97" r:id="rId73"/>
    <sheet name="WAREHOUSE_LOCATION" sheetId="98" r:id="rId74"/>
    <sheet name="WAREHOUSE_DOCUMENT" sheetId="99" r:id="rId75"/>
    <sheet name="WAREHOUSE_DOCUMENT_HIST" sheetId="100" r:id="rId76"/>
    <sheet name="STATE_TRANSACTION_MATRIX" sheetId="102" r:id="rId77"/>
    <sheet name="WH_DOCUMENT" sheetId="105" r:id="rId78"/>
    <sheet name="WH_CAVET_INFO" sheetId="106" r:id="rId79"/>
    <sheet name="WH_MAP_DOC_CODE" sheetId="107" r:id="rId80"/>
    <sheet name="WH_CODE" sheetId="108" r:id="rId81"/>
    <sheet name="WH_BORROWED_DOCUMENT" sheetId="109" r:id="rId82"/>
    <sheet name="WH_DOCUMENT_CHANGE" sheetId="110" r:id="rId83"/>
    <sheet name="WH_LETTER" sheetId="111" r:id="rId84"/>
    <sheet name="ALLOCATION_HISTORY" sheetId="112" r:id="rId85"/>
    <sheet name="INPUT_MATRIX" sheetId="113" r:id="rId86"/>
    <sheet name="MATRIX_DETAIL" sheetId="114" r:id="rId87"/>
    <sheet name="UDF_DEFINITION" sheetId="115" r:id="rId88"/>
    <sheet name="UDF_PROPERTIES" sheetId="116" r:id="rId89"/>
    <sheet name="UDF_VALUES" sheetId="119" r:id="rId90"/>
    <sheet name="CREDIT_APP_SIGNATURE" sheetId="124" r:id="rId91"/>
    <sheet name="UPL_CREDIT_APP_REQUEST" sheetId="123" r:id="rId92"/>
    <sheet name="UPL_CREDIT_APP_FILES" sheetId="125" r:id="rId93"/>
    <sheet name="UPL_CREDIT_APP_DOCUMENT" sheetId="126" r:id="rId94"/>
    <sheet name="EXTERNAL_USER_MAPPING" sheetId="127" r:id="rId95"/>
    <sheet name="PRODUCTS" sheetId="17" r:id="rId96"/>
    <sheet name="CREDIT_APP_TRAIL" sheetId="28" r:id="rId97"/>
    <sheet name="EMPLOYEES" sheetId="81" r:id="rId98"/>
    <sheet name="EMPLOYEE_LINK" sheetId="82" r:id="rId99"/>
    <sheet name="USERS" sheetId="16" r:id="rId100"/>
    <sheet name="USERS_ROLE_MAPPING" sheetId="45" r:id="rId101"/>
  </sheets>
  <definedNames>
    <definedName name="_xlnm._FilterDatabase" localSheetId="2" hidden="1">BPM_CODE!#REF!</definedName>
    <definedName name="_xlnm._FilterDatabase" localSheetId="6" hidden="1">mysql!$A$1:$F$517</definedName>
    <definedName name="bpm_code">BPM_CODE!#REF!</definedName>
    <definedName name="category">BPM_CODE!#REF!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79" l="1"/>
  <c r="K11" i="112"/>
  <c r="K16" i="109"/>
  <c r="K11" i="125"/>
  <c r="K17" i="93"/>
  <c r="K17" i="105"/>
  <c r="K17" i="104"/>
  <c r="K18" i="115"/>
  <c r="K15" i="9"/>
  <c r="K14" i="109"/>
  <c r="K8" i="107"/>
  <c r="K17" i="106"/>
  <c r="K9" i="111"/>
  <c r="K18" i="82"/>
  <c r="K9" i="108"/>
  <c r="K13" i="124"/>
  <c r="K12" i="124" s="1"/>
  <c r="K11" i="124" s="1"/>
  <c r="K13" i="119"/>
  <c r="K9" i="114"/>
  <c r="K16" i="93"/>
  <c r="K14" i="105"/>
  <c r="K11" i="120"/>
  <c r="K14" i="106"/>
  <c r="K13" i="113"/>
  <c r="K10" i="124"/>
  <c r="K33" i="123"/>
  <c r="K14" i="110"/>
  <c r="K7" i="126"/>
  <c r="K6" i="126" s="1"/>
  <c r="K13" i="116"/>
  <c r="C72" i="79" l="1"/>
  <c r="K10" i="103"/>
  <c r="K12" i="103"/>
  <c r="K13" i="100"/>
  <c r="K8" i="111"/>
  <c r="K12" i="119"/>
  <c r="K13" i="109"/>
  <c r="K12" i="116"/>
  <c r="K15" i="96"/>
  <c r="K10" i="100"/>
  <c r="K17" i="115"/>
  <c r="K7" i="107"/>
  <c r="K9" i="124"/>
  <c r="K10" i="120"/>
  <c r="K12" i="113"/>
  <c r="K11" i="116"/>
  <c r="K8" i="108"/>
  <c r="K13" i="106"/>
  <c r="K10" i="98"/>
  <c r="K16" i="97"/>
  <c r="K9" i="101"/>
  <c r="K19" i="52"/>
  <c r="K15" i="93"/>
  <c r="K32" i="123"/>
  <c r="K17" i="82"/>
  <c r="K13" i="85"/>
  <c r="K10" i="125"/>
  <c r="K10" i="112"/>
  <c r="K5" i="94"/>
  <c r="K5" i="126"/>
  <c r="K16" i="104"/>
  <c r="K17" i="102"/>
  <c r="K8" i="114"/>
  <c r="K13" i="105"/>
  <c r="K13" i="110"/>
  <c r="K18" i="96"/>
  <c r="K5" i="96"/>
  <c r="K10" i="94"/>
  <c r="K14" i="9"/>
  <c r="K16" i="105"/>
  <c r="K14" i="102"/>
  <c r="K23" i="99"/>
  <c r="K16" i="106"/>
  <c r="C65" i="79" l="1"/>
  <c r="C66" i="79"/>
  <c r="C67" i="79"/>
  <c r="C68" i="79"/>
  <c r="C69" i="79"/>
  <c r="C70" i="79"/>
  <c r="C71" i="79"/>
  <c r="K12" i="105"/>
  <c r="K7" i="114"/>
  <c r="K12" i="85"/>
  <c r="K17" i="96"/>
  <c r="K11" i="92"/>
  <c r="K31" i="123"/>
  <c r="K30" i="123" s="1"/>
  <c r="K15" i="104"/>
  <c r="K11" i="119"/>
  <c r="K14" i="96"/>
  <c r="K11" i="113"/>
  <c r="K9" i="103"/>
  <c r="K12" i="109"/>
  <c r="K16" i="102"/>
  <c r="K22" i="99"/>
  <c r="K6" i="107"/>
  <c r="K12" i="110"/>
  <c r="K11" i="105"/>
  <c r="K12" i="106"/>
  <c r="K16" i="91"/>
  <c r="K14" i="93"/>
  <c r="K9" i="112"/>
  <c r="K9" i="98"/>
  <c r="K10" i="116"/>
  <c r="K15" i="97"/>
  <c r="K8" i="124"/>
  <c r="K8" i="101"/>
  <c r="K9" i="125"/>
  <c r="K11" i="109"/>
  <c r="K18" i="52"/>
  <c r="K11" i="110"/>
  <c r="K9" i="120"/>
  <c r="K7" i="111"/>
  <c r="K13" i="102"/>
  <c r="K12" i="102" s="1"/>
  <c r="K16" i="115"/>
  <c r="K9" i="83"/>
  <c r="K13" i="9"/>
  <c r="K9" i="94"/>
  <c r="K7" i="108"/>
  <c r="K15" i="115"/>
  <c r="E6" i="88" l="1"/>
  <c r="K10" i="119"/>
  <c r="K21" i="99"/>
  <c r="K11" i="106"/>
  <c r="K17" i="99"/>
  <c r="K15" i="91"/>
  <c r="K10" i="109"/>
  <c r="K9" i="116"/>
  <c r="K29" i="123"/>
  <c r="K10" i="105"/>
  <c r="K10" i="113"/>
  <c r="K5" i="107"/>
  <c r="K14" i="97"/>
  <c r="K8" i="103"/>
  <c r="K8" i="125"/>
  <c r="K6" i="108"/>
  <c r="K6" i="111"/>
  <c r="K8" i="83"/>
  <c r="K14" i="104"/>
  <c r="K11" i="85"/>
  <c r="K14" i="115"/>
  <c r="K13" i="93"/>
  <c r="K6" i="114"/>
  <c r="K8" i="98"/>
  <c r="K11" i="102"/>
  <c r="K10" i="110"/>
  <c r="K8" i="112"/>
  <c r="K13" i="96"/>
  <c r="K8" i="120"/>
  <c r="K7" i="112"/>
  <c r="K7" i="101"/>
  <c r="K7" i="124"/>
  <c r="K9" i="119"/>
  <c r="K12" i="9"/>
  <c r="K10" i="92"/>
  <c r="E2" i="88" l="1"/>
  <c r="E3" i="88"/>
  <c r="E4" i="88"/>
  <c r="E5" i="88"/>
  <c r="E1" i="88"/>
  <c r="K10" i="106"/>
  <c r="K9" i="86"/>
  <c r="K17" i="52"/>
  <c r="K10" i="85"/>
  <c r="K5" i="108"/>
  <c r="K9" i="106"/>
  <c r="K9" i="110"/>
  <c r="K7" i="98"/>
  <c r="K13" i="97"/>
  <c r="K8" i="119"/>
  <c r="K5" i="111"/>
  <c r="K13" i="115"/>
  <c r="K28" i="123"/>
  <c r="K5" i="114"/>
  <c r="K9" i="92"/>
  <c r="K11" i="87"/>
  <c r="K13" i="104"/>
  <c r="K16" i="99"/>
  <c r="K20" i="99"/>
  <c r="K9" i="105"/>
  <c r="K7" i="119"/>
  <c r="K14" i="91"/>
  <c r="K11" i="9"/>
  <c r="K6" i="124"/>
  <c r="K11" i="84"/>
  <c r="K7" i="125"/>
  <c r="K6" i="101"/>
  <c r="K10" i="102"/>
  <c r="K12" i="93"/>
  <c r="K9" i="109"/>
  <c r="K9" i="113"/>
  <c r="K7" i="120"/>
  <c r="K6" i="120" s="1"/>
  <c r="K7" i="103"/>
  <c r="K7" i="83"/>
  <c r="K8" i="116"/>
  <c r="K6" i="112"/>
  <c r="K12" i="96"/>
  <c r="K6" i="83"/>
  <c r="K11" i="96"/>
  <c r="C63" i="79" l="1"/>
  <c r="C64" i="79"/>
  <c r="C11" i="79"/>
  <c r="K6" i="119"/>
  <c r="K11" i="93"/>
  <c r="K12" i="115"/>
  <c r="K5" i="120"/>
  <c r="K8" i="113"/>
  <c r="K6" i="98"/>
  <c r="K8" i="105"/>
  <c r="K6" i="125"/>
  <c r="K19" i="99"/>
  <c r="K10" i="87"/>
  <c r="K10" i="84"/>
  <c r="K5" i="101"/>
  <c r="K5" i="124"/>
  <c r="K13" i="91"/>
  <c r="K16" i="82"/>
  <c r="K10" i="9"/>
  <c r="K5" i="112"/>
  <c r="K8" i="106"/>
  <c r="K7" i="116"/>
  <c r="K22" i="65"/>
  <c r="K8" i="92"/>
  <c r="K10" i="96"/>
  <c r="K9" i="85"/>
  <c r="K9" i="102"/>
  <c r="K8" i="109"/>
  <c r="K12" i="97"/>
  <c r="K27" i="123"/>
  <c r="K26" i="123" s="1"/>
  <c r="K20" i="81"/>
  <c r="K18" i="41"/>
  <c r="K6" i="103"/>
  <c r="K16" i="52"/>
  <c r="K12" i="80"/>
  <c r="K8" i="110"/>
  <c r="K15" i="99"/>
  <c r="K8" i="86"/>
  <c r="K12" i="104"/>
  <c r="C15" i="79" l="1"/>
  <c r="K7" i="110"/>
  <c r="K7" i="109"/>
  <c r="K5" i="125"/>
  <c r="K8" i="102"/>
  <c r="K9" i="96"/>
  <c r="K15" i="52"/>
  <c r="K8" i="85"/>
  <c r="K5" i="98"/>
  <c r="K6" i="110"/>
  <c r="K6" i="116"/>
  <c r="K11" i="115"/>
  <c r="K11" i="104"/>
  <c r="K25" i="123"/>
  <c r="K10" i="93"/>
  <c r="K6" i="109"/>
  <c r="K7" i="86"/>
  <c r="K15" i="82"/>
  <c r="K19" i="81"/>
  <c r="K9" i="87"/>
  <c r="K7" i="105"/>
  <c r="K14" i="99"/>
  <c r="K11" i="80"/>
  <c r="K7" i="106"/>
  <c r="K5" i="119"/>
  <c r="K21" i="65"/>
  <c r="K17" i="78"/>
  <c r="K11" i="97"/>
  <c r="K5" i="103"/>
  <c r="K9" i="84"/>
  <c r="K9" i="9"/>
  <c r="K7" i="92"/>
  <c r="K7" i="113"/>
  <c r="K17" i="41"/>
  <c r="K12" i="91"/>
  <c r="C3" i="79" l="1"/>
  <c r="C4" i="79"/>
  <c r="C5" i="79"/>
  <c r="C6" i="79"/>
  <c r="C7" i="79"/>
  <c r="C8" i="79"/>
  <c r="C9" i="79"/>
  <c r="C10" i="79"/>
  <c r="C12" i="79"/>
  <c r="C13" i="79"/>
  <c r="C14" i="79"/>
  <c r="C16" i="79"/>
  <c r="C17" i="79"/>
  <c r="C18" i="79"/>
  <c r="C19" i="79"/>
  <c r="C20" i="79"/>
  <c r="C21" i="79"/>
  <c r="C22" i="79"/>
  <c r="C23" i="79"/>
  <c r="C24" i="79"/>
  <c r="C25" i="79"/>
  <c r="C26" i="79"/>
  <c r="C27" i="79"/>
  <c r="C28" i="79"/>
  <c r="C29" i="79"/>
  <c r="C30" i="79"/>
  <c r="C31" i="79"/>
  <c r="C32" i="79"/>
  <c r="C33" i="79"/>
  <c r="C34" i="79"/>
  <c r="C35" i="79"/>
  <c r="C36" i="79"/>
  <c r="C37" i="79"/>
  <c r="C38" i="79"/>
  <c r="C39" i="79"/>
  <c r="C40" i="79"/>
  <c r="C41" i="79"/>
  <c r="C42" i="79"/>
  <c r="C43" i="79"/>
  <c r="C44" i="79"/>
  <c r="C45" i="79"/>
  <c r="C46" i="79"/>
  <c r="C47" i="79"/>
  <c r="C48" i="79"/>
  <c r="C49" i="79"/>
  <c r="C50" i="79"/>
  <c r="C51" i="79"/>
  <c r="C52" i="79"/>
  <c r="C53" i="79"/>
  <c r="C54" i="79"/>
  <c r="C55" i="79"/>
  <c r="C56" i="79"/>
  <c r="C57" i="79"/>
  <c r="C58" i="79"/>
  <c r="C59" i="79"/>
  <c r="C60" i="79"/>
  <c r="C61" i="79"/>
  <c r="C62" i="79"/>
  <c r="C2" i="79"/>
  <c r="K13" i="99"/>
  <c r="K20" i="65"/>
  <c r="K10" i="115"/>
  <c r="K10" i="104"/>
  <c r="K11" i="91"/>
  <c r="K8" i="84"/>
  <c r="K8" i="87"/>
  <c r="K10" i="80"/>
  <c r="K14" i="82"/>
  <c r="K16" i="78"/>
  <c r="K16" i="41"/>
  <c r="K6" i="92"/>
  <c r="K24" i="123"/>
  <c r="K12" i="99"/>
  <c r="K18" i="81"/>
  <c r="K6" i="86"/>
  <c r="K6" i="113"/>
  <c r="K14" i="52"/>
  <c r="K5" i="109"/>
  <c r="K6" i="106"/>
  <c r="K5" i="110"/>
  <c r="K10" i="97"/>
  <c r="K9" i="93"/>
  <c r="K7" i="102"/>
  <c r="K7" i="85"/>
  <c r="K6" i="85" s="1"/>
  <c r="K8" i="9"/>
  <c r="K6" i="105"/>
  <c r="K5" i="116"/>
  <c r="N3" i="60" l="1"/>
  <c r="N4" i="60"/>
  <c r="N5" i="60"/>
  <c r="N6" i="60"/>
  <c r="N7" i="60"/>
  <c r="N8" i="60"/>
  <c r="N9" i="60"/>
  <c r="N10" i="60"/>
  <c r="N11" i="60"/>
  <c r="N12" i="60"/>
  <c r="N13" i="60"/>
  <c r="N14" i="60"/>
  <c r="N15" i="60"/>
  <c r="N16" i="60"/>
  <c r="N19" i="60"/>
  <c r="N20" i="60"/>
  <c r="N21" i="60"/>
  <c r="N22" i="60"/>
  <c r="N23" i="60"/>
  <c r="N24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4" i="60"/>
  <c r="N45" i="60"/>
  <c r="N46" i="60"/>
  <c r="N47" i="60"/>
  <c r="N48" i="60"/>
  <c r="N49" i="60"/>
  <c r="N50" i="60"/>
  <c r="N2" i="60"/>
  <c r="B36" i="67"/>
  <c r="B37" i="67"/>
  <c r="B38" i="67"/>
  <c r="B39" i="67"/>
  <c r="B40" i="67"/>
  <c r="B41" i="67"/>
  <c r="B42" i="67"/>
  <c r="B35" i="67"/>
  <c r="B24" i="67"/>
  <c r="B25" i="67"/>
  <c r="B26" i="67"/>
  <c r="B27" i="67"/>
  <c r="B28" i="67"/>
  <c r="B29" i="67"/>
  <c r="B30" i="67"/>
  <c r="B31" i="67"/>
  <c r="B32" i="67"/>
  <c r="B33" i="67"/>
  <c r="B23" i="67"/>
  <c r="B15" i="67"/>
  <c r="B16" i="67"/>
  <c r="B17" i="67"/>
  <c r="B18" i="67"/>
  <c r="B19" i="67"/>
  <c r="B20" i="67"/>
  <c r="B21" i="67"/>
  <c r="B14" i="67"/>
  <c r="B12" i="67"/>
  <c r="B10" i="67"/>
  <c r="B9" i="67"/>
  <c r="B8" i="67"/>
  <c r="B7" i="67"/>
  <c r="B6" i="67"/>
  <c r="B5" i="67"/>
  <c r="B4" i="67"/>
  <c r="B3" i="67"/>
  <c r="B2" i="67"/>
  <c r="B1" i="67"/>
  <c r="K5" i="85"/>
  <c r="K9" i="104"/>
  <c r="K15" i="41"/>
  <c r="K29" i="74"/>
  <c r="K10" i="91"/>
  <c r="K6" i="102"/>
  <c r="K8" i="93"/>
  <c r="K23" i="123"/>
  <c r="K5" i="105"/>
  <c r="K5" i="106"/>
  <c r="K7" i="84"/>
  <c r="K9" i="80"/>
  <c r="K19" i="65"/>
  <c r="K26" i="70"/>
  <c r="K16" i="72"/>
  <c r="K13" i="82"/>
  <c r="K9" i="115"/>
  <c r="K7" i="9"/>
  <c r="K5" i="113"/>
  <c r="K20" i="16"/>
  <c r="K14" i="75"/>
  <c r="K17" i="69"/>
  <c r="K5" i="92"/>
  <c r="K8" i="76"/>
  <c r="K7" i="87"/>
  <c r="K16" i="77"/>
  <c r="K15" i="68"/>
  <c r="K6" i="9"/>
  <c r="K9" i="97"/>
  <c r="K15" i="71"/>
  <c r="K12" i="73"/>
  <c r="K13" i="52"/>
  <c r="K11" i="99"/>
  <c r="K51" i="64"/>
  <c r="K5" i="102"/>
  <c r="K15" i="78"/>
  <c r="K17" i="81"/>
  <c r="K5" i="86"/>
  <c r="F121" i="60" l="1"/>
  <c r="F122" i="60"/>
  <c r="F123" i="60"/>
  <c r="F124" i="60"/>
  <c r="F125" i="60"/>
  <c r="F126" i="60"/>
  <c r="F120" i="60"/>
  <c r="K18" i="65"/>
  <c r="K12" i="52"/>
  <c r="K10" i="99"/>
  <c r="K22" i="123"/>
  <c r="K21" i="123"/>
  <c r="K12" i="82"/>
  <c r="K13" i="75"/>
  <c r="K14" i="78"/>
  <c r="K8" i="97"/>
  <c r="K18" i="32"/>
  <c r="K27" i="66"/>
  <c r="K9" i="91"/>
  <c r="K27" i="56"/>
  <c r="K6" i="87"/>
  <c r="K8" i="115"/>
  <c r="K16" i="69"/>
  <c r="K14" i="41"/>
  <c r="K13" i="41" s="1"/>
  <c r="K16" i="81"/>
  <c r="K8" i="104"/>
  <c r="K50" i="64"/>
  <c r="K8" i="80"/>
  <c r="K28" i="74"/>
  <c r="K17" i="65"/>
  <c r="K15" i="77"/>
  <c r="K14" i="68"/>
  <c r="K25" i="48"/>
  <c r="K7" i="93"/>
  <c r="K11" i="73"/>
  <c r="K15" i="72"/>
  <c r="K31" i="53"/>
  <c r="K25" i="70"/>
  <c r="K14" i="71"/>
  <c r="K7" i="76"/>
  <c r="K19" i="16"/>
  <c r="K6" i="84"/>
  <c r="K5" i="84" s="1"/>
  <c r="M59" i="60" l="1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34" i="60"/>
  <c r="M35" i="60"/>
  <c r="M36" i="60"/>
  <c r="M37" i="60"/>
  <c r="M38" i="60"/>
  <c r="M39" i="60"/>
  <c r="M40" i="60"/>
  <c r="M41" i="60"/>
  <c r="M42" i="60"/>
  <c r="M43" i="60"/>
  <c r="M44" i="60"/>
  <c r="M45" i="60"/>
  <c r="M46" i="60"/>
  <c r="M47" i="60"/>
  <c r="M48" i="60"/>
  <c r="M49" i="60"/>
  <c r="M50" i="60"/>
  <c r="M51" i="60"/>
  <c r="M52" i="60"/>
  <c r="M53" i="60"/>
  <c r="M54" i="60"/>
  <c r="M55" i="60"/>
  <c r="M56" i="60"/>
  <c r="M57" i="60"/>
  <c r="M58" i="60"/>
  <c r="M3" i="60"/>
  <c r="M4" i="60"/>
  <c r="M5" i="60"/>
  <c r="M6" i="60"/>
  <c r="M7" i="60"/>
  <c r="M8" i="60"/>
  <c r="M9" i="60"/>
  <c r="M10" i="60"/>
  <c r="M11" i="60"/>
  <c r="M12" i="60"/>
  <c r="M13" i="60"/>
  <c r="M14" i="60"/>
  <c r="M15" i="60"/>
  <c r="M16" i="60"/>
  <c r="M2" i="60"/>
  <c r="L45" i="60"/>
  <c r="L46" i="60"/>
  <c r="L47" i="60"/>
  <c r="L48" i="60"/>
  <c r="L49" i="60"/>
  <c r="L50" i="60"/>
  <c r="L44" i="60"/>
  <c r="L27" i="60"/>
  <c r="L28" i="60"/>
  <c r="L29" i="60"/>
  <c r="L30" i="60"/>
  <c r="L31" i="60"/>
  <c r="L32" i="60"/>
  <c r="L33" i="60"/>
  <c r="L34" i="60"/>
  <c r="L35" i="60"/>
  <c r="L36" i="60"/>
  <c r="L37" i="60"/>
  <c r="L38" i="60"/>
  <c r="L39" i="60"/>
  <c r="L40" i="60"/>
  <c r="L41" i="60"/>
  <c r="L42" i="60"/>
  <c r="L26" i="60"/>
  <c r="L20" i="60"/>
  <c r="L21" i="60"/>
  <c r="L22" i="60"/>
  <c r="L23" i="60"/>
  <c r="L24" i="60"/>
  <c r="L19" i="60"/>
  <c r="L3" i="60"/>
  <c r="L4" i="60"/>
  <c r="L5" i="60"/>
  <c r="L6" i="60"/>
  <c r="L7" i="60"/>
  <c r="L8" i="60"/>
  <c r="L9" i="60"/>
  <c r="L10" i="60"/>
  <c r="L11" i="60"/>
  <c r="L12" i="60"/>
  <c r="L13" i="60"/>
  <c r="L14" i="60"/>
  <c r="L15" i="60"/>
  <c r="L16" i="60"/>
  <c r="L2" i="60"/>
  <c r="L63" i="60"/>
  <c r="L64" i="60"/>
  <c r="L65" i="60"/>
  <c r="L66" i="60"/>
  <c r="L67" i="60"/>
  <c r="L62" i="60"/>
  <c r="K7" i="97"/>
  <c r="K6" i="93"/>
  <c r="K10" i="54"/>
  <c r="K26" i="66"/>
  <c r="K11" i="82"/>
  <c r="K49" i="64"/>
  <c r="K24" i="48"/>
  <c r="K17" i="51"/>
  <c r="K18" i="16"/>
  <c r="K7" i="115"/>
  <c r="K13" i="71"/>
  <c r="K8" i="61"/>
  <c r="K6" i="76"/>
  <c r="K12" i="75"/>
  <c r="K7" i="80"/>
  <c r="K9" i="99"/>
  <c r="K11" i="52"/>
  <c r="K30" i="53"/>
  <c r="K26" i="56"/>
  <c r="K13" i="68"/>
  <c r="K7" i="104"/>
  <c r="K15" i="69"/>
  <c r="K24" i="70"/>
  <c r="K5" i="87"/>
  <c r="K27" i="74"/>
  <c r="K14" i="72"/>
  <c r="K16" i="65"/>
  <c r="K12" i="41"/>
  <c r="K8" i="91"/>
  <c r="K7" i="91" s="1"/>
  <c r="K14" i="77"/>
  <c r="K15" i="81"/>
  <c r="K10" i="73"/>
  <c r="K20" i="123"/>
  <c r="K13" i="78"/>
  <c r="M266" i="3" l="1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265" i="3"/>
  <c r="I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265" i="3"/>
  <c r="K8" i="99"/>
  <c r="K12" i="78"/>
  <c r="K14" i="50"/>
  <c r="K25" i="8"/>
  <c r="K9" i="54"/>
  <c r="K6" i="91"/>
  <c r="K21" i="38"/>
  <c r="K7" i="99"/>
  <c r="K12" i="39"/>
  <c r="K45" i="5"/>
  <c r="K5" i="93"/>
  <c r="K19" i="123"/>
  <c r="K16" i="26"/>
  <c r="K17" i="43"/>
  <c r="K17" i="40"/>
  <c r="K17" i="27"/>
  <c r="K20" i="49"/>
  <c r="K6" i="80"/>
  <c r="K10" i="82"/>
  <c r="K9" i="82" s="1"/>
  <c r="K6" i="97"/>
  <c r="K5" i="97" s="1"/>
  <c r="K15" i="44"/>
  <c r="K29" i="17"/>
  <c r="K25" i="2"/>
  <c r="K25" i="56"/>
  <c r="K13" i="72"/>
  <c r="K14" i="42"/>
  <c r="K25" i="66"/>
  <c r="K6" i="115"/>
  <c r="K13" i="77"/>
  <c r="K14" i="81"/>
  <c r="K14" i="69"/>
  <c r="K23" i="48"/>
  <c r="K12" i="71"/>
  <c r="K11" i="75"/>
  <c r="K10" i="52"/>
  <c r="K16" i="51"/>
  <c r="K15" i="65"/>
  <c r="K23" i="13"/>
  <c r="K15" i="33"/>
  <c r="K12" i="68"/>
  <c r="K12" i="19"/>
  <c r="K20" i="30"/>
  <c r="K48" i="64"/>
  <c r="K6" i="104"/>
  <c r="K22" i="20"/>
  <c r="K9" i="73"/>
  <c r="K7" i="29"/>
  <c r="K5" i="76"/>
  <c r="K29" i="53"/>
  <c r="K15" i="45"/>
  <c r="K18" i="46"/>
  <c r="K5" i="80"/>
  <c r="K20" i="28"/>
  <c r="K7" i="61"/>
  <c r="K23" i="70"/>
  <c r="K17" i="16"/>
  <c r="K17" i="32"/>
  <c r="K21" i="21"/>
  <c r="K40" i="14"/>
  <c r="K26" i="74"/>
  <c r="K14" i="25"/>
  <c r="K11" i="41"/>
  <c r="F305" i="3" l="1"/>
  <c r="F461" i="3"/>
  <c r="F393" i="3"/>
  <c r="F341" i="3"/>
  <c r="F337" i="3"/>
  <c r="F321" i="3"/>
  <c r="F332" i="3"/>
  <c r="F443" i="3"/>
  <c r="F411" i="3"/>
  <c r="F379" i="3"/>
  <c r="F367" i="3"/>
  <c r="F359" i="3"/>
  <c r="F355" i="3"/>
  <c r="F335" i="3"/>
  <c r="F287" i="3"/>
  <c r="F283" i="3"/>
  <c r="F271" i="3"/>
  <c r="F439" i="3"/>
  <c r="F415" i="3"/>
  <c r="F330" i="3"/>
  <c r="F306" i="3"/>
  <c r="F413" i="3"/>
  <c r="F349" i="3"/>
  <c r="F329" i="3"/>
  <c r="F301" i="3"/>
  <c r="F277" i="3"/>
  <c r="F273" i="3"/>
  <c r="F441" i="3"/>
  <c r="F437" i="3"/>
  <c r="F417" i="3"/>
  <c r="F401" i="3"/>
  <c r="F397" i="3"/>
  <c r="F385" i="3"/>
  <c r="F381" i="3"/>
  <c r="F452" i="3"/>
  <c r="F448" i="3"/>
  <c r="F444" i="3"/>
  <c r="F440" i="3"/>
  <c r="F436" i="3"/>
  <c r="F432" i="3"/>
  <c r="F420" i="3"/>
  <c r="F408" i="3"/>
  <c r="F384" i="3"/>
  <c r="F380" i="3"/>
  <c r="F368" i="3"/>
  <c r="F348" i="3"/>
  <c r="F328" i="3"/>
  <c r="F316" i="3"/>
  <c r="F304" i="3"/>
  <c r="F280" i="3"/>
  <c r="F276" i="3"/>
  <c r="F272" i="3"/>
  <c r="F465" i="3"/>
  <c r="F457" i="3"/>
  <c r="F453" i="3"/>
  <c r="F449" i="3"/>
  <c r="F445" i="3"/>
  <c r="F433" i="3"/>
  <c r="F429" i="3"/>
  <c r="F425" i="3"/>
  <c r="F409" i="3"/>
  <c r="F369" i="3"/>
  <c r="F365" i="3"/>
  <c r="F353" i="3"/>
  <c r="F464" i="3"/>
  <c r="F460" i="3"/>
  <c r="F456" i="3"/>
  <c r="F428" i="3"/>
  <c r="F424" i="3"/>
  <c r="F416" i="3"/>
  <c r="F412" i="3"/>
  <c r="F404" i="3"/>
  <c r="F400" i="3"/>
  <c r="F396" i="3"/>
  <c r="F392" i="3"/>
  <c r="F388" i="3"/>
  <c r="F376" i="3"/>
  <c r="F372" i="3"/>
  <c r="F364" i="3"/>
  <c r="F360" i="3"/>
  <c r="F356" i="3"/>
  <c r="F352" i="3"/>
  <c r="F344" i="3"/>
  <c r="F340" i="3"/>
  <c r="F336" i="3"/>
  <c r="F324" i="3"/>
  <c r="F320" i="3"/>
  <c r="F312" i="3"/>
  <c r="F308" i="3"/>
  <c r="F300" i="3"/>
  <c r="F296" i="3"/>
  <c r="F292" i="3"/>
  <c r="F288" i="3"/>
  <c r="F284" i="3"/>
  <c r="F268" i="3"/>
  <c r="F377" i="3"/>
  <c r="F361" i="3"/>
  <c r="F345" i="3"/>
  <c r="F313" i="3"/>
  <c r="F297" i="3"/>
  <c r="F281" i="3"/>
  <c r="F421" i="3"/>
  <c r="F405" i="3"/>
  <c r="F389" i="3"/>
  <c r="F373" i="3"/>
  <c r="F357" i="3"/>
  <c r="F333" i="3"/>
  <c r="F325" i="3"/>
  <c r="F317" i="3"/>
  <c r="F309" i="3"/>
  <c r="F293" i="3"/>
  <c r="F289" i="3"/>
  <c r="F285" i="3"/>
  <c r="F269" i="3"/>
  <c r="F265" i="3"/>
  <c r="F459" i="3"/>
  <c r="F451" i="3"/>
  <c r="F435" i="3"/>
  <c r="F427" i="3"/>
  <c r="F419" i="3"/>
  <c r="F403" i="3"/>
  <c r="F395" i="3"/>
  <c r="F387" i="3"/>
  <c r="F371" i="3"/>
  <c r="F363" i="3"/>
  <c r="F343" i="3"/>
  <c r="F331" i="3"/>
  <c r="F323" i="3"/>
  <c r="F311" i="3"/>
  <c r="F307" i="3"/>
  <c r="F299" i="3"/>
  <c r="F279" i="3"/>
  <c r="F466" i="3"/>
  <c r="F462" i="3"/>
  <c r="F458" i="3"/>
  <c r="F454" i="3"/>
  <c r="F450" i="3"/>
  <c r="F446" i="3"/>
  <c r="F442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26" i="3"/>
  <c r="F322" i="3"/>
  <c r="F318" i="3"/>
  <c r="F314" i="3"/>
  <c r="F310" i="3"/>
  <c r="F302" i="3"/>
  <c r="F298" i="3"/>
  <c r="F294" i="3"/>
  <c r="F290" i="3"/>
  <c r="F286" i="3"/>
  <c r="F282" i="3"/>
  <c r="F278" i="3"/>
  <c r="F274" i="3"/>
  <c r="F270" i="3"/>
  <c r="F266" i="3"/>
  <c r="F463" i="3"/>
  <c r="F455" i="3"/>
  <c r="F447" i="3"/>
  <c r="F431" i="3"/>
  <c r="F423" i="3"/>
  <c r="F407" i="3"/>
  <c r="F399" i="3"/>
  <c r="F391" i="3"/>
  <c r="F383" i="3"/>
  <c r="F375" i="3"/>
  <c r="F351" i="3"/>
  <c r="F347" i="3"/>
  <c r="F339" i="3"/>
  <c r="F327" i="3"/>
  <c r="F319" i="3"/>
  <c r="F315" i="3"/>
  <c r="F303" i="3"/>
  <c r="F295" i="3"/>
  <c r="F291" i="3"/>
  <c r="F275" i="3"/>
  <c r="F267" i="3"/>
  <c r="K6" i="99"/>
  <c r="K17" i="46"/>
  <c r="K16" i="40"/>
  <c r="K11" i="19"/>
  <c r="K5" i="99"/>
  <c r="K19" i="28"/>
  <c r="K11" i="39"/>
  <c r="K5" i="91"/>
  <c r="K12" i="72"/>
  <c r="K10" i="19"/>
  <c r="K28" i="53"/>
  <c r="K24" i="66"/>
  <c r="K23" i="66" s="1"/>
  <c r="K21" i="20"/>
  <c r="K14" i="45"/>
  <c r="K5" i="9"/>
  <c r="K24" i="56"/>
  <c r="K25" i="74"/>
  <c r="K22" i="66"/>
  <c r="K11" i="72"/>
  <c r="K16" i="46"/>
  <c r="K15" i="46" s="1"/>
  <c r="K13" i="81"/>
  <c r="K14" i="65"/>
  <c r="K6" i="61"/>
  <c r="K10" i="75"/>
  <c r="K9" i="75" s="1"/>
  <c r="K8" i="75" s="1"/>
  <c r="K15" i="26"/>
  <c r="K14" i="26" s="1"/>
  <c r="K16" i="16"/>
  <c r="K27" i="53"/>
  <c r="K24" i="2"/>
  <c r="K18" i="123"/>
  <c r="K6" i="29"/>
  <c r="K13" i="25"/>
  <c r="K12" i="25" s="1"/>
  <c r="K24" i="8"/>
  <c r="K47" i="64"/>
  <c r="K23" i="8"/>
  <c r="K11" i="68"/>
  <c r="K22" i="48"/>
  <c r="K28" i="17"/>
  <c r="K16" i="32"/>
  <c r="K17" i="123"/>
  <c r="K13" i="45"/>
  <c r="K13" i="69"/>
  <c r="K12" i="69" s="1"/>
  <c r="K8" i="73"/>
  <c r="K7" i="73" s="1"/>
  <c r="K6" i="73" s="1"/>
  <c r="K19" i="30"/>
  <c r="K18" i="30" s="1"/>
  <c r="K5" i="83"/>
  <c r="K16" i="27"/>
  <c r="K15" i="27" s="1"/>
  <c r="K39" i="14"/>
  <c r="K21" i="48"/>
  <c r="K12" i="81"/>
  <c r="K14" i="33"/>
  <c r="K13" i="33" s="1"/>
  <c r="K13" i="26"/>
  <c r="K12" i="26" s="1"/>
  <c r="K15" i="32"/>
  <c r="K14" i="32" s="1"/>
  <c r="K13" i="32"/>
  <c r="K19" i="49"/>
  <c r="K18" i="49" s="1"/>
  <c r="K17" i="49" s="1"/>
  <c r="K8" i="54"/>
  <c r="K7" i="54" s="1"/>
  <c r="K5" i="29"/>
  <c r="K8" i="82"/>
  <c r="K7" i="82"/>
  <c r="K6" i="82" s="1"/>
  <c r="K20" i="20"/>
  <c r="K16" i="43"/>
  <c r="K8" i="100"/>
  <c r="K10" i="68"/>
  <c r="K9" i="68" s="1"/>
  <c r="K12" i="77"/>
  <c r="K11" i="77" s="1"/>
  <c r="K17" i="30"/>
  <c r="K16" i="30" s="1"/>
  <c r="K11" i="69"/>
  <c r="K10" i="69" s="1"/>
  <c r="K9" i="69" s="1"/>
  <c r="K8" i="69" s="1"/>
  <c r="K22" i="8"/>
  <c r="K21" i="8" s="1"/>
  <c r="K20" i="8" s="1"/>
  <c r="K19" i="8" s="1"/>
  <c r="K16" i="123"/>
  <c r="K15" i="123" s="1"/>
  <c r="K14" i="123" s="1"/>
  <c r="K13" i="123" s="1"/>
  <c r="K5" i="115"/>
  <c r="K16" i="49"/>
  <c r="K22" i="13"/>
  <c r="K21" i="13" s="1"/>
  <c r="K20" i="13" s="1"/>
  <c r="K10" i="41"/>
  <c r="K18" i="18"/>
  <c r="K17" i="18" s="1"/>
  <c r="K11" i="78"/>
  <c r="K10" i="78" s="1"/>
  <c r="K15" i="40"/>
  <c r="K14" i="44"/>
  <c r="K13" i="42"/>
  <c r="K12" i="42" s="1"/>
  <c r="K11" i="42" s="1"/>
  <c r="K10" i="42" s="1"/>
  <c r="K9" i="42" s="1"/>
  <c r="K5" i="104"/>
  <c r="K20" i="38"/>
  <c r="K11" i="71"/>
  <c r="K19" i="38"/>
  <c r="K18" i="38" s="1"/>
  <c r="K11" i="25"/>
  <c r="K10" i="25" s="1"/>
  <c r="K14" i="40"/>
  <c r="K13" i="40" s="1"/>
  <c r="K12" i="40" s="1"/>
  <c r="K11" i="40" s="1"/>
  <c r="K10" i="40" s="1"/>
  <c r="K9" i="40" s="1"/>
  <c r="K16" i="18"/>
  <c r="K14" i="27"/>
  <c r="K12" i="33"/>
  <c r="K12" i="123"/>
  <c r="K11" i="123" s="1"/>
  <c r="K10" i="123" s="1"/>
  <c r="K9" i="123" s="1"/>
  <c r="K8" i="123" s="1"/>
  <c r="K7" i="123" s="1"/>
  <c r="K44" i="5"/>
  <c r="K43" i="5" s="1"/>
  <c r="K42" i="5" s="1"/>
  <c r="K41" i="5" s="1"/>
  <c r="K13" i="50"/>
  <c r="K12" i="50" s="1"/>
  <c r="K9" i="41"/>
  <c r="K8" i="41" s="1"/>
  <c r="K15" i="51"/>
  <c r="K9" i="52"/>
  <c r="K13" i="44"/>
  <c r="K12" i="44" s="1"/>
  <c r="K11" i="44" s="1"/>
  <c r="K22" i="70"/>
  <c r="K21" i="70" s="1"/>
  <c r="K20" i="70" s="1"/>
  <c r="K20" i="21"/>
  <c r="K5" i="61"/>
  <c r="K6" i="123"/>
  <c r="K5" i="123"/>
  <c r="K11" i="81"/>
  <c r="K10" i="81" s="1"/>
  <c r="K9" i="81" s="1"/>
  <c r="K8" i="81" s="1"/>
  <c r="K19" i="21"/>
  <c r="K18" i="21" s="1"/>
  <c r="K17" i="21" s="1"/>
  <c r="K11" i="33"/>
  <c r="K9" i="78"/>
  <c r="K8" i="78" s="1"/>
  <c r="K7" i="100"/>
  <c r="K6" i="100" s="1"/>
  <c r="K20" i="48"/>
  <c r="K19" i="48" s="1"/>
  <c r="K18" i="48" s="1"/>
  <c r="K17" i="48" s="1"/>
  <c r="K15" i="16"/>
  <c r="K14" i="16" s="1"/>
  <c r="K13" i="16" s="1"/>
  <c r="K12" i="16" s="1"/>
  <c r="K11" i="16" s="1"/>
  <c r="K9" i="19"/>
  <c r="K13" i="27"/>
  <c r="K15" i="43"/>
  <c r="K14" i="43" s="1"/>
  <c r="K10" i="39"/>
  <c r="K19" i="70"/>
  <c r="K19" i="13"/>
  <c r="K18" i="13" s="1"/>
  <c r="K10" i="44"/>
  <c r="K9" i="44" s="1"/>
  <c r="K8" i="44" s="1"/>
  <c r="K7" i="44" s="1"/>
  <c r="K6" i="44" s="1"/>
  <c r="K15" i="18"/>
  <c r="K15" i="49"/>
  <c r="K14" i="49" s="1"/>
  <c r="K13" i="49" s="1"/>
  <c r="K19" i="20"/>
  <c r="K18" i="20" s="1"/>
  <c r="K17" i="20" s="1"/>
  <c r="K5" i="73"/>
  <c r="K13" i="65"/>
  <c r="K12" i="65" s="1"/>
  <c r="K11" i="65" s="1"/>
  <c r="K10" i="65" s="1"/>
  <c r="K18" i="28"/>
  <c r="K17" i="28" s="1"/>
  <c r="K16" i="28" s="1"/>
  <c r="K15" i="28" s="1"/>
  <c r="K27" i="17"/>
  <c r="K26" i="17" s="1"/>
  <c r="K26" i="53"/>
  <c r="K8" i="52"/>
  <c r="K8" i="40"/>
  <c r="K7" i="40" s="1"/>
  <c r="K6" i="40" s="1"/>
  <c r="K18" i="8"/>
  <c r="K17" i="8" s="1"/>
  <c r="K16" i="8" s="1"/>
  <c r="K15" i="8" s="1"/>
  <c r="K14" i="8" s="1"/>
  <c r="K13" i="8" s="1"/>
  <c r="K12" i="8" s="1"/>
  <c r="K11" i="8" s="1"/>
  <c r="K10" i="8" s="1"/>
  <c r="K5" i="82"/>
  <c r="K12" i="45"/>
  <c r="K11" i="45" s="1"/>
  <c r="K14" i="46"/>
  <c r="K13" i="46" s="1"/>
  <c r="K12" i="46" s="1"/>
  <c r="K11" i="46" s="1"/>
  <c r="K10" i="46" s="1"/>
  <c r="K9" i="46" s="1"/>
  <c r="K8" i="46" s="1"/>
  <c r="K7" i="46" s="1"/>
  <c r="K6" i="46" s="1"/>
  <c r="K7" i="69"/>
  <c r="K6" i="69" s="1"/>
  <c r="K10" i="72"/>
  <c r="K14" i="51"/>
  <c r="K13" i="51" s="1"/>
  <c r="K9" i="25"/>
  <c r="K6" i="54"/>
  <c r="K5" i="54" s="1"/>
  <c r="K38" i="14"/>
  <c r="K7" i="41"/>
  <c r="K6" i="41" s="1"/>
  <c r="K5" i="41" s="1"/>
  <c r="K17" i="38"/>
  <c r="K15" i="30"/>
  <c r="K14" i="30" s="1"/>
  <c r="K13" i="30" s="1"/>
  <c r="K12" i="30" s="1"/>
  <c r="K11" i="30" s="1"/>
  <c r="K10" i="30" s="1"/>
  <c r="K12" i="32"/>
  <c r="K46" i="64"/>
  <c r="K45" i="64" s="1"/>
  <c r="K21" i="66"/>
  <c r="K7" i="75"/>
  <c r="K11" i="50"/>
  <c r="K10" i="50" s="1"/>
  <c r="K9" i="50" s="1"/>
  <c r="K8" i="50" s="1"/>
  <c r="K7" i="50" s="1"/>
  <c r="K10" i="71"/>
  <c r="K10" i="77"/>
  <c r="K9" i="77" s="1"/>
  <c r="K8" i="77" s="1"/>
  <c r="K7" i="77" s="1"/>
  <c r="K6" i="77" s="1"/>
  <c r="K11" i="26"/>
  <c r="K10" i="26" s="1"/>
  <c r="K23" i="2"/>
  <c r="K22" i="2" s="1"/>
  <c r="K24" i="74"/>
  <c r="K23" i="74" s="1"/>
  <c r="K40" i="5"/>
  <c r="K39" i="5" s="1"/>
  <c r="K38" i="5" s="1"/>
  <c r="K37" i="5" s="1"/>
  <c r="K36" i="5" s="1"/>
  <c r="K8" i="42"/>
  <c r="K7" i="42" s="1"/>
  <c r="K8" i="68"/>
  <c r="K23" i="56"/>
  <c r="K22" i="56" s="1"/>
  <c r="K21" i="56" s="1"/>
  <c r="K20" i="56"/>
  <c r="K19" i="56" s="1"/>
  <c r="K9" i="71"/>
  <c r="K8" i="71" s="1"/>
  <c r="K7" i="71" s="1"/>
  <c r="K5" i="40"/>
  <c r="K6" i="75"/>
  <c r="K7" i="68"/>
  <c r="K6" i="42"/>
  <c r="K35" i="5"/>
  <c r="K20" i="66"/>
  <c r="K19" i="66" s="1"/>
  <c r="K9" i="72"/>
  <c r="K8" i="72" s="1"/>
  <c r="K7" i="72" s="1"/>
  <c r="K6" i="72" s="1"/>
  <c r="K25" i="17"/>
  <c r="K24" i="17" s="1"/>
  <c r="K23" i="17" s="1"/>
  <c r="K22" i="17" s="1"/>
  <c r="K18" i="70"/>
  <c r="K7" i="78"/>
  <c r="K6" i="78" s="1"/>
  <c r="K44" i="64"/>
  <c r="K43" i="64" s="1"/>
  <c r="K42" i="64" s="1"/>
  <c r="K41" i="64" s="1"/>
  <c r="K40" i="64" s="1"/>
  <c r="K39" i="64" s="1"/>
  <c r="K38" i="64" s="1"/>
  <c r="K37" i="64" s="1"/>
  <c r="K36" i="64" s="1"/>
  <c r="K35" i="64" s="1"/>
  <c r="K34" i="64" s="1"/>
  <c r="K33" i="64" s="1"/>
  <c r="K5" i="69"/>
  <c r="K9" i="39"/>
  <c r="K8" i="39" s="1"/>
  <c r="K7" i="39" s="1"/>
  <c r="K6" i="39" s="1"/>
  <c r="K10" i="16"/>
  <c r="K9" i="16" s="1"/>
  <c r="K8" i="16" s="1"/>
  <c r="K7" i="16" s="1"/>
  <c r="K6" i="16" s="1"/>
  <c r="K8" i="25"/>
  <c r="K7" i="25" s="1"/>
  <c r="K6" i="25" s="1"/>
  <c r="K25" i="53"/>
  <c r="K22" i="74"/>
  <c r="K21" i="74" s="1"/>
  <c r="K14" i="28"/>
  <c r="K13" i="28" s="1"/>
  <c r="K12" i="28" s="1"/>
  <c r="K10" i="33"/>
  <c r="K9" i="33" s="1"/>
  <c r="K5" i="44"/>
  <c r="K5" i="100"/>
  <c r="K21" i="2"/>
  <c r="K11" i="32"/>
  <c r="K5" i="46"/>
  <c r="K9" i="65"/>
  <c r="K13" i="43"/>
  <c r="K16" i="21"/>
  <c r="K15" i="21" s="1"/>
  <c r="K5" i="77"/>
  <c r="K9" i="8"/>
  <c r="K8" i="8" s="1"/>
  <c r="K7" i="8" s="1"/>
  <c r="K6" i="8" s="1"/>
  <c r="K37" i="14"/>
  <c r="K36" i="14" s="1"/>
  <c r="K6" i="50"/>
  <c r="K16" i="48"/>
  <c r="K15" i="48" s="1"/>
  <c r="K12" i="51"/>
  <c r="K11" i="51" s="1"/>
  <c r="K10" i="51" s="1"/>
  <c r="K9" i="51" s="1"/>
  <c r="K9" i="26"/>
  <c r="K8" i="26" s="1"/>
  <c r="K7" i="26" s="1"/>
  <c r="K6" i="26" s="1"/>
  <c r="K9" i="30"/>
  <c r="K10" i="45"/>
  <c r="K9" i="45" s="1"/>
  <c r="K8" i="45" s="1"/>
  <c r="K7" i="45" s="1"/>
  <c r="K6" i="45" s="1"/>
  <c r="K16" i="20"/>
  <c r="K15" i="20" s="1"/>
  <c r="K14" i="20" s="1"/>
  <c r="K13" i="20" s="1"/>
  <c r="K12" i="20" s="1"/>
  <c r="K11" i="20" s="1"/>
  <c r="K10" i="20" s="1"/>
  <c r="K12" i="27"/>
  <c r="K7" i="81"/>
  <c r="K16" i="38"/>
  <c r="K15" i="38" s="1"/>
  <c r="K12" i="49"/>
  <c r="K11" i="49" s="1"/>
  <c r="K10" i="49" s="1"/>
  <c r="K8" i="19"/>
  <c r="K14" i="18"/>
  <c r="K13" i="18" s="1"/>
  <c r="K12" i="18" s="1"/>
  <c r="K7" i="52"/>
  <c r="K6" i="52" s="1"/>
  <c r="K5" i="52" s="1"/>
  <c r="K17" i="13"/>
  <c r="K16" i="13"/>
  <c r="K15" i="13" s="1"/>
  <c r="K14" i="13" s="1"/>
  <c r="K5" i="45"/>
  <c r="K14" i="21"/>
  <c r="K24" i="53"/>
  <c r="K12" i="43"/>
  <c r="K11" i="43" s="1"/>
  <c r="K11" i="18"/>
  <c r="K7" i="19"/>
  <c r="K6" i="19" s="1"/>
  <c r="K5" i="26"/>
  <c r="K8" i="65"/>
  <c r="K7" i="65" s="1"/>
  <c r="K5" i="16"/>
  <c r="K34" i="5"/>
  <c r="K33" i="5" s="1"/>
  <c r="K9" i="49"/>
  <c r="K8" i="49" s="1"/>
  <c r="K7" i="49" s="1"/>
  <c r="K6" i="49" s="1"/>
  <c r="K8" i="51"/>
  <c r="K5" i="39"/>
  <c r="K5" i="42"/>
  <c r="K10" i="32"/>
  <c r="K9" i="32" s="1"/>
  <c r="K8" i="32" s="1"/>
  <c r="K7" i="32" s="1"/>
  <c r="K6" i="32" s="1"/>
  <c r="K14" i="38"/>
  <c r="K13" i="38" s="1"/>
  <c r="K12" i="38" s="1"/>
  <c r="K11" i="38" s="1"/>
  <c r="K10" i="38" s="1"/>
  <c r="K9" i="38" s="1"/>
  <c r="K8" i="38" s="1"/>
  <c r="K7" i="38" s="1"/>
  <c r="K6" i="38" s="1"/>
  <c r="K14" i="48"/>
  <c r="K20" i="2"/>
  <c r="K19" i="2" s="1"/>
  <c r="K18" i="2" s="1"/>
  <c r="K32" i="64"/>
  <c r="K31" i="64" s="1"/>
  <c r="K30" i="64" s="1"/>
  <c r="K6" i="68"/>
  <c r="K6" i="81"/>
  <c r="K5" i="50"/>
  <c r="K8" i="33"/>
  <c r="K7" i="33" s="1"/>
  <c r="K6" i="33" s="1"/>
  <c r="K5" i="78"/>
  <c r="K5" i="75"/>
  <c r="K20" i="74"/>
  <c r="K18" i="56"/>
  <c r="K5" i="72"/>
  <c r="K5" i="25"/>
  <c r="K11" i="27"/>
  <c r="K35" i="14"/>
  <c r="K34" i="14" s="1"/>
  <c r="K11" i="28"/>
  <c r="K10" i="28" s="1"/>
  <c r="K9" i="28" s="1"/>
  <c r="K8" i="28" s="1"/>
  <c r="K7" i="28" s="1"/>
  <c r="K6" i="28" s="1"/>
  <c r="K17" i="70"/>
  <c r="K16" i="70" s="1"/>
  <c r="K15" i="70" s="1"/>
  <c r="K14" i="70" s="1"/>
  <c r="K6" i="71"/>
  <c r="K9" i="20"/>
  <c r="K8" i="20" s="1"/>
  <c r="K5" i="8"/>
  <c r="K21" i="17"/>
  <c r="K20" i="17" s="1"/>
  <c r="K19" i="17" s="1"/>
  <c r="K18" i="17" s="1"/>
  <c r="K17" i="17" s="1"/>
  <c r="K8" i="30"/>
  <c r="K18" i="66"/>
  <c r="K17" i="66" s="1"/>
  <c r="K16" i="66" s="1"/>
  <c r="K15" i="66" s="1"/>
  <c r="K10" i="27"/>
  <c r="K17" i="56"/>
  <c r="K16" i="56" s="1"/>
  <c r="K15" i="56" s="1"/>
  <c r="K14" i="56" s="1"/>
  <c r="K7" i="30"/>
  <c r="K6" i="30" s="1"/>
  <c r="K16" i="17"/>
  <c r="K15" i="17" s="1"/>
  <c r="K14" i="17" s="1"/>
  <c r="K19" i="74"/>
  <c r="K18" i="74" s="1"/>
  <c r="K5" i="32"/>
  <c r="K23" i="53"/>
  <c r="K22" i="53" s="1"/>
  <c r="K7" i="20"/>
  <c r="K6" i="20" s="1"/>
  <c r="K5" i="33"/>
  <c r="K13" i="21"/>
  <c r="K5" i="49"/>
  <c r="K7" i="51"/>
  <c r="K5" i="71"/>
  <c r="K5" i="81"/>
  <c r="K13" i="13"/>
  <c r="K12" i="13" s="1"/>
  <c r="K13" i="70"/>
  <c r="K12" i="70" s="1"/>
  <c r="K11" i="70" s="1"/>
  <c r="K10" i="70" s="1"/>
  <c r="K9" i="70" s="1"/>
  <c r="K8" i="70" s="1"/>
  <c r="K7" i="70" s="1"/>
  <c r="K6" i="70" s="1"/>
  <c r="K5" i="68"/>
  <c r="K32" i="5"/>
  <c r="K31" i="5" s="1"/>
  <c r="K17" i="2"/>
  <c r="K14" i="66"/>
  <c r="K10" i="18"/>
  <c r="K9" i="18" s="1"/>
  <c r="K5" i="38"/>
  <c r="K5" i="28"/>
  <c r="K29" i="64"/>
  <c r="K28" i="64" s="1"/>
  <c r="K27" i="64" s="1"/>
  <c r="K26" i="64" s="1"/>
  <c r="K25" i="64" s="1"/>
  <c r="K24" i="64" s="1"/>
  <c r="K23" i="64" s="1"/>
  <c r="K22" i="64" s="1"/>
  <c r="K21" i="64" s="1"/>
  <c r="K20" i="64" s="1"/>
  <c r="K19" i="64" s="1"/>
  <c r="K6" i="65"/>
  <c r="K5" i="65" s="1"/>
  <c r="K33" i="14"/>
  <c r="K32" i="14" s="1"/>
  <c r="K31" i="14" s="1"/>
  <c r="K30" i="14" s="1"/>
  <c r="K29" i="14" s="1"/>
  <c r="K28" i="14" s="1"/>
  <c r="K27" i="14" s="1"/>
  <c r="K26" i="14" s="1"/>
  <c r="K25" i="14" s="1"/>
  <c r="K24" i="14" s="1"/>
  <c r="K23" i="14" s="1"/>
  <c r="K22" i="14" s="1"/>
  <c r="K21" i="14" s="1"/>
  <c r="K20" i="14" s="1"/>
  <c r="K19" i="14" s="1"/>
  <c r="K18" i="14" s="1"/>
  <c r="K17" i="14" s="1"/>
  <c r="K16" i="14" s="1"/>
  <c r="K15" i="14" s="1"/>
  <c r="K14" i="14" s="1"/>
  <c r="K13" i="14" s="1"/>
  <c r="K12" i="14" s="1"/>
  <c r="K11" i="14" s="1"/>
  <c r="K10" i="14" s="1"/>
  <c r="K9" i="14" s="1"/>
  <c r="K8" i="14" s="1"/>
  <c r="K7" i="14" s="1"/>
  <c r="K6" i="14" s="1"/>
  <c r="K5" i="19"/>
  <c r="K13" i="48"/>
  <c r="K12" i="48" s="1"/>
  <c r="K10" i="43"/>
  <c r="K9" i="43" s="1"/>
  <c r="K8" i="43" s="1"/>
  <c r="K11" i="13"/>
  <c r="K10" i="13" s="1"/>
  <c r="K5" i="14"/>
  <c r="K6" i="51"/>
  <c r="K5" i="51" s="1"/>
  <c r="K9" i="27"/>
  <c r="K18" i="64"/>
  <c r="K17" i="64" s="1"/>
  <c r="K16" i="64" s="1"/>
  <c r="K15" i="64" s="1"/>
  <c r="K14" i="64" s="1"/>
  <c r="K13" i="64" s="1"/>
  <c r="K12" i="64" s="1"/>
  <c r="K11" i="64" s="1"/>
  <c r="K10" i="64" s="1"/>
  <c r="K9" i="64" s="1"/>
  <c r="K12" i="21"/>
  <c r="K11" i="21" s="1"/>
  <c r="K10" i="21" s="1"/>
  <c r="K5" i="20"/>
  <c r="K8" i="18"/>
  <c r="K7" i="18" s="1"/>
  <c r="K6" i="18" s="1"/>
  <c r="K13" i="66"/>
  <c r="K21" i="53"/>
  <c r="K20" i="53" s="1"/>
  <c r="K19" i="53" s="1"/>
  <c r="K13" i="17"/>
  <c r="K12" i="17" s="1"/>
  <c r="K11" i="17" s="1"/>
  <c r="K10" i="17" s="1"/>
  <c r="K9" i="17" s="1"/>
  <c r="K8" i="17" s="1"/>
  <c r="K7" i="17" s="1"/>
  <c r="K6" i="17" s="1"/>
  <c r="K5" i="70"/>
  <c r="K11" i="48"/>
  <c r="K16" i="2"/>
  <c r="K17" i="74"/>
  <c r="K16" i="74" s="1"/>
  <c r="K15" i="74" s="1"/>
  <c r="K14" i="74" s="1"/>
  <c r="K13" i="74" s="1"/>
  <c r="K30" i="5"/>
  <c r="K29" i="5" s="1"/>
  <c r="K7" i="43"/>
  <c r="K5" i="30"/>
  <c r="K13" i="56"/>
  <c r="K28" i="5"/>
  <c r="K27" i="5" s="1"/>
  <c r="K26" i="5" s="1"/>
  <c r="K25" i="5" s="1"/>
  <c r="K24" i="5" s="1"/>
  <c r="K23" i="5" s="1"/>
  <c r="K22" i="5" s="1"/>
  <c r="K21" i="5" s="1"/>
  <c r="K20" i="5" s="1"/>
  <c r="K19" i="5" s="1"/>
  <c r="K9" i="21"/>
  <c r="K8" i="21" s="1"/>
  <c r="K7" i="21" s="1"/>
  <c r="K6" i="21" s="1"/>
  <c r="K12" i="74"/>
  <c r="K11" i="74" s="1"/>
  <c r="K10" i="74" s="1"/>
  <c r="K9" i="74" s="1"/>
  <c r="K8" i="64"/>
  <c r="K7" i="64" s="1"/>
  <c r="K6" i="64" s="1"/>
  <c r="K8" i="27"/>
  <c r="K10" i="48"/>
  <c r="K9" i="13"/>
  <c r="K8" i="13" s="1"/>
  <c r="K12" i="56"/>
  <c r="K6" i="43"/>
  <c r="K5" i="43" s="1"/>
  <c r="K15" i="2"/>
  <c r="K14" i="2" s="1"/>
  <c r="K13" i="2" s="1"/>
  <c r="K5" i="17"/>
  <c r="K18" i="53"/>
  <c r="K17" i="53" s="1"/>
  <c r="K16" i="53" s="1"/>
  <c r="K15" i="53" s="1"/>
  <c r="K12" i="66"/>
  <c r="K11" i="66" s="1"/>
  <c r="K5" i="18"/>
  <c r="K12" i="2"/>
  <c r="K11" i="2" s="1"/>
  <c r="K10" i="2" s="1"/>
  <c r="K9" i="2" s="1"/>
  <c r="K8" i="2" s="1"/>
  <c r="K7" i="2" s="1"/>
  <c r="K6" i="2" s="1"/>
  <c r="K18" i="5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11" i="56"/>
  <c r="K7" i="13"/>
  <c r="K6" i="13" s="1"/>
  <c r="K5" i="13" s="1"/>
  <c r="K9" i="48"/>
  <c r="K8" i="48" s="1"/>
  <c r="K5" i="64"/>
  <c r="K8" i="74"/>
  <c r="K7" i="74" s="1"/>
  <c r="K6" i="74" s="1"/>
  <c r="K5" i="21"/>
  <c r="K7" i="27"/>
  <c r="K10" i="66"/>
  <c r="K14" i="53"/>
  <c r="K13" i="53" s="1"/>
  <c r="K6" i="27"/>
  <c r="K5" i="27" s="1"/>
  <c r="K5" i="74"/>
  <c r="K10" i="56"/>
  <c r="K5" i="2"/>
  <c r="K9" i="66"/>
  <c r="K5" i="5"/>
  <c r="K12" i="53"/>
  <c r="K7" i="48"/>
  <c r="K8" i="66"/>
  <c r="K11" i="53"/>
  <c r="K9" i="56"/>
  <c r="K6" i="48"/>
  <c r="K5" i="48" s="1"/>
  <c r="K7" i="66"/>
  <c r="K10" i="53"/>
  <c r="K9" i="53" s="1"/>
  <c r="K8" i="56"/>
  <c r="K7" i="56" s="1"/>
  <c r="K6" i="56"/>
  <c r="K5" i="56" s="1"/>
  <c r="K6" i="66"/>
  <c r="K5" i="66" s="1"/>
  <c r="K8" i="53"/>
  <c r="K7" i="53" s="1"/>
  <c r="K6" i="53"/>
  <c r="K5" i="53" s="1"/>
</calcChain>
</file>

<file path=xl/sharedStrings.xml><?xml version="1.0" encoding="utf-8"?>
<sst xmlns="http://schemas.openxmlformats.org/spreadsheetml/2006/main" count="8802" uniqueCount="2485">
  <si>
    <t>Table Name</t>
  </si>
  <si>
    <t>Sr. No</t>
  </si>
  <si>
    <t>Description</t>
  </si>
  <si>
    <t>Column Name</t>
  </si>
  <si>
    <t>Column Datatype</t>
  </si>
  <si>
    <t>Default / Null</t>
  </si>
  <si>
    <t>varchar2(10)</t>
  </si>
  <si>
    <t>P</t>
  </si>
  <si>
    <t>varchar2(50)</t>
  </si>
  <si>
    <t>varchar2(100)</t>
  </si>
  <si>
    <t>STATUS</t>
  </si>
  <si>
    <t>Primary Key (P)/ Mandatory (M)/Unique key (U)
Reference key ( R )</t>
  </si>
  <si>
    <t>Table map</t>
  </si>
  <si>
    <t>Column map</t>
  </si>
  <si>
    <t>Data type</t>
  </si>
  <si>
    <t>Thông tin hỗ trợ khác</t>
  </si>
  <si>
    <t>table_name</t>
  </si>
  <si>
    <t>column_name</t>
  </si>
  <si>
    <t>column_type</t>
  </si>
  <si>
    <t>call_appraisal</t>
  </si>
  <si>
    <t>id</t>
  </si>
  <si>
    <t>appID</t>
  </si>
  <si>
    <t>varchar(50)</t>
  </si>
  <si>
    <t>appNumber</t>
  </si>
  <si>
    <t>int(11)</t>
  </si>
  <si>
    <t>createdBy</t>
  </si>
  <si>
    <t>varchar(250)</t>
  </si>
  <si>
    <t>createdDate</t>
  </si>
  <si>
    <t>datetime</t>
  </si>
  <si>
    <t>lastUpdatedBy</t>
  </si>
  <si>
    <t>lastUpdatedDate</t>
  </si>
  <si>
    <t>averageAccountBalance</t>
  </si>
  <si>
    <t>double</t>
  </si>
  <si>
    <t>averageElectricBill</t>
  </si>
  <si>
    <t>callAppraisalDecision</t>
  </si>
  <si>
    <t>callAppraisalDecision_label</t>
  </si>
  <si>
    <t>text</t>
  </si>
  <si>
    <t>callAppraisalOtherComments</t>
  </si>
  <si>
    <t>companyTaxNumber</t>
  </si>
  <si>
    <t>creditHistory</t>
  </si>
  <si>
    <t>creditHistory_label</t>
  </si>
  <si>
    <t>customerAdditionalIncome</t>
  </si>
  <si>
    <t>customerExpense</t>
  </si>
  <si>
    <t>customerMainIncome</t>
  </si>
  <si>
    <t>downPaymentAppraisal</t>
  </si>
  <si>
    <t>DTIAppraisal</t>
  </si>
  <si>
    <t>fieldAppraisalCode</t>
  </si>
  <si>
    <t>fieldAppraisalCode_label</t>
  </si>
  <si>
    <t>fraudSignal</t>
  </si>
  <si>
    <t>incomeResource</t>
  </si>
  <si>
    <t>incomeResource_label</t>
  </si>
  <si>
    <t>industry</t>
  </si>
  <si>
    <t>industry_label</t>
  </si>
  <si>
    <t>industryCodeT24</t>
  </si>
  <si>
    <t>industryNote</t>
  </si>
  <si>
    <t>insurance</t>
  </si>
  <si>
    <t>insuranceTerm</t>
  </si>
  <si>
    <t>insuranceTermFee</t>
  </si>
  <si>
    <t>insuranceTermOther</t>
  </si>
  <si>
    <t>insurranceFee</t>
  </si>
  <si>
    <t>interest</t>
  </si>
  <si>
    <t>lendingPurposeInValid</t>
  </si>
  <si>
    <t>lifeInsuranceCompanyName</t>
  </si>
  <si>
    <t>lifeInsuranceCompanyName_label</t>
  </si>
  <si>
    <t>loanAmountAfterInsurrance</t>
  </si>
  <si>
    <t>loanAmountApproverOther</t>
  </si>
  <si>
    <t>loanAmountApproverStatus</t>
  </si>
  <si>
    <t>loanAmountApproverStatus_label</t>
  </si>
  <si>
    <t>LoanIndexesInValid</t>
  </si>
  <si>
    <t>loanTermApproverOther</t>
  </si>
  <si>
    <t>loanTermApproverOther_label</t>
  </si>
  <si>
    <t>loanTermApproverStatus</t>
  </si>
  <si>
    <t>loanTermApproverStatus_label</t>
  </si>
  <si>
    <t>mobilePhoneDuration</t>
  </si>
  <si>
    <t>mobilePhoneAdd</t>
  </si>
  <si>
    <t>mobilePhoneDurationAdd</t>
  </si>
  <si>
    <t>negativeCustomerSocial</t>
  </si>
  <si>
    <t>negativePaymentAbilities</t>
  </si>
  <si>
    <t>noteForField</t>
  </si>
  <si>
    <t>ownedCapital</t>
  </si>
  <si>
    <t>PTIAppraisal</t>
  </si>
  <si>
    <t>reasonForReject</t>
  </si>
  <si>
    <t>reasonForReject_label</t>
  </si>
  <si>
    <t>reasonForRejectDetail</t>
  </si>
  <si>
    <t>reasonForRejectDetail_label</t>
  </si>
  <si>
    <t>reasonRejectOther</t>
  </si>
  <si>
    <t>reasonReturnDE</t>
  </si>
  <si>
    <t>reasonReturnSale</t>
  </si>
  <si>
    <t>scoringResult</t>
  </si>
  <si>
    <t>totalLoanAmountAtBank</t>
  </si>
  <si>
    <t>totalLoanAmountAtCreditCompany</t>
  </si>
  <si>
    <t>totalLoanAmountAtCreditInstitutions</t>
  </si>
  <si>
    <t>totalLoanAtBank</t>
  </si>
  <si>
    <t>totalLoanAtCreditCompany</t>
  </si>
  <si>
    <t>totalLoanAtCreditInstitutions</t>
  </si>
  <si>
    <t>noteForDE</t>
  </si>
  <si>
    <t>data_entry</t>
  </si>
  <si>
    <t>abortProcessComment</t>
  </si>
  <si>
    <t>abortProcessReason</t>
  </si>
  <si>
    <t>accommodationType_label</t>
  </si>
  <si>
    <t>accommodationType</t>
  </si>
  <si>
    <t>accountNumber</t>
  </si>
  <si>
    <t>amountOtherCreditLoan</t>
  </si>
  <si>
    <t>atBank</t>
  </si>
  <si>
    <t>bankName</t>
  </si>
  <si>
    <t>blackList</t>
  </si>
  <si>
    <t>blackList_label</t>
  </si>
  <si>
    <t>blackListType</t>
  </si>
  <si>
    <t>blackListType_label</t>
  </si>
  <si>
    <t>pilotName</t>
  </si>
  <si>
    <t>brandOther</t>
  </si>
  <si>
    <t>channelName_label</t>
  </si>
  <si>
    <t>channelName</t>
  </si>
  <si>
    <t>citizenID</t>
  </si>
  <si>
    <t>citizenIdOld</t>
  </si>
  <si>
    <t>companyAddressDistrict_label</t>
  </si>
  <si>
    <t>companyAddressDistrict</t>
  </si>
  <si>
    <t>companyAddressProvince_label</t>
  </si>
  <si>
    <t>companyAddressProvince</t>
  </si>
  <si>
    <t>companyAddressStress</t>
  </si>
  <si>
    <t>companyAddressWard_label</t>
  </si>
  <si>
    <t>companyAddressWard</t>
  </si>
  <si>
    <t>companyName</t>
  </si>
  <si>
    <t>contractNumber</t>
  </si>
  <si>
    <t>currentAddressSpouse_label</t>
  </si>
  <si>
    <t>currentAddressSpouse</t>
  </si>
  <si>
    <t>currentStepId</t>
  </si>
  <si>
    <t>currentTask</t>
  </si>
  <si>
    <t>customerIncome</t>
  </si>
  <si>
    <t>customerName</t>
  </si>
  <si>
    <t>shortCustomerName</t>
  </si>
  <si>
    <t>otherCustomerName</t>
  </si>
  <si>
    <t>DEComment</t>
  </si>
  <si>
    <t>DECommentCIC</t>
  </si>
  <si>
    <t>DEDecision</t>
  </si>
  <si>
    <t>DEDecision_label</t>
  </si>
  <si>
    <t>DEDecisionCIC</t>
  </si>
  <si>
    <t>DEDecisionCIC_label</t>
  </si>
  <si>
    <t>department</t>
  </si>
  <si>
    <t>disbursementChannel_label</t>
  </si>
  <si>
    <t>disbursementChannel</t>
  </si>
  <si>
    <t>disbursementDate</t>
  </si>
  <si>
    <t>disbursementStatus</t>
  </si>
  <si>
    <t>DOB</t>
  </si>
  <si>
    <t>duplicate</t>
  </si>
  <si>
    <t>duplicate_label</t>
  </si>
  <si>
    <t>duplicateNote</t>
  </si>
  <si>
    <t>education_label</t>
  </si>
  <si>
    <t>education</t>
  </si>
  <si>
    <t>email</t>
  </si>
  <si>
    <t>experienceInMonth</t>
  </si>
  <si>
    <t>experienceInYear</t>
  </si>
  <si>
    <t>familyBookSeries</t>
  </si>
  <si>
    <t>familyBookSeriesType_label</t>
  </si>
  <si>
    <t>familyBookSeriesType</t>
  </si>
  <si>
    <t>ftReferenceNumber</t>
  </si>
  <si>
    <t>fullName1</t>
  </si>
  <si>
    <t>fullName2</t>
  </si>
  <si>
    <t>gender_label</t>
  </si>
  <si>
    <t>gender</t>
  </si>
  <si>
    <t>goodsPrice</t>
  </si>
  <si>
    <t>hasInsurrance_label</t>
  </si>
  <si>
    <t>hasInsurrance</t>
  </si>
  <si>
    <t>homePhone</t>
  </si>
  <si>
    <t>incomeSpouse</t>
  </si>
  <si>
    <t>insuranceCompany_label</t>
  </si>
  <si>
    <t>insuranceCompany</t>
  </si>
  <si>
    <t>insuranceStaffId</t>
  </si>
  <si>
    <t>insuranceTerm_label</t>
  </si>
  <si>
    <t>issueDateCitizenID</t>
  </si>
  <si>
    <t>issueDateFamilyBook</t>
  </si>
  <si>
    <t>issuePlaceCitizenID_label</t>
  </si>
  <si>
    <t>issuePlaceCitizenID</t>
  </si>
  <si>
    <t>issuePlaceFamilyBook_label</t>
  </si>
  <si>
    <t>issuePlaceFamilyBook</t>
  </si>
  <si>
    <t>lastDEUpdatedBy</t>
  </si>
  <si>
    <t>lastDEUpdatedDate</t>
  </si>
  <si>
    <t>ldCode</t>
  </si>
  <si>
    <t>livingTimeAtTemporaryAddressInMonth</t>
  </si>
  <si>
    <t>livingTimeAtTemporaryAddressInYear</t>
  </si>
  <si>
    <t>loanAmount</t>
  </si>
  <si>
    <t>loanEndDate</t>
  </si>
  <si>
    <t>loanPurpose_label</t>
  </si>
  <si>
    <t>loanPurpose</t>
  </si>
  <si>
    <t>loanPurposeOther</t>
  </si>
  <si>
    <t>loanStartDate</t>
  </si>
  <si>
    <t>loanTenor_label</t>
  </si>
  <si>
    <t>loanTenor</t>
  </si>
  <si>
    <t>maritalStatus_label</t>
  </si>
  <si>
    <t>maritalStatus</t>
  </si>
  <si>
    <t>militaryId</t>
  </si>
  <si>
    <t>issueDateMilitaryId</t>
  </si>
  <si>
    <t>issuePlaceMilitaryId</t>
  </si>
  <si>
    <t>mobilePhone</t>
  </si>
  <si>
    <t>mobilePhone1</t>
  </si>
  <si>
    <t>mobilePhone2</t>
  </si>
  <si>
    <t>Model</t>
  </si>
  <si>
    <t>insuranceType</t>
  </si>
  <si>
    <t>noOfFrame</t>
  </si>
  <si>
    <t>insuranceRate</t>
  </si>
  <si>
    <t>numberOfDependants</t>
  </si>
  <si>
    <t>officeNumber</t>
  </si>
  <si>
    <t>otherCreditLoan_label</t>
  </si>
  <si>
    <t>otherCreditLoan</t>
  </si>
  <si>
    <t>otherCreditLoanSpouse_label</t>
  </si>
  <si>
    <t>otherCreditLoanSpouse</t>
  </si>
  <si>
    <t>permanentResidence</t>
  </si>
  <si>
    <t>permanentResidenceDistrict_label</t>
  </si>
  <si>
    <t>permanentResidenceDistrict</t>
  </si>
  <si>
    <t>permanentResidenceProvince_label</t>
  </si>
  <si>
    <t>permanentResidenceProvince</t>
  </si>
  <si>
    <t>permanentResidenceWard_label</t>
  </si>
  <si>
    <t>permanentResidenceWard</t>
  </si>
  <si>
    <t>posCreditComment</t>
  </si>
  <si>
    <t>position_label</t>
  </si>
  <si>
    <t>position</t>
  </si>
  <si>
    <t>professionalStatus_label</t>
  </si>
  <si>
    <t>professionalStatus</t>
  </si>
  <si>
    <t>reasonReturnSaleFromDE1</t>
  </si>
  <si>
    <t>relationshipWithApplicant_label</t>
  </si>
  <si>
    <t>relationshipWithApplicant</t>
  </si>
  <si>
    <t>relationshipWithBorrower1_label</t>
  </si>
  <si>
    <t>relationshipWithBorrower1</t>
  </si>
  <si>
    <t>relationshipWithBorrower2_label</t>
  </si>
  <si>
    <t>relationshipWithBorrower2</t>
  </si>
  <si>
    <t>repaymentDate</t>
  </si>
  <si>
    <t>s37Result</t>
  </si>
  <si>
    <t>s37Result_label</t>
  </si>
  <si>
    <t>salaryPaymentType_label</t>
  </si>
  <si>
    <t>salaryPaymentType</t>
  </si>
  <si>
    <t>saleCode</t>
  </si>
  <si>
    <t>saleMobile</t>
  </si>
  <si>
    <t>saleName</t>
  </si>
  <si>
    <t>schemeProduct_label</t>
  </si>
  <si>
    <t>schemeProduct</t>
  </si>
  <si>
    <t>schemeProductCode</t>
  </si>
  <si>
    <t>shopCode</t>
  </si>
  <si>
    <t>shopName</t>
  </si>
  <si>
    <t>signContractDate</t>
  </si>
  <si>
    <t>spouseAddressDescription</t>
  </si>
  <si>
    <t>spouseAddressDescriptionDistrict_label</t>
  </si>
  <si>
    <t>spouseAddressDescriptionDistrict</t>
  </si>
  <si>
    <t>spouseAddressDescriptionProvince_label</t>
  </si>
  <si>
    <t>spouseAddressDescriptionProvince</t>
  </si>
  <si>
    <t>spouseAddressDescriptionWard_label</t>
  </si>
  <si>
    <t>spouseAddressDescriptionWard</t>
  </si>
  <si>
    <t>spouseCompanyName</t>
  </si>
  <si>
    <t>spouseDOB</t>
  </si>
  <si>
    <t>spouseIDNumber</t>
  </si>
  <si>
    <t>spouseMobilePhone</t>
  </si>
  <si>
    <t>spouseName</t>
  </si>
  <si>
    <t>spousePosition_label</t>
  </si>
  <si>
    <t>spousePosition</t>
  </si>
  <si>
    <t>temporaryAddress</t>
  </si>
  <si>
    <t>temporaryAddressDistrict_label</t>
  </si>
  <si>
    <t>temporaryAddressDistrict</t>
  </si>
  <si>
    <t>temporaryAddressProvince_label</t>
  </si>
  <si>
    <t>temporaryAddressProvince</t>
  </si>
  <si>
    <t>temporaryAddressWard_label</t>
  </si>
  <si>
    <t>temporaryAddressWard</t>
  </si>
  <si>
    <t>temporaryResidence_label</t>
  </si>
  <si>
    <t>temporaryResidence</t>
  </si>
  <si>
    <t>theFirstPaymentDate</t>
  </si>
  <si>
    <t>theLastPaymentDate</t>
  </si>
  <si>
    <t>typeOfGoods</t>
  </si>
  <si>
    <t>typeOfGoodsOther</t>
  </si>
  <si>
    <t>typeOfLabourContract_label</t>
  </si>
  <si>
    <t>typeOfLabourContract</t>
  </si>
  <si>
    <t>typeOfLoan</t>
  </si>
  <si>
    <t>typeOfProduct</t>
  </si>
  <si>
    <t>tinyint(4)</t>
  </si>
  <si>
    <t>data_entry_2</t>
  </si>
  <si>
    <t>DEDecisionDE2</t>
  </si>
  <si>
    <t>DEDecisionDE2_label</t>
  </si>
  <si>
    <t>DECommentDE2</t>
  </si>
  <si>
    <t>yearInterest</t>
  </si>
  <si>
    <t>data_entry_sales</t>
  </si>
  <si>
    <t>appId</t>
  </si>
  <si>
    <t>varchar(255)</t>
  </si>
  <si>
    <t>mobile_case_id</t>
  </si>
  <si>
    <t>filesPath</t>
  </si>
  <si>
    <t>userIdApp</t>
  </si>
  <si>
    <t>usernameApp</t>
  </si>
  <si>
    <t>courierCode</t>
  </si>
  <si>
    <t>courierName</t>
  </si>
  <si>
    <t>courierMobilephone</t>
  </si>
  <si>
    <t>int</t>
  </si>
  <si>
    <t>varchar2(250)</t>
  </si>
  <si>
    <t>varchar2(200)</t>
  </si>
  <si>
    <t>varchar2(255)</t>
  </si>
  <si>
    <t>date</t>
  </si>
  <si>
    <t>number(10,0)</t>
  </si>
  <si>
    <t>number(3,0)</t>
  </si>
  <si>
    <t>Sequence</t>
  </si>
  <si>
    <t>varchar2(30)</t>
  </si>
  <si>
    <t>record_status</t>
  </si>
  <si>
    <t>created_date</t>
  </si>
  <si>
    <t>last_updated_date</t>
  </si>
  <si>
    <t>created_by</t>
  </si>
  <si>
    <t>last_updated_by</t>
  </si>
  <si>
    <t>core_cust_code</t>
  </si>
  <si>
    <t>cust_name</t>
  </si>
  <si>
    <t>short_cust_name</t>
  </si>
  <si>
    <t>birth_date</t>
  </si>
  <si>
    <t>identity_number</t>
  </si>
  <si>
    <t>identity_issue_date</t>
  </si>
  <si>
    <t>identity_expiry_date</t>
  </si>
  <si>
    <t>identity_issue_place</t>
  </si>
  <si>
    <t>other_cust_name</t>
  </si>
  <si>
    <t>CUST_PERSONAL_INFO</t>
  </si>
  <si>
    <t>Thông tin cá nhân của khách hàng</t>
  </si>
  <si>
    <t>CUST_ADDL_INFO</t>
  </si>
  <si>
    <t>CUST_CONTACT_INFO</t>
  </si>
  <si>
    <t>cust_id</t>
  </si>
  <si>
    <t>R</t>
  </si>
  <si>
    <t>CUST_PERSONAL_INFO.ID</t>
  </si>
  <si>
    <t>cust_income</t>
  </si>
  <si>
    <t>month_experience</t>
  </si>
  <si>
    <t>year_experience</t>
  </si>
  <si>
    <t>Properties:</t>
  </si>
  <si>
    <t>property = AutoNum=1;StartNum=1;Increment=1;NotForRep=0;</t>
  </si>
  <si>
    <t>Ten san pham</t>
  </si>
  <si>
    <t>Ma san pham</t>
  </si>
  <si>
    <t>So tien vay</t>
  </si>
  <si>
    <t>Ky han vay</t>
  </si>
  <si>
    <t>lai suat</t>
  </si>
  <si>
    <t>Muc dich vay</t>
  </si>
  <si>
    <t>Muc dich vay khac</t>
  </si>
  <si>
    <t>Gia tri hang hoa tren hoa don</t>
  </si>
  <si>
    <t>So tien tra truoc</t>
  </si>
  <si>
    <t>So tien bao hiem(truong nay ko dung nua)</t>
  </si>
  <si>
    <t>Ten HUB, KIOSK, POS</t>
  </si>
  <si>
    <t>Ma HUB, KIOSK, POS</t>
  </si>
  <si>
    <t>Ten khach hang</t>
  </si>
  <si>
    <t>Ngay sinh</t>
  </si>
  <si>
    <t>Gioi tinh</t>
  </si>
  <si>
    <t>Tinh trang hon nhan</t>
  </si>
  <si>
    <t>Hoc van</t>
  </si>
  <si>
    <t>So chung minh thu/ can cuoc cong dan</t>
  </si>
  <si>
    <t>Ngay cap cmt/cccd</t>
  </si>
  <si>
    <t>Noi cap cmt/cccd</t>
  </si>
  <si>
    <t>So chung minh thu cu</t>
  </si>
  <si>
    <t>So chung minh thu quan doi</t>
  </si>
  <si>
    <t>Email cua khach hang</t>
  </si>
  <si>
    <t>So dien thoai cua khach hang</t>
  </si>
  <si>
    <t>Nghe nghiep</t>
  </si>
  <si>
    <t>Chuc vu</t>
  </si>
  <si>
    <t>Ten cong ty</t>
  </si>
  <si>
    <t>Phong ban</t>
  </si>
  <si>
    <t>Dia chi cong ty(So nha, duong)</t>
  </si>
  <si>
    <t>Dia chi cong ty(xa/phuong)</t>
  </si>
  <si>
    <t>Dia chi cong ty(quan/huyen)</t>
  </si>
  <si>
    <t>Dia chi cong ty(tinh/thanh pho)</t>
  </si>
  <si>
    <t>So dien thoai co quan</t>
  </si>
  <si>
    <t>Thu nhap</t>
  </si>
  <si>
    <t>So nam kinh nghiem</t>
  </si>
  <si>
    <t>So thang kinh nghiem</t>
  </si>
  <si>
    <t>Hinh thuc nhan luong</t>
  </si>
  <si>
    <t>Dia chi thuong tru(So nha/duong)</t>
  </si>
  <si>
    <t>Dia chi thuong tru(xa/phuong)</t>
  </si>
  <si>
    <t>Dia chi thuong tru(Quan/huyen)</t>
  </si>
  <si>
    <t>Dia chi thuong tru(tinh/thanh pho)</t>
  </si>
  <si>
    <t>So so ho khau. kt3, bang lai xe</t>
  </si>
  <si>
    <t>Ngay cap so ho khau. kt3, bang lai xe</t>
  </si>
  <si>
    <t>Noi cap so ho khau. kt3, bang lai xe</t>
  </si>
  <si>
    <t>So dien thoai nha</t>
  </si>
  <si>
    <t>Dia chi sinh song co trung dia chi thuong tru?</t>
  </si>
  <si>
    <t>Thoi gian sinh song(nam)</t>
  </si>
  <si>
    <t>Thoi gian sinh song(Thang)</t>
  </si>
  <si>
    <t>Hinh thuc so huu nha</t>
  </si>
  <si>
    <t>Moi quan he voi nguoi vay von</t>
  </si>
  <si>
    <t>Ten vo/chong</t>
  </si>
  <si>
    <t>Ngay sinh vo/chong</t>
  </si>
  <si>
    <t>So cmt/cccd vo/chong</t>
  </si>
  <si>
    <t>So dien thoai vo/chong</t>
  </si>
  <si>
    <t>So nguoi phu thuoc cua vo/chong</t>
  </si>
  <si>
    <t>Dia chi sinh song hien tai cua vo/chong</t>
  </si>
  <si>
    <t>Dia chi cua vo /chong(So nha/ duong)</t>
  </si>
  <si>
    <t>Dia chi cua vo /chong(Xa/phuong)</t>
  </si>
  <si>
    <t>Dia chi cua vo /chong(quan/huyen)</t>
  </si>
  <si>
    <t>Dia chi cua vo /chong(Tinh/thanh pho)</t>
  </si>
  <si>
    <t>Thu nhap cua vo/chong</t>
  </si>
  <si>
    <t>Ten nguoi tham chieu 1</t>
  </si>
  <si>
    <t>so dien thoai nguoi tham chieu 1</t>
  </si>
  <si>
    <t>Moi quan he nguoi tham chieu 1</t>
  </si>
  <si>
    <t>Ten nguoi tham chieu 2</t>
  </si>
  <si>
    <t>so dien thoai nguoi tham chieu 2</t>
  </si>
  <si>
    <t>moi quan he nguoi tham chieu 2</t>
  </si>
  <si>
    <t>Nguoi vay von dang co khoan vay o To chuc tin dung khac khong?</t>
  </si>
  <si>
    <t>So tien tra hang thang</t>
  </si>
  <si>
    <t>Vo/chong co dang vay von tai to chuc tin dung nao khong</t>
  </si>
  <si>
    <t>Ma ho so(32 ky tu, lay tu core)</t>
  </si>
  <si>
    <t>So ho so</t>
  </si>
  <si>
    <t>So hop dong</t>
  </si>
  <si>
    <t>Nhan xet tai buoc Ky van kien tin dung(case moi ko can dung truong nay nua, do da tach bang)</t>
  </si>
  <si>
    <t>ngay tra no (man hinh in van kien)</t>
  </si>
  <si>
    <t>ngay giai ngan (man hinh van hanh)</t>
  </si>
  <si>
    <t>ngay thanh toan dau tien (man hinh van hanh)</t>
  </si>
  <si>
    <t>So LD, hien tai chua duoc dong bo tu ESB sang</t>
  </si>
  <si>
    <t>Comment khi huy ho so</t>
  </si>
  <si>
    <t>Ly do huy ho so</t>
  </si>
  <si>
    <t>Ma nhan vien ban bao hiem</t>
  </si>
  <si>
    <t>Luu id cua task vu hien tai</t>
  </si>
  <si>
    <t>Phi bao hiem dinh ky</t>
  </si>
  <si>
    <t>Dinh ky dong phi khac</t>
  </si>
  <si>
    <t>Dinh ky dong phi</t>
  </si>
  <si>
    <t>Ten cong ty BHNT</t>
  </si>
  <si>
    <t>Gia tri binh quan tren hoa don dien</t>
  </si>
  <si>
    <t>So du binh quan tai khoan</t>
  </si>
  <si>
    <t>Ma so thue cty</t>
  </si>
  <si>
    <t>Ma FT</t>
  </si>
  <si>
    <t>Noi cap CMT quan doi</t>
  </si>
  <si>
    <t>Ngay cap CMT quan doi</t>
  </si>
  <si>
    <t>Hinh thuc giai ngan</t>
  </si>
  <si>
    <t>Kenh giai ngan</t>
  </si>
  <si>
    <t>So tai khoan cua khach hang</t>
  </si>
  <si>
    <t>Ten chi nhanh/phong giao dich mo tai khoan</t>
  </si>
  <si>
    <t>Ti le phi bao hiem: m2,5% va 5,5%</t>
  </si>
  <si>
    <t>Ho so co nam trong khu vuc pilot khong</t>
  </si>
  <si>
    <t>Ten goi khac cua KH</t>
  </si>
  <si>
    <t>Ten khong dau cua KH</t>
  </si>
  <si>
    <t>Comment</t>
  </si>
  <si>
    <t>Truong hop thong thuong = @@TASK
Neu case bi reject tai POS = Reject at POS
Neu case bi reject tai buoc approve = Reject at Approve
Neu case thuc hien thanh cong = Done</t>
  </si>
  <si>
    <t>Loai hang hoa(Truong nay khong dung nua, case cu se co thong tin)
Thong tin loai hang hoa duoc luu trong bang goods_infomation</t>
  </si>
  <si>
    <t>TRuong dnah dau day la san pham thong thuong hay ban cho Quan nhan
1 - San pham thong thuong
2 - San pham danh cho quan nhan</t>
  </si>
  <si>
    <t>Loai hop dong lao dong</t>
  </si>
  <si>
    <t>Kenh ban bao hiem:I - Tra gop
C- Tien mat
G- Day la code moi, ap dung khi tang phi bao hiem tu 2,5%-&gt; 5,5%</t>
  </si>
  <si>
    <t>Thoi gian su dung so dien thoai nay (Thang)</t>
  </si>
  <si>
    <t>Nganh nghe</t>
  </si>
  <si>
    <t>Ma so thue cong ty</t>
  </si>
  <si>
    <t>Thu nhap chinh</t>
  </si>
  <si>
    <t>Thu nhap them</t>
  </si>
  <si>
    <t>Nguon thu nhap</t>
  </si>
  <si>
    <t>So tien vay giong/khac voi de xuat</t>
  </si>
  <si>
    <t>so tien tham dinh</t>
  </si>
  <si>
    <t>Ky han vay giong/khac voi de xuat</t>
  </si>
  <si>
    <t>Ky han cua tham dinh</t>
  </si>
  <si>
    <t>DTI</t>
  </si>
  <si>
    <t>PTI</t>
  </si>
  <si>
    <t>Ket qau cham diem khach hang</t>
  </si>
  <si>
    <t>Code tham dinh dia ban</t>
  </si>
  <si>
    <t>Y kien cua tham dinh</t>
  </si>
  <si>
    <t>Ly do tu choi khac</t>
  </si>
  <si>
    <t>Ly do tu cho chi tiet</t>
  </si>
  <si>
    <t>Ly do tu choi</t>
  </si>
  <si>
    <t>Ly do tra ve DE</t>
  </si>
  <si>
    <t>Tong du no va han muc</t>
  </si>
  <si>
    <t>Tong so TCTD co quan he</t>
  </si>
  <si>
    <t>So tien dong moi ky</t>
  </si>
  <si>
    <t>Ky han bao hiem nhan tho</t>
  </si>
  <si>
    <t>Ten cong ty bao hiem nhan tho</t>
  </si>
  <si>
    <t>Hoa don dien trung binh</t>
  </si>
  <si>
    <t>Ma nganh nghe T24</t>
  </si>
  <si>
    <t>Thoi gian su dung so dien thoai khac</t>
  </si>
  <si>
    <t>So dien thoai khac cua khach hang</t>
  </si>
  <si>
    <t>Used</t>
  </si>
  <si>
    <t>category</t>
  </si>
  <si>
    <t>varchar2(5)</t>
  </si>
  <si>
    <t>varchar2(20)</t>
  </si>
  <si>
    <t>description1</t>
  </si>
  <si>
    <t>description2</t>
  </si>
  <si>
    <t>parent_id</t>
  </si>
  <si>
    <t>identity_type_id</t>
  </si>
  <si>
    <t>household_reg_number</t>
  </si>
  <si>
    <t>household_reg_type_id</t>
  </si>
  <si>
    <t>Ma FT, giải ngân vào TK của KH mở tại MB thông qua giao dịch chuyển tiền</t>
  </si>
  <si>
    <t>ref_full_name1</t>
  </si>
  <si>
    <t>ref_full_name2</t>
  </si>
  <si>
    <t>has_insurance</t>
  </si>
  <si>
    <t>home_phone</t>
  </si>
  <si>
    <t>income_spouse</t>
  </si>
  <si>
    <t>core_ln_app_id</t>
  </si>
  <si>
    <t>int_rate</t>
  </si>
  <si>
    <t>household_reg_issue_date</t>
  </si>
  <si>
    <t>household_reg_issue_place</t>
  </si>
  <si>
    <t>insu_amount</t>
  </si>
  <si>
    <t>insu_company</t>
  </si>
  <si>
    <t>insu_staffId</t>
  </si>
  <si>
    <t>insu_term</t>
  </si>
  <si>
    <t>insu_term_fee</t>
  </si>
  <si>
    <t>insu_term_other</t>
  </si>
  <si>
    <t>insu_fee</t>
  </si>
  <si>
    <t>lifetime_in_month</t>
  </si>
  <si>
    <t>lifetime_in_year</t>
  </si>
  <si>
    <t>ln_amount</t>
  </si>
  <si>
    <t>ln_amount_minus_insu</t>
  </si>
  <si>
    <t>ln_purpose</t>
  </si>
  <si>
    <t>ln_tenor</t>
  </si>
  <si>
    <t>ln_other_purpose</t>
  </si>
  <si>
    <t>ln_start_date</t>
  </si>
  <si>
    <t>ln_end_date</t>
  </si>
  <si>
    <t>marital_status</t>
  </si>
  <si>
    <t>military_id</t>
  </si>
  <si>
    <t>military_issue_date</t>
  </si>
  <si>
    <t>military_issue_place</t>
  </si>
  <si>
    <t>ref_person1_mobile</t>
  </si>
  <si>
    <t>ref_person2_mobile</t>
  </si>
  <si>
    <t>insu_type</t>
  </si>
  <si>
    <t>insu_rate</t>
  </si>
  <si>
    <t>number_of_dependants</t>
  </si>
  <si>
    <t>office_phone_number</t>
  </si>
  <si>
    <t>credit_in_other_bank</t>
  </si>
  <si>
    <t>spouse_credit_in_other_bank</t>
  </si>
  <si>
    <t>advance_amount</t>
  </si>
  <si>
    <t>mobile</t>
  </si>
  <si>
    <t>permanent_addr</t>
  </si>
  <si>
    <t>permanent_district</t>
  </si>
  <si>
    <t>permanent_province</t>
  </si>
  <si>
    <t>permanent_ward</t>
  </si>
  <si>
    <t>payment_date</t>
  </si>
  <si>
    <t>s37_data</t>
  </si>
  <si>
    <t>sale_id</t>
  </si>
  <si>
    <t>contract_date</t>
  </si>
  <si>
    <t>spouse_name</t>
  </si>
  <si>
    <t>spouse_company_name</t>
  </si>
  <si>
    <t>spouse_DOB</t>
  </si>
  <si>
    <t>spouse_identity_number</t>
  </si>
  <si>
    <t>spouse_mobile</t>
  </si>
  <si>
    <t>spouse_position</t>
  </si>
  <si>
    <t>temp_same_perm_addr</t>
  </si>
  <si>
    <t>first_payment_date</t>
  </si>
  <si>
    <t>last_payment_date</t>
  </si>
  <si>
    <t>labour_contract_type</t>
  </si>
  <si>
    <t>new length</t>
  </si>
  <si>
    <t>varchar2(500)</t>
  </si>
  <si>
    <t>numbe</t>
  </si>
  <si>
    <t>start_eff_date</t>
  </si>
  <si>
    <t>end_eff_date</t>
  </si>
  <si>
    <t>varchar2(32)</t>
  </si>
  <si>
    <t>varchar2(2000)</t>
  </si>
  <si>
    <t>So tien tra hang thang ở tổ chức tín dụng khác</t>
  </si>
  <si>
    <t>chi nhánh ngân hàng có tài khoản của KH (MB)</t>
  </si>
  <si>
    <t>So du binh quan tai khoan nhận lương của KH</t>
  </si>
  <si>
    <t>Tên ngân hàng có TK của KH</t>
  </si>
  <si>
    <t>Có phải blacklist hay không ? Y/N</t>
  </si>
  <si>
    <t>Loại blacklist (cá nhân, doanh nghiệp …)</t>
  </si>
  <si>
    <t>Ho so co nam trong khu vuc pilot khong, triển khai thí điểm</t>
  </si>
  <si>
    <t>Dia chi cong ty của KH (So nha, duong)</t>
  </si>
  <si>
    <t>Ten cong ty của KH</t>
  </si>
  <si>
    <t>So hop dong của MC tự sinh</t>
  </si>
  <si>
    <t>Phong ban KH làm việc tại công ty KH</t>
  </si>
  <si>
    <t>Có duplicate tại MC hay không ? Y/N</t>
  </si>
  <si>
    <t>Gia tri hang hoa tren hoa don cho luồng trả góp</t>
  </si>
  <si>
    <t>Có mua bảo hiểm cho khoản vay hay không ? Y/N</t>
  </si>
  <si>
    <t>So tien bao hiem cho khoản vay (truong nay ko dung nua)</t>
  </si>
  <si>
    <t>Công ty bảo hiểm khoản vay</t>
  </si>
  <si>
    <t>Phi bao hiem nhân thọ dinh ky</t>
  </si>
  <si>
    <t>Dinh ky dong phi bảo hiểm nhân thọ (Chứng minh tài chính)</t>
  </si>
  <si>
    <t>Dinh ky dong phi bảo hiểm nhân thọ khac</t>
  </si>
  <si>
    <t>Số tiền phí bảo hiểm khoản vay</t>
  </si>
  <si>
    <t>lai suat theo tháng</t>
  </si>
  <si>
    <t>lai suat theo năm</t>
  </si>
  <si>
    <t>So LD trên T24, hien tai chua duoc dong bo tu ESB sang</t>
  </si>
  <si>
    <t>Ten cong ty bảo hiểm nhân thọ</t>
  </si>
  <si>
    <t>So tien vay không có phí bảo hiểm</t>
  </si>
  <si>
    <t>Ngày đáo hạn khoản vay</t>
  </si>
  <si>
    <t>Ngày giải ngân</t>
  </si>
  <si>
    <t>Dành cho trả góp, model của hàng hóa</t>
  </si>
  <si>
    <t>Số khung xe máy, dùng cho trả góp</t>
  </si>
  <si>
    <t>So tien KH tự trả phần khi mua trả góp</t>
  </si>
  <si>
    <t>Chuc vu của KH</t>
  </si>
  <si>
    <t>Nghe nghiep của KH</t>
  </si>
  <si>
    <t>Moi quan he voi spouse</t>
  </si>
  <si>
    <t>ngay tra no định kỳ (man hinh in van kien)</t>
  </si>
  <si>
    <t>Mã nhân viên kinh doanh MC</t>
  </si>
  <si>
    <t>Ngày ký HĐ tín dụng</t>
  </si>
  <si>
    <t>Chức vụ của spouse</t>
  </si>
  <si>
    <t>Dia chi thuong tru(So nha/duong) Hộ khẩu</t>
  </si>
  <si>
    <t>Dia chi thuong tru(So nha/duong), nơi ở hiện tại</t>
  </si>
  <si>
    <t>ngày trả nợ cuối cùng</t>
  </si>
  <si>
    <t>Loại hàng hóa khác</t>
  </si>
  <si>
    <t>Loai hop dong lao dong của KH</t>
  </si>
  <si>
    <t>Trả góp hay tiền mặt</t>
  </si>
  <si>
    <t>U</t>
  </si>
  <si>
    <t>old_identity_number</t>
  </si>
  <si>
    <t>mc_cust_code</t>
  </si>
  <si>
    <t>Định dùng cho mobile app for sale, nay không dùng nữa</t>
  </si>
  <si>
    <t>Mã nhân viên kinh doanh MC đi lấy hồ sơ KH trong trường hợp Telesale</t>
  </si>
  <si>
    <t>login_id</t>
  </si>
  <si>
    <t>usr_full_name</t>
  </si>
  <si>
    <t>usr_type</t>
  </si>
  <si>
    <t>Loại user</t>
  </si>
  <si>
    <t>relation_spouse</t>
  </si>
  <si>
    <t>relation_ref_person1</t>
  </si>
  <si>
    <t>relation_ref_person2</t>
  </si>
  <si>
    <t>payroll_method</t>
  </si>
  <si>
    <t>CUST_FINANCIAL_INFO</t>
  </si>
  <si>
    <t>Thông tin tài chính, tín dụng của khách hàng</t>
  </si>
  <si>
    <t>Thông tin liên hệ</t>
  </si>
  <si>
    <t>product_id</t>
  </si>
  <si>
    <t>PRODUCTS</t>
  </si>
  <si>
    <t>number(13,0)</t>
  </si>
  <si>
    <t>number(15,0)</t>
  </si>
  <si>
    <t>number(13,2)</t>
  </si>
  <si>
    <t>number(13,5)</t>
  </si>
  <si>
    <t>Note</t>
  </si>
  <si>
    <t>CODE_TABLE.ID
category=IDTYP</t>
  </si>
  <si>
    <t>CODE_TABLE.ID
category=WARD</t>
  </si>
  <si>
    <t>PRODUCTS.ID</t>
  </si>
  <si>
    <t>trans_office_id</t>
  </si>
  <si>
    <t>product_group_id</t>
  </si>
  <si>
    <t>Đối tượng áp dụng, cho quân nhân hay khách hàng thông thường</t>
  </si>
  <si>
    <t>products</t>
  </si>
  <si>
    <t>ID</t>
  </si>
  <si>
    <t>CATEGORY_ID</t>
  </si>
  <si>
    <t>CATEGORY_NAME</t>
  </si>
  <si>
    <t>PRODUCT_CODE</t>
  </si>
  <si>
    <t>PRODUCT_NAME</t>
  </si>
  <si>
    <t>PRODUCT_CONDITION</t>
  </si>
  <si>
    <t>DESCRIPTION</t>
  </si>
  <si>
    <t>MONTH_INTEREST</t>
  </si>
  <si>
    <t>YEAR_INTEREST</t>
  </si>
  <si>
    <t>LATE_PENALTY_INTEREST</t>
  </si>
  <si>
    <t>LATE_PENALTY_FEE</t>
  </si>
  <si>
    <t>EARLY_SETTLEMENT_CONDITION</t>
  </si>
  <si>
    <t>EARLY_SETTLEMENT_FEE</t>
  </si>
  <si>
    <t>MAX_OF_GOODS</t>
  </si>
  <si>
    <t>LIMIT_NOTE</t>
  </si>
  <si>
    <t>APPLIED_DATE</t>
  </si>
  <si>
    <t>EXPIRED_DATE</t>
  </si>
  <si>
    <t>CREATED_BY</t>
  </si>
  <si>
    <t>CREATED_DATE</t>
  </si>
  <si>
    <t>UPDATED_DATE</t>
  </si>
  <si>
    <t>varchar(45)</t>
  </si>
  <si>
    <t>product_category_id</t>
  </si>
  <si>
    <t>product_code</t>
  </si>
  <si>
    <t>product_name</t>
  </si>
  <si>
    <t>pti</t>
  </si>
  <si>
    <t>late_penalty_fee</t>
  </si>
  <si>
    <t>CODE_TABLE.ID
category=PRCAT</t>
  </si>
  <si>
    <t>coreCustCode</t>
  </si>
  <si>
    <t>coreAccountNumber</t>
  </si>
  <si>
    <t>cardIdNumber</t>
  </si>
  <si>
    <t>Số ID thẻ trên hệ thống Way4</t>
  </si>
  <si>
    <t>cardNumber</t>
  </si>
  <si>
    <t>Số thẻ đã được masking trên Way4</t>
  </si>
  <si>
    <t>Mã KH trên Corebanking T24</t>
  </si>
  <si>
    <t>CUST_ACCOUNT_LINK</t>
  </si>
  <si>
    <t>Thông tin các TK,thẻ,HĐ vay gắn kết với KH</t>
  </si>
  <si>
    <t>link_type</t>
  </si>
  <si>
    <t>link_seq</t>
  </si>
  <si>
    <t>link_name</t>
  </si>
  <si>
    <t>Số seq tự tăng theo từng link_type</t>
  </si>
  <si>
    <t>link_system</t>
  </si>
  <si>
    <t>link_currency</t>
  </si>
  <si>
    <t>varchar2(3)</t>
  </si>
  <si>
    <t>AUDIT_TRANS</t>
  </si>
  <si>
    <t>number(17,0)</t>
  </si>
  <si>
    <t>audit_trans_id</t>
  </si>
  <si>
    <t>action</t>
  </si>
  <si>
    <t>I: Insert, U: Update, D: Delete</t>
  </si>
  <si>
    <t>user_id</t>
  </si>
  <si>
    <t>task</t>
  </si>
  <si>
    <t>E: data entry, C: data check, A: appraisal</t>
  </si>
  <si>
    <t>id of audit table</t>
  </si>
  <si>
    <t>MESSAGE_LOG</t>
  </si>
  <si>
    <t>msg_type</t>
  </si>
  <si>
    <t>relation_id</t>
  </si>
  <si>
    <t>response_code</t>
  </si>
  <si>
    <t>response_error_desc</t>
  </si>
  <si>
    <t>trans_id</t>
  </si>
  <si>
    <t>clob</t>
  </si>
  <si>
    <t>from_channel</t>
  </si>
  <si>
    <t>to_channel</t>
  </si>
  <si>
    <t>trans_type</t>
  </si>
  <si>
    <t>link_product</t>
  </si>
  <si>
    <t>Loại TK, Sản phẩm vay, hạng thẻ</t>
  </si>
  <si>
    <t>Số TK KH trên Corebanking T24 để giải ngân</t>
  </si>
  <si>
    <t>coreAccountNumber2</t>
  </si>
  <si>
    <t>Số TK KH trên Corebanking T24 để thu nợ</t>
  </si>
  <si>
    <t>issueId</t>
  </si>
  <si>
    <t>Số IssueId dùng để truy vấn lại kết quả phát hành</t>
  </si>
  <si>
    <t>msg_status</t>
  </si>
  <si>
    <t>N</t>
  </si>
  <si>
    <t>BPM</t>
  </si>
  <si>
    <t>T24</t>
  </si>
  <si>
    <t>ISSCARD</t>
  </si>
  <si>
    <t>ID sequence tự tăng</t>
  </si>
  <si>
    <t>Loại message (request, response …)</t>
  </si>
  <si>
    <t>Từ kênh</t>
  </si>
  <si>
    <t>Đến kênh</t>
  </si>
  <si>
    <t>Số ID liên quan đến message</t>
  </si>
  <si>
    <t>Loại giao dịch</t>
  </si>
  <si>
    <t>Mã kết quả trả về</t>
  </si>
  <si>
    <t>Mô tả nếu có</t>
  </si>
  <si>
    <t>Trạng thái message</t>
  </si>
  <si>
    <t>Số ID của giao dịch (tự sinh khi request)</t>
  </si>
  <si>
    <t>msg_request</t>
  </si>
  <si>
    <t>Nội dung request message</t>
  </si>
  <si>
    <t>Nội dung response message</t>
  </si>
  <si>
    <t>msg_response</t>
  </si>
  <si>
    <t>timestamp</t>
  </si>
  <si>
    <t>process_time</t>
  </si>
  <si>
    <t>request_time</t>
  </si>
  <si>
    <t>response_time</t>
  </si>
  <si>
    <t>Thời điểm yêu cầu</t>
  </si>
  <si>
    <t>Thời điểm xử lý</t>
  </si>
  <si>
    <t>Thời điểm có phản hồi</t>
  </si>
  <si>
    <t>service_name</t>
  </si>
  <si>
    <t>Tên dịch vụ</t>
  </si>
  <si>
    <t>msg_order</t>
  </si>
  <si>
    <t>number(2)</t>
  </si>
  <si>
    <t>Thứ tự gửi message</t>
  </si>
  <si>
    <t>VND</t>
  </si>
  <si>
    <t>link_value</t>
  </si>
  <si>
    <t>Số TK, số ID thẻ, số HĐ vay</t>
  </si>
  <si>
    <t>sysdate</t>
  </si>
  <si>
    <t>A</t>
  </si>
  <si>
    <t>A: tài khoản, C: số thẻ, I: ID thẻ, L: Loan</t>
  </si>
  <si>
    <t>T24, W4</t>
  </si>
  <si>
    <t>Số appID từ BPM</t>
  </si>
  <si>
    <t>varchar2(40)</t>
  </si>
  <si>
    <t>varchar2(1)</t>
  </si>
  <si>
    <t>is_prospect</t>
  </si>
  <si>
    <t>Y/N</t>
  </si>
  <si>
    <t>tự sinh dùng sequence: SEQ_MESSAGE_LOG_ID</t>
  </si>
  <si>
    <t>R: request, V: revert</t>
  </si>
  <si>
    <t>tự sinh khi không truyền giá trị dùng sequence: SEQ_MESSAGE_LOG_TRANS_ID</t>
  </si>
  <si>
    <t xml:space="preserve">N: mới khởi tạo, S: có trả lời thành công, T: bị timeout, E: trả về có lỗi, I: bỏ qua bản ghi này (không xử lý nữa) </t>
  </si>
  <si>
    <t>rate_index</t>
  </si>
  <si>
    <t>late_rate_index</t>
  </si>
  <si>
    <t>pre_liquidation_fee</t>
  </si>
  <si>
    <t>max_quantity_commodities</t>
  </si>
  <si>
    <t>payment to income, tỷ lệ số tiền phải trả hàng tháng/thu nhập</t>
  </si>
  <si>
    <t>INTEREST_TABLE.ID</t>
  </si>
  <si>
    <t>rate_type</t>
  </si>
  <si>
    <t>F: fix rate, L: float rate</t>
  </si>
  <si>
    <t>spread</t>
  </si>
  <si>
    <t>monthly_rate</t>
  </si>
  <si>
    <t>yearly_rate</t>
  </si>
  <si>
    <t>max_rate</t>
  </si>
  <si>
    <t>min_rate</t>
  </si>
  <si>
    <t>rate_code</t>
  </si>
  <si>
    <t>rate_name</t>
  </si>
  <si>
    <t>status</t>
  </si>
  <si>
    <t>max_loan_amount</t>
  </si>
  <si>
    <t>min_loan_amount</t>
  </si>
  <si>
    <t>ccy</t>
  </si>
  <si>
    <t>Loại tiền tệ</t>
  </si>
  <si>
    <t>Biên độ thay đổi lãi suất</t>
  </si>
  <si>
    <t>tenor</t>
  </si>
  <si>
    <t>min_tenor</t>
  </si>
  <si>
    <t>max_tenor</t>
  </si>
  <si>
    <t>Nhóm sản phẩm</t>
  </si>
  <si>
    <t>Chủng loại SP</t>
  </si>
  <si>
    <t>Mã SP</t>
  </si>
  <si>
    <t>Tên SP</t>
  </si>
  <si>
    <t>Payment to income</t>
  </si>
  <si>
    <t>&lt;&gt; 0 -&gt; kỳ hạn cố định
= 0 -&gt; áp dụng kỳ hạn bất kỳ</t>
  </si>
  <si>
    <t>0 -&gt; no limit</t>
  </si>
  <si>
    <t>Kỳ hạn vay</t>
  </si>
  <si>
    <t>Kỳ hạn vay tối thiểu</t>
  </si>
  <si>
    <t>Kỳ hạn vay tối đa</t>
  </si>
  <si>
    <t>Mã ls</t>
  </si>
  <si>
    <t>Phí phạt trả chậm</t>
  </si>
  <si>
    <t>Mã ls phạt trả chậm</t>
  </si>
  <si>
    <t>Phí phạt trả trước hạn</t>
  </si>
  <si>
    <t>Lượng hàng hóa tối đa</t>
  </si>
  <si>
    <t>Số tiền vay tối đa</t>
  </si>
  <si>
    <t>Số tiền vay tối thiểu</t>
  </si>
  <si>
    <t>Trạng thái sản phẩm</t>
  </si>
  <si>
    <t>Ngày bắt đầu hiệu lực</t>
  </si>
  <si>
    <t>Ngày hết hiệu lực</t>
  </si>
  <si>
    <t>Loại ls</t>
  </si>
  <si>
    <t>Tên ls</t>
  </si>
  <si>
    <t>Ls tháng</t>
  </si>
  <si>
    <t>Ls năm</t>
  </si>
  <si>
    <t>Ls tối đa theo tháng</t>
  </si>
  <si>
    <t>Ls tối thiểu theo tháng</t>
  </si>
  <si>
    <t>Trạng thái ls</t>
  </si>
  <si>
    <t>Tính theo tháng</t>
  </si>
  <si>
    <t>cPersonal</t>
  </si>
  <si>
    <t>cAddl</t>
  </si>
  <si>
    <t>cFinancial</t>
  </si>
  <si>
    <t>cContact</t>
  </si>
  <si>
    <t>appRequest</t>
  </si>
  <si>
    <t>accommodation_type</t>
  </si>
  <si>
    <t>payment_amount_at_bank</t>
  </si>
  <si>
    <t>avg_account_bal</t>
  </si>
  <si>
    <t>account_number_at_bank</t>
  </si>
  <si>
    <t>bank_branch</t>
  </si>
  <si>
    <t>avg_electric_bill</t>
  </si>
  <si>
    <t>bank_name</t>
  </si>
  <si>
    <t>is_black_list</t>
  </si>
  <si>
    <t>black_list_type</t>
  </si>
  <si>
    <t>comp_addr_province</t>
  </si>
  <si>
    <t>comp_addr_district</t>
  </si>
  <si>
    <t>comp_addr_ward</t>
  </si>
  <si>
    <t>comp_addr_street</t>
  </si>
  <si>
    <t>comp_name</t>
  </si>
  <si>
    <t>comp_tax_number</t>
  </si>
  <si>
    <t>mc_contract_number</t>
  </si>
  <si>
    <t>position_in_comp</t>
  </si>
  <si>
    <t>professional</t>
  </si>
  <si>
    <t>CODE_TABLE.ID
category=POSITION</t>
  </si>
  <si>
    <t>CODE_TABLE.ID
category=PROFESSION</t>
  </si>
  <si>
    <t>CODE_TABLE.ID
category=INSU_TYPE</t>
  </si>
  <si>
    <t>CUST_IDENTITY</t>
  </si>
  <si>
    <t>identity_id</t>
  </si>
  <si>
    <t>CUST_IDENTITY.ID</t>
  </si>
  <si>
    <t>CUST_COMPANY_INFO</t>
  </si>
  <si>
    <t>cust_company_id</t>
  </si>
  <si>
    <t>CUST_COMPANY_INFO.ID</t>
  </si>
  <si>
    <t>cComp</t>
  </si>
  <si>
    <t>cIden</t>
  </si>
  <si>
    <t>bpm_id</t>
  </si>
  <si>
    <t>bpm_app_id</t>
  </si>
  <si>
    <t>bpm_app_number</t>
  </si>
  <si>
    <t>CODE_TABLE.ID
category=HHREG_TYPE</t>
  </si>
  <si>
    <t>CODE_TABLE.ID
category=MARITAL</t>
  </si>
  <si>
    <t>CODE_TABLE.ID
category=RELAT_SPOU</t>
  </si>
  <si>
    <t>CODE_TABLE.ID
category=RELAT_REF</t>
  </si>
  <si>
    <t>CODE_TABLE.ID
category=EDUCATION</t>
  </si>
  <si>
    <t>CODE_TABLE.ID
category=LAB_CONT</t>
  </si>
  <si>
    <t>CODE_TABLE.ID
category=PAYROLL_M</t>
  </si>
  <si>
    <t>CODE_TABLE.ID
category=BLACK_TYPE</t>
  </si>
  <si>
    <t>CODE_TABLE.ID
category=CIC_S37</t>
  </si>
  <si>
    <t>CODE_TABLE.ID
category=LINS_COMP</t>
  </si>
  <si>
    <t>CODE_TABLE.ID
category=DISTRICT</t>
  </si>
  <si>
    <t>CODE_TABLE.ID
category=PROVINCE</t>
  </si>
  <si>
    <t>CODE_TABLE.ID
category=TRAN_OFF</t>
  </si>
  <si>
    <t>CODE_TABLE.ID
category=APPLY_OBJ</t>
  </si>
  <si>
    <t>apply_to_object</t>
  </si>
  <si>
    <t>trail_seq</t>
  </si>
  <si>
    <t>step</t>
  </si>
  <si>
    <t>from_user</t>
  </si>
  <si>
    <t>to_user</t>
  </si>
  <si>
    <t>to_team</t>
  </si>
  <si>
    <t>reason_id</t>
  </si>
  <si>
    <t>varchar2(4000)</t>
  </si>
  <si>
    <t>credit_app_id</t>
  </si>
  <si>
    <t>TEAMS.ID</t>
  </si>
  <si>
    <t>R: return, J:reject; A:abort,P:approved
CODE_TABLE.ID
category=CA_ACTION</t>
  </si>
  <si>
    <t>CREDIT_APP_REQUEST.ID</t>
  </si>
  <si>
    <t>CODE_TABLE.ID
category=CA_PURPOSE</t>
  </si>
  <si>
    <t>CODE_TABLE.ID
category=CA_TENOR</t>
  </si>
  <si>
    <t>abortProcessReason
DEDecisionDE2
DEDecision
DEDecisionCIC</t>
  </si>
  <si>
    <t>abortProcessComment
DECommentDE2
DEComment
DECommentCIC</t>
  </si>
  <si>
    <t>disbursement_channel</t>
  </si>
  <si>
    <t>disbursement_method</t>
  </si>
  <si>
    <t>CODE_TABLE.ID
category=DIS_CHANN</t>
  </si>
  <si>
    <t>CODE_TABLE.ID
category=DIS_METHOD</t>
  </si>
  <si>
    <t>disbursement_date</t>
  </si>
  <si>
    <t>disbursement_status</t>
  </si>
  <si>
    <t>CODE_TABLE.ID
category=DIS_STATUS</t>
  </si>
  <si>
    <t>is_duplicated</t>
  </si>
  <si>
    <t>duplicated_note</t>
  </si>
  <si>
    <t>CREDIT_APP_REQUEST</t>
  </si>
  <si>
    <t>CREDIT_APP_BPM</t>
  </si>
  <si>
    <t>CREDIT_APP_TRAIL</t>
  </si>
  <si>
    <t>COMMODITIES</t>
  </si>
  <si>
    <t>brand_id</t>
  </si>
  <si>
    <t>CODE_TABLE.ID
category=BRAND</t>
  </si>
  <si>
    <t>model</t>
  </si>
  <si>
    <t>price</t>
  </si>
  <si>
    <t>comm_id</t>
  </si>
  <si>
    <t>frame_number</t>
  </si>
  <si>
    <t>serial_number</t>
  </si>
  <si>
    <t>goods_infomation</t>
  </si>
  <si>
    <t>noOfSeries</t>
  </si>
  <si>
    <t>goodPrice</t>
  </si>
  <si>
    <t>comm_seq</t>
  </si>
  <si>
    <t>scope</t>
  </si>
  <si>
    <t>disbursement_amount</t>
  </si>
  <si>
    <t>CREDIT_APP_LMS</t>
  </si>
  <si>
    <t>CREDIT_APP_APPRAISAL</t>
  </si>
  <si>
    <t>approved_amount</t>
  </si>
  <si>
    <t>approved_date</t>
  </si>
  <si>
    <t>approved_user</t>
  </si>
  <si>
    <t>CODE_TABLE.ID
category=CA_RET_RS ( R )
category=CA_REJ_RS ( J )
category=CA_ABT_RS ( A )
category=CA_APR_RS ( P )</t>
  </si>
  <si>
    <t>discount_rate</t>
  </si>
  <si>
    <t>Lãi suất hỗ trợ đại lý</t>
  </si>
  <si>
    <t>PRODUCT_SCOPE</t>
  </si>
  <si>
    <t>Trạng thái áp dụng phạm vi</t>
  </si>
  <si>
    <t>Mã sản phẩm</t>
  </si>
  <si>
    <t>checklist_category</t>
  </si>
  <si>
    <t>C: product category, G: product group, P: product</t>
  </si>
  <si>
    <t>checklist_category_id</t>
  </si>
  <si>
    <t>Reference to C: product category, G: product group, P: product based on checklist_category</t>
  </si>
  <si>
    <t>checklist_name</t>
  </si>
  <si>
    <t>Trạng thái checklist</t>
  </si>
  <si>
    <t>document_id</t>
  </si>
  <si>
    <t>DOCUMENTS.ID</t>
  </si>
  <si>
    <t>mandatory</t>
  </si>
  <si>
    <t>O: original, V: carbon copy with verification, C: carbon copy only</t>
  </si>
  <si>
    <t>SA,DE1,DE2,DC,OP1,OP2
CODE_TABLE.ID
category=CA_STEP</t>
  </si>
  <si>
    <t>SA,DE1,DE2,DC,OP1,OP2,DISB
CODE_TABLE.ID
category=CA_STEP</t>
  </si>
  <si>
    <t>GLOBAL_CHECKLIST</t>
  </si>
  <si>
    <t>PRODUCT_CHECKLIST_DOCUMENT</t>
  </si>
  <si>
    <t>is_lodge_require</t>
  </si>
  <si>
    <t>allow_temp_uplift</t>
  </si>
  <si>
    <t>GLOBAL_DOCUMENT</t>
  </si>
  <si>
    <t>document_originality</t>
  </si>
  <si>
    <t>is_lodged</t>
  </si>
  <si>
    <t>Tài liệu có cần nhập kho</t>
  </si>
  <si>
    <t>Tài liệu có cho phép mượn</t>
  </si>
  <si>
    <t>Tài liệu đã được nhập kho</t>
  </si>
  <si>
    <t>document_code</t>
  </si>
  <si>
    <t>Mã tài liệu</t>
  </si>
  <si>
    <t>document_name</t>
  </si>
  <si>
    <t>USERS</t>
  </si>
  <si>
    <t>USERS.ID</t>
  </si>
  <si>
    <t>session_key</t>
  </si>
  <si>
    <t>last_update_date</t>
  </si>
  <si>
    <t>channel_id</t>
  </si>
  <si>
    <t>partner_id</t>
  </si>
  <si>
    <t>CODE_TABLE.ID
category=CHANNEL</t>
  </si>
  <si>
    <t>CODE_TABLE.ID
category=PARTNER</t>
  </si>
  <si>
    <t>module</t>
  </si>
  <si>
    <t>varchar2 (4)</t>
  </si>
  <si>
    <t>function_code</t>
  </si>
  <si>
    <t>varchar2 (10)</t>
  </si>
  <si>
    <t>description</t>
  </si>
  <si>
    <t>varchar2 (100)</t>
  </si>
  <si>
    <t>menu_code</t>
  </si>
  <si>
    <t>page_file</t>
  </si>
  <si>
    <t>varchar2 (32)</t>
  </si>
  <si>
    <t>page_access_right</t>
  </si>
  <si>
    <t>varchar2 (20)</t>
  </si>
  <si>
    <t>url</t>
  </si>
  <si>
    <t>varchar2 (105)</t>
  </si>
  <si>
    <t>Module ứng dụng</t>
  </si>
  <si>
    <t>Chức năng trên thanh menu</t>
  </si>
  <si>
    <t>Tên chức năng</t>
  </si>
  <si>
    <t>Tên file nguồn của chức năng đó</t>
  </si>
  <si>
    <t>Phân quyền mặc định cho chức năng đó</t>
  </si>
  <si>
    <t>Đường link đến chức năng đó</t>
  </si>
  <si>
    <t>FUNCTIONS</t>
  </si>
  <si>
    <t>MENU</t>
  </si>
  <si>
    <t>menu_title</t>
  </si>
  <si>
    <t>menu_message_key</t>
  </si>
  <si>
    <t>parent_menu</t>
  </si>
  <si>
    <t>ROLES</t>
  </si>
  <si>
    <t>role_code</t>
  </si>
  <si>
    <t>role_type</t>
  </si>
  <si>
    <t>role_name</t>
  </si>
  <si>
    <t>varchar2 (1)</t>
  </si>
  <si>
    <t>Mô tả dịch vụ</t>
  </si>
  <si>
    <t>Phân quyền mặc định cho dịch vụ đó</t>
  </si>
  <si>
    <t>service_access_right</t>
  </si>
  <si>
    <t>Đường link đến dịch vụ đó</t>
  </si>
  <si>
    <t>service_path</t>
  </si>
  <si>
    <t>SERVICES</t>
  </si>
  <si>
    <t>role_id</t>
  </si>
  <si>
    <t>access_right</t>
  </si>
  <si>
    <t>FIELDS</t>
  </si>
  <si>
    <t>object_type</t>
  </si>
  <si>
    <t>F: Function, S: Service, L: Field</t>
  </si>
  <si>
    <t>object_id</t>
  </si>
  <si>
    <t>function_id</t>
  </si>
  <si>
    <t>service_id</t>
  </si>
  <si>
    <t>field_message_key</t>
  </si>
  <si>
    <t>field_name</t>
  </si>
  <si>
    <t>field_ui_id</t>
  </si>
  <si>
    <t>field_object_id</t>
  </si>
  <si>
    <t>field_access_right</t>
  </si>
  <si>
    <t>USERS_ROLE_MAPPING</t>
  </si>
  <si>
    <t>F: Function, S: Service, L: Field, R: Role</t>
  </si>
  <si>
    <t>FUNCTIONS.ID</t>
  </si>
  <si>
    <t>SERVICES.ID</t>
  </si>
  <si>
    <t>varchar2 (40)</t>
  </si>
  <si>
    <t>Service Name được định nghĩa trong Java</t>
  </si>
  <si>
    <t>USERS_SESSION</t>
  </si>
  <si>
    <t>CREDIT_APP_COMMODITIES</t>
  </si>
  <si>
    <t>CODE_TABLE</t>
  </si>
  <si>
    <t>ROLE_DETAILS</t>
  </si>
  <si>
    <t>INTEREST_TABLE</t>
  </si>
  <si>
    <t>CREDIT_APP_CHECKLIST_DOCUMENT</t>
  </si>
  <si>
    <t>Thông tin định danh của KH (CMT/CCCD/CMT quân đội/Hộ chiếu/Bằng lái ….)</t>
  </si>
  <si>
    <t>Thông tin yêu cầu 1 khoản vay</t>
  </si>
  <si>
    <t>Thông tin về giải ngân, thu nợ</t>
  </si>
  <si>
    <t>Thông tin thẩm định của khoản vay</t>
  </si>
  <si>
    <t>Thông tin từ hệ thống BPM</t>
  </si>
  <si>
    <t>Thông tin quá trình phê duyệt từng bước</t>
  </si>
  <si>
    <t>Thông tin hàng hóa của khoản vay</t>
  </si>
  <si>
    <t>Danh mục hàng hóa</t>
  </si>
  <si>
    <t>Danh mục các công ty (KH làm việc)</t>
  </si>
  <si>
    <t>Các bảng mã</t>
  </si>
  <si>
    <t>Danh mục người dùng</t>
  </si>
  <si>
    <t>Danh mục chức năng</t>
  </si>
  <si>
    <t>Danh mục dịch vụ</t>
  </si>
  <si>
    <t>Danh mục trường</t>
  </si>
  <si>
    <t>Cây menu</t>
  </si>
  <si>
    <t>Danh mục vai trò</t>
  </si>
  <si>
    <t>Danh mục vai trò map với chức năng, dịch vụ, trường</t>
  </si>
  <si>
    <t>Gán vai trò cho người dùng</t>
  </si>
  <si>
    <t>Audit session của người dùng</t>
  </si>
  <si>
    <t>Danh mục sản phẩm</t>
  </si>
  <si>
    <t>Danh mục ls</t>
  </si>
  <si>
    <t>Phạm vi áp dụng của sản phẩm</t>
  </si>
  <si>
    <t>Điều kiện áp dụng của sản phẩm</t>
  </si>
  <si>
    <t>Checklist tài liệu chung</t>
  </si>
  <si>
    <t>Checklist tài liệu theo sản phẩm</t>
  </si>
  <si>
    <t>Checklist tài liệu theo khoản vay</t>
  </si>
  <si>
    <t>Danh mục các loại tài liệu</t>
  </si>
  <si>
    <t>Logging các message in/out hệ thống</t>
  </si>
  <si>
    <t>Tên KH</t>
  </si>
  <si>
    <t>Tên gọi khác</t>
  </si>
  <si>
    <t>Tên KH không dấu</t>
  </si>
  <si>
    <t>Thông tin định danh KH</t>
  </si>
  <si>
    <t>Giới tính</t>
  </si>
  <si>
    <t>Ngày sinh</t>
  </si>
  <si>
    <t>Số sổ hộ khẩu</t>
  </si>
  <si>
    <t>Ngày cấp sổ HK</t>
  </si>
  <si>
    <t>Nơi cấp sổ HK</t>
  </si>
  <si>
    <t>Số ĐT nhà</t>
  </si>
  <si>
    <t>Tình trạng hôn nhân</t>
  </si>
  <si>
    <t>Có phải KH tiềm năng không</t>
  </si>
  <si>
    <t>Số tháng kinh nghiệm</t>
  </si>
  <si>
    <t>Số năm kinh nghiệm</t>
  </si>
  <si>
    <t>Tên người tham chiếu 1</t>
  </si>
  <si>
    <t>Tên người tham chiếu 2</t>
  </si>
  <si>
    <t>Thu nhập của người thân (vợ/chồng)</t>
  </si>
  <si>
    <t>Thời gian sinh sống theo tháng</t>
  </si>
  <si>
    <t>Thời gian sinh sống theo năm</t>
  </si>
  <si>
    <t>Số ĐT người tham chiếu 1</t>
  </si>
  <si>
    <t>Số ĐT người tham chiếu 2</t>
  </si>
  <si>
    <t>Số người phụ thuộc</t>
  </si>
  <si>
    <t>Mối quan hệ với người thân</t>
  </si>
  <si>
    <t>Mối quan hệ với người tham chiếu 1</t>
  </si>
  <si>
    <t>Mối quan hệ với người tham chiếu 2</t>
  </si>
  <si>
    <t>Tên công ty người thân làm việc</t>
  </si>
  <si>
    <t>Ngày sinh của người thân</t>
  </si>
  <si>
    <t>Số CMT của người thân</t>
  </si>
  <si>
    <t>Số điện thoại người thân</t>
  </si>
  <si>
    <t>Tên người thân</t>
  </si>
  <si>
    <t>Vị trí của người thân tại công ty</t>
  </si>
  <si>
    <t>Học vấn</t>
  </si>
  <si>
    <t>Địa chỉ sinh sống có trùng với hộ khẩu</t>
  </si>
  <si>
    <t>Số định danh cũ</t>
  </si>
  <si>
    <t>Số CM quân đội</t>
  </si>
  <si>
    <t>Ngày cấp CM quân đội</t>
  </si>
  <si>
    <t>Nơi cấp CM quân đội</t>
  </si>
  <si>
    <t>Loại HĐ lao động</t>
  </si>
  <si>
    <t>Phương thức trả lương</t>
  </si>
  <si>
    <t>Loại hình sở hữu chỗ ở</t>
  </si>
  <si>
    <t>KH có trong danh sách đen không</t>
  </si>
  <si>
    <t>Loại danh sách đen</t>
  </si>
  <si>
    <t>Nghề nghiệp</t>
  </si>
  <si>
    <t>Phòng ban KH làm việc trong công ty</t>
  </si>
  <si>
    <t>Vị trí của KH trong công ty</t>
  </si>
  <si>
    <t>Mã công ty KH làm việc</t>
  </si>
  <si>
    <t>KH có dư nợ tại tổ chức tín dụng khác không</t>
  </si>
  <si>
    <t>Người thân có dư nợ tại tổ chức tín dụng khác không</t>
  </si>
  <si>
    <t>Thông s37 của CIC</t>
  </si>
  <si>
    <t>Thu nhập của KH</t>
  </si>
  <si>
    <t>Tên công ty bảo hiểm nhân thọ của KH</t>
  </si>
  <si>
    <t>Phí bảo hiểm</t>
  </si>
  <si>
    <t>Kỳ hạn bảo hiểm</t>
  </si>
  <si>
    <t>Số TK của KH tại ngân hàng</t>
  </si>
  <si>
    <t>Tên NH có TK của KH</t>
  </si>
  <si>
    <t>Chi nhánh NH có TK của KH</t>
  </si>
  <si>
    <t>Số dư TB của TK</t>
  </si>
  <si>
    <t>Số tiền bình quân hóa đơn điện</t>
  </si>
  <si>
    <t>M</t>
  </si>
  <si>
    <t>Mã KH trên core</t>
  </si>
  <si>
    <t>Số định danh</t>
  </si>
  <si>
    <t>Ngày cấp giấy tờ</t>
  </si>
  <si>
    <t>Nơi cấp</t>
  </si>
  <si>
    <t>Ngày hết hạn</t>
  </si>
  <si>
    <t>Loại định danh</t>
  </si>
  <si>
    <t>Lãi suất</t>
  </si>
  <si>
    <t>Số tiền yêu cầu vay</t>
  </si>
  <si>
    <t>Số tiền vay trừ đi phí bảo hiểm</t>
  </si>
  <si>
    <t>Mục đích vay</t>
  </si>
  <si>
    <t>Mục đích vay khác</t>
  </si>
  <si>
    <t>Ngày thanh toán</t>
  </si>
  <si>
    <t>Mã NV kinh doanh</t>
  </si>
  <si>
    <t>Điểm giao dịch (HUB/POS)</t>
  </si>
  <si>
    <t>Khoản vay có bảo hiểm hay không</t>
  </si>
  <si>
    <t>Số tiền bảo hiểm</t>
  </si>
  <si>
    <t>Tên nhân viên bảo hiểm</t>
  </si>
  <si>
    <t>Loại hình bảo hiểm</t>
  </si>
  <si>
    <t>Tỷ lệ bảo hiểm</t>
  </si>
  <si>
    <t>Số HĐ trên MC</t>
  </si>
  <si>
    <t>Kênh giải ngân</t>
  </si>
  <si>
    <t>Phương thức giải ngân</t>
  </si>
  <si>
    <t>Phạm vi áp dụng</t>
  </si>
  <si>
    <t>Trạng thái giải ngân</t>
  </si>
  <si>
    <t>Ngày trả nợ đầu tiên</t>
  </si>
  <si>
    <t>Ngày trả nợ cuối cùng</t>
  </si>
  <si>
    <t>Số tiền giải ngân</t>
  </si>
  <si>
    <t>Ngày phê duyệt</t>
  </si>
  <si>
    <t>Người phê duyệt</t>
  </si>
  <si>
    <t>Mã yêu cầu vay</t>
  </si>
  <si>
    <t>Số thứ tự</t>
  </si>
  <si>
    <t>Bước thực hiện</t>
  </si>
  <si>
    <t>task_id</t>
  </si>
  <si>
    <t>Task id trên BPM</t>
  </si>
  <si>
    <t>Từ người dùng</t>
  </si>
  <si>
    <t>Đến người dùng</t>
  </si>
  <si>
    <t>Đến team</t>
  </si>
  <si>
    <t>Hành động</t>
  </si>
  <si>
    <t>Lý do</t>
  </si>
  <si>
    <t>Nội dung</t>
  </si>
  <si>
    <t>Số tiền trả trước</t>
  </si>
  <si>
    <t>Tên cửa hàng</t>
  </si>
  <si>
    <t>Số khung</t>
  </si>
  <si>
    <t>Mã hàng hóa</t>
  </si>
  <si>
    <t>Giá</t>
  </si>
  <si>
    <t>Số serial hàng hóa</t>
  </si>
  <si>
    <t>Model của hàng hóa</t>
  </si>
  <si>
    <t>U2</t>
  </si>
  <si>
    <t>Script generation</t>
  </si>
  <si>
    <t>U,M</t>
  </si>
  <si>
    <t>R,M</t>
  </si>
  <si>
    <t>U,R,M</t>
  </si>
  <si>
    <t>U,M,R</t>
  </si>
  <si>
    <t>Mã lãi suất</t>
  </si>
  <si>
    <t>Y</t>
  </si>
  <si>
    <t>R,U,M</t>
  </si>
  <si>
    <t>user_comment</t>
  </si>
  <si>
    <t>code_message_key</t>
  </si>
  <si>
    <t>code_group</t>
  </si>
  <si>
    <t>data_entry
data_entry_sales</t>
  </si>
  <si>
    <t>saleName
courierName</t>
  </si>
  <si>
    <t>saleCode
courierCode</t>
  </si>
  <si>
    <t>saleMobile
courierMobilephone</t>
  </si>
  <si>
    <t>to_date('31-DEC-9999')</t>
  </si>
  <si>
    <t>code_value1</t>
  </si>
  <si>
    <t>code_value2</t>
  </si>
  <si>
    <t>0: No access,1:create,2:update,3:delete,4:view
NNNNYNNNN: view only</t>
  </si>
  <si>
    <t>NNNNYNNNN</t>
  </si>
  <si>
    <t>F</t>
  </si>
  <si>
    <t>S: Sale, A: System Admin, P: Thẩm định, O: Trung tâm vận hành, 3: 3rd party</t>
  </si>
  <si>
    <t>manager_id</t>
  </si>
  <si>
    <t>sale_network_id</t>
  </si>
  <si>
    <t>CODE_TABLE.ID
category=SALE_NET</t>
  </si>
  <si>
    <t>Người quản lý trực tiếp</t>
  </si>
  <si>
    <t>POSTING_CONFIGURATION</t>
  </si>
  <si>
    <t>posting_group</t>
  </si>
  <si>
    <t>posting_order</t>
  </si>
  <si>
    <t>debit_branch</t>
  </si>
  <si>
    <t>debit_ccy</t>
  </si>
  <si>
    <t>debit_account</t>
  </si>
  <si>
    <t>credit_branch</t>
  </si>
  <si>
    <t>credit_ccy</t>
  </si>
  <si>
    <t>credit_account</t>
  </si>
  <si>
    <t>amount</t>
  </si>
  <si>
    <t>amount_tag</t>
  </si>
  <si>
    <t>SCHEDULER</t>
  </si>
  <si>
    <t>sch_name</t>
  </si>
  <si>
    <t>frequency</t>
  </si>
  <si>
    <t>interval</t>
  </si>
  <si>
    <t>start_time</t>
  </si>
  <si>
    <t>next_schedule_time</t>
  </si>
  <si>
    <t>O: Once, H: hourly, D: Daily, W: Weekly, M: Monthly, Y: Yearly, N: minute, S: Second</t>
  </si>
  <si>
    <t>S: stop, R: running</t>
  </si>
  <si>
    <t>SCHEDULE_INSTANCE</t>
  </si>
  <si>
    <t>schedule_id</t>
  </si>
  <si>
    <t>S</t>
  </si>
  <si>
    <t>num_of_run</t>
  </si>
  <si>
    <t>end_time</t>
  </si>
  <si>
    <t>message</t>
  </si>
  <si>
    <t>R: running, E: error, S: success</t>
  </si>
  <si>
    <t>request</t>
  </si>
  <si>
    <t>allow_overlap</t>
  </si>
  <si>
    <t>Date</t>
  </si>
  <si>
    <t>DateTime</t>
  </si>
  <si>
    <t>DateTimeStamp</t>
  </si>
  <si>
    <t>credit_owner</t>
  </si>
  <si>
    <t>C</t>
  </si>
  <si>
    <t>debit_owner</t>
  </si>
  <si>
    <t>PARTNER</t>
  </si>
  <si>
    <t>partner_code</t>
  </si>
  <si>
    <t>partner_name</t>
  </si>
  <si>
    <t>schedule_group</t>
  </si>
  <si>
    <t>CREDIT_APP_ADDITIONAL</t>
  </si>
  <si>
    <t>cardHolderName</t>
  </si>
  <si>
    <t>isInternetBanking</t>
  </si>
  <si>
    <t>issueFee</t>
  </si>
  <si>
    <t>otherValueOfIssueFee</t>
  </si>
  <si>
    <t>annualFee</t>
  </si>
  <si>
    <t>frequencyOfAnnualFee</t>
  </si>
  <si>
    <t>otherValueOfAnnualFee</t>
  </si>
  <si>
    <t>Tên dập nổi trên thẻ (chỉ dành cho SP thẻ)</t>
  </si>
  <si>
    <t xml:space="preserve">Có thực hiện giao dịch và thanh toán thẻ trên internet </t>
  </si>
  <si>
    <t xml:space="preserve">Địa chỉ nhận thẻ, mã PIN, quà tặng </t>
  </si>
  <si>
    <t>frequencyOfInsuranceFee</t>
  </si>
  <si>
    <t>otherValueOfInsuranceFee</t>
  </si>
  <si>
    <t>card_holder_name</t>
  </si>
  <si>
    <t>is_IB_allowed</t>
  </si>
  <si>
    <t>Giá trị khác của phí phát hành</t>
  </si>
  <si>
    <t>Tần suất thu của phí thường niên</t>
  </si>
  <si>
    <t>Tần suất thu của phí bảo hiểm</t>
  </si>
  <si>
    <t>Giá trị khác của phí bảo hiểm</t>
  </si>
  <si>
    <t>Giá trị khác của phí thường niên</t>
  </si>
  <si>
    <t>receive_card_addr</t>
  </si>
  <si>
    <t>difference_issue_fee</t>
  </si>
  <si>
    <t>annual_fee_frequency</t>
  </si>
  <si>
    <t>difference_annual_fee</t>
  </si>
  <si>
    <t>insu_fee_frequency</t>
  </si>
  <si>
    <t>difference_insu_fee</t>
  </si>
  <si>
    <t>cardReceiveAddress</t>
  </si>
  <si>
    <t>BPM,T24,W4,MCP(MC Portal)</t>
  </si>
  <si>
    <t>ISSCARD,GETISS,MAKETRF,PAYWAY4</t>
  </si>
  <si>
    <t>PARAMETERS</t>
  </si>
  <si>
    <t>param_name</t>
  </si>
  <si>
    <t>param_value</t>
  </si>
  <si>
    <t>param_data_type</t>
  </si>
  <si>
    <t>param_description</t>
  </si>
  <si>
    <t>varchar2 (50)</t>
  </si>
  <si>
    <t>S: String, D: Date, T:Time, L:Long, I:Interger, N: Decimal
Date format: YYYYMMDD
Time format: HH24:MI:SS</t>
  </si>
  <si>
    <t>partner_bank</t>
  </si>
  <si>
    <t>CODE_TABLE.ID
category=GENDER</t>
  </si>
  <si>
    <t>CODE_TABLE.ID
category=INDUSTRY</t>
  </si>
  <si>
    <t>reference</t>
  </si>
  <si>
    <t>code_cat</t>
  </si>
  <si>
    <t>code_json</t>
  </si>
  <si>
    <t>product_cat_id</t>
  </si>
  <si>
    <t>Service có hạch toán cho posting group</t>
  </si>
  <si>
    <t>if NULL : lấy giá trị từ giao dịch dựa trên amount_tag để hạch toán
if not NULL : lấy giá trị amount để hạch toán</t>
  </si>
  <si>
    <t>Mặc định mã CN của MC trên T24MC</t>
  </si>
  <si>
    <t>Mã giao dịch của T24MC</t>
  </si>
  <si>
    <t>N: new entry, P: in progress, S: success, E: error, R: revert</t>
  </si>
  <si>
    <t>POSTING_INSTANCE</t>
  </si>
  <si>
    <t>Mã KH tại MC tự sinh theo từng KH</t>
  </si>
  <si>
    <t>BPM Product scheme
PRODUCTS.ID</t>
  </si>
  <si>
    <t>Luồng BPM (Installment, Cash, Credit Card)
CODE_TABLE</t>
  </si>
  <si>
    <t>Có bị duplicate với khoản vay khác tại MC</t>
  </si>
  <si>
    <t>issue_fee_coll</t>
  </si>
  <si>
    <t>annual_fee_coll</t>
  </si>
  <si>
    <t>insuranceFeeCard</t>
  </si>
  <si>
    <t>Có thu phí phát hành không</t>
  </si>
  <si>
    <t>Có thu phí thường niên không</t>
  </si>
  <si>
    <t>Có thu phí bảo hiểm không</t>
  </si>
  <si>
    <t>insu_fee_coll</t>
  </si>
  <si>
    <t>CODE_TABLE.ID
category=BOOLEAN</t>
  </si>
  <si>
    <t>CODE_TABLE.ID
category=CARD_RADD</t>
  </si>
  <si>
    <t>CODE_TABLE.ID
category=FRE_COLINS</t>
  </si>
  <si>
    <t>CODE_TABLE.ID
category=FRE_COLANN</t>
  </si>
  <si>
    <t>Công ty bảo hiểm cho khoản vay</t>
  </si>
  <si>
    <t>CODE_TABLE.ID
category=INSU_STFID</t>
  </si>
  <si>
    <t>CODE_TABLE.ID
category=INSU_TERM</t>
  </si>
  <si>
    <t>CODE_TABLE.ID
category=IDPLACE</t>
  </si>
  <si>
    <t>CODE_TABLE.ID
category=TMP_RES</t>
  </si>
  <si>
    <t>BPM_code</t>
  </si>
  <si>
    <t>Category</t>
  </si>
  <si>
    <t>BOOLEAN</t>
  </si>
  <si>
    <t>cicReportAvailable</t>
  </si>
  <si>
    <t>companyAddressValid</t>
  </si>
  <si>
    <t>customerAddressValid</t>
  </si>
  <si>
    <t>customerIsDirector</t>
  </si>
  <si>
    <t>customerLivingAtAddress</t>
  </si>
  <si>
    <t>fraudAppraisal</t>
  </si>
  <si>
    <t>hasBusinessRegistration</t>
  </si>
  <si>
    <t>hasInsurrance_de2</t>
  </si>
  <si>
    <t>override</t>
  </si>
  <si>
    <t>BOOLEAN3</t>
  </si>
  <si>
    <t>annualFeeDe2</t>
  </si>
  <si>
    <t>issueFeeDe</t>
  </si>
  <si>
    <t>issueFeeDe2</t>
  </si>
  <si>
    <t>insuranceFeeCardDe</t>
  </si>
  <si>
    <t>insuranceFeeCardDe2</t>
  </si>
  <si>
    <t>CARD_RADD</t>
  </si>
  <si>
    <t>cardReceiveAddress_de2</t>
  </si>
  <si>
    <t>changingDateContract</t>
  </si>
  <si>
    <t>CHG_DTCON</t>
  </si>
  <si>
    <t>changingDateContractApprove</t>
  </si>
  <si>
    <t>channelName_de2</t>
  </si>
  <si>
    <t>DIS_CHANN</t>
  </si>
  <si>
    <t>disbursementChannel_de2</t>
  </si>
  <si>
    <t>DUPLICATE</t>
  </si>
  <si>
    <t>duplicate_dc</t>
  </si>
  <si>
    <t>CUS_IDTYPE</t>
  </si>
  <si>
    <t>familyBookSeriesType_de2</t>
  </si>
  <si>
    <t>frequencyOfAnnualFeeDe</t>
  </si>
  <si>
    <t>FRE_COLANN</t>
  </si>
  <si>
    <t>frequencyOfAnnualFeeDe2</t>
  </si>
  <si>
    <t>frequencyOfInsuranceFeeDe</t>
  </si>
  <si>
    <t>FRE_COLINS</t>
  </si>
  <si>
    <t>frequencyOfInsuranceFeeDe2</t>
  </si>
  <si>
    <t>GENDER</t>
  </si>
  <si>
    <t>gender_de2</t>
  </si>
  <si>
    <t>INSU_COMP</t>
  </si>
  <si>
    <t>insuranceCompany_de2</t>
  </si>
  <si>
    <t>INSU_TERM</t>
  </si>
  <si>
    <t>insuranceTerm_de2</t>
  </si>
  <si>
    <t>IDPLACE</t>
  </si>
  <si>
    <t>issuePlaceCitizenID_de2</t>
  </si>
  <si>
    <t>CA_PURPOSE</t>
  </si>
  <si>
    <t>loanPurpose_de2</t>
  </si>
  <si>
    <t>CA_TENOR</t>
  </si>
  <si>
    <t>loanTenorApprover</t>
  </si>
  <si>
    <t>loanTenor_de2</t>
  </si>
  <si>
    <t>MARITAL</t>
  </si>
  <si>
    <t>maritalStatus_de2</t>
  </si>
  <si>
    <t>RELAT_SPOU</t>
  </si>
  <si>
    <t>relationshipWithApplicant_de2</t>
  </si>
  <si>
    <t>RELAT_REF</t>
  </si>
  <si>
    <t>relationshipWithBorrower1_de2</t>
  </si>
  <si>
    <t>relationshipWithBorrower2_de2</t>
  </si>
  <si>
    <t>relationshipWithBorrower3</t>
  </si>
  <si>
    <t>relationshipWithBorrower3_de2</t>
  </si>
  <si>
    <t>relationshipWithBorrower4</t>
  </si>
  <si>
    <t>relationshipWithBorrower4_de2</t>
  </si>
  <si>
    <t>TMP_RES</t>
  </si>
  <si>
    <t>temporaryResidence_de2</t>
  </si>
  <si>
    <t>POSITION</t>
  </si>
  <si>
    <t>MISC</t>
  </si>
  <si>
    <t>DUP_DC</t>
  </si>
  <si>
    <t>CRED</t>
  </si>
  <si>
    <t>FRE_AFEDE</t>
  </si>
  <si>
    <t>CUST</t>
  </si>
  <si>
    <t>ISPL_ID</t>
  </si>
  <si>
    <t>DIS_CHAN</t>
  </si>
  <si>
    <t>DOC_CONSIS</t>
  </si>
  <si>
    <t>docConsistency</t>
  </si>
  <si>
    <t>REAP_DE2</t>
  </si>
  <si>
    <t>SPOU_POS</t>
  </si>
  <si>
    <t>MARSTT_DE2</t>
  </si>
  <si>
    <t>INC_RESOU</t>
  </si>
  <si>
    <t>APPR</t>
  </si>
  <si>
    <t>LAAP_STAT</t>
  </si>
  <si>
    <t>S37_RESULT</t>
  </si>
  <si>
    <t>ISS_FEEDE2</t>
  </si>
  <si>
    <t>officeRefRelationShip</t>
  </si>
  <si>
    <t>INSU</t>
  </si>
  <si>
    <t>CB_STAT</t>
  </si>
  <si>
    <t>companyBusinessStatus</t>
  </si>
  <si>
    <t>CUS_DIRETO</t>
  </si>
  <si>
    <t>BP_TADR_DP</t>
  </si>
  <si>
    <t>bypassTempAddressDocsPass</t>
  </si>
  <si>
    <t>CIC_AVAIL</t>
  </si>
  <si>
    <t>DOC_QUAN</t>
  </si>
  <si>
    <t>docQuantity</t>
  </si>
  <si>
    <t>REBOR_DE2</t>
  </si>
  <si>
    <t>LTENOR_DE2</t>
  </si>
  <si>
    <t>DECI_DECIC</t>
  </si>
  <si>
    <t>R11A_RESU</t>
  </si>
  <si>
    <t>r11aResult</t>
  </si>
  <si>
    <t>RE_BOR1DE2</t>
  </si>
  <si>
    <t>CUS_ADDVAL</t>
  </si>
  <si>
    <t>CRED_HIST</t>
  </si>
  <si>
    <t>HH_BST</t>
  </si>
  <si>
    <t>S11A_RESU</t>
  </si>
  <si>
    <t>s11aResult</t>
  </si>
  <si>
    <t>ANN_FEEDE2</t>
  </si>
  <si>
    <t>OTH_CREDIT</t>
  </si>
  <si>
    <t>EXP_TYPE</t>
  </si>
  <si>
    <t>exportType</t>
  </si>
  <si>
    <t>HASINS_TYP</t>
  </si>
  <si>
    <t>FIAP_CODE</t>
  </si>
  <si>
    <t>HAS_BUSREG</t>
  </si>
  <si>
    <t>REBOR_4</t>
  </si>
  <si>
    <t>CHNAME_DE2</t>
  </si>
  <si>
    <t>HREF_RELA</t>
  </si>
  <si>
    <t>homeRefRelationShip</t>
  </si>
  <si>
    <t>DECI_DATCO</t>
  </si>
  <si>
    <t>data_corrector_decision</t>
  </si>
  <si>
    <t>DECIS_AP</t>
  </si>
  <si>
    <t>appraisalDecision</t>
  </si>
  <si>
    <t>N_PAYMENT</t>
  </si>
  <si>
    <t>SP_ADDR</t>
  </si>
  <si>
    <t>RR_DC2DE</t>
  </si>
  <si>
    <t>reasonReturnDEFromDC</t>
  </si>
  <si>
    <t>AP_LTENOR</t>
  </si>
  <si>
    <t>DISCH_DE2</t>
  </si>
  <si>
    <t>REBOR_4DE2</t>
  </si>
  <si>
    <t>AP_LTSTAT</t>
  </si>
  <si>
    <t>OFF_SCODE</t>
  </si>
  <si>
    <t>officeSpecialCode</t>
  </si>
  <si>
    <t>FRAUD_AP</t>
  </si>
  <si>
    <t>CARD_RADE2</t>
  </si>
  <si>
    <t>HOME_SCODE</t>
  </si>
  <si>
    <t>homeSpecialCode</t>
  </si>
  <si>
    <t>HH_BST_DE2</t>
  </si>
  <si>
    <t>DECIS_DE2</t>
  </si>
  <si>
    <t>DEDecision_de2</t>
  </si>
  <si>
    <t>LCON_TYPE</t>
  </si>
  <si>
    <t>NB_COMM</t>
  </si>
  <si>
    <t>commentFromNeighbor</t>
  </si>
  <si>
    <t>ISS_CFEEDE</t>
  </si>
  <si>
    <t>AP_LTOTHER</t>
  </si>
  <si>
    <t>SCORE_RES</t>
  </si>
  <si>
    <t>DECIS_OP</t>
  </si>
  <si>
    <t>operation_decision</t>
  </si>
  <si>
    <t>CAA_STAT</t>
  </si>
  <si>
    <t>customerAddressAreaStatus</t>
  </si>
  <si>
    <t>INSCOM_DE2</t>
  </si>
  <si>
    <t>RE_BOR1</t>
  </si>
  <si>
    <t>RE_APPLI</t>
  </si>
  <si>
    <t>ISPLID_DE2</t>
  </si>
  <si>
    <t>POL_REGUAP</t>
  </si>
  <si>
    <t>policyRegulationAppraisal</t>
  </si>
  <si>
    <t>OVERRIDE</t>
  </si>
  <si>
    <t>DECIS_CALL</t>
  </si>
  <si>
    <t>CUS_LADDR</t>
  </si>
  <si>
    <t>FRE_AFEDE2</t>
  </si>
  <si>
    <t>LIDX_VALID</t>
  </si>
  <si>
    <t>RE_BOR2</t>
  </si>
  <si>
    <t>MAR_STAT</t>
  </si>
  <si>
    <t>INSTRM_DE2</t>
  </si>
  <si>
    <t>RR_DC2DED</t>
  </si>
  <si>
    <t>reasonReturnDEFromDCDetail</t>
  </si>
  <si>
    <t>RE_BOR3</t>
  </si>
  <si>
    <t>DOC_QUAL</t>
  </si>
  <si>
    <t>docQuality</t>
  </si>
  <si>
    <t>SE_SCODE</t>
  </si>
  <si>
    <t>selfEmployedSpecialCode</t>
  </si>
  <si>
    <t>DECIS_DE</t>
  </si>
  <si>
    <t>RE_BOR3DE2</t>
  </si>
  <si>
    <t>ANN_FEEDE</t>
  </si>
  <si>
    <t>annualFeeDe</t>
  </si>
  <si>
    <t>HOUSE_TYPE</t>
  </si>
  <si>
    <t>houseType</t>
  </si>
  <si>
    <t>HOUSE_AREA</t>
  </si>
  <si>
    <t>houseArea</t>
  </si>
  <si>
    <t>FRE_IFEDE2</t>
  </si>
  <si>
    <t>FR_REJECT</t>
  </si>
  <si>
    <t>finalReasonForReject</t>
  </si>
  <si>
    <t>CH_DATECON</t>
  </si>
  <si>
    <t>RES_STAT</t>
  </si>
  <si>
    <t>residentStatus</t>
  </si>
  <si>
    <t>PRO_STAT</t>
  </si>
  <si>
    <t>OTH_CLSP</t>
  </si>
  <si>
    <t>COO_STAT</t>
  </si>
  <si>
    <t>companyOfficeOwnStatus</t>
  </si>
  <si>
    <t>ISS_FEEDE</t>
  </si>
  <si>
    <t>SE_REFRE</t>
  </si>
  <si>
    <t>selfEmployedrefRelationShip</t>
  </si>
  <si>
    <t>LPUR_DE2</t>
  </si>
  <si>
    <t>ADDR_VAL</t>
  </si>
  <si>
    <t>addressValid</t>
  </si>
  <si>
    <t>HAS_INSU</t>
  </si>
  <si>
    <t>LOAN_TENOR</t>
  </si>
  <si>
    <t>SP_TYPE</t>
  </si>
  <si>
    <t>CARD_RADDR</t>
  </si>
  <si>
    <t>FRE_IFEDE</t>
  </si>
  <si>
    <t>GENDER_DE2</t>
  </si>
  <si>
    <t>DECIS_FAP</t>
  </si>
  <si>
    <t>finalApproverDecision</t>
  </si>
  <si>
    <t>NUM_AOFF</t>
  </si>
  <si>
    <t>totalAreaOfOffice</t>
  </si>
  <si>
    <t>CHAN_NAME</t>
  </si>
  <si>
    <t>IB_USED</t>
  </si>
  <si>
    <t>BLACK_LIST</t>
  </si>
  <si>
    <t>DU_LADDR</t>
  </si>
  <si>
    <t>durationLivingAtAddress</t>
  </si>
  <si>
    <t>BL_TYPE</t>
  </si>
  <si>
    <t>COM_ADDVAL</t>
  </si>
  <si>
    <t>EDUCATION</t>
  </si>
  <si>
    <t>CH_DTCONAP</t>
  </si>
  <si>
    <t>RR_FROMDC</t>
  </si>
  <si>
    <t>reasonRejectInDC</t>
  </si>
  <si>
    <t>INSU_FCDE2</t>
  </si>
  <si>
    <t>LOAN_PUR</t>
  </si>
  <si>
    <t>TMPRES_DE2</t>
  </si>
  <si>
    <t>Group</t>
  </si>
  <si>
    <t>Category_temp</t>
  </si>
  <si>
    <t>CODE_TABLE.ID
category=ACCOM_TYPE</t>
  </si>
  <si>
    <t>LAB_CONT</t>
  </si>
  <si>
    <t>PAYROLL_M</t>
  </si>
  <si>
    <t>CODE_TABLE.ID
category=BLACK_LIST</t>
  </si>
  <si>
    <t>BLACK_TYPE</t>
  </si>
  <si>
    <t>PROFESSION</t>
  </si>
  <si>
    <t>CIC_S37</t>
  </si>
  <si>
    <t>OFFR_RELA</t>
  </si>
  <si>
    <t>Yes/No</t>
  </si>
  <si>
    <t>1/0</t>
  </si>
  <si>
    <t>Kh\\u00e1c</t>
  </si>
  <si>
    <t>CODE_TABLE.ID
category=COMM</t>
  </si>
  <si>
    <t>COMM_BRAND</t>
  </si>
  <si>
    <t>response_payload_id</t>
  </si>
  <si>
    <t>ID trong pay load message trả về</t>
  </si>
  <si>
    <t>ISSCARD: ID của issue
GETISS: ID thẻ
MAKETRF: FT reference number
PAYWAY4: W4 reference number</t>
  </si>
  <si>
    <t>life_insu_company_id</t>
  </si>
  <si>
    <t>CODE_TABLE.ID
category=INSU_COMP</t>
  </si>
  <si>
    <t>CODE_TABLE.ID
category=DUPLICATE</t>
  </si>
  <si>
    <t>APPRAISAL_REJECT_01</t>
  </si>
  <si>
    <t>APPRAISAL_REJECT_02</t>
  </si>
  <si>
    <t>APPRAISAL_REJECT_03</t>
  </si>
  <si>
    <t>APPRAISAL_REJECT_04</t>
  </si>
  <si>
    <t>APPRAISAL_REJECT_05</t>
  </si>
  <si>
    <t>APPRAISAL_REJECT_06</t>
  </si>
  <si>
    <t>APPRAISAL_REJECT_07</t>
  </si>
  <si>
    <t>APPROVAL_REJECT_01</t>
  </si>
  <si>
    <t>APPROVAL_REJECT_02</t>
  </si>
  <si>
    <t>APPROVAL_REJECT_03</t>
  </si>
  <si>
    <t>APPROVAL_REJECT_04</t>
  </si>
  <si>
    <t>APPROVAL_REJECT_05</t>
  </si>
  <si>
    <t>APPROVAL_REJECT_06</t>
  </si>
  <si>
    <t>APPROVAL_REJECT_07</t>
  </si>
  <si>
    <t>APPROVAL_REJECT_08</t>
  </si>
  <si>
    <t>BRAND_CODE</t>
  </si>
  <si>
    <t>CALL_APPRAISAL_DECISION</t>
  </si>
  <si>
    <t>CA_REASON_RETURN_SALES</t>
  </si>
  <si>
    <t>CA_REASON_RETURN_SALES_01</t>
  </si>
  <si>
    <t>CA_REASON_RETURN_SALES_02</t>
  </si>
  <si>
    <t>CA_REASON_RETURN_SALES_03</t>
  </si>
  <si>
    <t>CA_REASON_RETURN_SALES_04</t>
  </si>
  <si>
    <t>CA_REASON_RETURN_SALES_05</t>
  </si>
  <si>
    <t>DC_REASON_REJECT</t>
  </si>
  <si>
    <t>DC_REASON_RETURN_DE</t>
  </si>
  <si>
    <t>DC_REASON_RETURN_DE_01</t>
  </si>
  <si>
    <t>DC_REASON_RETURN_DE_02</t>
  </si>
  <si>
    <t>DC_REASON_RETURN_DE_03</t>
  </si>
  <si>
    <t>DC_REASON_RETURN_DE_04</t>
  </si>
  <si>
    <t>DC_REASON_RETURN_DE_05</t>
  </si>
  <si>
    <t>DC_REASON_RETURN_DE_06</t>
  </si>
  <si>
    <t>DC_REASON_RETURN_DE_07</t>
  </si>
  <si>
    <t>DC_REASON_RETURN_DE_08</t>
  </si>
  <si>
    <t>DC_REASON_RETURN_DE_09</t>
  </si>
  <si>
    <t>DC_REASON_RETURN_SALES</t>
  </si>
  <si>
    <t>DC_REASON_RETURN_SALES_01</t>
  </si>
  <si>
    <t>DC_REASON_RETURN_SALES_02</t>
  </si>
  <si>
    <t>DC_REASON_RETURN_SALES_03</t>
  </si>
  <si>
    <t>DC_REASON_RETURN_SALES_04</t>
  </si>
  <si>
    <t>DC_REASON_RETURN_SALES_05</t>
  </si>
  <si>
    <t>DC_REASON_RETURN_SALES_06</t>
  </si>
  <si>
    <t>DE_REASON_REJECT</t>
  </si>
  <si>
    <t>DE_REASON_RETURN_SALES</t>
  </si>
  <si>
    <t>DE_REASON_RETURN_SALES_01</t>
  </si>
  <si>
    <t>DE_REASON_RETURN_SALES_02</t>
  </si>
  <si>
    <t>DE_REASON_RETURN_SALES_03</t>
  </si>
  <si>
    <t>DE_REASON_RETURN_SALES_04</t>
  </si>
  <si>
    <t>DE_REASON_RETURN_SALES_05</t>
  </si>
  <si>
    <t>DE_REASON_RETURN_SALES_06</t>
  </si>
  <si>
    <t>INDUSTRY</t>
  </si>
  <si>
    <t>INSURANCE_TERM</t>
  </si>
  <si>
    <t>LIFE_INSURANCE_COMPANY</t>
  </si>
  <si>
    <t>PRODUCT</t>
  </si>
  <si>
    <t>PRODUCT_CS</t>
  </si>
  <si>
    <t>PROVINCE</t>
  </si>
  <si>
    <t>REASON_REJECT_APPRAISAL</t>
  </si>
  <si>
    <t>REASON_REJECT_APPROVAL</t>
  </si>
  <si>
    <t>REASON_RETURN_DE</t>
  </si>
  <si>
    <t>BPM_CATEGORY_CODE</t>
  </si>
  <si>
    <t>CODE_GROUP</t>
  </si>
  <si>
    <t>CATEGORY</t>
  </si>
  <si>
    <t>Từ chối_Vấn đề tài chính KH</t>
  </si>
  <si>
    <t>Từ chối_Các chỉ số tài chính không thỏa</t>
  </si>
  <si>
    <t>Từ chối_Thông tin LSTD</t>
  </si>
  <si>
    <t>Từ chối_Nghi ngờ giả mạo</t>
  </si>
  <si>
    <t>Từ chối_Vấn đề nhân thân KH</t>
  </si>
  <si>
    <t>Từ chối_Vấn đề nghề nghiệp, công việc KH</t>
  </si>
  <si>
    <t>Từ chối_Thông tin Sale/POS/Hub</t>
  </si>
  <si>
    <t>Từ chối_Lý do từ Field</t>
  </si>
  <si>
    <t>Danh mục nhãn hiệu hàng hóa</t>
  </si>
  <si>
    <t>Ý kiến của Thẩm định điện thoại</t>
  </si>
  <si>
    <t>Lý do Call trả về Sales</t>
  </si>
  <si>
    <t>KH cân nhắc thêm về khoản vay</t>
  </si>
  <si>
    <t>Không thể liên lạc với khách hàng, người tham chiếu</t>
  </si>
  <si>
    <t>Thiếu giấy tờ</t>
  </si>
  <si>
    <t>Chứng từ quá thời hạn quy định</t>
  </si>
  <si>
    <t>Cần bổ sung giấy tờ để đánh giá thẩm định</t>
  </si>
  <si>
    <t>Lý do từ chối</t>
  </si>
  <si>
    <t>Không đúng chính sách sản phẩm.</t>
  </si>
  <si>
    <t>Chứng từ không hợp lệ.</t>
  </si>
  <si>
    <t>Nhập liệu thiếu thông tin.</t>
  </si>
  <si>
    <t>Nhập liệu sai thông tin.</t>
  </si>
  <si>
    <t>Thiếu chứng từ.</t>
  </si>
  <si>
    <t>Chất lượng scan không đảm bảo.</t>
  </si>
  <si>
    <t>File đính kèm không đúng qui đinh.</t>
  </si>
  <si>
    <t>Lý do khác</t>
  </si>
  <si>
    <t>Sai thông tin KH, SP vay</t>
  </si>
  <si>
    <t>Lý do DC trả về Sale</t>
  </si>
  <si>
    <t>Chứng từ không hợp lệ</t>
  </si>
  <si>
    <t>Thiếu chứng từ</t>
  </si>
  <si>
    <t>Chất lượng scan không đảm bảo</t>
  </si>
  <si>
    <t>File đính kèm không đúng quy định</t>
  </si>
  <si>
    <t>Lý do DE trả về Sale</t>
  </si>
  <si>
    <t>Danh mục ngành nghề</t>
  </si>
  <si>
    <t>Định kỳ đóng phí</t>
  </si>
  <si>
    <t>Tên công ty bảo hiểm nhân thọ</t>
  </si>
  <si>
    <t>Danh mục sản phẩm tiền mặt</t>
  </si>
  <si>
    <t>Danh mục tỉnh thành</t>
  </si>
  <si>
    <t>Lý do trả về DE/CA</t>
  </si>
  <si>
    <t>Name</t>
  </si>
  <si>
    <t>APS_REJ01</t>
  </si>
  <si>
    <t>APS_REJ02</t>
  </si>
  <si>
    <t>APS_REJ03</t>
  </si>
  <si>
    <t>APS_REJ04</t>
  </si>
  <si>
    <t>APS_REJ05</t>
  </si>
  <si>
    <t>APS_REJ06</t>
  </si>
  <si>
    <t>APS_REJ07</t>
  </si>
  <si>
    <t>APV_REJ01</t>
  </si>
  <si>
    <t>APV_REJ02</t>
  </si>
  <si>
    <t>APV_REJ03</t>
  </si>
  <si>
    <t>APV_REJ04</t>
  </si>
  <si>
    <t>APV_REJ05</t>
  </si>
  <si>
    <t>APV_REJ06</t>
  </si>
  <si>
    <t>APV_REJ07</t>
  </si>
  <si>
    <t>APV_REJ08</t>
  </si>
  <si>
    <t>APPV</t>
  </si>
  <si>
    <t>BRAND</t>
  </si>
  <si>
    <t>CAAPS_DECI</t>
  </si>
  <si>
    <t>CARS_RES00</t>
  </si>
  <si>
    <t>CARS_RES01</t>
  </si>
  <si>
    <t>CARS_RES02</t>
  </si>
  <si>
    <t>CARS_RES03</t>
  </si>
  <si>
    <t>CARS_RES04</t>
  </si>
  <si>
    <t>CARS_RES05</t>
  </si>
  <si>
    <t>Lý  do DC trả về DE</t>
  </si>
  <si>
    <t>DCRS_REJ</t>
  </si>
  <si>
    <t>DERS_REJ</t>
  </si>
  <si>
    <t>DCRSRTDE00</t>
  </si>
  <si>
    <t>DCRSRTDE01</t>
  </si>
  <si>
    <t>DCRSRTDE02</t>
  </si>
  <si>
    <t>DCRSRTDE03</t>
  </si>
  <si>
    <t>DCRSRTDE04</t>
  </si>
  <si>
    <t>DCRSRTDE05</t>
  </si>
  <si>
    <t>DCRSRTDE06</t>
  </si>
  <si>
    <t>DCRSRTDE07</t>
  </si>
  <si>
    <t>DCRSRTDE08</t>
  </si>
  <si>
    <t>DCRSRTDE09</t>
  </si>
  <si>
    <t>DCRSRTSA00</t>
  </si>
  <si>
    <t>DCRSRTSA01</t>
  </si>
  <si>
    <t>DCRSRTSA02</t>
  </si>
  <si>
    <t>DCRSRTSA03</t>
  </si>
  <si>
    <t>DCRSRTSA04</t>
  </si>
  <si>
    <t>DCRSRTSA05</t>
  </si>
  <si>
    <t>DCRSRTSA06</t>
  </si>
  <si>
    <t>DERSRTSA00</t>
  </si>
  <si>
    <t>DERSRTSA01</t>
  </si>
  <si>
    <t>DERSRTSA02</t>
  </si>
  <si>
    <t>DERSRTSA03</t>
  </si>
  <si>
    <t>DERSRTSA04</t>
  </si>
  <si>
    <t>DERSRTSA05</t>
  </si>
  <si>
    <t>DERSRTSA06</t>
  </si>
  <si>
    <t>INDUS</t>
  </si>
  <si>
    <t>PROD_CS</t>
  </si>
  <si>
    <t>LINS_COMP</t>
  </si>
  <si>
    <t>PROD</t>
  </si>
  <si>
    <t>RSRJ_APS</t>
  </si>
  <si>
    <t>RSRJ_APV</t>
  </si>
  <si>
    <t>RSRT_DE</t>
  </si>
  <si>
    <t>LOCA</t>
  </si>
  <si>
    <t>INST</t>
  </si>
  <si>
    <t>RSRET</t>
  </si>
  <si>
    <t>RSREJ</t>
  </si>
  <si>
    <t>Parent_cat</t>
  </si>
  <si>
    <t>APS_REJECT</t>
  </si>
  <si>
    <t>APV_REJECT</t>
  </si>
  <si>
    <t>CARS_RETSA</t>
  </si>
  <si>
    <t>DCRS_RETDE</t>
  </si>
  <si>
    <t>DCRS_RETSA</t>
  </si>
  <si>
    <t>DERS_RETSA</t>
  </si>
  <si>
    <t>Từ chối của thẩm định</t>
  </si>
  <si>
    <t>Từ chối khi phê duyệt</t>
  </si>
  <si>
    <t>Lý do DC trả về Sales</t>
  </si>
  <si>
    <t>Lý do DC trả về DE</t>
  </si>
  <si>
    <t>Lý do DE trả về Sales</t>
  </si>
  <si>
    <t>RSRET_REJ</t>
  </si>
  <si>
    <t>posting_system</t>
  </si>
  <si>
    <t>T24,W4</t>
  </si>
  <si>
    <t>CODE_TABLE.ID
group=GD,PHI,LAI,TH_THE
category=TRANS_TYPE</t>
  </si>
  <si>
    <t>ft_ref_number</t>
  </si>
  <si>
    <t>partner_type</t>
  </si>
  <si>
    <t>partner_acct_in_core</t>
  </si>
  <si>
    <t>M: MB
C: thu hộ, chi hộ
S: bán sản phẩm
B: C &amp; S</t>
  </si>
  <si>
    <t>bpm_ref_id</t>
  </si>
  <si>
    <t>CRED_AMT : số tiền vay
CRED_AMT_MINUS_INSU : số tiền vay đã trừ phí bảo hiểm
FEE_COLLECT_AMT : phí thu hộ
TRANS_AMT : số tiền trên giao dịch
TRANS_AMT_MINUS_FEE: số tiền giao dịch trừ phí</t>
  </si>
  <si>
    <t>posting_configuration_id</t>
  </si>
  <si>
    <t>POSTING_CONFIGURATION.ID</t>
  </si>
  <si>
    <t>transaction_type_id</t>
  </si>
  <si>
    <t>Mã giao dịch T24MC dùng cho bút toán này
CODE_TABLE.ID
group=GD,PHI,LAI,TNTHE
category=TRANS_TYPE</t>
  </si>
  <si>
    <t>C: Customer, P: Partner, I: Internal account, U: unused</t>
  </si>
  <si>
    <t>if debit_owner = 'U' then ignore debit account
if debit_owner = 'C' then
  if debit_account in ('ACCOUNT','CARDID','LOANLD') then get debit account from transaction
end if
if debit_owner = 'P' then
  if debit_account in ('ACCOUNT','CARDID','LOANLD') then get debit account from PARTNER.partner_acct_in_core, join via partner_code from transaction
end if
if debit_owner = 'I' then get debit account from debit_account</t>
  </si>
  <si>
    <t>if credit_owner = 'U' then ignore credit account
if credit_owner = 'C' then
  if credit_account in ('ACCOUNT','CARDID','LOANLD') then get credit account from transaction
end if
if credit_owner = 'P' then
  if credit_account in ('ACCOUNT','CARDID','LOANLD') then get credit account from PARTNER.partner_acct_in_core, join via partner_code from transaction
end if
if credit_owner = 'I' then get credit account from credit_account</t>
  </si>
  <si>
    <t>PARAMETER_DETAIL</t>
  </si>
  <si>
    <t>param_id</t>
  </si>
  <si>
    <t>F: Function, S: Service</t>
  </si>
  <si>
    <t>if object_id=0 then used for all object type
else used for specific object in object_id</t>
  </si>
  <si>
    <t>IDTYP</t>
  </si>
  <si>
    <t>CMT nhân dân</t>
  </si>
  <si>
    <t>CM quân đội</t>
  </si>
  <si>
    <t>Thẻ CCCD</t>
  </si>
  <si>
    <t>Giấy phép lái xe</t>
  </si>
  <si>
    <t>Mã số thuế cá nhân</t>
  </si>
  <si>
    <t>Hộ chiếu</t>
  </si>
  <si>
    <t>Thẻ công an</t>
  </si>
  <si>
    <t>Ma HUB, KIOSK, POS, địa điểm ký văn kiện tín dụng, căn cứ tính hoa hồng cho HUB, KIOSK và nhân viên sale ở đó
sln_department.Type=7
SIP, POS -&gt; sln_department.Type=4</t>
  </si>
  <si>
    <t>Pending: neu cho cho chuyen tien, =Inprogress neu da chuyen tien sang Channel , =Done neu KH da nhan duoc tien</t>
  </si>
  <si>
    <t>DIS_METHOD</t>
  </si>
  <si>
    <t>PRODUCT_SCOPE_ADDITIONAL</t>
  </si>
  <si>
    <t>pos_id</t>
  </si>
  <si>
    <t>CODE_TABLE.ID
category=POS_SIP</t>
  </si>
  <si>
    <t>Loại giao dịch đến từ các kênh
THH: thu hộ
CHH: chi hộ</t>
  </si>
  <si>
    <t>if partner_id = 0 then cấu hình hạch toán dùng cho tất cả các kênh thu hộ
if partner_id &lt;&gt; 0 then cấu hình hạch toán chỉ dùng cho kênh thu hộ đó
Từ partner code trong payload join sang partner để lấy partner_id</t>
  </si>
  <si>
    <t>CONSTRAINT ensure_json CHECK (CODE_JSON IS JSON)</t>
  </si>
  <si>
    <t>UPL_BPM_CODE</t>
  </si>
  <si>
    <t>UPL_BPM_SYSDETAIL</t>
  </si>
  <si>
    <t>varchar(5)</t>
  </si>
  <si>
    <t>varchar(10)</t>
  </si>
  <si>
    <t>bpm_category_code</t>
  </si>
  <si>
    <t>sys_name</t>
  </si>
  <si>
    <t>varchar(200)</t>
  </si>
  <si>
    <t>sys_value</t>
  </si>
  <si>
    <t>sys_cat_id</t>
  </si>
  <si>
    <t>CONTRACT_NUMBER</t>
  </si>
  <si>
    <t>CARDHOLDER_NAME</t>
  </si>
  <si>
    <t>CLIENT_NUMBER</t>
  </si>
  <si>
    <t>HANG_THE</t>
  </si>
  <si>
    <t>LOAI_THE</t>
  </si>
  <si>
    <t>NGAY_KICH_HOAT_THE</t>
  </si>
  <si>
    <t>NGAY_DONG_THE</t>
  </si>
  <si>
    <t>CREDIT_LIMIT</t>
  </si>
  <si>
    <t>HAN_MUC_CON_LAI</t>
  </si>
  <si>
    <t>REPORT_DATE</t>
  </si>
  <si>
    <t>CONTRACT_STATUS</t>
  </si>
  <si>
    <t>SCHEME_CODE</t>
  </si>
  <si>
    <t>SCHEME_NAME</t>
  </si>
  <si>
    <t>CARD_NUMBER</t>
  </si>
  <si>
    <t>CARD_ID</t>
  </si>
  <si>
    <t>CARD_STATUS</t>
  </si>
  <si>
    <t>MA_CN</t>
  </si>
  <si>
    <t>TEN_CN</t>
  </si>
  <si>
    <t>NGAY_MO_THE</t>
  </si>
  <si>
    <t>CARD_EXPIRE</t>
  </si>
  <si>
    <t>LAI_SUAT_THONG_THUONG</t>
  </si>
  <si>
    <t>DU_NO_THOI_DIEM_BC</t>
  </si>
  <si>
    <t>DU_NO_DEN_HAN_TT</t>
  </si>
  <si>
    <t>DU_NO_CHUA_DEN_HAN_TT</t>
  </si>
  <si>
    <t>SO_TIEN_CAN_TT_TOI_THIEU</t>
  </si>
  <si>
    <t>TT_DU_MIN</t>
  </si>
  <si>
    <t>SO_TIEN_MIN_CON_LAI</t>
  </si>
  <si>
    <t>GOC_TAI_THOI_DIEM_BC</t>
  </si>
  <si>
    <t>LAI_TRONG_HAN</t>
  </si>
  <si>
    <t>LAI_PHAT</t>
  </si>
  <si>
    <t>TONG_PHI</t>
  </si>
  <si>
    <t>GOC_QUA_HAN_TAI_THOI_DIEM_BC</t>
  </si>
  <si>
    <t>TONG_PHI_DEN_HAN_TT</t>
  </si>
  <si>
    <t>GOC_CHUA_DEN_HAN_TT</t>
  </si>
  <si>
    <t>LAI_TRONG_HAN_CHUA_DEN_HAN_TT</t>
  </si>
  <si>
    <t>LAI_PHAT_CHUA_DEN_HAN_TT</t>
  </si>
  <si>
    <t>TONG_PHI_CHUA_DEN_HAN_TT</t>
  </si>
  <si>
    <t>SO_NGAY_QUA_HAN_TREN_WAY4</t>
  </si>
  <si>
    <t>NHOM_NO_WAY4</t>
  </si>
  <si>
    <t>SO_DIEM_LOYALTY_DAUKY</t>
  </si>
  <si>
    <t>SO_DIEM_LOYALTY_TICH_LUY_TK</t>
  </si>
  <si>
    <t>SO_DIEM_LOYALTY_QUY_DOI_TK</t>
  </si>
  <si>
    <t>SO_DIEM_LOYALTY_CUOI_KY</t>
  </si>
  <si>
    <t>card_activate_date</t>
  </si>
  <si>
    <t>Ngày kích hoạt thẻ</t>
  </si>
  <si>
    <t>card_class</t>
  </si>
  <si>
    <t>Hạng thẻ</t>
  </si>
  <si>
    <t>Loại thẻ</t>
  </si>
  <si>
    <t>card_type</t>
  </si>
  <si>
    <t>contract_status</t>
  </si>
  <si>
    <t>card_branch_code</t>
  </si>
  <si>
    <t>Ngày bắt đầu khoản vay/Ngày mở thẻ</t>
  </si>
  <si>
    <t>Ngày kết thúc khoản vay/Ngày đóng thẻ</t>
  </si>
  <si>
    <t>card_expire_date</t>
  </si>
  <si>
    <t>YYMM -&gt; MM/YY</t>
  </si>
  <si>
    <t>Số tiền phê duyệt/Hạn mức thẻ</t>
  </si>
  <si>
    <t>remain_limit</t>
  </si>
  <si>
    <t>CODE_TABLE.ID
category=CARD_STAT</t>
  </si>
  <si>
    <t>CODE_TABLE.ID
category=CARD_SCHEM</t>
  </si>
  <si>
    <t>trans_date</t>
  </si>
  <si>
    <t>CREDIT_APP_TRANSACTION</t>
  </si>
  <si>
    <t>current_balance</t>
  </si>
  <si>
    <t>due_balance</t>
  </si>
  <si>
    <t>next_due_balance</t>
  </si>
  <si>
    <t>min_payment_amount</t>
  </si>
  <si>
    <t>remain_min_amount</t>
  </si>
  <si>
    <t>due_int_amount</t>
  </si>
  <si>
    <t>penalty_int_amount</t>
  </si>
  <si>
    <t>fee_amount</t>
  </si>
  <si>
    <t>overdue_principal_amount</t>
  </si>
  <si>
    <t>principal_amount</t>
  </si>
  <si>
    <t>due_fee_amount</t>
  </si>
  <si>
    <t>day_past_due</t>
  </si>
  <si>
    <t>Số ngày quá hạn</t>
  </si>
  <si>
    <t>loan_group</t>
  </si>
  <si>
    <t>Nhóm nợ hiện thời</t>
  </si>
  <si>
    <t>loyalty_amount</t>
  </si>
  <si>
    <t>UPL_CC_STATEMENT</t>
  </si>
  <si>
    <t>CONTRACT_STATUS_CODE</t>
  </si>
  <si>
    <t>link_type='C'</t>
  </si>
  <si>
    <t>link_type='I'</t>
  </si>
  <si>
    <t>CARD_STATUS_CODE</t>
  </si>
  <si>
    <t>Mã scheme thẻ</t>
  </si>
  <si>
    <t>Trạng thái thẻ</t>
  </si>
  <si>
    <t>Mã chi nhánh trên hệ thống thẻ</t>
  </si>
  <si>
    <t>Ngày expire của thẻ</t>
  </si>
  <si>
    <t>Ngày giao dịch</t>
  </si>
  <si>
    <t>Hạn mức còn lại</t>
  </si>
  <si>
    <t>Dư nợ hiện thời</t>
  </si>
  <si>
    <t>Dư nợ đến hạn thanh toán</t>
  </si>
  <si>
    <t>Số tiền thanh toán tối thiểu</t>
  </si>
  <si>
    <t>Số tiền thanh toán tối thiểu còn lại</t>
  </si>
  <si>
    <t>Số tiền gốc đến hạn/Số tiền gốc tại kỳ thanh toán thẻ</t>
  </si>
  <si>
    <t>Số tiền lãi đến hạn/Số tiền lãi trong hạn của thẻ</t>
  </si>
  <si>
    <t>Lãi phạt</t>
  </si>
  <si>
    <t>Số tiền phí</t>
  </si>
  <si>
    <t>Số tiền gốc quá hạn</t>
  </si>
  <si>
    <t>Số tiền phí đến hạn</t>
  </si>
  <si>
    <t>Số điểm tích lũy hiện thời</t>
  </si>
  <si>
    <t>payment_amount</t>
  </si>
  <si>
    <t>Số tiền trả trong kỳ</t>
  </si>
  <si>
    <t>current_balance - payment_amount</t>
  </si>
  <si>
    <t>min_payment_amount - payment_amount</t>
  </si>
  <si>
    <t>remain_min_amount - payment_amount</t>
  </si>
  <si>
    <t>Dư nợ kỳ kế tiếp/Dư nợ chưa đến hạn thanh toán của thẻ</t>
  </si>
  <si>
    <t>Trạng thái contract thẻ/Trạng thái HĐ vay</t>
  </si>
  <si>
    <t>CODE_TABLE.ID
category=CONT_STAT</t>
  </si>
  <si>
    <t>CODE_TABLE.ID
category=LN_GROUP</t>
  </si>
  <si>
    <t>card_issue_date</t>
  </si>
  <si>
    <t>card_closed_date</t>
  </si>
  <si>
    <t>Ngày phát hành thẻ</t>
  </si>
  <si>
    <t>CREDIT_APP_OUTSTANDING</t>
  </si>
  <si>
    <t>U1,R,M</t>
  </si>
  <si>
    <t>U2,M</t>
  </si>
  <si>
    <t>card_scheme_id</t>
  </si>
  <si>
    <t>card_status_id</t>
  </si>
  <si>
    <t>contract_status_id</t>
  </si>
  <si>
    <t>loan_group_id</t>
  </si>
  <si>
    <t>drools-api-5.1.1.jar</t>
  </si>
  <si>
    <t>drools-beliefs-7.7.0.Final.jar</t>
  </si>
  <si>
    <t>drools-compiler-7.7.0.Final.jar</t>
  </si>
  <si>
    <t>drools-core-7.7.0.Final.jar</t>
  </si>
  <si>
    <t>drools-decisiontables-7.7.0.Final.jar</t>
  </si>
  <si>
    <t>drools-persistence-api-7.7.0.Final.jar</t>
  </si>
  <si>
    <t>drools-persistence-jpa-7.7.0.Final.jar</t>
  </si>
  <si>
    <t>drools-pmml-7.7.0.Final.jar</t>
  </si>
  <si>
    <t>drools-scorecards-7.7.0.Final.jar</t>
  </si>
  <si>
    <t>drools-templates-7.7.0.Final.jar</t>
  </si>
  <si>
    <t>drools-verifier-7.7.0.Final.jar</t>
  </si>
  <si>
    <t>kie-api-7.7.0.Final.jar</t>
  </si>
  <si>
    <t>kie-ci-7.7.0.Final.jar</t>
  </si>
  <si>
    <t>kie-internal-7.7.0.Final.jar</t>
  </si>
  <si>
    <t>kie-soup-commons-7.7.0.Final.jar</t>
  </si>
  <si>
    <t>kie-soup-maven-integration-7.7.0.Final.jar</t>
  </si>
  <si>
    <t>kie-soup-maven-support-7.7.0.Final.jar</t>
  </si>
  <si>
    <t>kie-soup-project-datamodel-api-7.7.0.Final.jar</t>
  </si>
  <si>
    <t>kie-soup-project-datamodel-commons-7.7.0.Final.jar</t>
  </si>
  <si>
    <t>maven-aether-provider-3.3.9.jar</t>
  </si>
  <si>
    <t>maven-artifact-3.3.9.jar</t>
  </si>
  <si>
    <t>maven-builder-support-3.3.9.jar</t>
  </si>
  <si>
    <t>maven-compat-3.3.9.jar</t>
  </si>
  <si>
    <t>maven-core-3.3.9.jar</t>
  </si>
  <si>
    <t>maven-model-3.3.9.jar</t>
  </si>
  <si>
    <t>maven-model-builder-3.3.9.jar</t>
  </si>
  <si>
    <t>maven-plugin-api-3.3.9.jar</t>
  </si>
  <si>
    <t>maven-repository-metadata-3.3.9.jar</t>
  </si>
  <si>
    <t>maven-settings-3.3.9.jar</t>
  </si>
  <si>
    <t>maven-settings-builder-3.3.9.jar</t>
  </si>
  <si>
    <t>aether-api-1.1.0.jar</t>
  </si>
  <si>
    <t>aether-connector-basic-1.1.0.jar</t>
  </si>
  <si>
    <t>aether-impl-1.1.0.jar</t>
  </si>
  <si>
    <t>aether-spi-1.1.0.jar</t>
  </si>
  <si>
    <t>aether-transport-file-1.1.0.jar</t>
  </si>
  <si>
    <t>aether-transport-http-1.1.0.jar</t>
  </si>
  <si>
    <t>aether-transport-wagon-1.1.0.jar</t>
  </si>
  <si>
    <t>aether-util-1.1.0.jar</t>
  </si>
  <si>
    <t>NOTIFICATION_TEMPLATE</t>
  </si>
  <si>
    <t>notification_channel</t>
  </si>
  <si>
    <t>S: SMS
E: Email</t>
  </si>
  <si>
    <t>notification_code</t>
  </si>
  <si>
    <t>notification_name</t>
  </si>
  <si>
    <t>notification_template</t>
  </si>
  <si>
    <t>card_contract_number</t>
  </si>
  <si>
    <t>Số HĐ thẻ</t>
  </si>
  <si>
    <t>actual_closed_date</t>
  </si>
  <si>
    <t>Ngày kết thúc HĐ trên thực tế</t>
  </si>
  <si>
    <t>UPL_MASTER</t>
  </si>
  <si>
    <t>upl_type</t>
  </si>
  <si>
    <t>from_source</t>
  </si>
  <si>
    <t>upl_format</t>
  </si>
  <si>
    <t>upl_code</t>
  </si>
  <si>
    <t>CODE_TABLE.ID
category=UPL_TYPE
parent id =UPL_SRC</t>
  </si>
  <si>
    <t>owner_id</t>
  </si>
  <si>
    <t>CODE_TABLE.ID
category=UPL_SRC
TeleSale; T24; Way4, Customer Service</t>
  </si>
  <si>
    <t>UPL_CORE_CONTRACT</t>
  </si>
  <si>
    <t>upl_master_id</t>
  </si>
  <si>
    <t>CUS</t>
  </si>
  <si>
    <t>NAME</t>
  </si>
  <si>
    <t>RATE</t>
  </si>
  <si>
    <t>TERM</t>
  </si>
  <si>
    <t>AMT</t>
  </si>
  <si>
    <t>PARNER</t>
  </si>
  <si>
    <t>UPL_MASTER.ID</t>
  </si>
  <si>
    <t>CURR</t>
  </si>
  <si>
    <t>SEL_DATE</t>
  </si>
  <si>
    <t>CONTRACT_REF</t>
  </si>
  <si>
    <t>LD_ID</t>
  </si>
  <si>
    <t>SUB_PRODUCT</t>
  </si>
  <si>
    <t>ISS_AMT</t>
  </si>
  <si>
    <t>CONTRACT_DATE</t>
  </si>
  <si>
    <t>VAL_DATE</t>
  </si>
  <si>
    <t>MAT_DATE_BD</t>
  </si>
  <si>
    <t>AGREE_DATE</t>
  </si>
  <si>
    <t>MATDATE_TH</t>
  </si>
  <si>
    <t>AMT_CL</t>
  </si>
  <si>
    <t>STATUS_LD</t>
  </si>
  <si>
    <t>U1
CUST_IDENTITY.identity_number+birth_date</t>
  </si>
  <si>
    <t>varchar2(4)</t>
  </si>
  <si>
    <t>CODE_TABLE.ID
category=CONT_STAT
T24: CANCEL
CLOSE
EARLY.PAYMENT</t>
  </si>
  <si>
    <t>customer_name</t>
  </si>
  <si>
    <t>varchar2(15)</t>
  </si>
  <si>
    <t>address</t>
  </si>
  <si>
    <t>income</t>
  </si>
  <si>
    <t>note</t>
  </si>
  <si>
    <t>Mặc định id của Telesale</t>
  </si>
  <si>
    <t>upl_seq</t>
  </si>
  <si>
    <t>CODE_TABLE.ID
category=UPL_INVALID</t>
  </si>
  <si>
    <t>imported</t>
  </si>
  <si>
    <t>upl_file_name</t>
  </si>
  <si>
    <t>server_file_name</t>
  </si>
  <si>
    <t>Tên file upload</t>
  </si>
  <si>
    <t>Tên file tự sịnh trên server</t>
  </si>
  <si>
    <t>YYYYMMDD-&lt;random string length 10&gt;.&lt;file extension&gt;</t>
  </si>
  <si>
    <t>number(18,0)</t>
  </si>
  <si>
    <t>ALLOCATION_MASTER</t>
  </si>
  <si>
    <t>Số lượng bản ghi đã import</t>
  </si>
  <si>
    <t>Người sở hữu</t>
  </si>
  <si>
    <t>Số lần import theo campaign code</t>
  </si>
  <si>
    <t>Kiểu import (Chung, riêng) …</t>
  </si>
  <si>
    <t>Mã campaign import</t>
  </si>
  <si>
    <t>Nguồn import số liệu</t>
  </si>
  <si>
    <t>Định dạng dữ liệu import</t>
  </si>
  <si>
    <t>Trạng thái xử lý lô import</t>
  </si>
  <si>
    <t>allocated_number</t>
  </si>
  <si>
    <t>total_allocated</t>
  </si>
  <si>
    <t>Tổng số lượng đã phân bổ</t>
  </si>
  <si>
    <t>allocated_to</t>
  </si>
  <si>
    <t>allocated_type</t>
  </si>
  <si>
    <t>S: Supervisor, T: Teamlead</t>
  </si>
  <si>
    <t>related_allocation</t>
  </si>
  <si>
    <t>ALLOCATION_MASTER.ID</t>
  </si>
  <si>
    <t>ALLOCATION_DETAIL</t>
  </si>
  <si>
    <t>allocation_master_id</t>
  </si>
  <si>
    <t>U,R</t>
  </si>
  <si>
    <t>UPL_CUSTOMER.ID</t>
  </si>
  <si>
    <t>upl_customer_id</t>
  </si>
  <si>
    <t>CUST_PROSPECT</t>
  </si>
  <si>
    <t>Số CMT của KH</t>
  </si>
  <si>
    <t>Địa chỉ nhà KH</t>
  </si>
  <si>
    <t>Tỉnh/thành của địa chỉ KH</t>
  </si>
  <si>
    <t>Quận/huyện của địa chỉ KH</t>
  </si>
  <si>
    <t>Phường/xã của địa chỉ KH</t>
  </si>
  <si>
    <t>Số HĐ vay trên core/W4 card id</t>
  </si>
  <si>
    <t>Địa chỉ công ty KH</t>
  </si>
  <si>
    <t>Tỉnh/thành địa chỉ công ty KH</t>
  </si>
  <si>
    <t>Quận/huyện địa chỉ công ty KH</t>
  </si>
  <si>
    <t>Phường/xã địa chỉ công ty KH</t>
  </si>
  <si>
    <t>Ghi chú</t>
  </si>
  <si>
    <t>ALLOCATION_DETAIL.ID</t>
  </si>
  <si>
    <t>allocation_detail_id</t>
  </si>
  <si>
    <t>CALL_RESULT</t>
  </si>
  <si>
    <t>cust_prospect_id</t>
  </si>
  <si>
    <t>CUST_PROSPECT.ID</t>
  </si>
  <si>
    <t>call_times</t>
  </si>
  <si>
    <t>call_status</t>
  </si>
  <si>
    <t>CODE_TABLE.ID
category=CALL_STAT
parent id =UPL_SRC</t>
  </si>
  <si>
    <t>call_result</t>
  </si>
  <si>
    <t>CODE_TABLE.ID
category=CALL_RSLT
parent id =UPL_SRC</t>
  </si>
  <si>
    <t>next_action</t>
  </si>
  <si>
    <t>CODE_TABLE.ID
category=NEXT_ACT
parent id =UPL_SRC</t>
  </si>
  <si>
    <t>next_action_date</t>
  </si>
  <si>
    <t>call_date</t>
  </si>
  <si>
    <t>Số lần gọi tăng dần</t>
  </si>
  <si>
    <t>Tình trạng cuộc gọi</t>
  </si>
  <si>
    <t>Kết quả cuộc gọi</t>
  </si>
  <si>
    <t>Hành động tiếp theo</t>
  </si>
  <si>
    <t>Ngày hành động tiếp theo</t>
  </si>
  <si>
    <t>Ngày thực hiện cuộc gọi</t>
  </si>
  <si>
    <t>Ghi chú cuộc gọi</t>
  </si>
  <si>
    <t>UPL_CUSTOMER</t>
  </si>
  <si>
    <t>XLS, XLSX,CSV,TXT …</t>
  </si>
  <si>
    <t>TEAMS</t>
  </si>
  <si>
    <t>team_code</t>
  </si>
  <si>
    <t>team_name</t>
  </si>
  <si>
    <t>User quản lý team</t>
  </si>
  <si>
    <t>Mã team</t>
  </si>
  <si>
    <t>Tên team</t>
  </si>
  <si>
    <t>Trạng thái của team</t>
  </si>
  <si>
    <t>TEAM_MEMBER</t>
  </si>
  <si>
    <t>team_id</t>
  </si>
  <si>
    <t>Id của team</t>
  </si>
  <si>
    <t>R,M,U</t>
  </si>
  <si>
    <t>Id của user thuộc team</t>
  </si>
  <si>
    <t>Trạng thái của team member</t>
  </si>
  <si>
    <t>Nếu validate mọi thứ đều tốt -&gt; response_code = 'OK'
Nếu có lỗi sẽ theo format bên dưới
Chuỗi ký tự Y/N
1 : SĐT bị duplicate với dữ liệu đã import
2 : SĐT bị duplicate với nhau trong chính lần import đó
3 : SĐT sai do ko bắt đầu bằng số 0
4 : SĐT sai do length &lt; 10 or length &gt; 11</t>
  </si>
  <si>
    <t>UPL_DETAIL</t>
  </si>
  <si>
    <t>upl_detail_id</t>
  </si>
  <si>
    <t>UPL_DETAIL.ID</t>
  </si>
  <si>
    <t>U: User; T: Team</t>
  </si>
  <si>
    <t>if object_type = U then USERS.ID
if object_type = T then TEAMS.ID</t>
  </si>
  <si>
    <t>team_type</t>
  </si>
  <si>
    <t>team_group</t>
  </si>
  <si>
    <t>Loại team</t>
  </si>
  <si>
    <t>Nhóm team</t>
  </si>
  <si>
    <t>T:Telesale; A:sale admin; C:Courier</t>
  </si>
  <si>
    <t>N:New; V:Validated; A:Allocated all; P: partial allocation</t>
  </si>
  <si>
    <t>allocated_seq</t>
  </si>
  <si>
    <t>Số ĐT của KH</t>
  </si>
  <si>
    <t>R,U</t>
  </si>
  <si>
    <t>&lt;S|LOAN_CONTRACT_NO&gt;: Số HĐ vay
&lt;S|CARD_NO_MASKING&gt;: Số thẻ đã được masking
&lt;S|CARD_NO&gt;: Số thẻ chưa được masking
&lt;S|CARD_ID&gt;: Số ID thẻ
&lt;N|CARD_CUR_BAL|999,999,999.00&gt;; Dư nợ thẻ đến hạn thanh toán (DU_NO_DEN_HAN_TT)
&lt;N|CARD_MIN_AMOUNT&gt;: Số tiền thanh toán tối thiểu của thẻ
&lt;D|CARD_STATEMENT_DATE|dd/mm&gt; : ngày sao kê của thẻ
&lt;D|CARD_DUE_DATE|dd/mm/yyyy&gt; : ngày đến hạn thanh toán của thẻ</t>
  </si>
  <si>
    <t>Syntax:
&lt;N|CARD_CUR_BAL|999,999,999.00&gt;
Đặt giữa 2 dấu ngoặc nhọn, được chia làm 3 phần, phân cách bởi dấu |, Phần 1 và 2 là bắt buộc phải có, phần 3 là optional
Phần 1: kiểu dữ liệu của giá trị cần thay thế S=String, N=Number, D=Date
Phần 2: Tên trường dữ liệu cần thay thế, dữ liệu thay thế dựa vào tên trường này
Phần 3: forrmat giá trị thay thế, dùng cho kiểu Number và Date, cú pháp format cho Number và Date theo cú pháp format Number và Date của Java</t>
  </si>
  <si>
    <t>CALENDAR</t>
  </si>
  <si>
    <t>MESSAGE_TASK</t>
  </si>
  <si>
    <t>UPL_BPM_PRODUCTS</t>
  </si>
  <si>
    <t>table name</t>
  </si>
  <si>
    <t>Columns</t>
  </si>
  <si>
    <t>UPL_MASTER_ID,ALLOCATED_SEQ,ALLOCATED_TYPE</t>
  </si>
  <si>
    <t>M,U</t>
  </si>
  <si>
    <t>ALLOCATION_MASTER_ID,UPL_DETAIL_ID,OBJECT_TYPE,OBJECT_ID,UPL_CUSTOMER_ID</t>
  </si>
  <si>
    <t>CUST_PROSPECT_ID,CALL_TIMES</t>
  </si>
  <si>
    <t>PRODUCT_CAT_ID,PRODUCT_GROUP_ID,PRODUCT_ID,CATEGORY,CODE_VALUE1</t>
  </si>
  <si>
    <t>CREDIT_APP_ID</t>
  </si>
  <si>
    <t>CREDIT_APP_ID,PRODUCT_CHECKLIST_ID,DOCUMENT_ID</t>
  </si>
  <si>
    <t>CREDIT_APP_ID,TRAIL_SEQ</t>
  </si>
  <si>
    <t>CUST_ID,LINK_TYPE,LINK_SEQ</t>
  </si>
  <si>
    <t>CUST_ID</t>
  </si>
  <si>
    <t>CUST_ID,IDENTITY_TYPE_ID</t>
  </si>
  <si>
    <t>MC_CUST_CODE</t>
  </si>
  <si>
    <t>UPL_CUSTOMER_ID</t>
  </si>
  <si>
    <t>FUNCTION_ID,SERVICE_ID,FIELD_UI_ID,FIELD_OBJECT_ID</t>
  </si>
  <si>
    <t>FUNCTION_CODE</t>
  </si>
  <si>
    <t>CHECKLIST_CATEGORY,CHECKLIST_CATEGORY_ID</t>
  </si>
  <si>
    <t>RATE_CODE</t>
  </si>
  <si>
    <t>MENU_CODE</t>
  </si>
  <si>
    <t>NOTIFICATION_CODE</t>
  </si>
  <si>
    <t>PARTNER_CODE</t>
  </si>
  <si>
    <t>POSTING_GROUP,POSTING_ORDER,PARTNER_ID</t>
  </si>
  <si>
    <t>GLOBAL_CHECKLIST_ID,PRODUCT_ID,DOCUMENT_ID</t>
  </si>
  <si>
    <t>PRODUCT_ID,SCOPE_TYPE,START_EFF_DATE,CUST_ID,POS_ID,TRANS_OFFICE_ID,PROVINCE_ID,COMM_ID,BRAND_ID,MODEL_ID,PROD_RULE_MATRIX_ID,APPR_RULE_MATRIX_ID</t>
  </si>
  <si>
    <t>START_EFF_DATE,PRODUCT_ID,PRODUCT_SCOPE_ID,RULE_MATRIX_ID</t>
  </si>
  <si>
    <t>OBJECT_TYPE,ROLE_ID,OBJECT_ID</t>
  </si>
  <si>
    <t>ROLE_CODE</t>
  </si>
  <si>
    <t>SERVICE_NAME</t>
  </si>
  <si>
    <t>TEAM_ID,USER_ID</t>
  </si>
  <si>
    <t>TEAM_CODE</t>
  </si>
  <si>
    <t>UPL_MASTER_ID,UPL_SEQ</t>
  </si>
  <si>
    <t>FROM_SOURCE,UPL_CODE</t>
  </si>
  <si>
    <t>LOGIN_ID</t>
  </si>
  <si>
    <t>USER_ID,OBJECT_TYPE,OBJECT_ID</t>
  </si>
  <si>
    <t>unique key</t>
  </si>
  <si>
    <t>PRODUCT_CODE,START_EFF_DATE</t>
  </si>
  <si>
    <t>CORE_LN_APP_ID</t>
  </si>
  <si>
    <t>CODE_TABLE.ID
category=ALC2TL(G/P)
parent id =UPL_TYPE
CODE_TABLE.ID
category=ALC2TM(G/P)
parent id =UPL_TYPE</t>
  </si>
  <si>
    <t>Số lượng case phân bổ cho lần này (chỉ dùng với phân bổ của Supervisor)</t>
  </si>
  <si>
    <t>Đối tượng phân bổ là Team/User</t>
  </si>
  <si>
    <t>ID cụ thể theo đối tượng phân bổ</t>
  </si>
  <si>
    <t>ID của customer đã import</t>
  </si>
  <si>
    <t>BPM_APP_ID</t>
  </si>
  <si>
    <t>MC_CONTRACT_NUMBER</t>
  </si>
  <si>
    <t>CODE_TABLE.ID
category=ALCTYPE_TL
F: Fresh; W:WIP; C:Closed
CODE_TABLE.ID
category=ALCTYPE_SP
N:phân bổ từ supervisor; A:Team lead đã phân bổ hết cho team member; P: Team lead phân bổ 1 phần cho member</t>
  </si>
  <si>
    <t>SYSTEM_DEFINE_FIELDS</t>
  </si>
  <si>
    <t>system</t>
  </si>
  <si>
    <t>code_table_id</t>
  </si>
  <si>
    <t>code_table_value</t>
  </si>
  <si>
    <t>system_value</t>
  </si>
  <si>
    <t>SYSTEM,CODE_TABLE_ID</t>
  </si>
  <si>
    <t>EMPLOYEES</t>
  </si>
  <si>
    <t>full_name</t>
  </si>
  <si>
    <t>hr_code</t>
  </si>
  <si>
    <t>mobile_phone</t>
  </si>
  <si>
    <t>ext_phone</t>
  </si>
  <si>
    <t>employee_id</t>
  </si>
  <si>
    <t>EMPLOYEES.ID</t>
  </si>
  <si>
    <t>CODE_TABLE.ID
category=EMP_POS</t>
  </si>
  <si>
    <t>staff_id_in_bpm</t>
  </si>
  <si>
    <t>CODE_TABLE.ID
category=PRD_CAT</t>
  </si>
  <si>
    <t>CODE_TABLE.ID
category=PRD_GROUP</t>
  </si>
  <si>
    <t>emp_code</t>
  </si>
  <si>
    <t>CODE_TABLE.ID
category=DEPARTMENT</t>
  </si>
  <si>
    <t>EMPLOYEE_LINK</t>
  </si>
  <si>
    <t>emp_id</t>
  </si>
  <si>
    <t>EMP_CODE</t>
  </si>
  <si>
    <t>emp_position</t>
  </si>
  <si>
    <t>0: No access, 1:create, 2:update, 3:delete, 4:view
NNNNYNNNN: view only
Service: Y/N</t>
  </si>
  <si>
    <t>R: Role</t>
  </si>
  <si>
    <t>menu_type</t>
  </si>
  <si>
    <t>R: root, M: main, I: intermediate, L: leaf</t>
  </si>
  <si>
    <t>0: No access, 1:create, 2:edit, 3:delete, 4:view
NNNNYNNNN: view only</t>
  </si>
  <si>
    <t>rule_from</t>
  </si>
  <si>
    <t>rule_type</t>
  </si>
  <si>
    <t>Loại rule</t>
  </si>
  <si>
    <t>PD: phát triển sản phẩm
RM: quản trị rủi ro
AP: thẩm định</t>
  </si>
  <si>
    <t>rule_name</t>
  </si>
  <si>
    <t>Rule phát sinh từ đơn vị nào, mục đích</t>
  </si>
  <si>
    <t>Tên rule áp dụng</t>
  </si>
  <si>
    <t>Trạng thái áp dụng của rule</t>
  </si>
  <si>
    <t>Đối tượng áp dụng rule</t>
  </si>
  <si>
    <t>output_data_type</t>
  </si>
  <si>
    <t>output_value</t>
  </si>
  <si>
    <t>Kiểu dữ liệu trả ra</t>
  </si>
  <si>
    <t>RULE_PARAMETERS</t>
  </si>
  <si>
    <t>varchar2(70)</t>
  </si>
  <si>
    <t>Trạng thái</t>
  </si>
  <si>
    <t>RULE_OUTPUT</t>
  </si>
  <si>
    <t>RULES</t>
  </si>
  <si>
    <t>RULE_DETAIL</t>
  </si>
  <si>
    <t>rule_code</t>
  </si>
  <si>
    <t>rule_id</t>
  </si>
  <si>
    <t>rule_detail_id</t>
  </si>
  <si>
    <t>Rule id</t>
  </si>
  <si>
    <t>RULES.ID</t>
  </si>
  <si>
    <t>RULE_DETAIL.ID</t>
  </si>
  <si>
    <t>Tên tham số</t>
  </si>
  <si>
    <t>param_type</t>
  </si>
  <si>
    <t>Loại tham số</t>
  </si>
  <si>
    <t>Kiểu dữ liệu tham số</t>
  </si>
  <si>
    <t>param_list_type</t>
  </si>
  <si>
    <t>RULE_PARAMETER_DETAIL</t>
  </si>
  <si>
    <t>ID tham số</t>
  </si>
  <si>
    <t>RULE_PARAMETERS.ID</t>
  </si>
  <si>
    <t>Câu lệnh query hoặc value</t>
  </si>
  <si>
    <t>param_detail_name</t>
  </si>
  <si>
    <t>param_detail_type</t>
  </si>
  <si>
    <t>param_detail_id</t>
  </si>
  <si>
    <t>Tên class chứa method có giá trị cần lấy</t>
  </si>
  <si>
    <t>Combine parameter and output</t>
  </si>
  <si>
    <t>SEQ_RULE_ID</t>
  </si>
  <si>
    <t>rule_param_id</t>
  </si>
  <si>
    <t>rule_param_detail_id</t>
  </si>
  <si>
    <t>O</t>
  </si>
  <si>
    <t>RULE_PARAMETER_DETAIL.ID</t>
  </si>
  <si>
    <t>Kết quả trả ra</t>
  </si>
  <si>
    <t>Kết hợp parameter và output</t>
  </si>
  <si>
    <t>Cùng 1 nhóm input parameter và cho ra output sẽ có cùng giá trị này</t>
  </si>
  <si>
    <t>rule_combination_key</t>
  </si>
  <si>
    <t>rule_combination_type</t>
  </si>
  <si>
    <t>Câu lệnh query, Tên file rule hoặc bất cứ gì dùng để kết hợp input cho ra output dựa trên tham số rule_combination_type</t>
  </si>
  <si>
    <t>rule_combination_definition</t>
  </si>
  <si>
    <t>output_key</t>
  </si>
  <si>
    <t>Rule ID</t>
  </si>
  <si>
    <t>java_class_name</t>
  </si>
  <si>
    <t>Ma rule</t>
  </si>
  <si>
    <t>RULE_PARAMETER_LINK</t>
  </si>
  <si>
    <t>S: String, D: Date, T:Time, L:Long, I:Interger, N: Decimal, F: float, U: double, B: Boolean, M: datetime
Date format: YYYYMMDD/yyyyMMdd
Time format: HH24:MI:SS/hh:mm:ss</t>
  </si>
  <si>
    <t>Sử dụng khi param_type=L và param data type kiểu Int, long</t>
  </si>
  <si>
    <t>Sử dụng khi param_type=S,T,Q,R,F,C -&gt; map với class:method truyền từ java vào</t>
  </si>
  <si>
    <t>Sử dụng khi param_type=S,T,Q,R -&gt; tên tham số truyền vào trong câu SQL
Sử dụng khi param_type=L và param data type ko phải kiểu Int, long</t>
  </si>
  <si>
    <t>RULE_ID</t>
  </si>
  <si>
    <t>RULE_ID,RULE_COMBINATION_KEY,RULE_PARAM_ID,RULE_PARAM_DETAIL_ID</t>
  </si>
  <si>
    <t>PARAM_ID,PARAM_DETAIL_ID,PARAM_DETAIL_NAME</t>
  </si>
  <si>
    <t>RULE_ID,RULE_DETAIL_ID,RULE_PARAM_ID</t>
  </si>
  <si>
    <t>PARAM_NAME</t>
  </si>
  <si>
    <t>RULE_CODE,START_EFF_DATE</t>
  </si>
  <si>
    <t>Q: query, D: drool rule file, O: output direct</t>
  </si>
  <si>
    <t>Bảng cho hệ thống lưu kho hồ sơ</t>
  </si>
  <si>
    <t>Danh mục checklist</t>
  </si>
  <si>
    <t>Danh mục hồ sơ theo checklist</t>
  </si>
  <si>
    <t>loại checklist, theo sản phẩm, tại bước nào, của đơn vị nào …</t>
  </si>
  <si>
    <t>Giấy tờ, văn bản theo hồ sơ</t>
  </si>
  <si>
    <t>mã hồ sơ, loại hồ sơ, có bắt buộc hay không …</t>
  </si>
  <si>
    <t>loại giấy tờ, QR code, có bắt buộc hay không</t>
  </si>
  <si>
    <t>Thông tin tiếp nhận hồ sơ</t>
  </si>
  <si>
    <t>Phân bổ hồ sơ</t>
  </si>
  <si>
    <t>Nhập kho hồ sơ/cavet</t>
  </si>
  <si>
    <t>Lịch sử theo dõi tình trạng hồ sơ</t>
  </si>
  <si>
    <t>Import danh sách HĐ xuất thư cảm ơn</t>
  </si>
  <si>
    <t>parent_rule</t>
  </si>
  <si>
    <t>rule parent of current rule</t>
  </si>
  <si>
    <t>V: Validation
C: Pre-condition rule
F: formula
M: Multi value
S: Single value
P: parent rule
L: list value</t>
  </si>
  <si>
    <t>productCode</t>
  </si>
  <si>
    <t>numberOfGoods</t>
  </si>
  <si>
    <t>brand</t>
  </si>
  <si>
    <t>militaryRank</t>
  </si>
  <si>
    <t>varchar(100)</t>
  </si>
  <si>
    <t>spouseIncome</t>
  </si>
  <si>
    <t>agencyCode</t>
  </si>
  <si>
    <t>ruleCode</t>
  </si>
  <si>
    <t>varchar(20)</t>
  </si>
  <si>
    <t>data type</t>
  </si>
  <si>
    <t>field name</t>
  </si>
  <si>
    <t>compAddrWardCode</t>
  </si>
  <si>
    <t>compAddrDistrictCode</t>
  </si>
  <si>
    <t>compAddrProvinceCode</t>
  </si>
  <si>
    <t>compTaxNumber</t>
  </si>
  <si>
    <t>permResWardCode</t>
  </si>
  <si>
    <t>permResDistrictCode</t>
  </si>
  <si>
    <t>permResProvinceCode</t>
  </si>
  <si>
    <t>tempAddrWardCode</t>
  </si>
  <si>
    <t>tempAddrDistrictCode</t>
  </si>
  <si>
    <t>tempAddrProvinceCode</t>
  </si>
  <si>
    <t>livingAtTempAddInYear</t>
  </si>
  <si>
    <t>livingAtTempAddInMonth</t>
  </si>
  <si>
    <t>accomType</t>
  </si>
  <si>
    <t>relationApplicant</t>
  </si>
  <si>
    <t>spouseAddrWardCode</t>
  </si>
  <si>
    <t>spouseAddrDistrictCode</t>
  </si>
  <si>
    <t>spouseAddrProvinceCode</t>
  </si>
  <si>
    <t>relationBorrower1</t>
  </si>
  <si>
    <t>relationBorrower2</t>
  </si>
  <si>
    <t>sipCode</t>
  </si>
  <si>
    <t>Man/Optional</t>
  </si>
  <si>
    <t>Type</t>
  </si>
  <si>
    <t>Input</t>
  </si>
  <si>
    <t>ruleType</t>
  </si>
  <si>
    <t>scalarValue</t>
  </si>
  <si>
    <t>multiValue</t>
  </si>
  <si>
    <t>listValue</t>
  </si>
  <si>
    <t>varchar(1)</t>
  </si>
  <si>
    <t>varchar(2000)</t>
  </si>
  <si>
    <t>list of String</t>
  </si>
  <si>
    <t>CM</t>
  </si>
  <si>
    <t>Output</t>
  </si>
  <si>
    <t>S: query return scalar  value
T: query return table value
Q: query list of 1 column
R: query return one row
L: list of pre-define value
C: constant value
F: formula (from Drools rule)
J: java variable</t>
  </si>
  <si>
    <t>Là câu query khi param_type=S,T,Q,R
Là value khi khi param_type=C
Tên file cần gọi trên Drool:tên class cần truyền vào Drools để lấy kết quả công thức khi param_type=F
Là param_name:class:method cần gọi trên Java để lấy tham số đầu vào so sánh với các value trong list param_type=L
Là param_name:class:method cần gọi trên Java để lấy dữ liệu input khi param_type=J</t>
  </si>
  <si>
    <r>
      <t xml:space="preserve">Chỉ dùng khi param_type=L
</t>
    </r>
    <r>
      <rPr>
        <b/>
        <sz val="11"/>
        <color theme="1"/>
        <rFont val="Calibri"/>
        <family val="2"/>
        <scheme val="minor"/>
      </rPr>
      <t xml:space="preserve">REF: tham chiếu giá trị đến 1 tham số khác dựa trên ID của tham số đó trong param_value
</t>
    </r>
    <r>
      <rPr>
        <sz val="11"/>
        <color theme="1"/>
        <rFont val="Calibri"/>
        <family val="2"/>
        <charset val="163"/>
        <scheme val="minor"/>
      </rPr>
      <t>CUS: khách hàng, POS: pos/sip, HUB: hub/KIOSK, PRO: province, COM: mã hàng hóa, BRN: nhãn hiệu hàng hóa, MOD: model hàng hóa, TNR: tenor
CODE_TABLE.ID
category=POS_SIP
CODE_TABLE.ID
category=TRAN_OFF
CODE_TABLE.ID
category=PROVINCE
CODE_TABLE.ID
category=COMM
CODE_TABLE.ID
category=BRAND
CODE_TABLE.ID
category=COMM_MODEL
CODE_TABLE.ID
category=PR_DRULE
CODE_TABLE.ID
category=AP_DRULE</t>
    </r>
  </si>
  <si>
    <t>BASE_CHECKLIST</t>
  </si>
  <si>
    <t>file_name</t>
  </si>
  <si>
    <t>DOCUMENTS</t>
  </si>
  <si>
    <t>file_checklist_id</t>
  </si>
  <si>
    <t>FILE_CHECKLIST.ID</t>
  </si>
  <si>
    <t>image_file_name</t>
  </si>
  <si>
    <t>document_type</t>
  </si>
  <si>
    <t>CODE_TABLE.ID
category=DOC_TYPE</t>
  </si>
  <si>
    <t>CREDIT_APP_DOCUMENT_IMAGE</t>
  </si>
  <si>
    <t>image_order</t>
  </si>
  <si>
    <t>image_type</t>
  </si>
  <si>
    <t>Loại file pdf,jpg …</t>
  </si>
  <si>
    <t>ecm_reference</t>
  </si>
  <si>
    <t>document_qr_code</t>
  </si>
  <si>
    <t>Mã qr code của tài liệu</t>
  </si>
  <si>
    <t>warehouse_code</t>
  </si>
  <si>
    <t>warehouse_type</t>
  </si>
  <si>
    <t>P: thùng giấy, S: thùng sắt
CODE_TABLE.ID
category=WH_TYPE</t>
  </si>
  <si>
    <t>cabinet</t>
  </si>
  <si>
    <t>room_number</t>
  </si>
  <si>
    <t>drawer</t>
  </si>
  <si>
    <t>wh_addr</t>
  </si>
  <si>
    <t>wh_province</t>
  </si>
  <si>
    <t>wh_district</t>
  </si>
  <si>
    <t>wh_ward</t>
  </si>
  <si>
    <t>WAREHOUSE_LOCATION</t>
  </si>
  <si>
    <t>wh_location_id</t>
  </si>
  <si>
    <t>case_number</t>
  </si>
  <si>
    <t>contract_number</t>
  </si>
  <si>
    <t>WAREHOUSE_USAGE.ID</t>
  </si>
  <si>
    <t>actual_receive_date</t>
  </si>
  <si>
    <t>wh_id</t>
  </si>
  <si>
    <t>commodities_id</t>
  </si>
  <si>
    <t>RULE_OUTPUT_DETAIL</t>
  </si>
  <si>
    <t>rule_output_id</t>
  </si>
  <si>
    <t>varchar2(1000)</t>
  </si>
  <si>
    <t>output_order</t>
  </si>
  <si>
    <t>number(8)</t>
  </si>
  <si>
    <t>RULE_OUTPUT.ID</t>
  </si>
  <si>
    <t>RULE_OUTPUT_ID,OUTPUT_ORDER</t>
  </si>
  <si>
    <t>expected_receive_date</t>
  </si>
  <si>
    <t>WAREHOUSE_USAGE</t>
  </si>
  <si>
    <t>WAREHOUSE_DOCUMENT</t>
  </si>
  <si>
    <t>CORRECTION_DOCUMENT</t>
  </si>
  <si>
    <t>wh_document_id</t>
  </si>
  <si>
    <t>WAREHOUSE_DOCUMENT.ID</t>
  </si>
  <si>
    <t>wh_document_type</t>
  </si>
  <si>
    <t>CODE_TABLE.ID
category=WH_DOCTYPE</t>
  </si>
  <si>
    <t>document_change_type</t>
  </si>
  <si>
    <t>change_id</t>
  </si>
  <si>
    <t>CODE_TABLE.ID
category=WH_DOCSTAT
CODE_TABLE.ID
category=WH_CORTYPE</t>
  </si>
  <si>
    <t>version</t>
  </si>
  <si>
    <t>number(5,0)</t>
  </si>
  <si>
    <t>allocation_date</t>
  </si>
  <si>
    <t>ALLOCATION_HIST</t>
  </si>
  <si>
    <t>from_assignee</t>
  </si>
  <si>
    <t>to_assignee</t>
  </si>
  <si>
    <t>Số lượng case tái phân bổ cho lần này (chỉ dùng với phân bổ của Supervisor)</t>
  </si>
  <si>
    <t>reallocated_date</t>
  </si>
  <si>
    <t>ID của người nhận phân bổ lại</t>
  </si>
  <si>
    <t>TEAMS.ID hoặc USERS.ID</t>
  </si>
  <si>
    <t>U'</t>
  </si>
  <si>
    <t>trunc(sysdate)</t>
  </si>
  <si>
    <t>wh_date</t>
  </si>
  <si>
    <t>Ngày nhập kho</t>
  </si>
  <si>
    <t>D: trạng thái hồ sơ
C: trạng thái update lỗi HĐ
R: trạng thái update lỗi cavet
T: cho mượn
E: gia hạn cho mượn
P: trạng thái xử lý</t>
  </si>
  <si>
    <t>template_id</t>
  </si>
  <si>
    <t>to_emp_id</t>
  </si>
  <si>
    <t>approved_id</t>
  </si>
  <si>
    <t>STATE_TRANSACTION_MATRIX</t>
  </si>
  <si>
    <t>work_flow</t>
  </si>
  <si>
    <t>expected_rule_output</t>
  </si>
  <si>
    <t>D: document</t>
  </si>
  <si>
    <t>num_of_result</t>
  </si>
  <si>
    <t>Số lượng kết quả trả về</t>
  </si>
  <si>
    <t>-1: trả vể tất cả các kết quả
&gt;=0: trả về số lượng kết quả theo cấu hình trong num_of_result</t>
  </si>
  <si>
    <t>output_type</t>
  </si>
  <si>
    <t>A(Active) , C (close)</t>
  </si>
  <si>
    <t>action_type</t>
  </si>
  <si>
    <t>OPR: Vận hành</t>
  </si>
  <si>
    <t>P: popup, N: navigate new URL</t>
  </si>
  <si>
    <t>Yes, No</t>
  </si>
  <si>
    <t>CUST_ADDR_INFO</t>
  </si>
  <si>
    <t>addr_type</t>
  </si>
  <si>
    <t>CODE_TABLE.ID
category=ADDR_TYPE
PERMANENT: permanent addr
SPOUSE: spouse addr
TEMPORARY: temporary addr
SPOUSE_CURRENT: current addr</t>
  </si>
  <si>
    <t>district</t>
  </si>
  <si>
    <t>province</t>
  </si>
  <si>
    <t>ward</t>
  </si>
  <si>
    <t>Loại địa chỉ, thường trú, sinh sống …</t>
  </si>
  <si>
    <t>Thứ tự ưu tiên của địa chỉ</t>
  </si>
  <si>
    <t>Địa chỉ</t>
  </si>
  <si>
    <t>Tỉnh/thành của địa chỉ</t>
  </si>
  <si>
    <t>Quận/huyện của địa chỉ</t>
  </si>
  <si>
    <t>Phường/xã của địa chỉ</t>
  </si>
  <si>
    <t>addr_priority</t>
  </si>
  <si>
    <t>contact_type</t>
  </si>
  <si>
    <t>contact_priority</t>
  </si>
  <si>
    <t>CODE_TABLE.ID
category=CONTAC_TYP
EMAIL: email
MOBILE: mobile
SKYPE: skype nickname
FACEBOOK: facebook id</t>
  </si>
  <si>
    <t>contact_value</t>
  </si>
  <si>
    <t>CUST_ID,CONTACT_TYPE,CONTACT_PRIORITY</t>
  </si>
  <si>
    <t>CUST_ID,ADDR_TYPE,ADDR_ORDER,PROVINCE,DISTRICT,WARD</t>
  </si>
  <si>
    <t>contact_category</t>
  </si>
  <si>
    <t>CODE_TABLE.ID
category=CONTAC_CAT
CUSTOMER: liên hệ của KH
SPOUSE_CUST: liên hệ của người thân</t>
  </si>
  <si>
    <t>WH_DOCUMENT</t>
  </si>
  <si>
    <t>VERSION</t>
  </si>
  <si>
    <t>DOC_TYPE</t>
  </si>
  <si>
    <t>BATCH_ID</t>
  </si>
  <si>
    <t>ORDER_BY</t>
  </si>
  <si>
    <t>ESTIMATE_DATE</t>
  </si>
  <si>
    <t>WH_CODE_ID</t>
  </si>
  <si>
    <t>WH_LODGE_DATE</t>
  </si>
  <si>
    <t>LAST_UPDATED_BY</t>
  </si>
  <si>
    <t>LAST_UPDATED_DATE</t>
  </si>
  <si>
    <t>CREDIT_DOCUMENT_ID</t>
  </si>
  <si>
    <t>CONTRACT_CAVET_TYPE</t>
  </si>
  <si>
    <t>WH_LODGE_BY</t>
  </si>
  <si>
    <t>NUMBER(10,0)</t>
  </si>
  <si>
    <t>NUMBER(30,0)</t>
  </si>
  <si>
    <t>DATE</t>
  </si>
  <si>
    <t>VARCHAR2(35 BYTE)</t>
  </si>
  <si>
    <t>NUMBER</t>
  </si>
  <si>
    <t>VARCHAR2(20 BYTE)</t>
  </si>
  <si>
    <t>CODE_TABLE.ID code_group='WH' and category='WH_DOC_TYPE'</t>
  </si>
  <si>
    <t>credit_app_request.id</t>
  </si>
  <si>
    <t>wh_code .id</t>
  </si>
  <si>
    <t>CODE_TABLE.ID code_group='WH' and category='WH_LOGDE'</t>
  </si>
  <si>
    <t>WH_CAVET_INFO</t>
  </si>
  <si>
    <t>WH_DOC_ID</t>
  </si>
  <si>
    <t>MODEL_CODE</t>
  </si>
  <si>
    <t>COLOR</t>
  </si>
  <si>
    <t>VARCHAR2(10 BYTE)</t>
  </si>
  <si>
    <t>ENGINE</t>
  </si>
  <si>
    <t>CHASSIS</t>
  </si>
  <si>
    <t>N_PLATE</t>
  </si>
  <si>
    <t>CAVET_NUMBER</t>
  </si>
  <si>
    <t>TYPE</t>
  </si>
  <si>
    <t>WH_DOCUMENT.ID</t>
  </si>
  <si>
    <t>WH_MAP_DOC_CODE</t>
  </si>
  <si>
    <t>wh_code.id</t>
  </si>
  <si>
    <t>WH_CODE</t>
  </si>
  <si>
    <t>CODE</t>
  </si>
  <si>
    <t>MATERIAL</t>
  </si>
  <si>
    <t>CODE_TABLE.ID code_group='WH' and category='WH_MATERIAL'</t>
  </si>
  <si>
    <t>OBJECT_TO</t>
  </si>
  <si>
    <t>APPOINTMENT_DATE</t>
  </si>
  <si>
    <t>EXTENSION_DATE</t>
  </si>
  <si>
    <t>APPROVE_STATUS</t>
  </si>
  <si>
    <t>APPROVE_DATE</t>
  </si>
  <si>
    <t>APPROVE_BY</t>
  </si>
  <si>
    <t>REJECT_REASON</t>
  </si>
  <si>
    <t>NVARCHAR2(10 CHAR)</t>
  </si>
  <si>
    <t>Nguoi muon employees.id</t>
  </si>
  <si>
    <t xml:space="preserve">CODE_TABLE.ID code_group='WH' and category='WH_APR_STATUS' </t>
  </si>
  <si>
    <t>CODE_TABLE.ID code_group='WH' and category='WH_BRW_TYPE'</t>
  </si>
  <si>
    <t>WH_DOCUMENT_CHANGE</t>
  </si>
  <si>
    <t>NOTE</t>
  </si>
  <si>
    <t>NVARCHAR2(500 CHAR)</t>
  </si>
  <si>
    <t>ID_CODE_TABLE</t>
  </si>
  <si>
    <t>APPENDIX_CONTRACT</t>
  </si>
  <si>
    <t>DOCUMENT_TYPE_ID</t>
  </si>
  <si>
    <t>SCAN_ID</t>
  </si>
  <si>
    <t>VARCHAR2(50 BYTE)</t>
  </si>
  <si>
    <t>CODE_TABLE.ID code_group='WH' and category='WH_CHAN_TYPE'</t>
  </si>
  <si>
    <t>WH_LETTER</t>
  </si>
  <si>
    <t>TEMPLATE_ID</t>
  </si>
  <si>
    <t>ALLOCATION_HISTORY</t>
  </si>
  <si>
    <t>NUMBER(15,0)</t>
  </si>
  <si>
    <t>ALLOCATION_DETAIL_ID</t>
  </si>
  <si>
    <t>ASSIGNEE_ID</t>
  </si>
  <si>
    <t>NUMBER(38,0)</t>
  </si>
  <si>
    <t>INPUT_MATRIX</t>
  </si>
  <si>
    <t>FUNCTION_ID</t>
  </si>
  <si>
    <t>VARCHAR2(100 BYTE)</t>
  </si>
  <si>
    <t>CAVET_STATUS</t>
  </si>
  <si>
    <t>CAVET_ERR</t>
  </si>
  <si>
    <t>LETTER_STATUS</t>
  </si>
  <si>
    <t>MATRIX_DETAIL</t>
  </si>
  <si>
    <t>STATE_TRANSATION_MATRIX_ID</t>
  </si>
  <si>
    <t>URL</t>
  </si>
  <si>
    <t>VARCHAR2(200 BYTE)</t>
  </si>
  <si>
    <t>TYPE_ERR</t>
  </si>
  <si>
    <t>STATE_TRANSACTION_MATRIX.ID</t>
  </si>
  <si>
    <t>ASSIGNER_ID</t>
  </si>
  <si>
    <t>number</t>
  </si>
  <si>
    <t>users.ID</t>
  </si>
  <si>
    <t>assignee_id</t>
  </si>
  <si>
    <t>upl_object_id</t>
  </si>
  <si>
    <t>UPL_CUSTOMER.ID , doi tuong duoc phan bo</t>
  </si>
  <si>
    <t>udf_code</t>
  </si>
  <si>
    <t>udf_label</t>
  </si>
  <si>
    <t>Định danh UDF</t>
  </si>
  <si>
    <t>Label hiển thị trước UDF</t>
  </si>
  <si>
    <t>udf_data_type</t>
  </si>
  <si>
    <t>Kiểu dữ liệu</t>
  </si>
  <si>
    <t>category_code</t>
  </si>
  <si>
    <t>UDF_DEFINITION</t>
  </si>
  <si>
    <t>udf_id</t>
  </si>
  <si>
    <t>ID của UDF</t>
  </si>
  <si>
    <t>UDF_DEFINITION.ID</t>
  </si>
  <si>
    <t>ID của chức năng có gắn UDF</t>
  </si>
  <si>
    <t>udf_type</t>
  </si>
  <si>
    <t>min_length</t>
  </si>
  <si>
    <t>max_length</t>
  </si>
  <si>
    <t>regular_expression</t>
  </si>
  <si>
    <t>Loại udf</t>
  </si>
  <si>
    <t>Độ dài tối thiểu của UDF</t>
  </si>
  <si>
    <t>Độ dài tối đa của UDF</t>
  </si>
  <si>
    <t>Kiểm tra định dạng dữ liệu input</t>
  </si>
  <si>
    <t>Category code của code table</t>
  </si>
  <si>
    <t>Sử dụng khi udf_type in ('D', 'C', 'O')</t>
  </si>
  <si>
    <t>UDF_VALUES</t>
  </si>
  <si>
    <t>udf_master_id</t>
  </si>
  <si>
    <t>udf_master_type</t>
  </si>
  <si>
    <t>udf_value</t>
  </si>
  <si>
    <t>udf_property_type</t>
  </si>
  <si>
    <t>udf_property_value</t>
  </si>
  <si>
    <t>UDF_PROPERTIES</t>
  </si>
  <si>
    <t>ID của bản ghi trong bảng tham chiếu</t>
  </si>
  <si>
    <t>Loại dữ liệu tham chiếu</t>
  </si>
  <si>
    <t>Phụ thuộc vào dữ liệu trong udf_master_type thì sẽ là ID của bảng tương ứng
C: CUST_PERSONAL_INFO.ID
A: CREDIT_APP_REQUEST.ID
T: CUST_PROSPECT.ID</t>
  </si>
  <si>
    <t>ID tham chiếu từ bảng UDF_DEFINITION</t>
  </si>
  <si>
    <t>ID tham chiếu từ bảng CODE_TABLE</t>
  </si>
  <si>
    <t>Giá trị của UDF</t>
  </si>
  <si>
    <t>CODE_TABLE.ID
Dùng trong trường hợp UDF là dropdown list</t>
  </si>
  <si>
    <t>Dùng khi UDF là giá trị tự nhập (free text)</t>
  </si>
  <si>
    <t>udf_property_name</t>
  </si>
  <si>
    <t>Unique key 2</t>
  </si>
  <si>
    <t>udf_key</t>
  </si>
  <si>
    <t>UPL_CUSTOMER_HIST</t>
  </si>
  <si>
    <t>ref_id</t>
  </si>
  <si>
    <t>C: Customer
A: Application
D: document
P: Telesale prospect customer</t>
  </si>
  <si>
    <t>T: text box
M: Multiline text box
D: dropdown list
C: check box
O: option button</t>
  </si>
  <si>
    <t>N: Normal, not validate (Y/N default Y)
R: read only (Y/N default N)
M: mandatory (Y/N default N)
I : component ID on UI
X: X pos
Y: Y pos
O: order, thứ tự xuất hiện của component này trên UI</t>
  </si>
  <si>
    <t>CREDIT_APP_SIGNATURE</t>
  </si>
  <si>
    <t>signature</t>
  </si>
  <si>
    <t>signature_content</t>
  </si>
  <si>
    <t>UPL_CREDIT_APP_REQUEST</t>
  </si>
  <si>
    <t>app_number</t>
  </si>
  <si>
    <t>app_id</t>
  </si>
  <si>
    <t>sale_code</t>
  </si>
  <si>
    <t>app_status</t>
  </si>
  <si>
    <t>shop_code</t>
  </si>
  <si>
    <t>varchar2 (30)</t>
  </si>
  <si>
    <t>app_code</t>
  </si>
  <si>
    <t>citizen_id</t>
  </si>
  <si>
    <t>issue_date_citizen</t>
  </si>
  <si>
    <t>issue_place</t>
  </si>
  <si>
    <t>loan_tenor</t>
  </si>
  <si>
    <t>loan_amount</t>
  </si>
  <si>
    <t>has_insurrance</t>
  </si>
  <si>
    <t>company_tax_number</t>
  </si>
  <si>
    <t>varchar2 (200)</t>
  </si>
  <si>
    <t>temp_residence</t>
  </si>
  <si>
    <t>mobile_imei</t>
  </si>
  <si>
    <t>number(8,2)</t>
  </si>
  <si>
    <t>checklist</t>
  </si>
  <si>
    <t>varchar2 (500)</t>
  </si>
  <si>
    <t>extensions</t>
  </si>
  <si>
    <t>max_size</t>
  </si>
  <si>
    <t>workflow</t>
  </si>
  <si>
    <t>column_order</t>
  </si>
  <si>
    <t>integer</t>
  </si>
  <si>
    <t>checklist_id</t>
  </si>
  <si>
    <t>DOCUMENT_CHECKLIST</t>
  </si>
  <si>
    <t>CHECKLIST_WORKFLOW</t>
  </si>
  <si>
    <t>UPL_CREDIT_APP_FILES</t>
  </si>
  <si>
    <t>upl_credit_app_id</t>
  </si>
  <si>
    <t>UPL_CREDIT_APP_REQUEST.ID</t>
  </si>
  <si>
    <t>file_type</t>
  </si>
  <si>
    <t>mimetype</t>
  </si>
  <si>
    <t>document_seq</t>
  </si>
  <si>
    <t>U1</t>
  </si>
  <si>
    <t>file_path_server</t>
  </si>
  <si>
    <t>UPL_CREDIT_APP_DOCUMENT</t>
  </si>
  <si>
    <t>local_path_server</t>
  </si>
  <si>
    <t>remote_path_server</t>
  </si>
  <si>
    <t>CODE_TABLE.ID
category=USER_TYPE</t>
  </si>
  <si>
    <t>previous_app_status</t>
  </si>
  <si>
    <t>MOBILE_IMEI</t>
  </si>
  <si>
    <t>NOTIFICATION_ID</t>
  </si>
  <si>
    <t>EXTERNAL_USER_MAPPING_ID</t>
  </si>
  <si>
    <t>EXTERNAL_USER_MAPPING</t>
  </si>
  <si>
    <t>USERNAME</t>
  </si>
  <si>
    <t>PASSWORD</t>
  </si>
  <si>
    <t>ACCESS_TOKEN</t>
  </si>
  <si>
    <t>REFRESH_TOKEN</t>
  </si>
  <si>
    <t>UPDATED_BY</t>
  </si>
  <si>
    <t>VARCHAR2(100)</t>
  </si>
  <si>
    <t>VARCHAR2(200)</t>
  </si>
  <si>
    <t>VARCHAR2(30 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</si>
</sst>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9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4">
    <xf numFmtId="0" fontId="0" fillId="0" borderId="0" xfId="0"/>
    <xf numFmtId="0" fontId="1" fillId="0" borderId="0" xfId="1"/>
    <xf numFmtId="0" fontId="2" fillId="0" borderId="0" xfId="1" applyFont="1"/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vertical="top" wrapText="1"/>
    </xf>
    <xf numFmtId="0" fontId="4" fillId="2" borderId="2" xfId="2" applyFont="1" applyFill="1" applyBorder="1" applyAlignment="1">
      <alignment vertical="top" wrapText="1"/>
    </xf>
    <xf numFmtId="0" fontId="2" fillId="0" borderId="0" xfId="0" applyFont="1"/>
    <xf numFmtId="0" fontId="1" fillId="0" borderId="0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Border="1" applyAlignment="1">
      <alignment vertical="top" wrapText="1"/>
    </xf>
    <xf numFmtId="0" fontId="1" fillId="0" borderId="0" xfId="1" applyFont="1" applyFill="1" applyBorder="1" applyAlignment="1">
      <alignment vertical="center" wrapText="1"/>
    </xf>
    <xf numFmtId="0" fontId="1" fillId="0" borderId="0" xfId="0" applyFont="1"/>
    <xf numFmtId="0" fontId="1" fillId="0" borderId="0" xfId="1" quotePrefix="1" applyFont="1"/>
    <xf numFmtId="0" fontId="0" fillId="0" borderId="0" xfId="0" applyAlignment="1">
      <alignment wrapText="1"/>
    </xf>
    <xf numFmtId="0" fontId="1" fillId="0" borderId="0" xfId="1" applyFont="1" applyAlignment="1">
      <alignment horizontal="right"/>
    </xf>
    <xf numFmtId="0" fontId="5" fillId="2" borderId="2" xfId="2" applyFont="1" applyFill="1" applyBorder="1" applyAlignment="1">
      <alignment vertical="top" wrapText="1"/>
    </xf>
    <xf numFmtId="0" fontId="1" fillId="0" borderId="0" xfId="1" applyAlignment="1">
      <alignment horizontal="left"/>
    </xf>
    <xf numFmtId="0" fontId="5" fillId="2" borderId="2" xfId="2" applyFont="1" applyFill="1" applyBorder="1" applyAlignment="1">
      <alignment horizontal="left" vertical="top" wrapText="1"/>
    </xf>
    <xf numFmtId="0" fontId="1" fillId="0" borderId="0" xfId="1" applyFont="1" applyBorder="1" applyAlignment="1">
      <alignment horizontal="left" vertical="top" wrapText="1"/>
    </xf>
    <xf numFmtId="0" fontId="1" fillId="0" borderId="0" xfId="1" applyFont="1" applyAlignment="1">
      <alignment horizontal="left"/>
    </xf>
    <xf numFmtId="0" fontId="1" fillId="0" borderId="0" xfId="1" quotePrefix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Font="1" applyAlignment="1">
      <alignment horizontal="left" wrapText="1"/>
    </xf>
    <xf numFmtId="0" fontId="2" fillId="0" borderId="0" xfId="1" applyFont="1" applyAlignment="1">
      <alignment wrapText="1"/>
    </xf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1" applyFont="1" applyFill="1"/>
    <xf numFmtId="0" fontId="0" fillId="3" borderId="0" xfId="0" applyFill="1"/>
    <xf numFmtId="0" fontId="1" fillId="0" borderId="0" xfId="1" applyFont="1" applyBorder="1" applyAlignment="1">
      <alignment vertical="top" wrapText="1"/>
    </xf>
    <xf numFmtId="0" fontId="1" fillId="0" borderId="0" xfId="1" applyFont="1" applyBorder="1" applyAlignment="1">
      <alignment vertical="top" wrapText="1"/>
    </xf>
    <xf numFmtId="0" fontId="1" fillId="0" borderId="0" xfId="1" applyFont="1" applyBorder="1" applyAlignment="1">
      <alignment vertical="top" wrapText="1"/>
    </xf>
    <xf numFmtId="0" fontId="1" fillId="0" borderId="0" xfId="1" applyFont="1" applyBorder="1" applyAlignment="1">
      <alignment vertical="top" wrapText="1"/>
    </xf>
    <xf numFmtId="0" fontId="1" fillId="0" borderId="0" xfId="1" applyFont="1" applyFill="1" applyAlignment="1">
      <alignment horizontal="left" wrapText="1"/>
    </xf>
    <xf numFmtId="0" fontId="1" fillId="0" borderId="0" xfId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1" applyFont="1" applyFill="1"/>
    <xf numFmtId="0" fontId="0" fillId="0" borderId="0" xfId="0" applyFill="1"/>
    <xf numFmtId="0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Alignment="1">
      <alignment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5" workbookViewId="0">
      <selection activeCell="A42" sqref="A42"/>
    </sheetView>
  </sheetViews>
  <sheetFormatPr defaultColWidth="9.140625" defaultRowHeight="15" x14ac:dyDescent="0.25"/>
  <cols>
    <col min="1" max="1" width="49.140625" style="48" bestFit="1" customWidth="1"/>
    <col min="2" max="16384" width="9.140625" style="48"/>
  </cols>
  <sheetData>
    <row r="1" spans="1:2" x14ac:dyDescent="0.25">
      <c r="A1" s="48" t="s">
        <v>1809</v>
      </c>
      <c r="B1" s="48" t="str">
        <f t="shared" ref="B1:B10" si="0">"&lt;dependency&gt;" &amp; CHAR(10) &amp; CHAR(9) &amp; "&lt;groupId&gt;org.drools&lt;/groupId&gt;" &amp; CHAR(10) &amp; CHAR(9) &amp; "&lt;artifactId&gt;" &amp; LEFT(A1,FIND("@",SUBSTITUTE(A1,"-","@",LEN(A1)-LEN(SUBSTITUTE(A1,"-",""))),1)-1) &amp; "&lt;/artifactId&gt;" &amp; CHAR(10) &amp; CHAR(9) &amp; "&lt;version&gt;${drools.version}&lt;/version&gt;" &amp; CHAR(10) &amp; "&lt;/dependency&gt;"</f>
        <v>&lt;dependency&gt;
	&lt;groupId&gt;org.drools&lt;/groupId&gt;
	&lt;artifactId&gt;drools-beliefs&lt;/artifactId&gt;
	&lt;version&gt;${drools.version}&lt;/version&gt;
&lt;/dependency&gt;</v>
      </c>
    </row>
    <row r="2" spans="1:2" x14ac:dyDescent="0.25">
      <c r="A2" s="48" t="s">
        <v>1810</v>
      </c>
      <c r="B2" s="48" t="str">
        <f t="shared" si="0"/>
        <v>&lt;dependency&gt;
	&lt;groupId&gt;org.drools&lt;/groupId&gt;
	&lt;artifactId&gt;drools-compiler&lt;/artifactId&gt;
	&lt;version&gt;${drools.version}&lt;/version&gt;
&lt;/dependency&gt;</v>
      </c>
    </row>
    <row r="3" spans="1:2" x14ac:dyDescent="0.25">
      <c r="A3" s="48" t="s">
        <v>1811</v>
      </c>
      <c r="B3" s="48" t="str">
        <f t="shared" si="0"/>
        <v>&lt;dependency&gt;
	&lt;groupId&gt;org.drools&lt;/groupId&gt;
	&lt;artifactId&gt;drools-core&lt;/artifactId&gt;
	&lt;version&gt;${drools.version}&lt;/version&gt;
&lt;/dependency&gt;</v>
      </c>
    </row>
    <row r="4" spans="1:2" x14ac:dyDescent="0.25">
      <c r="A4" s="48" t="s">
        <v>1812</v>
      </c>
      <c r="B4" s="48" t="str">
        <f t="shared" si="0"/>
        <v>&lt;dependency&gt;
	&lt;groupId&gt;org.drools&lt;/groupId&gt;
	&lt;artifactId&gt;drools-decisiontables&lt;/artifactId&gt;
	&lt;version&gt;${drools.version}&lt;/version&gt;
&lt;/dependency&gt;</v>
      </c>
    </row>
    <row r="5" spans="1:2" x14ac:dyDescent="0.25">
      <c r="A5" s="48" t="s">
        <v>1813</v>
      </c>
      <c r="B5" s="48" t="str">
        <f t="shared" si="0"/>
        <v>&lt;dependency&gt;
	&lt;groupId&gt;org.drools&lt;/groupId&gt;
	&lt;artifactId&gt;drools-persistence-api&lt;/artifactId&gt;
	&lt;version&gt;${drools.version}&lt;/version&gt;
&lt;/dependency&gt;</v>
      </c>
    </row>
    <row r="6" spans="1:2" x14ac:dyDescent="0.25">
      <c r="A6" s="48" t="s">
        <v>1814</v>
      </c>
      <c r="B6" s="48" t="str">
        <f t="shared" si="0"/>
        <v>&lt;dependency&gt;
	&lt;groupId&gt;org.drools&lt;/groupId&gt;
	&lt;artifactId&gt;drools-persistence-jpa&lt;/artifactId&gt;
	&lt;version&gt;${drools.version}&lt;/version&gt;
&lt;/dependency&gt;</v>
      </c>
    </row>
    <row r="7" spans="1:2" x14ac:dyDescent="0.25">
      <c r="A7" s="48" t="s">
        <v>1815</v>
      </c>
      <c r="B7" s="48" t="str">
        <f t="shared" si="0"/>
        <v>&lt;dependency&gt;
	&lt;groupId&gt;org.drools&lt;/groupId&gt;
	&lt;artifactId&gt;drools-pmml&lt;/artifactId&gt;
	&lt;version&gt;${drools.version}&lt;/version&gt;
&lt;/dependency&gt;</v>
      </c>
    </row>
    <row r="8" spans="1:2" x14ac:dyDescent="0.25">
      <c r="A8" s="48" t="s">
        <v>1816</v>
      </c>
      <c r="B8" s="48" t="str">
        <f t="shared" si="0"/>
        <v>&lt;dependency&gt;
	&lt;groupId&gt;org.drools&lt;/groupId&gt;
	&lt;artifactId&gt;drools-scorecards&lt;/artifactId&gt;
	&lt;version&gt;${drools.version}&lt;/version&gt;
&lt;/dependency&gt;</v>
      </c>
    </row>
    <row r="9" spans="1:2" x14ac:dyDescent="0.25">
      <c r="A9" s="48" t="s">
        <v>1817</v>
      </c>
      <c r="B9" s="48" t="str">
        <f t="shared" si="0"/>
        <v>&lt;dependency&gt;
	&lt;groupId&gt;org.drools&lt;/groupId&gt;
	&lt;artifactId&gt;drools-templates&lt;/artifactId&gt;
	&lt;version&gt;${drools.version}&lt;/version&gt;
&lt;/dependency&gt;</v>
      </c>
    </row>
    <row r="10" spans="1:2" x14ac:dyDescent="0.25">
      <c r="A10" s="48" t="s">
        <v>1818</v>
      </c>
      <c r="B10" s="48" t="str">
        <f t="shared" si="0"/>
        <v>&lt;dependency&gt;
	&lt;groupId&gt;org.drools&lt;/groupId&gt;
	&lt;artifactId&gt;drools-verifier&lt;/artifactId&gt;
	&lt;version&gt;${drools.version}&lt;/version&gt;
&lt;/dependency&gt;</v>
      </c>
    </row>
    <row r="12" spans="1:2" x14ac:dyDescent="0.25">
      <c r="A12" s="48" t="s">
        <v>1808</v>
      </c>
      <c r="B12" s="48" t="str">
        <f>"&lt;dependency&gt;" &amp; CHAR(10) &amp; CHAR(9) &amp; "&lt;groupId&gt;org.drools&lt;/groupId&gt;" &amp; CHAR(10) &amp; CHAR(9) &amp; "&lt;artifactId&gt;" &amp; LEFT(A12,FIND("@",SUBSTITUTE(A12,"-","@",LEN(A12)-LEN(SUBSTITUTE(A12,"-",""))),1)-1) &amp; "&lt;/artifactId&gt;" &amp; CHAR(10) &amp; CHAR(9) &amp; "&lt;version&gt;" &amp; LEFT(RIGHT(A12,LEN(A12)-FIND("@",SUBSTITUTE(A12,"-","@",LEN(A12)-LEN(SUBSTITUTE(A12,"-",""))),1)),LEN(RIGHT(A12,LEN(A12)-FIND("@",SUBSTITUTE(A12,"-","@",LEN(A12)-LEN(SUBSTITUTE(A12,"-",""))),1)))-4) &amp; "&lt;/version&gt;" &amp; CHAR(10) &amp; "&lt;/dependency&gt;"</f>
        <v>&lt;dependency&gt;
	&lt;groupId&gt;org.drools&lt;/groupId&gt;
	&lt;artifactId&gt;drools-api&lt;/artifactId&gt;
	&lt;version&gt;5.1.1&lt;/version&gt;
&lt;/dependency&gt;</v>
      </c>
    </row>
    <row r="14" spans="1:2" x14ac:dyDescent="0.25">
      <c r="A14" s="48" t="s">
        <v>1819</v>
      </c>
      <c r="B14" s="48" t="str">
        <f>"&lt;dependency&gt;" &amp; CHAR(10) &amp; CHAR(9) &amp; "&lt;groupId&gt;org.kie&lt;/groupId&gt;" &amp; CHAR(10) &amp; CHAR(9) &amp; "&lt;artifactId&gt;" &amp; LEFT(A14,FIND("@",SUBSTITUTE(A14,"-","@",LEN(A14)-LEN(SUBSTITUTE(A14,"-",""))),1)-1) &amp; "&lt;/artifactId&gt;" &amp; CHAR(10) &amp; CHAR(9) &amp; "&lt;version&gt;${drools.version}&lt;/version&gt;" &amp; CHAR(10) &amp; "&lt;/dependency&gt;"</f>
        <v>&lt;dependency&gt;
	&lt;groupId&gt;org.kie&lt;/groupId&gt;
	&lt;artifactId&gt;kie-api&lt;/artifactId&gt;
	&lt;version&gt;${drools.version}&lt;/version&gt;
&lt;/dependency&gt;</v>
      </c>
    </row>
    <row r="15" spans="1:2" x14ac:dyDescent="0.25">
      <c r="A15" s="48" t="s">
        <v>1820</v>
      </c>
      <c r="B15" s="48" t="str">
        <f t="shared" ref="B15:B21" si="1">"&lt;dependency&gt;" &amp; CHAR(10) &amp; CHAR(9) &amp; "&lt;groupId&gt;org.kie&lt;/groupId&gt;" &amp; CHAR(10) &amp; CHAR(9) &amp; "&lt;artifactId&gt;" &amp; LEFT(A15,FIND("@",SUBSTITUTE(A15,"-","@",LEN(A15)-LEN(SUBSTITUTE(A15,"-",""))),1)-1) &amp; "&lt;/artifactId&gt;" &amp; CHAR(10) &amp; CHAR(9) &amp; "&lt;version&gt;${drools.version}&lt;/version&gt;" &amp; CHAR(10) &amp; "&lt;/dependency&gt;"</f>
        <v>&lt;dependency&gt;
	&lt;groupId&gt;org.kie&lt;/groupId&gt;
	&lt;artifactId&gt;kie-ci&lt;/artifactId&gt;
	&lt;version&gt;${drools.version}&lt;/version&gt;
&lt;/dependency&gt;</v>
      </c>
    </row>
    <row r="16" spans="1:2" x14ac:dyDescent="0.25">
      <c r="A16" s="48" t="s">
        <v>1821</v>
      </c>
      <c r="B16" s="48" t="str">
        <f t="shared" si="1"/>
        <v>&lt;dependency&gt;
	&lt;groupId&gt;org.kie&lt;/groupId&gt;
	&lt;artifactId&gt;kie-internal&lt;/artifactId&gt;
	&lt;version&gt;${drools.version}&lt;/version&gt;
&lt;/dependency&gt;</v>
      </c>
    </row>
    <row r="17" spans="1:2" x14ac:dyDescent="0.25">
      <c r="A17" s="48" t="s">
        <v>1822</v>
      </c>
      <c r="B17" s="48" t="str">
        <f t="shared" si="1"/>
        <v>&lt;dependency&gt;
	&lt;groupId&gt;org.kie&lt;/groupId&gt;
	&lt;artifactId&gt;kie-soup-commons&lt;/artifactId&gt;
	&lt;version&gt;${drools.version}&lt;/version&gt;
&lt;/dependency&gt;</v>
      </c>
    </row>
    <row r="18" spans="1:2" x14ac:dyDescent="0.25">
      <c r="A18" s="48" t="s">
        <v>1823</v>
      </c>
      <c r="B18" s="48" t="str">
        <f t="shared" si="1"/>
        <v>&lt;dependency&gt;
	&lt;groupId&gt;org.kie&lt;/groupId&gt;
	&lt;artifactId&gt;kie-soup-maven-integration&lt;/artifactId&gt;
	&lt;version&gt;${drools.version}&lt;/version&gt;
&lt;/dependency&gt;</v>
      </c>
    </row>
    <row r="19" spans="1:2" x14ac:dyDescent="0.25">
      <c r="A19" s="48" t="s">
        <v>1824</v>
      </c>
      <c r="B19" s="48" t="str">
        <f t="shared" si="1"/>
        <v>&lt;dependency&gt;
	&lt;groupId&gt;org.kie&lt;/groupId&gt;
	&lt;artifactId&gt;kie-soup-maven-support&lt;/artifactId&gt;
	&lt;version&gt;${drools.version}&lt;/version&gt;
&lt;/dependency&gt;</v>
      </c>
    </row>
    <row r="20" spans="1:2" x14ac:dyDescent="0.25">
      <c r="A20" s="48" t="s">
        <v>1825</v>
      </c>
      <c r="B20" s="48" t="str">
        <f t="shared" si="1"/>
        <v>&lt;dependency&gt;
	&lt;groupId&gt;org.kie&lt;/groupId&gt;
	&lt;artifactId&gt;kie-soup-project-datamodel-api&lt;/artifactId&gt;
	&lt;version&gt;${drools.version}&lt;/version&gt;
&lt;/dependency&gt;</v>
      </c>
    </row>
    <row r="21" spans="1:2" x14ac:dyDescent="0.25">
      <c r="A21" s="48" t="s">
        <v>1826</v>
      </c>
      <c r="B21" s="48" t="str">
        <f t="shared" si="1"/>
        <v>&lt;dependency&gt;
	&lt;groupId&gt;org.kie&lt;/groupId&gt;
	&lt;artifactId&gt;kie-soup-project-datamodel-commons&lt;/artifactId&gt;
	&lt;version&gt;${drools.version}&lt;/version&gt;
&lt;/dependency&gt;</v>
      </c>
    </row>
    <row r="23" spans="1:2" x14ac:dyDescent="0.25">
      <c r="A23" s="48" t="s">
        <v>1827</v>
      </c>
      <c r="B23" s="48" t="str">
        <f>"&lt;dependency&gt;" &amp; CHAR(10) &amp; CHAR(9) &amp; "&lt;groupId&gt;org.apache.maven&lt;/groupId&gt;" &amp; CHAR(10) &amp; CHAR(9) &amp; "&lt;artifactId&gt;" &amp; LEFT(A23,FIND("@",SUBSTITUTE(A23,"-","@",LEN(A23)-LEN(SUBSTITUTE(A23,"-",""))),1)-1) &amp; "&lt;/artifactId&gt;" &amp; CHAR(10) &amp; CHAR(9) &amp; "&lt;version&gt;${maven.version}&lt;/version&gt;" &amp; CHAR(10) &amp; "&lt;/dependency&gt;"</f>
        <v>&lt;dependency&gt;
	&lt;groupId&gt;org.apache.maven&lt;/groupId&gt;
	&lt;artifactId&gt;maven-aether-provider&lt;/artifactId&gt;
	&lt;version&gt;${maven.version}&lt;/version&gt;
&lt;/dependency&gt;</v>
      </c>
    </row>
    <row r="24" spans="1:2" x14ac:dyDescent="0.25">
      <c r="A24" s="48" t="s">
        <v>1828</v>
      </c>
      <c r="B24" s="48" t="str">
        <f t="shared" ref="B24:B33" si="2">"&lt;dependency&gt;" &amp; CHAR(10) &amp; CHAR(9) &amp; "&lt;groupId&gt;org.apache.maven&lt;/groupId&gt;" &amp; CHAR(10) &amp; CHAR(9) &amp; "&lt;artifactId&gt;" &amp; LEFT(A24,FIND("@",SUBSTITUTE(A24,"-","@",LEN(A24)-LEN(SUBSTITUTE(A24,"-",""))),1)-1) &amp; "&lt;/artifactId&gt;" &amp; CHAR(10) &amp; CHAR(9) &amp; "&lt;version&gt;${maven.version}&lt;/version&gt;" &amp; CHAR(10) &amp; "&lt;/dependency&gt;"</f>
        <v>&lt;dependency&gt;
	&lt;groupId&gt;org.apache.maven&lt;/groupId&gt;
	&lt;artifactId&gt;maven-artifact&lt;/artifactId&gt;
	&lt;version&gt;${maven.version}&lt;/version&gt;
&lt;/dependency&gt;</v>
      </c>
    </row>
    <row r="25" spans="1:2" x14ac:dyDescent="0.25">
      <c r="A25" s="48" t="s">
        <v>1829</v>
      </c>
      <c r="B25" s="48" t="str">
        <f t="shared" si="2"/>
        <v>&lt;dependency&gt;
	&lt;groupId&gt;org.apache.maven&lt;/groupId&gt;
	&lt;artifactId&gt;maven-builder-support&lt;/artifactId&gt;
	&lt;version&gt;${maven.version}&lt;/version&gt;
&lt;/dependency&gt;</v>
      </c>
    </row>
    <row r="26" spans="1:2" x14ac:dyDescent="0.25">
      <c r="A26" s="48" t="s">
        <v>1830</v>
      </c>
      <c r="B26" s="48" t="str">
        <f t="shared" si="2"/>
        <v>&lt;dependency&gt;
	&lt;groupId&gt;org.apache.maven&lt;/groupId&gt;
	&lt;artifactId&gt;maven-compat&lt;/artifactId&gt;
	&lt;version&gt;${maven.version}&lt;/version&gt;
&lt;/dependency&gt;</v>
      </c>
    </row>
    <row r="27" spans="1:2" x14ac:dyDescent="0.25">
      <c r="A27" s="48" t="s">
        <v>1831</v>
      </c>
      <c r="B27" s="48" t="str">
        <f t="shared" si="2"/>
        <v>&lt;dependency&gt;
	&lt;groupId&gt;org.apache.maven&lt;/groupId&gt;
	&lt;artifactId&gt;maven-core&lt;/artifactId&gt;
	&lt;version&gt;${maven.version}&lt;/version&gt;
&lt;/dependency&gt;</v>
      </c>
    </row>
    <row r="28" spans="1:2" x14ac:dyDescent="0.25">
      <c r="A28" s="48" t="s">
        <v>1832</v>
      </c>
      <c r="B28" s="48" t="str">
        <f t="shared" si="2"/>
        <v>&lt;dependency&gt;
	&lt;groupId&gt;org.apache.maven&lt;/groupId&gt;
	&lt;artifactId&gt;maven-model&lt;/artifactId&gt;
	&lt;version&gt;${maven.version}&lt;/version&gt;
&lt;/dependency&gt;</v>
      </c>
    </row>
    <row r="29" spans="1:2" x14ac:dyDescent="0.25">
      <c r="A29" s="48" t="s">
        <v>1833</v>
      </c>
      <c r="B29" s="48" t="str">
        <f t="shared" si="2"/>
        <v>&lt;dependency&gt;
	&lt;groupId&gt;org.apache.maven&lt;/groupId&gt;
	&lt;artifactId&gt;maven-model-builder&lt;/artifactId&gt;
	&lt;version&gt;${maven.version}&lt;/version&gt;
&lt;/dependency&gt;</v>
      </c>
    </row>
    <row r="30" spans="1:2" x14ac:dyDescent="0.25">
      <c r="A30" s="48" t="s">
        <v>1834</v>
      </c>
      <c r="B30" s="48" t="str">
        <f t="shared" si="2"/>
        <v>&lt;dependency&gt;
	&lt;groupId&gt;org.apache.maven&lt;/groupId&gt;
	&lt;artifactId&gt;maven-plugin-api&lt;/artifactId&gt;
	&lt;version&gt;${maven.version}&lt;/version&gt;
&lt;/dependency&gt;</v>
      </c>
    </row>
    <row r="31" spans="1:2" x14ac:dyDescent="0.25">
      <c r="A31" s="48" t="s">
        <v>1835</v>
      </c>
      <c r="B31" s="48" t="str">
        <f t="shared" si="2"/>
        <v>&lt;dependency&gt;
	&lt;groupId&gt;org.apache.maven&lt;/groupId&gt;
	&lt;artifactId&gt;maven-repository-metadata&lt;/artifactId&gt;
	&lt;version&gt;${maven.version}&lt;/version&gt;
&lt;/dependency&gt;</v>
      </c>
    </row>
    <row r="32" spans="1:2" x14ac:dyDescent="0.25">
      <c r="A32" s="48" t="s">
        <v>1836</v>
      </c>
      <c r="B32" s="48" t="str">
        <f t="shared" si="2"/>
        <v>&lt;dependency&gt;
	&lt;groupId&gt;org.apache.maven&lt;/groupId&gt;
	&lt;artifactId&gt;maven-settings&lt;/artifactId&gt;
	&lt;version&gt;${maven.version}&lt;/version&gt;
&lt;/dependency&gt;</v>
      </c>
    </row>
    <row r="33" spans="1:2" x14ac:dyDescent="0.25">
      <c r="A33" s="48" t="s">
        <v>1837</v>
      </c>
      <c r="B33" s="48" t="str">
        <f t="shared" si="2"/>
        <v>&lt;dependency&gt;
	&lt;groupId&gt;org.apache.maven&lt;/groupId&gt;
	&lt;artifactId&gt;maven-settings-builder&lt;/artifactId&gt;
	&lt;version&gt;${maven.version}&lt;/version&gt;
&lt;/dependency&gt;</v>
      </c>
    </row>
    <row r="35" spans="1:2" x14ac:dyDescent="0.25">
      <c r="A35" s="48" t="s">
        <v>1838</v>
      </c>
      <c r="B35" s="48" t="str">
        <f>"&lt;dependency&gt;" &amp; CHAR(10) &amp; CHAR(9) &amp; "&lt;groupId&gt;org.eclipse.aether&lt;/groupId&gt;" &amp; CHAR(10) &amp; CHAR(9) &amp; "&lt;artifactId&gt;" &amp; LEFT(A35,FIND("@",SUBSTITUTE(A35,"-","@",LEN(A35)-LEN(SUBSTITUTE(A35,"-",""))),1)-1) &amp; "&lt;/artifactId&gt;" &amp; CHAR(10) &amp; CHAR(9) &amp; "&lt;version&gt;${aether.version}&lt;/version&gt;" &amp; CHAR(10) &amp; "&lt;/dependency&gt;"</f>
        <v>&lt;dependency&gt;
	&lt;groupId&gt;org.eclipse.aether&lt;/groupId&gt;
	&lt;artifactId&gt;aether-api&lt;/artifactId&gt;
	&lt;version&gt;${aether.version}&lt;/version&gt;
&lt;/dependency&gt;</v>
      </c>
    </row>
    <row r="36" spans="1:2" x14ac:dyDescent="0.25">
      <c r="A36" s="48" t="s">
        <v>1839</v>
      </c>
      <c r="B36" s="48" t="str">
        <f t="shared" ref="B36:B42" si="3">"&lt;dependency&gt;" &amp; CHAR(10) &amp; CHAR(9) &amp; "&lt;groupId&gt;org.eclipse.aether&lt;/groupId&gt;" &amp; CHAR(10) &amp; CHAR(9) &amp; "&lt;artifactId&gt;" &amp; LEFT(A36,FIND("@",SUBSTITUTE(A36,"-","@",LEN(A36)-LEN(SUBSTITUTE(A36,"-",""))),1)-1) &amp; "&lt;/artifactId&gt;" &amp; CHAR(10) &amp; CHAR(9) &amp; "&lt;version&gt;${aether.version}&lt;/version&gt;" &amp; CHAR(10) &amp; "&lt;/dependency&gt;"</f>
        <v>&lt;dependency&gt;
	&lt;groupId&gt;org.eclipse.aether&lt;/groupId&gt;
	&lt;artifactId&gt;aether-connector-basic&lt;/artifactId&gt;
	&lt;version&gt;${aether.version}&lt;/version&gt;
&lt;/dependency&gt;</v>
      </c>
    </row>
    <row r="37" spans="1:2" x14ac:dyDescent="0.25">
      <c r="A37" s="48" t="s">
        <v>1840</v>
      </c>
      <c r="B37" s="48" t="str">
        <f t="shared" si="3"/>
        <v>&lt;dependency&gt;
	&lt;groupId&gt;org.eclipse.aether&lt;/groupId&gt;
	&lt;artifactId&gt;aether-impl&lt;/artifactId&gt;
	&lt;version&gt;${aether.version}&lt;/version&gt;
&lt;/dependency&gt;</v>
      </c>
    </row>
    <row r="38" spans="1:2" x14ac:dyDescent="0.25">
      <c r="A38" s="48" t="s">
        <v>1841</v>
      </c>
      <c r="B38" s="48" t="str">
        <f t="shared" si="3"/>
        <v>&lt;dependency&gt;
	&lt;groupId&gt;org.eclipse.aether&lt;/groupId&gt;
	&lt;artifactId&gt;aether-spi&lt;/artifactId&gt;
	&lt;version&gt;${aether.version}&lt;/version&gt;
&lt;/dependency&gt;</v>
      </c>
    </row>
    <row r="39" spans="1:2" x14ac:dyDescent="0.25">
      <c r="A39" s="48" t="s">
        <v>1842</v>
      </c>
      <c r="B39" s="48" t="str">
        <f t="shared" si="3"/>
        <v>&lt;dependency&gt;
	&lt;groupId&gt;org.eclipse.aether&lt;/groupId&gt;
	&lt;artifactId&gt;aether-transport-file&lt;/artifactId&gt;
	&lt;version&gt;${aether.version}&lt;/version&gt;
&lt;/dependency&gt;</v>
      </c>
    </row>
    <row r="40" spans="1:2" x14ac:dyDescent="0.25">
      <c r="A40" s="48" t="s">
        <v>1843</v>
      </c>
      <c r="B40" s="48" t="str">
        <f t="shared" si="3"/>
        <v>&lt;dependency&gt;
	&lt;groupId&gt;org.eclipse.aether&lt;/groupId&gt;
	&lt;artifactId&gt;aether-transport-http&lt;/artifactId&gt;
	&lt;version&gt;${aether.version}&lt;/version&gt;
&lt;/dependency&gt;</v>
      </c>
    </row>
    <row r="41" spans="1:2" x14ac:dyDescent="0.25">
      <c r="A41" s="48" t="s">
        <v>1844</v>
      </c>
      <c r="B41" s="48" t="str">
        <f t="shared" si="3"/>
        <v>&lt;dependency&gt;
	&lt;groupId&gt;org.eclipse.aether&lt;/groupId&gt;
	&lt;artifactId&gt;aether-transport-wagon&lt;/artifactId&gt;
	&lt;version&gt;${aether.version}&lt;/version&gt;
&lt;/dependency&gt;</v>
      </c>
    </row>
    <row r="42" spans="1:2" x14ac:dyDescent="0.25">
      <c r="A42" s="48" t="s">
        <v>1845</v>
      </c>
      <c r="B42" s="48" t="str">
        <f t="shared" si="3"/>
        <v>&lt;dependency&gt;
	&lt;groupId&gt;org.eclipse.aether&lt;/groupId&gt;
	&lt;artifactId&gt;aether-util&lt;/artifactId&gt;
	&lt;version&gt;${aether.version}&lt;/version&gt;
&lt;/dependency&gt;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F30" sqref="F30"/>
    </sheetView>
  </sheetViews>
  <sheetFormatPr defaultRowHeight="15" x14ac:dyDescent="0.25"/>
  <cols>
    <col min="1" max="1" width="3.85546875" customWidth="1"/>
    <col min="2" max="2" width="19.85546875" customWidth="1"/>
    <col min="3" max="3" width="27.8554687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11.85546875" customWidth="1"/>
    <col min="10" max="10" width="7" customWidth="1"/>
  </cols>
  <sheetData>
    <row r="1" spans="1:12" x14ac:dyDescent="0.25">
      <c r="A1" s="1"/>
      <c r="B1" s="2" t="s">
        <v>0</v>
      </c>
      <c r="C1" s="1" t="s">
        <v>586</v>
      </c>
      <c r="D1" s="1"/>
      <c r="E1" s="1"/>
      <c r="F1" s="1"/>
      <c r="G1" s="1"/>
    </row>
    <row r="2" spans="1:12" x14ac:dyDescent="0.25">
      <c r="A2" s="1"/>
      <c r="B2" s="1"/>
      <c r="C2" s="1"/>
      <c r="D2" s="1"/>
      <c r="E2" s="1"/>
      <c r="F2" s="1"/>
      <c r="G2" s="1"/>
    </row>
    <row r="4" spans="1:12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2" x14ac:dyDescent="0.25">
      <c r="A5" s="8"/>
      <c r="B5" s="8"/>
      <c r="C5" s="8" t="s">
        <v>20</v>
      </c>
      <c r="D5" s="9" t="s">
        <v>591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CUST_FINANCIAL_INFO(id 	number(13,0),</v>
      </c>
    </row>
    <row r="6" spans="1:12" x14ac:dyDescent="0.25">
      <c r="A6" s="8"/>
      <c r="B6" s="8"/>
      <c r="C6" s="8" t="s">
        <v>313</v>
      </c>
      <c r="D6" s="9" t="s">
        <v>591</v>
      </c>
      <c r="E6" s="8" t="s">
        <v>1106</v>
      </c>
      <c r="G6" s="10" t="s">
        <v>315</v>
      </c>
      <c r="J6" s="12"/>
      <c r="K6" s="48" t="str">
        <f t="shared" ref="K6:K2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2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2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2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  <c r="L9" s="48"/>
    </row>
    <row r="10" spans="1:12" x14ac:dyDescent="0.25">
      <c r="A10" s="9"/>
      <c r="B10" s="9"/>
      <c r="C10" t="s">
        <v>298</v>
      </c>
      <c r="D10" s="9" t="s">
        <v>294</v>
      </c>
      <c r="E10" s="8"/>
      <c r="F10" s="9"/>
      <c r="G10" s="9"/>
      <c r="H10" s="11" t="s">
        <v>271</v>
      </c>
      <c r="I10" s="12" t="s">
        <v>25</v>
      </c>
      <c r="J10" s="12"/>
      <c r="K10" s="48" t="str">
        <f t="shared" ca="1" si="0"/>
        <v>created_by 	varchar2(30),</v>
      </c>
      <c r="L10" s="48"/>
    </row>
    <row r="11" spans="1:12" x14ac:dyDescent="0.25">
      <c r="A11" s="9"/>
      <c r="B11" s="9"/>
      <c r="C11" t="s">
        <v>299</v>
      </c>
      <c r="D11" s="9" t="s">
        <v>294</v>
      </c>
      <c r="E11" s="8"/>
      <c r="F11" s="9"/>
      <c r="G11" s="9"/>
      <c r="H11" s="11" t="s">
        <v>271</v>
      </c>
      <c r="I11" s="12" t="s">
        <v>29</v>
      </c>
      <c r="J11" s="12"/>
      <c r="K11" s="48" t="str">
        <f t="shared" ca="1" si="0"/>
        <v>last_updated_by 	varchar2(30),</v>
      </c>
      <c r="L11" s="48"/>
    </row>
    <row r="12" spans="1:12" x14ac:dyDescent="0.25">
      <c r="A12" s="12"/>
      <c r="B12" s="12" t="s">
        <v>1042</v>
      </c>
      <c r="C12" s="12" t="s">
        <v>501</v>
      </c>
      <c r="D12" s="12" t="s">
        <v>712</v>
      </c>
      <c r="E12" s="12"/>
      <c r="F12" s="12"/>
      <c r="G12" s="12" t="s">
        <v>714</v>
      </c>
      <c r="H12" t="s">
        <v>271</v>
      </c>
      <c r="I12" t="s">
        <v>203</v>
      </c>
      <c r="J12" s="12"/>
      <c r="K12" s="48" t="str">
        <f t="shared" ca="1" si="0"/>
        <v>credit_in_other_bank 	varchar2(1),</v>
      </c>
      <c r="L12" s="48"/>
    </row>
    <row r="13" spans="1:12" x14ac:dyDescent="0.25">
      <c r="A13" s="12"/>
      <c r="B13" s="12" t="s">
        <v>1043</v>
      </c>
      <c r="C13" s="12" t="s">
        <v>502</v>
      </c>
      <c r="D13" s="12" t="s">
        <v>712</v>
      </c>
      <c r="E13" s="12"/>
      <c r="F13" s="12"/>
      <c r="G13" s="12" t="s">
        <v>714</v>
      </c>
      <c r="H13" t="s">
        <v>271</v>
      </c>
      <c r="I13" t="s">
        <v>205</v>
      </c>
      <c r="J13" s="12"/>
      <c r="K13" s="48" t="str">
        <f t="shared" ca="1" si="0"/>
        <v>spouse_credit_in_other_bank 	varchar2(1),</v>
      </c>
      <c r="L13" s="48"/>
    </row>
    <row r="14" spans="1:12" ht="30" x14ac:dyDescent="0.25">
      <c r="B14" t="s">
        <v>1044</v>
      </c>
      <c r="C14" t="s">
        <v>510</v>
      </c>
      <c r="D14" s="12" t="s">
        <v>286</v>
      </c>
      <c r="G14" s="24" t="s">
        <v>816</v>
      </c>
      <c r="H14" t="s">
        <v>271</v>
      </c>
      <c r="I14" t="s">
        <v>226</v>
      </c>
      <c r="K14" s="48" t="str">
        <f t="shared" ca="1" si="0"/>
        <v>s37_data 	int,</v>
      </c>
      <c r="L14" s="48"/>
    </row>
    <row r="15" spans="1:12" x14ac:dyDescent="0.25">
      <c r="A15" s="12"/>
      <c r="B15" s="12" t="s">
        <v>1045</v>
      </c>
      <c r="C15" s="12" t="s">
        <v>316</v>
      </c>
      <c r="D15" s="12" t="s">
        <v>593</v>
      </c>
      <c r="E15" s="12"/>
      <c r="F15" s="12"/>
      <c r="G15" s="12"/>
      <c r="H15" t="s">
        <v>271</v>
      </c>
      <c r="I15" t="s">
        <v>128</v>
      </c>
      <c r="J15" s="12"/>
      <c r="K15" s="48" t="str">
        <f t="shared" ca="1" si="0"/>
        <v>cust_income 	number(13,2),</v>
      </c>
      <c r="L15" s="48"/>
    </row>
    <row r="16" spans="1:12" ht="30" x14ac:dyDescent="0.25">
      <c r="B16" s="12" t="s">
        <v>1046</v>
      </c>
      <c r="C16" t="s">
        <v>1466</v>
      </c>
      <c r="D16" s="49" t="s">
        <v>286</v>
      </c>
      <c r="G16" s="24" t="s">
        <v>817</v>
      </c>
      <c r="H16" t="s">
        <v>271</v>
      </c>
      <c r="I16" t="s">
        <v>62</v>
      </c>
      <c r="K16" s="48" t="str">
        <f t="shared" ca="1" si="0"/>
        <v>life_insu_company_id 	int,</v>
      </c>
      <c r="L16" s="48"/>
    </row>
    <row r="17" spans="2:12" ht="30" x14ac:dyDescent="0.25">
      <c r="B17" s="12" t="s">
        <v>1048</v>
      </c>
      <c r="C17" t="s">
        <v>478</v>
      </c>
      <c r="D17" s="12" t="s">
        <v>286</v>
      </c>
      <c r="G17" s="24" t="s">
        <v>1233</v>
      </c>
      <c r="H17" t="s">
        <v>271</v>
      </c>
      <c r="I17" t="s">
        <v>56</v>
      </c>
      <c r="K17" s="48" t="str">
        <f t="shared" ca="1" si="0"/>
        <v>insu_term 	int,</v>
      </c>
      <c r="L17" s="48"/>
    </row>
    <row r="18" spans="2:12" x14ac:dyDescent="0.25">
      <c r="B18" s="12" t="s">
        <v>1047</v>
      </c>
      <c r="C18" t="s">
        <v>479</v>
      </c>
      <c r="D18" s="12" t="s">
        <v>593</v>
      </c>
      <c r="H18" t="s">
        <v>271</v>
      </c>
      <c r="I18" t="s">
        <v>57</v>
      </c>
      <c r="K18" s="48" t="str">
        <f t="shared" ca="1" si="0"/>
        <v>insu_term_fee 	number(13,2),</v>
      </c>
      <c r="L18" s="48"/>
    </row>
    <row r="19" spans="2:12" x14ac:dyDescent="0.25">
      <c r="C19" t="s">
        <v>480</v>
      </c>
      <c r="D19" s="12" t="s">
        <v>8</v>
      </c>
      <c r="H19" t="s">
        <v>271</v>
      </c>
      <c r="I19" t="s">
        <v>58</v>
      </c>
      <c r="K19" s="48" t="str">
        <f t="shared" ca="1" si="0"/>
        <v>insu_term_other 	varchar2(50),</v>
      </c>
      <c r="L19" s="48"/>
    </row>
    <row r="20" spans="2:12" x14ac:dyDescent="0.25">
      <c r="C20" t="s">
        <v>777</v>
      </c>
      <c r="D20" t="s">
        <v>593</v>
      </c>
      <c r="H20" t="s">
        <v>271</v>
      </c>
      <c r="I20" t="s">
        <v>102</v>
      </c>
      <c r="K20" s="48" t="str">
        <f t="shared" ca="1" si="0"/>
        <v>payment_amount_at_bank 	number(13,2),</v>
      </c>
      <c r="L20" s="48"/>
    </row>
    <row r="21" spans="2:12" x14ac:dyDescent="0.25">
      <c r="B21" s="12" t="s">
        <v>1049</v>
      </c>
      <c r="C21" t="s">
        <v>779</v>
      </c>
      <c r="D21" t="s">
        <v>8</v>
      </c>
      <c r="H21" t="s">
        <v>271</v>
      </c>
      <c r="I21" t="s">
        <v>101</v>
      </c>
      <c r="K21" s="48" t="str">
        <f t="shared" ca="1" si="0"/>
        <v>account_number_at_bank 	varchar2(50),</v>
      </c>
      <c r="L21" s="48"/>
    </row>
    <row r="22" spans="2:12" x14ac:dyDescent="0.25">
      <c r="B22" s="12" t="s">
        <v>1050</v>
      </c>
      <c r="C22" t="s">
        <v>782</v>
      </c>
      <c r="D22" t="s">
        <v>8</v>
      </c>
      <c r="H22" t="s">
        <v>271</v>
      </c>
      <c r="I22" t="s">
        <v>104</v>
      </c>
      <c r="K22" s="48" t="str">
        <f t="shared" ca="1" si="0"/>
        <v>bank_name 	varchar2(50),</v>
      </c>
      <c r="L22" s="48"/>
    </row>
    <row r="23" spans="2:12" x14ac:dyDescent="0.25">
      <c r="B23" s="12" t="s">
        <v>1051</v>
      </c>
      <c r="C23" t="s">
        <v>780</v>
      </c>
      <c r="D23" t="s">
        <v>9</v>
      </c>
      <c r="H23" t="s">
        <v>271</v>
      </c>
      <c r="I23" t="s">
        <v>103</v>
      </c>
      <c r="K23" s="48" t="str">
        <f t="shared" ca="1" si="0"/>
        <v>bank_branch 	varchar2(100),</v>
      </c>
      <c r="L23" s="48"/>
    </row>
    <row r="24" spans="2:12" x14ac:dyDescent="0.25">
      <c r="B24" s="12" t="s">
        <v>1052</v>
      </c>
      <c r="C24" t="s">
        <v>778</v>
      </c>
      <c r="D24" t="s">
        <v>593</v>
      </c>
      <c r="H24" t="s">
        <v>271</v>
      </c>
      <c r="I24" t="s">
        <v>31</v>
      </c>
      <c r="K24" s="48" t="str">
        <f t="shared" ca="1" si="0"/>
        <v>avg_account_bal 	number(13,2),</v>
      </c>
      <c r="L24" s="48"/>
    </row>
    <row r="25" spans="2:12" x14ac:dyDescent="0.25">
      <c r="B25" s="12" t="s">
        <v>1053</v>
      </c>
      <c r="C25" t="s">
        <v>781</v>
      </c>
      <c r="D25" t="s">
        <v>593</v>
      </c>
      <c r="H25" t="s">
        <v>271</v>
      </c>
      <c r="I25" t="s">
        <v>33</v>
      </c>
      <c r="K25" s="48" t="str">
        <f t="shared" ca="1" si="0"/>
        <v>avg_electric_bill 	number(13,2),
CONSTRAINT PK_CUST_FINANCIAL_INFO PRIMARY KEY (id));</v>
      </c>
      <c r="L25" s="48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23"/>
  <sheetViews>
    <sheetView workbookViewId="0">
      <selection activeCell="G34" sqref="G34"/>
    </sheetView>
  </sheetViews>
  <sheetFormatPr defaultRowHeight="15" x14ac:dyDescent="0.25"/>
  <cols>
    <col min="2" max="2" width="25.7109375" customWidth="1"/>
    <col min="3" max="3" width="28.28515625" bestFit="1" customWidth="1"/>
    <col min="4" max="4" width="12.85546875" bestFit="1" customWidth="1"/>
    <col min="5" max="5" width="17.85546875" customWidth="1"/>
    <col min="6" max="6" width="12.140625" bestFit="1" customWidth="1"/>
    <col min="7" max="7" width="32.28515625" style="14" customWidth="1"/>
    <col min="8" max="8" width="17.7109375" customWidth="1"/>
    <col min="9" max="9" width="15.28515625" customWidth="1"/>
    <col min="10" max="10" width="12" customWidth="1"/>
  </cols>
  <sheetData>
    <row r="1" spans="1:11" x14ac:dyDescent="0.25">
      <c r="A1" s="1"/>
      <c r="B1" s="2" t="s">
        <v>0</v>
      </c>
      <c r="C1" s="1" t="s">
        <v>900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USERS(id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s="48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A11" s="9"/>
      <c r="B11" s="9"/>
      <c r="C11" t="s">
        <v>578</v>
      </c>
      <c r="D11" s="9" t="s">
        <v>294</v>
      </c>
      <c r="E11" s="8" t="s">
        <v>1104</v>
      </c>
      <c r="F11" s="9"/>
      <c r="G11" s="27"/>
      <c r="H11" s="11"/>
      <c r="I11" s="12"/>
      <c r="J11" s="12"/>
      <c r="K11" s="48" t="str">
        <f t="shared" ca="1" si="0"/>
        <v>login_id 	varchar2(30) not null,</v>
      </c>
    </row>
    <row r="12" spans="1:11" x14ac:dyDescent="0.25">
      <c r="A12" s="9"/>
      <c r="B12" s="9" t="s">
        <v>1128</v>
      </c>
      <c r="C12" t="s">
        <v>1125</v>
      </c>
      <c r="D12" s="9" t="s">
        <v>286</v>
      </c>
      <c r="E12" s="8"/>
      <c r="F12" s="9"/>
      <c r="G12" s="27" t="s">
        <v>901</v>
      </c>
      <c r="H12" s="11"/>
      <c r="I12" s="12"/>
      <c r="J12" s="12"/>
      <c r="K12" s="48" t="str">
        <f t="shared" ca="1" si="0"/>
        <v>manager_id 	int,</v>
      </c>
    </row>
    <row r="13" spans="1:11" ht="45" x14ac:dyDescent="0.25">
      <c r="A13" s="9"/>
      <c r="B13" s="9"/>
      <c r="C13" t="s">
        <v>579</v>
      </c>
      <c r="D13" s="9" t="s">
        <v>9</v>
      </c>
      <c r="E13" s="8"/>
      <c r="F13" s="9"/>
      <c r="G13" s="27"/>
      <c r="H13" s="14" t="s">
        <v>1114</v>
      </c>
      <c r="I13" s="14" t="s">
        <v>1115</v>
      </c>
      <c r="J13" s="12"/>
      <c r="K13" s="48" t="str">
        <f t="shared" ca="1" si="0"/>
        <v>usr_full_name 	varchar2(100),</v>
      </c>
    </row>
    <row r="14" spans="1:11" ht="30" x14ac:dyDescent="0.25">
      <c r="A14" s="9"/>
      <c r="B14" s="9" t="s">
        <v>581</v>
      </c>
      <c r="C14" t="s">
        <v>580</v>
      </c>
      <c r="D14" s="9" t="s">
        <v>286</v>
      </c>
      <c r="E14" s="8" t="s">
        <v>1054</v>
      </c>
      <c r="G14" s="50" t="s">
        <v>2471</v>
      </c>
      <c r="H14" s="11"/>
      <c r="I14" s="12"/>
      <c r="J14" s="12"/>
      <c r="K14" s="48" t="str">
        <f t="shared" ca="1" si="0"/>
        <v>usr_type 	int not null,</v>
      </c>
    </row>
    <row r="15" spans="1:11" ht="30" x14ac:dyDescent="0.25">
      <c r="A15" s="12"/>
      <c r="B15" s="12"/>
      <c r="C15" s="12" t="s">
        <v>2051</v>
      </c>
      <c r="D15" s="9" t="s">
        <v>286</v>
      </c>
      <c r="E15" s="12" t="s">
        <v>314</v>
      </c>
      <c r="F15" s="12"/>
      <c r="G15" s="28" t="s">
        <v>2052</v>
      </c>
      <c r="I15" s="14" t="s">
        <v>1116</v>
      </c>
      <c r="J15" s="12"/>
      <c r="K15" s="48" t="str">
        <f t="shared" ca="1" si="0"/>
        <v>employee_id 	int,</v>
      </c>
    </row>
    <row r="16" spans="1:11" ht="45" x14ac:dyDescent="0.25">
      <c r="A16" s="12"/>
      <c r="B16" s="12"/>
      <c r="C16" s="12" t="s">
        <v>504</v>
      </c>
      <c r="D16" s="9" t="s">
        <v>8</v>
      </c>
      <c r="E16" s="12"/>
      <c r="F16" s="12"/>
      <c r="G16" s="28"/>
      <c r="H16" s="14" t="s">
        <v>1114</v>
      </c>
      <c r="I16" s="14" t="s">
        <v>1117</v>
      </c>
      <c r="J16" s="12"/>
      <c r="K16" s="48" t="str">
        <f t="shared" ca="1" si="0"/>
        <v>mobile 	varchar2(50),</v>
      </c>
    </row>
    <row r="17" spans="1:11" ht="30" x14ac:dyDescent="0.25">
      <c r="A17" s="12"/>
      <c r="B17" s="12"/>
      <c r="C17" s="12" t="s">
        <v>1126</v>
      </c>
      <c r="D17" s="9" t="s">
        <v>286</v>
      </c>
      <c r="E17" s="12"/>
      <c r="F17" s="12"/>
      <c r="G17" s="14" t="s">
        <v>1127</v>
      </c>
      <c r="H17" s="14"/>
      <c r="I17" s="14"/>
      <c r="J17" s="12"/>
      <c r="K17" s="48" t="str">
        <f t="shared" ca="1" si="0"/>
        <v>sale_network_id 	int,</v>
      </c>
    </row>
    <row r="18" spans="1:11" x14ac:dyDescent="0.25">
      <c r="C18" t="s">
        <v>734</v>
      </c>
      <c r="D18" s="9" t="s">
        <v>712</v>
      </c>
      <c r="K18" s="48" t="str">
        <f t="shared" ca="1" si="0"/>
        <v>status 	varchar2(1),</v>
      </c>
    </row>
    <row r="19" spans="1:11" x14ac:dyDescent="0.25">
      <c r="B19" t="s">
        <v>761</v>
      </c>
      <c r="C19" t="s">
        <v>526</v>
      </c>
      <c r="D19" s="29" t="s">
        <v>290</v>
      </c>
      <c r="E19" t="s">
        <v>1054</v>
      </c>
      <c r="G19" s="14" t="s">
        <v>1157</v>
      </c>
      <c r="K19" s="48" t="str">
        <f t="shared" ca="1" si="0"/>
        <v>start_eff_date 	date not null,</v>
      </c>
    </row>
    <row r="20" spans="1:11" x14ac:dyDescent="0.25">
      <c r="B20" t="s">
        <v>762</v>
      </c>
      <c r="C20" t="s">
        <v>527</v>
      </c>
      <c r="D20" s="29" t="s">
        <v>290</v>
      </c>
      <c r="E20" t="s">
        <v>1054</v>
      </c>
      <c r="F20" t="s">
        <v>1118</v>
      </c>
      <c r="G20" s="14" t="s">
        <v>1157</v>
      </c>
      <c r="K20" s="48" t="str">
        <f t="shared" ca="1" si="0"/>
        <v>end_eff_date 	date default on null  	to_date('31-DEC-9999') not null,
CONSTRAINT PK_USERS PRIMARY KEY (id));</v>
      </c>
    </row>
    <row r="21" spans="1:11" x14ac:dyDescent="0.25">
      <c r="C21" s="30" t="s">
        <v>2473</v>
      </c>
      <c r="D21" s="52" t="s">
        <v>711</v>
      </c>
    </row>
    <row r="22" spans="1:11" x14ac:dyDescent="0.25">
      <c r="C22" s="30" t="s">
        <v>2474</v>
      </c>
      <c r="D22" s="52" t="s">
        <v>8</v>
      </c>
    </row>
    <row r="23" spans="1:11" x14ac:dyDescent="0.25">
      <c r="C23" s="30" t="s">
        <v>2475</v>
      </c>
      <c r="D23" s="52" t="s">
        <v>286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16"/>
  <sheetViews>
    <sheetView topLeftCell="A4" workbookViewId="0">
      <selection activeCell="G34" sqref="G34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32.28515625" style="14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956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4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USERS_ROLE_MAPPING(id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/>
      <c r="C11" t="s">
        <v>651</v>
      </c>
      <c r="D11" s="9" t="s">
        <v>286</v>
      </c>
      <c r="E11" s="8" t="s">
        <v>1106</v>
      </c>
      <c r="F11" s="9"/>
      <c r="G11" s="27" t="s">
        <v>901</v>
      </c>
      <c r="H11" s="11"/>
      <c r="I11" s="12"/>
      <c r="J11" s="12"/>
      <c r="K11" t="str">
        <f t="shared" ca="1" si="0"/>
        <v>user_id 	int not null,</v>
      </c>
    </row>
    <row r="12" spans="1:11" ht="30" x14ac:dyDescent="0.25">
      <c r="A12" s="9"/>
      <c r="B12" s="9"/>
      <c r="C12" t="s">
        <v>946</v>
      </c>
      <c r="D12" s="9" t="s">
        <v>712</v>
      </c>
      <c r="E12" s="8" t="s">
        <v>1104</v>
      </c>
      <c r="F12" s="9"/>
      <c r="G12" s="27" t="s">
        <v>957</v>
      </c>
      <c r="H12" s="11"/>
      <c r="I12" s="12"/>
      <c r="J12" s="12"/>
      <c r="K12" t="str">
        <f t="shared" ca="1" si="0"/>
        <v>object_type 	varchar2(1) not null,</v>
      </c>
    </row>
    <row r="13" spans="1:11" x14ac:dyDescent="0.25">
      <c r="A13" s="12"/>
      <c r="B13" s="12"/>
      <c r="C13" t="s">
        <v>948</v>
      </c>
      <c r="D13" s="29" t="s">
        <v>286</v>
      </c>
      <c r="E13" s="8" t="s">
        <v>1104</v>
      </c>
      <c r="G13" s="28"/>
      <c r="J13" s="12"/>
      <c r="K13" t="str">
        <f t="shared" ca="1" si="0"/>
        <v>object_id 	int not null,</v>
      </c>
    </row>
    <row r="14" spans="1:11" ht="60" x14ac:dyDescent="0.25">
      <c r="A14" s="12"/>
      <c r="B14" s="12"/>
      <c r="C14" t="s">
        <v>944</v>
      </c>
      <c r="D14" t="s">
        <v>918</v>
      </c>
      <c r="E14" s="12" t="s">
        <v>1054</v>
      </c>
      <c r="F14" s="12" t="s">
        <v>1122</v>
      </c>
      <c r="G14" s="28" t="s">
        <v>2063</v>
      </c>
      <c r="J14" s="12"/>
      <c r="K14" t="str">
        <f t="shared" ca="1" si="0"/>
        <v>access_right 	varchar2 (20) default on null 'NNNNYNNNN' not null,</v>
      </c>
    </row>
    <row r="15" spans="1:11" x14ac:dyDescent="0.25">
      <c r="A15" s="12"/>
      <c r="B15" s="12"/>
      <c r="C15" t="s">
        <v>734</v>
      </c>
      <c r="D15" t="s">
        <v>936</v>
      </c>
      <c r="E15" s="12"/>
      <c r="F15" s="12"/>
      <c r="G15" s="28"/>
      <c r="J15" s="12"/>
      <c r="K15" t="str">
        <f t="shared" ca="1" si="0"/>
        <v>status 	varchar2 (1),
CONSTRAINT PK_USERS_ROLE_MAPPING PRIMARY KEY (id));</v>
      </c>
    </row>
    <row r="16" spans="1:11" x14ac:dyDescent="0.25">
      <c r="B16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7" workbookViewId="0">
      <selection activeCell="G13" sqref="G13"/>
    </sheetView>
  </sheetViews>
  <sheetFormatPr defaultRowHeight="15" x14ac:dyDescent="0.25"/>
  <cols>
    <col min="2" max="2" width="28.28515625" bestFit="1" customWidth="1"/>
    <col min="3" max="3" width="22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34.8554687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312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CUST_CONTACT_INFO(id 	number(13,0),</v>
      </c>
    </row>
    <row r="6" spans="1:11" x14ac:dyDescent="0.25">
      <c r="A6" s="8"/>
      <c r="B6" s="8"/>
      <c r="C6" s="8" t="s">
        <v>313</v>
      </c>
      <c r="D6" s="9" t="s">
        <v>591</v>
      </c>
      <c r="E6" s="8" t="s">
        <v>1106</v>
      </c>
      <c r="G6" s="10" t="s">
        <v>315</v>
      </c>
      <c r="J6" s="12"/>
      <c r="K6" s="48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1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1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</row>
    <row r="10" spans="1:11" x14ac:dyDescent="0.25">
      <c r="A10" s="9"/>
      <c r="B10" s="9"/>
      <c r="C10" t="s">
        <v>298</v>
      </c>
      <c r="D10" s="9" t="s">
        <v>294</v>
      </c>
      <c r="E10" s="8"/>
      <c r="F10" s="9"/>
      <c r="G10" s="9"/>
      <c r="H10" s="11" t="s">
        <v>271</v>
      </c>
      <c r="I10" s="12" t="s">
        <v>25</v>
      </c>
      <c r="J10" s="12"/>
      <c r="K10" s="48" t="str">
        <f t="shared" ca="1" si="0"/>
        <v>created_by 	varchar2(30),</v>
      </c>
    </row>
    <row r="11" spans="1:11" x14ac:dyDescent="0.25">
      <c r="A11" s="9"/>
      <c r="B11" s="9"/>
      <c r="C11" t="s">
        <v>299</v>
      </c>
      <c r="D11" s="9" t="s">
        <v>294</v>
      </c>
      <c r="E11" s="8"/>
      <c r="F11" s="9"/>
      <c r="G11" s="9"/>
      <c r="H11" s="11" t="s">
        <v>271</v>
      </c>
      <c r="I11" s="12" t="s">
        <v>29</v>
      </c>
      <c r="J11" s="12"/>
      <c r="K11" s="48" t="str">
        <f t="shared" ca="1" si="0"/>
        <v>last_updated_by 	varchar2(30),</v>
      </c>
    </row>
    <row r="12" spans="1:11" ht="90" x14ac:dyDescent="0.25">
      <c r="A12" s="12"/>
      <c r="B12" s="12"/>
      <c r="C12" s="49" t="s">
        <v>2290</v>
      </c>
      <c r="D12" s="49" t="s">
        <v>286</v>
      </c>
      <c r="E12" s="49" t="s">
        <v>1104</v>
      </c>
      <c r="F12" s="12"/>
      <c r="G12" s="28" t="s">
        <v>2292</v>
      </c>
      <c r="H12" t="s">
        <v>271</v>
      </c>
      <c r="I12" t="s">
        <v>149</v>
      </c>
      <c r="J12" s="12"/>
      <c r="K12" s="48" t="str">
        <f t="shared" ca="1" si="0"/>
        <v>contact_type 	int not null,</v>
      </c>
    </row>
    <row r="13" spans="1:11" s="48" customFormat="1" ht="60" x14ac:dyDescent="0.25">
      <c r="A13" s="49"/>
      <c r="B13" s="49"/>
      <c r="C13" s="49" t="s">
        <v>2296</v>
      </c>
      <c r="D13" s="49" t="s">
        <v>286</v>
      </c>
      <c r="E13" s="49" t="s">
        <v>1104</v>
      </c>
      <c r="F13" s="49"/>
      <c r="G13" s="28" t="s">
        <v>2297</v>
      </c>
      <c r="J13" s="49"/>
      <c r="K13" s="48" t="str">
        <f t="shared" ca="1" si="0"/>
        <v>contact_category 	int not null,</v>
      </c>
    </row>
    <row r="14" spans="1:11" x14ac:dyDescent="0.25">
      <c r="A14" s="12"/>
      <c r="B14" s="12"/>
      <c r="C14" s="49" t="s">
        <v>2291</v>
      </c>
      <c r="D14" s="49" t="s">
        <v>286</v>
      </c>
      <c r="E14" s="49" t="s">
        <v>1104</v>
      </c>
      <c r="F14" s="12">
        <v>1</v>
      </c>
      <c r="G14" s="12"/>
      <c r="H14" t="s">
        <v>271</v>
      </c>
      <c r="I14" t="s">
        <v>193</v>
      </c>
      <c r="J14" s="12"/>
      <c r="K14" s="48" t="str">
        <f t="shared" ca="1" si="0"/>
        <v>contact_priority 	int default on null  	1 not null,</v>
      </c>
    </row>
    <row r="15" spans="1:11" x14ac:dyDescent="0.25">
      <c r="A15" s="12"/>
      <c r="B15" s="12"/>
      <c r="C15" s="49" t="s">
        <v>2293</v>
      </c>
      <c r="D15" s="49" t="s">
        <v>9</v>
      </c>
      <c r="E15" s="49"/>
      <c r="F15" s="12"/>
      <c r="G15" s="12"/>
      <c r="H15" t="s">
        <v>271</v>
      </c>
      <c r="I15" t="s">
        <v>206</v>
      </c>
      <c r="J15" s="12"/>
      <c r="K15" s="48" t="str">
        <f t="shared" ca="1" si="0"/>
        <v>contact_value 	varchar2(100),
CONSTRAINT PK_CUST_CONTACT_INFO PRIMARY KEY (id));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5" workbookViewId="0">
      <selection activeCell="G12" sqref="G12"/>
    </sheetView>
  </sheetViews>
  <sheetFormatPr defaultRowHeight="15" x14ac:dyDescent="0.25"/>
  <cols>
    <col min="1" max="1" width="9.140625" style="48"/>
    <col min="2" max="2" width="33" style="48" bestFit="1" customWidth="1"/>
    <col min="3" max="3" width="22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8554687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2277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CUST_ADDR_INFO(id 	number(13,0),</v>
      </c>
    </row>
    <row r="6" spans="1:11" x14ac:dyDescent="0.25">
      <c r="A6" s="8"/>
      <c r="B6" s="8"/>
      <c r="C6" s="8" t="s">
        <v>313</v>
      </c>
      <c r="D6" s="9" t="s">
        <v>591</v>
      </c>
      <c r="E6" s="8" t="s">
        <v>1106</v>
      </c>
      <c r="G6" s="36" t="s">
        <v>315</v>
      </c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49"/>
      <c r="K7" s="48" t="str">
        <f t="shared" ca="1" si="0"/>
        <v>record_status 	varchar2(1) default on null 'A' not null,</v>
      </c>
    </row>
    <row r="8" spans="1:11" x14ac:dyDescent="0.25">
      <c r="A8" s="9"/>
      <c r="B8" s="9"/>
      <c r="C8" s="48" t="s">
        <v>296</v>
      </c>
      <c r="D8" s="9" t="s">
        <v>290</v>
      </c>
      <c r="E8" s="8" t="s">
        <v>1054</v>
      </c>
      <c r="F8" s="9" t="s">
        <v>706</v>
      </c>
      <c r="G8" s="9"/>
      <c r="H8" s="11" t="s">
        <v>271</v>
      </c>
      <c r="I8" s="49" t="s">
        <v>27</v>
      </c>
      <c r="J8" s="49"/>
      <c r="K8" s="48" t="str">
        <f t="shared" ca="1" si="0"/>
        <v>created_date 	date default on null  	sysdate not null,</v>
      </c>
    </row>
    <row r="9" spans="1:11" x14ac:dyDescent="0.25">
      <c r="A9" s="9"/>
      <c r="B9" s="9"/>
      <c r="C9" s="48" t="s">
        <v>297</v>
      </c>
      <c r="D9" s="9" t="s">
        <v>290</v>
      </c>
      <c r="E9" s="8" t="s">
        <v>1054</v>
      </c>
      <c r="F9" s="9" t="s">
        <v>706</v>
      </c>
      <c r="G9" s="9"/>
      <c r="H9" s="11" t="s">
        <v>271</v>
      </c>
      <c r="I9" s="49" t="s">
        <v>30</v>
      </c>
      <c r="J9" s="49"/>
      <c r="K9" s="48" t="str">
        <f t="shared" ca="1" si="0"/>
        <v>last_updated_date 	date default on null  	sysdate not null,</v>
      </c>
    </row>
    <row r="10" spans="1:11" x14ac:dyDescent="0.25">
      <c r="A10" s="9"/>
      <c r="B10" s="9"/>
      <c r="C10" s="48" t="s">
        <v>298</v>
      </c>
      <c r="D10" s="9" t="s">
        <v>294</v>
      </c>
      <c r="E10" s="8"/>
      <c r="F10" s="9"/>
      <c r="G10" s="9"/>
      <c r="H10" s="11" t="s">
        <v>271</v>
      </c>
      <c r="I10" s="49" t="s">
        <v>25</v>
      </c>
      <c r="J10" s="49"/>
      <c r="K10" s="48" t="str">
        <f t="shared" ca="1" si="0"/>
        <v>created_by 	varchar2(30),</v>
      </c>
    </row>
    <row r="11" spans="1:11" x14ac:dyDescent="0.25">
      <c r="A11" s="9"/>
      <c r="B11" s="9"/>
      <c r="C11" s="48" t="s">
        <v>299</v>
      </c>
      <c r="D11" s="9" t="s">
        <v>294</v>
      </c>
      <c r="E11" s="8"/>
      <c r="F11" s="9"/>
      <c r="G11" s="9"/>
      <c r="H11" s="11" t="s">
        <v>271</v>
      </c>
      <c r="I11" s="49" t="s">
        <v>29</v>
      </c>
      <c r="J11" s="49"/>
      <c r="K11" s="48" t="str">
        <f t="shared" ca="1" si="0"/>
        <v>last_updated_by 	varchar2(30),</v>
      </c>
    </row>
    <row r="12" spans="1:11" ht="90" x14ac:dyDescent="0.25">
      <c r="A12" s="49"/>
      <c r="B12" s="49" t="s">
        <v>2283</v>
      </c>
      <c r="C12" s="49" t="s">
        <v>2278</v>
      </c>
      <c r="D12" s="49" t="s">
        <v>286</v>
      </c>
      <c r="E12" s="49" t="s">
        <v>1104</v>
      </c>
      <c r="F12" s="49"/>
      <c r="G12" s="28" t="s">
        <v>2279</v>
      </c>
      <c r="H12" s="48" t="s">
        <v>271</v>
      </c>
      <c r="I12" s="48" t="s">
        <v>193</v>
      </c>
      <c r="J12" s="49"/>
      <c r="K12" s="48" t="str">
        <f t="shared" ca="1" si="0"/>
        <v>addr_type 	int not null,</v>
      </c>
    </row>
    <row r="13" spans="1:11" x14ac:dyDescent="0.25">
      <c r="A13" s="49"/>
      <c r="B13" s="49" t="s">
        <v>2284</v>
      </c>
      <c r="C13" s="49" t="s">
        <v>2289</v>
      </c>
      <c r="D13" s="49" t="s">
        <v>286</v>
      </c>
      <c r="E13" s="49" t="s">
        <v>1104</v>
      </c>
      <c r="F13" s="49">
        <v>1</v>
      </c>
      <c r="G13" s="28"/>
      <c r="J13" s="49"/>
      <c r="K13" s="48" t="str">
        <f t="shared" ca="1" si="0"/>
        <v>addr_priority 	int default on null  	1 not null,</v>
      </c>
    </row>
    <row r="14" spans="1:11" x14ac:dyDescent="0.25">
      <c r="A14" s="49"/>
      <c r="B14" s="49" t="s">
        <v>2285</v>
      </c>
      <c r="C14" s="48" t="s">
        <v>1891</v>
      </c>
      <c r="D14" s="49" t="s">
        <v>289</v>
      </c>
      <c r="E14" s="49"/>
      <c r="F14" s="49"/>
      <c r="G14" s="49"/>
      <c r="H14" s="48" t="s">
        <v>271</v>
      </c>
      <c r="I14" s="48" t="s">
        <v>206</v>
      </c>
      <c r="J14" s="49"/>
      <c r="K14" s="48" t="str">
        <f t="shared" ca="1" si="0"/>
        <v>address 	varchar2(255),</v>
      </c>
    </row>
    <row r="15" spans="1:11" ht="30" x14ac:dyDescent="0.25">
      <c r="B15" s="49" t="s">
        <v>2286</v>
      </c>
      <c r="C15" s="48" t="s">
        <v>2281</v>
      </c>
      <c r="D15" s="49" t="s">
        <v>286</v>
      </c>
      <c r="E15" s="48" t="s">
        <v>573</v>
      </c>
      <c r="G15" s="24" t="s">
        <v>819</v>
      </c>
      <c r="H15" s="48" t="s">
        <v>271</v>
      </c>
      <c r="I15" s="48" t="s">
        <v>210</v>
      </c>
      <c r="K15" s="48" t="str">
        <f t="shared" ca="1" si="0"/>
        <v>province 	int,</v>
      </c>
    </row>
    <row r="16" spans="1:11" ht="30" x14ac:dyDescent="0.25">
      <c r="B16" s="49" t="s">
        <v>2287</v>
      </c>
      <c r="C16" s="48" t="s">
        <v>2280</v>
      </c>
      <c r="D16" s="49" t="s">
        <v>286</v>
      </c>
      <c r="E16" s="49" t="s">
        <v>573</v>
      </c>
      <c r="G16" s="24" t="s">
        <v>818</v>
      </c>
      <c r="H16" s="48" t="s">
        <v>271</v>
      </c>
      <c r="I16" s="48" t="s">
        <v>208</v>
      </c>
      <c r="K16" s="48" t="str">
        <f t="shared" ca="1" si="0"/>
        <v>district 	int,</v>
      </c>
    </row>
    <row r="17" spans="2:11" ht="30" x14ac:dyDescent="0.25">
      <c r="B17" s="49" t="s">
        <v>2288</v>
      </c>
      <c r="C17" s="48" t="s">
        <v>2282</v>
      </c>
      <c r="D17" s="49" t="s">
        <v>286</v>
      </c>
      <c r="E17" s="49" t="s">
        <v>573</v>
      </c>
      <c r="G17" s="24" t="s">
        <v>597</v>
      </c>
      <c r="H17" s="48" t="s">
        <v>271</v>
      </c>
      <c r="I17" s="48" t="s">
        <v>212</v>
      </c>
      <c r="K17" s="48" t="str">
        <f t="shared" ca="1" si="0"/>
        <v>ward 	int,
CONSTRAINT PK_CUST_ADDR_INFO PRIMARY KEY (id));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C17" sqref="C17"/>
    </sheetView>
  </sheetViews>
  <sheetFormatPr defaultRowHeight="15" x14ac:dyDescent="0.25"/>
  <cols>
    <col min="2" max="2" width="25.7109375" customWidth="1"/>
    <col min="3" max="3" width="22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800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CUST_COMPANY_INFO(id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C11" t="s">
        <v>788</v>
      </c>
      <c r="D11" t="s">
        <v>289</v>
      </c>
      <c r="H11" t="s">
        <v>271</v>
      </c>
      <c r="I11" t="s">
        <v>119</v>
      </c>
      <c r="K11" s="48" t="str">
        <f t="shared" ca="1" si="0"/>
        <v>comp_addr_street 	varchar2(255),</v>
      </c>
    </row>
    <row r="12" spans="1:11" ht="30" x14ac:dyDescent="0.25">
      <c r="C12" t="s">
        <v>785</v>
      </c>
      <c r="D12" s="12" t="s">
        <v>286</v>
      </c>
      <c r="G12" s="24" t="s">
        <v>819</v>
      </c>
      <c r="H12" t="s">
        <v>271</v>
      </c>
      <c r="I12" t="s">
        <v>118</v>
      </c>
      <c r="K12" s="48" t="str">
        <f t="shared" ca="1" si="0"/>
        <v>comp_addr_province 	int,</v>
      </c>
    </row>
    <row r="13" spans="1:11" ht="30" x14ac:dyDescent="0.25">
      <c r="C13" t="s">
        <v>786</v>
      </c>
      <c r="D13" s="12" t="s">
        <v>286</v>
      </c>
      <c r="G13" s="24" t="s">
        <v>818</v>
      </c>
      <c r="H13" t="s">
        <v>271</v>
      </c>
      <c r="I13" t="s">
        <v>116</v>
      </c>
      <c r="K13" s="48" t="str">
        <f t="shared" ca="1" si="0"/>
        <v>comp_addr_district 	int,</v>
      </c>
    </row>
    <row r="14" spans="1:11" ht="30" x14ac:dyDescent="0.25">
      <c r="C14" t="s">
        <v>787</v>
      </c>
      <c r="D14" s="12" t="s">
        <v>286</v>
      </c>
      <c r="G14" s="24" t="s">
        <v>597</v>
      </c>
      <c r="H14" t="s">
        <v>271</v>
      </c>
      <c r="I14" t="s">
        <v>121</v>
      </c>
      <c r="K14" s="48" t="str">
        <f t="shared" ca="1" si="0"/>
        <v>comp_addr_ward 	int,</v>
      </c>
    </row>
    <row r="15" spans="1:11" x14ac:dyDescent="0.25">
      <c r="C15" t="s">
        <v>789</v>
      </c>
      <c r="D15" t="s">
        <v>289</v>
      </c>
      <c r="E15" t="s">
        <v>1054</v>
      </c>
      <c r="H15" t="s">
        <v>271</v>
      </c>
      <c r="I15" t="s">
        <v>122</v>
      </c>
      <c r="K15" s="48" t="str">
        <f t="shared" ca="1" si="0"/>
        <v>comp_name 	varchar2(255) not null,</v>
      </c>
    </row>
    <row r="16" spans="1:11" x14ac:dyDescent="0.25">
      <c r="C16" s="12" t="s">
        <v>790</v>
      </c>
      <c r="D16" s="12" t="s">
        <v>8</v>
      </c>
      <c r="H16" t="s">
        <v>271</v>
      </c>
      <c r="I16" s="12" t="s">
        <v>38</v>
      </c>
      <c r="K16" s="48" t="str">
        <f t="shared" ca="1" si="0"/>
        <v>comp_tax_number 	varchar2(50),</v>
      </c>
    </row>
    <row r="17" spans="3:11" x14ac:dyDescent="0.25">
      <c r="C17" t="s">
        <v>500</v>
      </c>
      <c r="D17" s="12" t="s">
        <v>8</v>
      </c>
      <c r="H17" t="s">
        <v>271</v>
      </c>
      <c r="I17" t="s">
        <v>201</v>
      </c>
      <c r="K17" s="48" t="str">
        <f t="shared" ca="1" si="0"/>
        <v>office_phone_number 	varchar2(50),
CONSTRAINT PK_CUST_COMPANY_INFO PRIMARY KEY (id));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E8" sqref="E8"/>
    </sheetView>
  </sheetViews>
  <sheetFormatPr defaultRowHeight="15" x14ac:dyDescent="0.25"/>
  <cols>
    <col min="2" max="2" width="25.7109375" customWidth="1"/>
    <col min="3" max="3" width="24.42578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637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CUST_ACCOUNT_LINK(id 	number(13,0),</v>
      </c>
    </row>
    <row r="6" spans="1:11" x14ac:dyDescent="0.25">
      <c r="A6" s="8"/>
      <c r="B6" s="8"/>
      <c r="C6" s="8" t="s">
        <v>313</v>
      </c>
      <c r="D6" s="9" t="s">
        <v>591</v>
      </c>
      <c r="E6" s="36" t="s">
        <v>1106</v>
      </c>
      <c r="F6">
        <v>0</v>
      </c>
      <c r="G6" s="10" t="s">
        <v>315</v>
      </c>
      <c r="J6" s="12"/>
      <c r="K6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default on null  	0 not null,</v>
      </c>
    </row>
    <row r="7" spans="1:11" ht="30" x14ac:dyDescent="0.25">
      <c r="A7" s="8"/>
      <c r="B7" s="8"/>
      <c r="C7" s="8" t="s">
        <v>639</v>
      </c>
      <c r="D7" s="9" t="s">
        <v>712</v>
      </c>
      <c r="E7" s="37" t="s">
        <v>1104</v>
      </c>
      <c r="F7" t="s">
        <v>707</v>
      </c>
      <c r="G7" s="10" t="s">
        <v>708</v>
      </c>
      <c r="J7" s="12"/>
      <c r="K7" t="str">
        <f t="shared" ca="1" si="0"/>
        <v>link_type 	varchar2(1) default on null 'A' not null,</v>
      </c>
    </row>
    <row r="8" spans="1:11" ht="30" x14ac:dyDescent="0.25">
      <c r="A8" s="8"/>
      <c r="B8" s="8"/>
      <c r="C8" s="8" t="s">
        <v>640</v>
      </c>
      <c r="D8" s="9" t="s">
        <v>286</v>
      </c>
      <c r="E8" s="37" t="s">
        <v>1104</v>
      </c>
      <c r="F8">
        <v>1</v>
      </c>
      <c r="G8" s="10" t="s">
        <v>642</v>
      </c>
      <c r="J8" s="12"/>
      <c r="K8" t="str">
        <f t="shared" ca="1" si="0"/>
        <v>link_seq 	int default on null  	1 not null,</v>
      </c>
    </row>
    <row r="9" spans="1:11" x14ac:dyDescent="0.25">
      <c r="A9" s="9"/>
      <c r="B9" s="9"/>
      <c r="C9" s="8" t="s">
        <v>295</v>
      </c>
      <c r="D9" s="9" t="s">
        <v>712</v>
      </c>
      <c r="E9" s="8" t="s">
        <v>1054</v>
      </c>
      <c r="F9" s="9" t="s">
        <v>707</v>
      </c>
      <c r="G9" s="9"/>
      <c r="J9" s="12"/>
      <c r="K9" t="str">
        <f t="shared" ca="1" si="0"/>
        <v>record_status 	varchar2(1) default on null 'A' not null,</v>
      </c>
    </row>
    <row r="10" spans="1:11" x14ac:dyDescent="0.25">
      <c r="A10" s="9"/>
      <c r="B10" s="9"/>
      <c r="C10" t="s">
        <v>296</v>
      </c>
      <c r="D10" s="9" t="s">
        <v>290</v>
      </c>
      <c r="E10" s="8" t="s">
        <v>1054</v>
      </c>
      <c r="F10" s="9" t="s">
        <v>706</v>
      </c>
      <c r="G10" s="9"/>
      <c r="H10" s="11"/>
      <c r="I10" s="12"/>
      <c r="J10" s="12"/>
      <c r="K10" t="str">
        <f t="shared" ca="1" si="0"/>
        <v>created_date 	date default on null  	sysdate not null,</v>
      </c>
    </row>
    <row r="11" spans="1:11" x14ac:dyDescent="0.25">
      <c r="A11" s="9"/>
      <c r="B11" s="9"/>
      <c r="C11" t="s">
        <v>297</v>
      </c>
      <c r="D11" s="9" t="s">
        <v>290</v>
      </c>
      <c r="E11" s="8" t="s">
        <v>1054</v>
      </c>
      <c r="F11" s="9" t="s">
        <v>706</v>
      </c>
      <c r="G11" s="9"/>
      <c r="H11" s="11"/>
      <c r="I11" s="12"/>
      <c r="J11" s="12"/>
      <c r="K11" t="str">
        <f t="shared" ca="1" si="0"/>
        <v>last_updated_date 	date default on null  	sysdate not null,</v>
      </c>
    </row>
    <row r="12" spans="1:11" x14ac:dyDescent="0.25">
      <c r="A12" s="9"/>
      <c r="B12" s="9"/>
      <c r="C12" t="s">
        <v>298</v>
      </c>
      <c r="D12" s="9" t="s">
        <v>294</v>
      </c>
      <c r="E12" s="8"/>
      <c r="F12" s="9"/>
      <c r="G12" s="9"/>
      <c r="H12" s="11"/>
      <c r="I12" s="12"/>
      <c r="J12" s="12"/>
      <c r="K12" t="str">
        <f t="shared" ca="1" si="0"/>
        <v>created_by 	varchar2(30),</v>
      </c>
    </row>
    <row r="13" spans="1:11" x14ac:dyDescent="0.25">
      <c r="A13" s="9"/>
      <c r="B13" s="9"/>
      <c r="C13" t="s">
        <v>299</v>
      </c>
      <c r="D13" s="9" t="s">
        <v>294</v>
      </c>
      <c r="E13" s="8"/>
      <c r="F13" s="9"/>
      <c r="G13" s="9"/>
      <c r="H13" s="11"/>
      <c r="I13" s="12"/>
      <c r="J13" s="12"/>
      <c r="K13" t="str">
        <f t="shared" ca="1" si="0"/>
        <v>last_updated_by 	varchar2(30),</v>
      </c>
    </row>
    <row r="14" spans="1:11" x14ac:dyDescent="0.25">
      <c r="C14" t="s">
        <v>704</v>
      </c>
      <c r="D14" s="9" t="s">
        <v>294</v>
      </c>
      <c r="E14" t="s">
        <v>1054</v>
      </c>
      <c r="G14" t="s">
        <v>705</v>
      </c>
      <c r="K14" t="str">
        <f t="shared" ca="1" si="0"/>
        <v>link_value 	varchar2(30) not null,</v>
      </c>
    </row>
    <row r="15" spans="1:11" x14ac:dyDescent="0.25">
      <c r="C15" t="s">
        <v>641</v>
      </c>
      <c r="D15" s="9" t="s">
        <v>9</v>
      </c>
      <c r="K15" t="str">
        <f t="shared" ca="1" si="0"/>
        <v>link_name 	varchar2(100),</v>
      </c>
    </row>
    <row r="16" spans="1:11" x14ac:dyDescent="0.25">
      <c r="C16" t="s">
        <v>643</v>
      </c>
      <c r="D16" s="9" t="s">
        <v>645</v>
      </c>
      <c r="E16" t="s">
        <v>1054</v>
      </c>
      <c r="G16" t="s">
        <v>709</v>
      </c>
      <c r="K16" t="str">
        <f t="shared" ca="1" si="0"/>
        <v>link_system 	varchar2(3) not null,</v>
      </c>
    </row>
    <row r="17" spans="3:11" x14ac:dyDescent="0.25">
      <c r="C17" t="s">
        <v>644</v>
      </c>
      <c r="D17" s="9" t="s">
        <v>645</v>
      </c>
      <c r="F17" t="s">
        <v>703</v>
      </c>
      <c r="K17" t="str">
        <f t="shared" ca="1" si="0"/>
        <v>link_currency 	varchar2(3) default on null 'VND',</v>
      </c>
    </row>
    <row r="18" spans="3:11" x14ac:dyDescent="0.25">
      <c r="C18" t="s">
        <v>665</v>
      </c>
      <c r="D18" s="9" t="s">
        <v>6</v>
      </c>
      <c r="G18" t="s">
        <v>666</v>
      </c>
      <c r="K18" t="str">
        <f t="shared" ca="1" si="0"/>
        <v>link_product 	varchar2(10),
CONSTRAINT PK_CUST_ACCOUNT_LINK PRIMARY KEY (id));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E16" sqref="E16"/>
    </sheetView>
  </sheetViews>
  <sheetFormatPr defaultRowHeight="15" x14ac:dyDescent="0.25"/>
  <cols>
    <col min="2" max="2" width="25.7109375" customWidth="1"/>
    <col min="3" max="3" width="24.42578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797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CUST_IDENTITY(id 	number(13,0),</v>
      </c>
    </row>
    <row r="6" spans="1:11" x14ac:dyDescent="0.25">
      <c r="A6" s="8"/>
      <c r="B6" s="8"/>
      <c r="C6" s="8" t="s">
        <v>313</v>
      </c>
      <c r="D6" s="9" t="s">
        <v>591</v>
      </c>
      <c r="E6" s="33" t="s">
        <v>1107</v>
      </c>
      <c r="G6" s="33" t="s">
        <v>315</v>
      </c>
      <c r="J6" s="12"/>
      <c r="K6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t="str">
        <f t="shared" ca="1" si="0"/>
        <v>record_status 	varchar2(1) default on null 'A' not null,</v>
      </c>
    </row>
    <row r="8" spans="1:11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created_date 	date default on null  	sysdate not null,</v>
      </c>
    </row>
    <row r="9" spans="1:11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/>
      <c r="I9" s="12"/>
      <c r="J9" s="12"/>
      <c r="K9" t="str">
        <f t="shared" ca="1" si="0"/>
        <v>last_updated_date 	date default on null  	sysdate not null,</v>
      </c>
    </row>
    <row r="10" spans="1:11" x14ac:dyDescent="0.25">
      <c r="A10" s="9"/>
      <c r="B10" s="9"/>
      <c r="C10" t="s">
        <v>298</v>
      </c>
      <c r="D10" s="9" t="s">
        <v>294</v>
      </c>
      <c r="E10" s="8"/>
      <c r="F10" s="9"/>
      <c r="G10" s="9"/>
      <c r="H10" s="11"/>
      <c r="I10" s="12"/>
      <c r="J10" s="12"/>
      <c r="K10" t="str">
        <f t="shared" ca="1" si="0"/>
        <v>created_by 	varchar2(30),</v>
      </c>
    </row>
    <row r="11" spans="1:11" x14ac:dyDescent="0.25">
      <c r="A11" s="9"/>
      <c r="B11" s="9"/>
      <c r="C11" t="s">
        <v>299</v>
      </c>
      <c r="D11" s="9" t="s">
        <v>294</v>
      </c>
      <c r="E11" s="8"/>
      <c r="F11" s="9"/>
      <c r="G11" s="9"/>
      <c r="H11" s="11"/>
      <c r="I11" s="12"/>
      <c r="J11" s="12"/>
      <c r="K11" t="str">
        <f t="shared" ca="1" si="0"/>
        <v>last_updated_by 	varchar2(30),</v>
      </c>
    </row>
    <row r="12" spans="1:11" x14ac:dyDescent="0.25">
      <c r="B12" t="s">
        <v>1056</v>
      </c>
      <c r="C12" s="12" t="s">
        <v>304</v>
      </c>
      <c r="D12" s="9" t="s">
        <v>294</v>
      </c>
      <c r="E12" s="11" t="s">
        <v>1054</v>
      </c>
      <c r="F12" s="13"/>
      <c r="G12" s="21"/>
      <c r="H12" s="11" t="s">
        <v>271</v>
      </c>
      <c r="I12" s="12" t="s">
        <v>113</v>
      </c>
      <c r="K12" t="str">
        <f t="shared" ca="1" si="0"/>
        <v>identity_number 	varchar2(30) not null,</v>
      </c>
    </row>
    <row r="13" spans="1:11" x14ac:dyDescent="0.25">
      <c r="B13" t="s">
        <v>1057</v>
      </c>
      <c r="C13" s="12" t="s">
        <v>305</v>
      </c>
      <c r="D13" s="9" t="s">
        <v>290</v>
      </c>
      <c r="E13" s="9"/>
      <c r="F13" s="9"/>
      <c r="G13" s="20" t="s">
        <v>1157</v>
      </c>
      <c r="H13" s="11" t="s">
        <v>271</v>
      </c>
      <c r="I13" s="12" t="s">
        <v>169</v>
      </c>
      <c r="K13" t="str">
        <f t="shared" ca="1" si="0"/>
        <v>identity_issue_date 	date,</v>
      </c>
    </row>
    <row r="14" spans="1:11" ht="30" x14ac:dyDescent="0.25">
      <c r="B14" t="s">
        <v>1058</v>
      </c>
      <c r="C14" s="12" t="s">
        <v>307</v>
      </c>
      <c r="D14" s="9" t="s">
        <v>286</v>
      </c>
      <c r="E14" s="9"/>
      <c r="F14" s="9"/>
      <c r="G14" s="24" t="s">
        <v>1234</v>
      </c>
      <c r="H14" t="s">
        <v>271</v>
      </c>
      <c r="I14" t="s">
        <v>172</v>
      </c>
      <c r="K14" t="str">
        <f t="shared" ca="1" si="0"/>
        <v>identity_issue_place 	int,</v>
      </c>
    </row>
    <row r="15" spans="1:11" x14ac:dyDescent="0.25">
      <c r="B15" t="s">
        <v>1059</v>
      </c>
      <c r="C15" s="12" t="s">
        <v>306</v>
      </c>
      <c r="D15" s="9" t="s">
        <v>290</v>
      </c>
      <c r="E15" s="9"/>
      <c r="F15" s="9"/>
      <c r="G15" s="20" t="s">
        <v>1157</v>
      </c>
      <c r="H15" s="11"/>
      <c r="I15" s="12"/>
      <c r="K15" t="str">
        <f t="shared" ca="1" si="0"/>
        <v>identity_expiry_date 	date,</v>
      </c>
    </row>
    <row r="16" spans="1:11" ht="30" x14ac:dyDescent="0.25">
      <c r="B16" t="s">
        <v>1060</v>
      </c>
      <c r="C16" s="12" t="s">
        <v>462</v>
      </c>
      <c r="D16" s="15" t="s">
        <v>286</v>
      </c>
      <c r="E16" s="15" t="s">
        <v>1106</v>
      </c>
      <c r="G16" s="24" t="s">
        <v>596</v>
      </c>
      <c r="H16" s="11"/>
      <c r="I16" s="12"/>
      <c r="K16" t="str">
        <f t="shared" ca="1" si="0"/>
        <v>identity_type_id 	int not null,
CONSTRAINT PK_CUST_IDENTITY PRIMARY KEY (id));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1" workbookViewId="0">
      <selection activeCell="C24" sqref="C24:G24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2" x14ac:dyDescent="0.25">
      <c r="A1" s="1"/>
      <c r="B1" s="25" t="s">
        <v>0</v>
      </c>
      <c r="C1" s="1" t="s">
        <v>847</v>
      </c>
      <c r="D1" s="1"/>
      <c r="E1" s="1"/>
      <c r="F1" s="1"/>
      <c r="G1" s="1"/>
    </row>
    <row r="2" spans="1:12" x14ac:dyDescent="0.25">
      <c r="A2" s="1"/>
      <c r="B2" s="26"/>
      <c r="C2" s="1"/>
      <c r="D2" s="1"/>
      <c r="E2" s="1"/>
      <c r="F2" s="1"/>
      <c r="G2" s="1"/>
    </row>
    <row r="4" spans="1:12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2" x14ac:dyDescent="0.25">
      <c r="A5" s="8"/>
      <c r="B5" s="8"/>
      <c r="C5" s="8" t="s">
        <v>20</v>
      </c>
      <c r="D5" s="9" t="s">
        <v>592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CREDIT_APP_REQUEST(id 	number(15,0),</v>
      </c>
    </row>
    <row r="6" spans="1:12" x14ac:dyDescent="0.25">
      <c r="A6" s="8"/>
      <c r="B6" s="8"/>
      <c r="C6" s="8" t="s">
        <v>313</v>
      </c>
      <c r="D6" s="9" t="s">
        <v>591</v>
      </c>
      <c r="E6" s="8" t="s">
        <v>1105</v>
      </c>
      <c r="G6" s="10" t="s">
        <v>315</v>
      </c>
      <c r="J6" s="12"/>
      <c r="K6" s="48" t="str">
        <f t="shared" ref="K6:K4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2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2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H8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2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H9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  <c r="L9" s="48"/>
    </row>
    <row r="10" spans="1:12" x14ac:dyDescent="0.25">
      <c r="A10" s="9"/>
      <c r="B10" s="27"/>
      <c r="C10" t="s">
        <v>298</v>
      </c>
      <c r="D10" s="9" t="s">
        <v>294</v>
      </c>
      <c r="E10" s="8"/>
      <c r="F10" s="9"/>
      <c r="G10" s="9"/>
      <c r="H10" t="s">
        <v>271</v>
      </c>
      <c r="I10" s="12" t="s">
        <v>25</v>
      </c>
      <c r="J10" s="12"/>
      <c r="K10" s="48" t="str">
        <f t="shared" ca="1" si="0"/>
        <v>created_by 	varchar2(30),</v>
      </c>
      <c r="L10" s="48"/>
    </row>
    <row r="11" spans="1:12" ht="16.5" customHeight="1" x14ac:dyDescent="0.25">
      <c r="A11" s="9"/>
      <c r="B11" s="27"/>
      <c r="C11" t="s">
        <v>299</v>
      </c>
      <c r="D11" s="9" t="s">
        <v>294</v>
      </c>
      <c r="E11" s="8"/>
      <c r="F11" s="9"/>
      <c r="G11" s="9"/>
      <c r="H11" t="s">
        <v>271</v>
      </c>
      <c r="I11" s="12" t="s">
        <v>29</v>
      </c>
      <c r="J11" s="12"/>
      <c r="K11" s="48" t="str">
        <f t="shared" ca="1" si="0"/>
        <v>last_updated_by 	varchar2(30),</v>
      </c>
      <c r="L11" s="48"/>
    </row>
    <row r="12" spans="1:12" ht="16.5" customHeight="1" x14ac:dyDescent="0.25">
      <c r="A12" s="9"/>
      <c r="B12" s="27" t="s">
        <v>1108</v>
      </c>
      <c r="C12" t="s">
        <v>719</v>
      </c>
      <c r="D12" s="9" t="s">
        <v>286</v>
      </c>
      <c r="E12" s="8"/>
      <c r="F12" s="9"/>
      <c r="G12" s="9" t="s">
        <v>724</v>
      </c>
      <c r="I12" s="12"/>
      <c r="J12" s="12"/>
      <c r="K12" s="48" t="str">
        <f t="shared" ca="1" si="0"/>
        <v>rate_index 	int,</v>
      </c>
      <c r="L12" s="48"/>
    </row>
    <row r="13" spans="1:12" x14ac:dyDescent="0.25">
      <c r="A13" s="12"/>
      <c r="B13" s="28" t="s">
        <v>1061</v>
      </c>
      <c r="C13" s="12" t="s">
        <v>472</v>
      </c>
      <c r="D13" s="12" t="s">
        <v>594</v>
      </c>
      <c r="E13" s="12" t="s">
        <v>1054</v>
      </c>
      <c r="F13" s="12"/>
      <c r="G13" s="12"/>
      <c r="H13" t="s">
        <v>271</v>
      </c>
      <c r="I13" t="s">
        <v>60</v>
      </c>
      <c r="J13" s="12"/>
      <c r="K13" s="48" t="str">
        <f t="shared" ca="1" si="0"/>
        <v>int_rate 	number(13,5) not null,</v>
      </c>
      <c r="L13" s="48"/>
    </row>
    <row r="14" spans="1:12" x14ac:dyDescent="0.25">
      <c r="A14" s="12"/>
      <c r="B14" s="28" t="s">
        <v>1062</v>
      </c>
      <c r="C14" s="12" t="s">
        <v>484</v>
      </c>
      <c r="D14" s="12" t="s">
        <v>593</v>
      </c>
      <c r="E14" s="12" t="s">
        <v>1054</v>
      </c>
      <c r="F14" s="12"/>
      <c r="G14" s="12"/>
      <c r="H14" t="s">
        <v>271</v>
      </c>
      <c r="I14" t="s">
        <v>180</v>
      </c>
      <c r="J14" s="12"/>
      <c r="K14" s="48" t="str">
        <f t="shared" ca="1" si="0"/>
        <v>ln_amount 	number(13,2) not null,</v>
      </c>
      <c r="L14" s="48"/>
    </row>
    <row r="15" spans="1:12" ht="30" x14ac:dyDescent="0.25">
      <c r="B15" s="14" t="s">
        <v>1063</v>
      </c>
      <c r="C15" s="12" t="s">
        <v>485</v>
      </c>
      <c r="D15" s="12" t="s">
        <v>593</v>
      </c>
      <c r="H15" t="s">
        <v>271</v>
      </c>
      <c r="I15" t="s">
        <v>64</v>
      </c>
      <c r="K15" s="48" t="str">
        <f t="shared" ca="1" si="0"/>
        <v>ln_amount_minus_insu 	number(13,2),</v>
      </c>
      <c r="L15" s="48"/>
    </row>
    <row r="16" spans="1:12" ht="30" x14ac:dyDescent="0.25">
      <c r="B16" s="14" t="s">
        <v>1742</v>
      </c>
      <c r="C16" s="12" t="s">
        <v>490</v>
      </c>
      <c r="D16" s="12" t="s">
        <v>290</v>
      </c>
      <c r="H16" t="s">
        <v>271</v>
      </c>
      <c r="I16" t="s">
        <v>181</v>
      </c>
      <c r="K16" s="48" t="str">
        <f t="shared" ca="1" si="0"/>
        <v>ln_end_date 	date,</v>
      </c>
      <c r="L16" s="48"/>
    </row>
    <row r="17" spans="2:12" ht="30" x14ac:dyDescent="0.25">
      <c r="B17" s="14" t="s">
        <v>1064</v>
      </c>
      <c r="C17" s="12" t="s">
        <v>486</v>
      </c>
      <c r="D17" s="12" t="s">
        <v>286</v>
      </c>
      <c r="G17" s="24" t="s">
        <v>834</v>
      </c>
      <c r="H17" t="s">
        <v>271</v>
      </c>
      <c r="I17" t="s">
        <v>183</v>
      </c>
      <c r="K17" s="48" t="str">
        <f t="shared" ca="1" si="0"/>
        <v>ln_purpose 	int,</v>
      </c>
      <c r="L17" s="48"/>
    </row>
    <row r="18" spans="2:12" x14ac:dyDescent="0.25">
      <c r="B18" s="14" t="s">
        <v>1065</v>
      </c>
      <c r="C18" s="12" t="s">
        <v>488</v>
      </c>
      <c r="D18" s="12" t="s">
        <v>9</v>
      </c>
      <c r="H18" t="s">
        <v>271</v>
      </c>
      <c r="I18" t="s">
        <v>184</v>
      </c>
      <c r="K18" s="48" t="str">
        <f t="shared" ca="1" si="0"/>
        <v>ln_other_purpose 	varchar2(100),</v>
      </c>
      <c r="L18" s="48"/>
    </row>
    <row r="19" spans="2:12" ht="30" x14ac:dyDescent="0.25">
      <c r="B19" s="14" t="s">
        <v>1741</v>
      </c>
      <c r="C19" s="12" t="s">
        <v>489</v>
      </c>
      <c r="D19" s="12" t="s">
        <v>290</v>
      </c>
      <c r="G19" t="s">
        <v>1157</v>
      </c>
      <c r="H19" t="s">
        <v>271</v>
      </c>
      <c r="I19" t="s">
        <v>185</v>
      </c>
      <c r="K19" s="48" t="str">
        <f t="shared" ca="1" si="0"/>
        <v>ln_start_date 	date,</v>
      </c>
      <c r="L19" s="48"/>
    </row>
    <row r="20" spans="2:12" ht="30" x14ac:dyDescent="0.25">
      <c r="B20" s="14" t="s">
        <v>750</v>
      </c>
      <c r="C20" s="12" t="s">
        <v>487</v>
      </c>
      <c r="D20" t="s">
        <v>286</v>
      </c>
      <c r="E20" t="s">
        <v>1054</v>
      </c>
      <c r="G20" s="24" t="s">
        <v>835</v>
      </c>
      <c r="H20" t="s">
        <v>271</v>
      </c>
      <c r="I20" t="s">
        <v>187</v>
      </c>
      <c r="K20" s="48" t="str">
        <f t="shared" ca="1" si="0"/>
        <v>ln_tenor 	int not null,</v>
      </c>
      <c r="L20" s="48"/>
    </row>
    <row r="21" spans="2:12" x14ac:dyDescent="0.25">
      <c r="B21" s="14" t="s">
        <v>1066</v>
      </c>
      <c r="C21" s="12" t="s">
        <v>509</v>
      </c>
      <c r="D21" s="12" t="s">
        <v>290</v>
      </c>
      <c r="G21" t="s">
        <v>1157</v>
      </c>
      <c r="H21" t="s">
        <v>271</v>
      </c>
      <c r="I21" t="s">
        <v>225</v>
      </c>
      <c r="K21" s="48" t="str">
        <f t="shared" ca="1" si="0"/>
        <v>payment_date 	date,</v>
      </c>
      <c r="L21" s="48"/>
    </row>
    <row r="22" spans="2:12" x14ac:dyDescent="0.25">
      <c r="B22" s="14" t="s">
        <v>1067</v>
      </c>
      <c r="C22" s="12" t="s">
        <v>511</v>
      </c>
      <c r="D22" s="15" t="s">
        <v>286</v>
      </c>
      <c r="E22" t="s">
        <v>314</v>
      </c>
      <c r="G22" t="s">
        <v>2052</v>
      </c>
      <c r="I22" t="s">
        <v>230</v>
      </c>
      <c r="K22" s="48" t="str">
        <f t="shared" ca="1" si="0"/>
        <v>sale_id 	int,</v>
      </c>
      <c r="L22" s="48"/>
    </row>
    <row r="23" spans="2:12" x14ac:dyDescent="0.25">
      <c r="B23" s="14" t="s">
        <v>874</v>
      </c>
      <c r="C23" s="12" t="s">
        <v>589</v>
      </c>
      <c r="D23" s="15" t="s">
        <v>286</v>
      </c>
      <c r="E23" t="s">
        <v>1105</v>
      </c>
      <c r="G23" t="s">
        <v>598</v>
      </c>
      <c r="I23" t="s">
        <v>235</v>
      </c>
      <c r="K23" s="48" t="str">
        <f t="shared" ca="1" si="0"/>
        <v>product_id 	int not null,</v>
      </c>
      <c r="L23" s="48"/>
    </row>
    <row r="24" spans="2:12" ht="30" x14ac:dyDescent="0.25">
      <c r="B24" s="14" t="s">
        <v>1068</v>
      </c>
      <c r="C24" s="12" t="s">
        <v>599</v>
      </c>
      <c r="D24" t="s">
        <v>286</v>
      </c>
      <c r="G24" s="24" t="s">
        <v>820</v>
      </c>
      <c r="H24" t="s">
        <v>271</v>
      </c>
      <c r="I24" t="s">
        <v>236</v>
      </c>
      <c r="K24" s="48" t="str">
        <f t="shared" ca="1" si="0"/>
        <v>trans_office_id 	int,</v>
      </c>
      <c r="L24" s="48"/>
    </row>
    <row r="25" spans="2:12" x14ac:dyDescent="0.25">
      <c r="B25" s="14" t="s">
        <v>565</v>
      </c>
      <c r="C25" t="s">
        <v>512</v>
      </c>
      <c r="D25" s="12" t="s">
        <v>290</v>
      </c>
      <c r="G25" t="s">
        <v>1157</v>
      </c>
      <c r="H25" t="s">
        <v>271</v>
      </c>
      <c r="I25" t="s">
        <v>238</v>
      </c>
      <c r="K25" s="48" t="str">
        <f t="shared" ca="1" si="0"/>
        <v>contract_date 	date,</v>
      </c>
      <c r="L25" s="48"/>
    </row>
    <row r="26" spans="2:12" ht="45" x14ac:dyDescent="0.25">
      <c r="B26" s="14" t="s">
        <v>601</v>
      </c>
      <c r="C26" t="s">
        <v>822</v>
      </c>
      <c r="D26" t="s">
        <v>286</v>
      </c>
      <c r="G26" s="24" t="s">
        <v>821</v>
      </c>
      <c r="H26" t="s">
        <v>271</v>
      </c>
      <c r="I26" t="s">
        <v>269</v>
      </c>
      <c r="K26" s="48" t="str">
        <f t="shared" ca="1" si="0"/>
        <v>apply_to_object 	int,</v>
      </c>
      <c r="L26" s="48"/>
    </row>
    <row r="27" spans="2:12" ht="30" x14ac:dyDescent="0.25">
      <c r="B27" s="14" t="s">
        <v>1069</v>
      </c>
      <c r="C27" t="s">
        <v>468</v>
      </c>
      <c r="D27" s="12" t="s">
        <v>286</v>
      </c>
      <c r="G27" s="24" t="s">
        <v>1227</v>
      </c>
      <c r="H27" t="s">
        <v>271</v>
      </c>
      <c r="I27" t="s">
        <v>162</v>
      </c>
      <c r="K27" s="48" t="str">
        <f t="shared" ca="1" si="0"/>
        <v>has_insurance 	int,</v>
      </c>
      <c r="L27" s="48"/>
    </row>
    <row r="28" spans="2:12" x14ac:dyDescent="0.25">
      <c r="B28" s="14" t="s">
        <v>1070</v>
      </c>
      <c r="C28" t="s">
        <v>475</v>
      </c>
      <c r="D28" s="12" t="s">
        <v>593</v>
      </c>
      <c r="H28" t="s">
        <v>271</v>
      </c>
      <c r="I28" t="s">
        <v>55</v>
      </c>
      <c r="K28" s="48" t="str">
        <f t="shared" ca="1" si="0"/>
        <v>insu_amount 	number(13,2),</v>
      </c>
      <c r="L28" s="48"/>
    </row>
    <row r="29" spans="2:12" ht="30" x14ac:dyDescent="0.25">
      <c r="B29" s="14" t="s">
        <v>1231</v>
      </c>
      <c r="C29" t="s">
        <v>476</v>
      </c>
      <c r="D29" s="12" t="s">
        <v>286</v>
      </c>
      <c r="G29" s="24" t="s">
        <v>1467</v>
      </c>
      <c r="H29" t="s">
        <v>271</v>
      </c>
      <c r="I29" t="s">
        <v>166</v>
      </c>
      <c r="K29" s="48" t="str">
        <f t="shared" ca="1" si="0"/>
        <v>insu_company 	int,</v>
      </c>
      <c r="L29" s="48"/>
    </row>
    <row r="30" spans="2:12" ht="30" x14ac:dyDescent="0.25">
      <c r="B30" s="14" t="s">
        <v>1071</v>
      </c>
      <c r="C30" t="s">
        <v>477</v>
      </c>
      <c r="D30" s="12" t="s">
        <v>286</v>
      </c>
      <c r="G30" s="24" t="s">
        <v>1232</v>
      </c>
      <c r="H30" t="s">
        <v>271</v>
      </c>
      <c r="I30" t="s">
        <v>167</v>
      </c>
      <c r="K30" s="48" t="str">
        <f t="shared" ca="1" si="0"/>
        <v>insu_staffId 	int,</v>
      </c>
      <c r="L30" s="48"/>
    </row>
    <row r="31" spans="2:12" x14ac:dyDescent="0.25">
      <c r="B31" s="14" t="s">
        <v>1070</v>
      </c>
      <c r="C31" t="s">
        <v>481</v>
      </c>
      <c r="D31" s="12" t="s">
        <v>593</v>
      </c>
      <c r="H31" t="s">
        <v>271</v>
      </c>
      <c r="I31" t="s">
        <v>59</v>
      </c>
      <c r="K31" s="48" t="str">
        <f t="shared" ca="1" si="0"/>
        <v>insu_fee 	number(13,2),</v>
      </c>
      <c r="L31" s="48"/>
    </row>
    <row r="32" spans="2:12" ht="30" x14ac:dyDescent="0.25">
      <c r="B32" s="14" t="s">
        <v>1072</v>
      </c>
      <c r="C32" t="s">
        <v>497</v>
      </c>
      <c r="D32" s="12" t="s">
        <v>286</v>
      </c>
      <c r="G32" s="24" t="s">
        <v>796</v>
      </c>
      <c r="H32" t="s">
        <v>271</v>
      </c>
      <c r="I32" t="s">
        <v>197</v>
      </c>
      <c r="K32" s="48" t="str">
        <f t="shared" ca="1" si="0"/>
        <v>insu_type 	int,</v>
      </c>
      <c r="L32" s="48"/>
    </row>
    <row r="33" spans="2:12" x14ac:dyDescent="0.25">
      <c r="B33" s="14" t="s">
        <v>1073</v>
      </c>
      <c r="C33" t="s">
        <v>498</v>
      </c>
      <c r="D33" s="12" t="s">
        <v>593</v>
      </c>
      <c r="H33" t="s">
        <v>271</v>
      </c>
      <c r="I33" t="s">
        <v>199</v>
      </c>
      <c r="K33" s="48" t="str">
        <f t="shared" ca="1" si="0"/>
        <v>insu_rate 	number(13,2),</v>
      </c>
      <c r="L33" s="48"/>
    </row>
    <row r="34" spans="2:12" x14ac:dyDescent="0.25">
      <c r="B34" s="27" t="s">
        <v>1074</v>
      </c>
      <c r="C34" t="s">
        <v>791</v>
      </c>
      <c r="D34" s="12" t="s">
        <v>458</v>
      </c>
      <c r="H34" t="s">
        <v>271</v>
      </c>
      <c r="I34" t="s">
        <v>123</v>
      </c>
      <c r="K34" s="48" t="str">
        <f t="shared" ca="1" si="0"/>
        <v>mc_contract_number 	varchar2(20),</v>
      </c>
      <c r="L34" s="48"/>
    </row>
    <row r="35" spans="2:12" x14ac:dyDescent="0.25">
      <c r="B35" s="50"/>
      <c r="C35" t="s">
        <v>734</v>
      </c>
      <c r="D35" s="12" t="s">
        <v>712</v>
      </c>
      <c r="K35" s="48" t="str">
        <f t="shared" ca="1" si="0"/>
        <v>status 	varchar2(1),</v>
      </c>
      <c r="L35" s="48"/>
    </row>
    <row r="36" spans="2:12" ht="30" x14ac:dyDescent="0.25">
      <c r="B36" s="14" t="s">
        <v>1075</v>
      </c>
      <c r="C36" t="s">
        <v>838</v>
      </c>
      <c r="D36" s="12" t="s">
        <v>286</v>
      </c>
      <c r="G36" s="24" t="s">
        <v>840</v>
      </c>
      <c r="H36" t="s">
        <v>271</v>
      </c>
      <c r="I36" t="s">
        <v>112</v>
      </c>
      <c r="K36" s="48" t="str">
        <f t="shared" ca="1" si="0"/>
        <v>disbursement_channel 	int,</v>
      </c>
      <c r="L36" s="48"/>
    </row>
    <row r="37" spans="2:12" ht="30" x14ac:dyDescent="0.25">
      <c r="B37" s="14" t="s">
        <v>1076</v>
      </c>
      <c r="C37" t="s">
        <v>839</v>
      </c>
      <c r="D37" s="12" t="s">
        <v>286</v>
      </c>
      <c r="G37" s="24" t="s">
        <v>841</v>
      </c>
      <c r="H37" t="s">
        <v>271</v>
      </c>
      <c r="I37" t="s">
        <v>140</v>
      </c>
      <c r="K37" s="48" t="str">
        <f t="shared" ca="1" si="0"/>
        <v>disbursement_method 	int,</v>
      </c>
      <c r="L37" s="48"/>
    </row>
    <row r="38" spans="2:12" ht="30" x14ac:dyDescent="0.25">
      <c r="B38" s="14" t="s">
        <v>1219</v>
      </c>
      <c r="C38" t="s">
        <v>845</v>
      </c>
      <c r="D38" s="12" t="s">
        <v>286</v>
      </c>
      <c r="G38" s="24" t="s">
        <v>1468</v>
      </c>
      <c r="H38" t="s">
        <v>271</v>
      </c>
      <c r="I38" t="s">
        <v>144</v>
      </c>
      <c r="K38" s="48" t="str">
        <f t="shared" ca="1" si="0"/>
        <v>is_duplicated 	int,</v>
      </c>
      <c r="L38" s="48"/>
    </row>
    <row r="39" spans="2:12" x14ac:dyDescent="0.25">
      <c r="C39" t="s">
        <v>846</v>
      </c>
      <c r="D39" t="s">
        <v>529</v>
      </c>
      <c r="H39" t="s">
        <v>271</v>
      </c>
      <c r="I39" t="s">
        <v>146</v>
      </c>
      <c r="K39" s="48" t="str">
        <f t="shared" ca="1" si="0"/>
        <v>duplicated_note 	varchar2(2000),</v>
      </c>
      <c r="L39" s="48"/>
    </row>
    <row r="40" spans="2:12" x14ac:dyDescent="0.25">
      <c r="B40" s="14" t="s">
        <v>1077</v>
      </c>
      <c r="C40" t="s">
        <v>862</v>
      </c>
      <c r="D40" s="12" t="s">
        <v>286</v>
      </c>
      <c r="G40" s="35"/>
      <c r="K40" s="48" t="str">
        <f t="shared" ca="1" si="0"/>
        <v>scope 	int,
CONSTRAINT PK_CREDIT_APP_REQUEST PRIMARY KEY (id));</v>
      </c>
      <c r="L40" s="4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6" sqref="C6:G6"/>
    </sheetView>
  </sheetViews>
  <sheetFormatPr defaultRowHeight="15" x14ac:dyDescent="0.25"/>
  <cols>
    <col min="2" max="2" width="28.4257812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864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CREDIT_APP_LMS(id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3" t="s">
        <v>833</v>
      </c>
      <c r="J6" s="12"/>
      <c r="K6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t="str">
        <f t="shared" ca="1" si="0"/>
        <v>record_status 	varchar2(1) default on null 'A' not null,</v>
      </c>
    </row>
    <row r="8" spans="1:11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I8" s="12"/>
      <c r="J8" s="12"/>
      <c r="K8" t="str">
        <f t="shared" ca="1" si="0"/>
        <v>created_date 	date default on null  	sysdate not null,</v>
      </c>
    </row>
    <row r="9" spans="1:11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t="str">
        <f t="shared" ca="1" si="0"/>
        <v>last_updated_date 	date default on null  	sysdate not null,</v>
      </c>
    </row>
    <row r="10" spans="1:11" x14ac:dyDescent="0.25">
      <c r="A10" s="9"/>
      <c r="B10" s="27"/>
      <c r="C10" t="s">
        <v>298</v>
      </c>
      <c r="D10" s="9" t="s">
        <v>294</v>
      </c>
      <c r="E10" s="8"/>
      <c r="F10" s="9"/>
      <c r="G10" s="9"/>
      <c r="I10" s="12"/>
      <c r="J10" s="12"/>
      <c r="K10" t="str">
        <f t="shared" ca="1" si="0"/>
        <v>created_by 	varchar2(30),</v>
      </c>
    </row>
    <row r="11" spans="1:11" x14ac:dyDescent="0.25">
      <c r="A11" s="9"/>
      <c r="B11" s="27"/>
      <c r="C11" t="s">
        <v>299</v>
      </c>
      <c r="D11" s="9" t="s">
        <v>294</v>
      </c>
      <c r="E11" s="8"/>
      <c r="F11" s="9"/>
      <c r="G11" s="9"/>
      <c r="I11" s="12"/>
      <c r="J11" s="12"/>
      <c r="K11" t="str">
        <f t="shared" ca="1" si="0"/>
        <v>last_updated_by 	varchar2(30),</v>
      </c>
    </row>
    <row r="12" spans="1:11" ht="30" x14ac:dyDescent="0.25">
      <c r="A12" s="12"/>
      <c r="B12" s="28" t="s">
        <v>1932</v>
      </c>
      <c r="C12" t="s">
        <v>471</v>
      </c>
      <c r="D12" s="9" t="s">
        <v>458</v>
      </c>
      <c r="E12" s="12"/>
      <c r="F12" s="12"/>
      <c r="G12" s="12"/>
      <c r="H12" t="s">
        <v>271</v>
      </c>
      <c r="I12" t="s">
        <v>177</v>
      </c>
      <c r="J12" s="12"/>
      <c r="K12" t="str">
        <f t="shared" ca="1" si="0"/>
        <v>core_ln_app_id 	varchar2(20),</v>
      </c>
    </row>
    <row r="13" spans="1:11" x14ac:dyDescent="0.25">
      <c r="B13" s="14" t="s">
        <v>556</v>
      </c>
      <c r="C13" t="s">
        <v>842</v>
      </c>
      <c r="D13" s="12" t="s">
        <v>290</v>
      </c>
      <c r="E13" s="11"/>
      <c r="G13" t="s">
        <v>1157</v>
      </c>
      <c r="H13" t="s">
        <v>271</v>
      </c>
      <c r="I13" t="s">
        <v>141</v>
      </c>
      <c r="K13" t="str">
        <f t="shared" ca="1" si="0"/>
        <v>disbursement_date 	date,</v>
      </c>
    </row>
    <row r="14" spans="1:11" ht="30" x14ac:dyDescent="0.25">
      <c r="B14" s="14" t="s">
        <v>1078</v>
      </c>
      <c r="C14" t="s">
        <v>843</v>
      </c>
      <c r="D14" s="12" t="s">
        <v>286</v>
      </c>
      <c r="E14" s="11"/>
      <c r="G14" s="24" t="s">
        <v>844</v>
      </c>
      <c r="H14" t="s">
        <v>271</v>
      </c>
      <c r="I14" t="s">
        <v>142</v>
      </c>
      <c r="K14" t="str">
        <f t="shared" ca="1" si="0"/>
        <v>disbursement_status 	int,</v>
      </c>
    </row>
    <row r="15" spans="1:11" x14ac:dyDescent="0.25">
      <c r="B15" s="14" t="s">
        <v>1079</v>
      </c>
      <c r="C15" t="s">
        <v>520</v>
      </c>
      <c r="D15" s="12" t="s">
        <v>290</v>
      </c>
      <c r="G15" t="s">
        <v>1157</v>
      </c>
      <c r="H15" t="s">
        <v>271</v>
      </c>
      <c r="I15" t="s">
        <v>262</v>
      </c>
      <c r="K15" t="str">
        <f t="shared" ca="1" si="0"/>
        <v>first_payment_date 	date,</v>
      </c>
    </row>
    <row r="16" spans="1:11" x14ac:dyDescent="0.25">
      <c r="B16" s="14" t="s">
        <v>1080</v>
      </c>
      <c r="C16" t="s">
        <v>521</v>
      </c>
      <c r="D16" s="12" t="s">
        <v>290</v>
      </c>
      <c r="G16" t="s">
        <v>1157</v>
      </c>
      <c r="H16" t="s">
        <v>271</v>
      </c>
      <c r="I16" t="s">
        <v>263</v>
      </c>
      <c r="K16" t="str">
        <f t="shared" ca="1" si="0"/>
        <v>last_payment_date 	date,</v>
      </c>
    </row>
    <row r="17" spans="2:11" x14ac:dyDescent="0.25">
      <c r="B17" s="14" t="s">
        <v>1081</v>
      </c>
      <c r="C17" t="s">
        <v>863</v>
      </c>
      <c r="D17" s="12" t="s">
        <v>593</v>
      </c>
      <c r="K17" t="str">
        <f t="shared" ca="1" si="0"/>
        <v>disbursement_amount 	number(13,2),</v>
      </c>
    </row>
    <row r="18" spans="2:11" x14ac:dyDescent="0.25">
      <c r="B18" s="14" t="s">
        <v>1763</v>
      </c>
      <c r="C18" t="s">
        <v>1762</v>
      </c>
      <c r="D18" s="49" t="s">
        <v>286</v>
      </c>
      <c r="K18" t="str">
        <f t="shared" ca="1" si="0"/>
        <v>day_past_due 	int,
CONSTRAINT PK_CREDIT_APP_LMS PRIMARY KEY (id));</v>
      </c>
    </row>
    <row r="19" spans="2:11" ht="30" x14ac:dyDescent="0.25">
      <c r="B19" s="14" t="s">
        <v>1765</v>
      </c>
      <c r="C19" t="s">
        <v>1807</v>
      </c>
      <c r="D19" s="54" t="s">
        <v>286</v>
      </c>
      <c r="G19" s="24" t="s">
        <v>1797</v>
      </c>
    </row>
    <row r="20" spans="2:11" ht="75" x14ac:dyDescent="0.25">
      <c r="B20" s="50" t="s">
        <v>1795</v>
      </c>
      <c r="C20" s="48" t="s">
        <v>1806</v>
      </c>
      <c r="D20" s="54" t="s">
        <v>286</v>
      </c>
      <c r="E20" s="48"/>
      <c r="F20" s="48"/>
      <c r="G20" s="24" t="s">
        <v>1888</v>
      </c>
    </row>
    <row r="21" spans="2:11" x14ac:dyDescent="0.25">
      <c r="B21" s="14" t="s">
        <v>1855</v>
      </c>
      <c r="C21" t="s">
        <v>1854</v>
      </c>
      <c r="D21" s="54" t="s">
        <v>290</v>
      </c>
      <c r="G21" t="s">
        <v>1157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G18" sqref="G18"/>
    </sheetView>
  </sheetViews>
  <sheetFormatPr defaultRowHeight="15" x14ac:dyDescent="0.25"/>
  <cols>
    <col min="2" max="2" width="29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2" x14ac:dyDescent="0.25">
      <c r="A1" s="1"/>
      <c r="B1" s="25" t="s">
        <v>0</v>
      </c>
      <c r="C1" s="1" t="s">
        <v>1167</v>
      </c>
      <c r="D1" s="1"/>
      <c r="E1" s="1"/>
      <c r="F1" s="1"/>
      <c r="G1" s="1"/>
    </row>
    <row r="2" spans="1:12" x14ac:dyDescent="0.25">
      <c r="A2" s="1"/>
      <c r="B2" s="26"/>
      <c r="C2" s="1"/>
      <c r="D2" s="1"/>
      <c r="E2" s="1"/>
      <c r="F2" s="1"/>
      <c r="G2" s="1"/>
    </row>
    <row r="4" spans="1:12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2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CREDIT_APP_ADDITIONAL(id 	number(15,0),</v>
      </c>
    </row>
    <row r="6" spans="1:12" x14ac:dyDescent="0.25">
      <c r="A6" s="8"/>
      <c r="B6" s="8"/>
      <c r="C6" s="8" t="s">
        <v>830</v>
      </c>
      <c r="D6" s="9" t="s">
        <v>592</v>
      </c>
      <c r="E6" s="8" t="s">
        <v>1106</v>
      </c>
      <c r="G6" s="36" t="s">
        <v>833</v>
      </c>
      <c r="J6" s="12"/>
      <c r="K6" s="48" t="str">
        <f t="shared" ref="K6:K3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2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2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I8" s="12"/>
      <c r="J8" s="12"/>
      <c r="K8" s="48" t="str">
        <f t="shared" ca="1" si="0"/>
        <v>created_date 	date default on null  	sysdate not null,</v>
      </c>
    </row>
    <row r="9" spans="1:12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s="48" t="str">
        <f t="shared" ca="1" si="0"/>
        <v>last_updated_date 	date default on null  	sysdate not null,</v>
      </c>
    </row>
    <row r="10" spans="1:12" x14ac:dyDescent="0.25">
      <c r="A10" s="9"/>
      <c r="B10" s="27"/>
      <c r="C10" t="s">
        <v>298</v>
      </c>
      <c r="D10" s="9" t="s">
        <v>294</v>
      </c>
      <c r="E10" s="8"/>
      <c r="F10" s="9"/>
      <c r="G10" s="9"/>
      <c r="I10" s="12"/>
      <c r="J10" s="12"/>
      <c r="K10" s="48" t="str">
        <f t="shared" ca="1" si="0"/>
        <v>created_by 	varchar2(30),</v>
      </c>
    </row>
    <row r="11" spans="1:12" x14ac:dyDescent="0.25">
      <c r="A11" s="9"/>
      <c r="B11" s="27"/>
      <c r="C11" t="s">
        <v>299</v>
      </c>
      <c r="D11" s="9" t="s">
        <v>294</v>
      </c>
      <c r="E11" s="8"/>
      <c r="F11" s="9"/>
      <c r="G11" s="9"/>
      <c r="I11" s="12"/>
      <c r="J11" s="12"/>
      <c r="K11" s="48" t="str">
        <f t="shared" ca="1" si="0"/>
        <v>last_updated_by 	varchar2(30),</v>
      </c>
    </row>
    <row r="12" spans="1:12" ht="30" x14ac:dyDescent="0.25">
      <c r="A12" s="12"/>
      <c r="B12" s="45" t="s">
        <v>1175</v>
      </c>
      <c r="C12" s="48" t="s">
        <v>1180</v>
      </c>
      <c r="D12" s="9" t="s">
        <v>9</v>
      </c>
      <c r="E12" s="12"/>
      <c r="F12" s="12"/>
      <c r="G12" s="12"/>
      <c r="H12" s="43" t="s">
        <v>271</v>
      </c>
      <c r="I12" s="43" t="s">
        <v>1168</v>
      </c>
      <c r="J12" s="12"/>
      <c r="K12" s="48" t="str">
        <f t="shared" ca="1" si="0"/>
        <v>card_holder_name 	varchar2(100),</v>
      </c>
    </row>
    <row r="13" spans="1:12" ht="30" x14ac:dyDescent="0.25">
      <c r="B13" s="46" t="s">
        <v>1176</v>
      </c>
      <c r="C13" s="48" t="s">
        <v>1181</v>
      </c>
      <c r="D13" s="9" t="s">
        <v>286</v>
      </c>
      <c r="E13" s="11"/>
      <c r="G13" s="24" t="s">
        <v>1227</v>
      </c>
      <c r="H13" t="s">
        <v>271</v>
      </c>
      <c r="I13" s="44" t="s">
        <v>1169</v>
      </c>
      <c r="K13" s="48" t="str">
        <f t="shared" ca="1" si="0"/>
        <v>is_IB_allowed 	int,</v>
      </c>
      <c r="L13" s="48"/>
    </row>
    <row r="14" spans="1:12" ht="30" x14ac:dyDescent="0.25">
      <c r="B14" s="46" t="s">
        <v>1177</v>
      </c>
      <c r="C14" t="s">
        <v>1187</v>
      </c>
      <c r="D14" s="12" t="s">
        <v>286</v>
      </c>
      <c r="E14" s="11"/>
      <c r="G14" s="24" t="s">
        <v>1228</v>
      </c>
      <c r="H14" t="s">
        <v>271</v>
      </c>
      <c r="I14" s="44" t="s">
        <v>1193</v>
      </c>
      <c r="K14" s="48" t="str">
        <f t="shared" ca="1" si="0"/>
        <v>receive_card_addr 	int,</v>
      </c>
      <c r="L14" s="48"/>
    </row>
    <row r="15" spans="1:12" ht="30" x14ac:dyDescent="0.25">
      <c r="B15" s="46" t="s">
        <v>1223</v>
      </c>
      <c r="C15" s="48" t="s">
        <v>1220</v>
      </c>
      <c r="D15" s="9" t="s">
        <v>286</v>
      </c>
      <c r="G15" s="24" t="s">
        <v>1227</v>
      </c>
      <c r="H15" t="s">
        <v>271</v>
      </c>
      <c r="I15" s="44" t="s">
        <v>1170</v>
      </c>
      <c r="K15" s="48" t="str">
        <f t="shared" ca="1" si="0"/>
        <v>issue_fee_coll 	int,</v>
      </c>
      <c r="L15" s="48"/>
    </row>
    <row r="16" spans="1:12" x14ac:dyDescent="0.25">
      <c r="B16" s="46" t="s">
        <v>1182</v>
      </c>
      <c r="C16" s="48" t="s">
        <v>1188</v>
      </c>
      <c r="D16" s="49" t="s">
        <v>593</v>
      </c>
      <c r="H16" t="s">
        <v>271</v>
      </c>
      <c r="I16" s="44" t="s">
        <v>1171</v>
      </c>
      <c r="K16" s="48" t="str">
        <f t="shared" ca="1" si="0"/>
        <v>difference_issue_fee 	number(13,2),</v>
      </c>
      <c r="L16" s="48"/>
    </row>
    <row r="17" spans="2:12" ht="30" x14ac:dyDescent="0.25">
      <c r="B17" s="46" t="s">
        <v>1224</v>
      </c>
      <c r="C17" s="48" t="s">
        <v>1221</v>
      </c>
      <c r="D17" s="9" t="s">
        <v>286</v>
      </c>
      <c r="G17" s="24" t="s">
        <v>1227</v>
      </c>
      <c r="H17" s="48" t="s">
        <v>271</v>
      </c>
      <c r="I17" s="44" t="s">
        <v>1172</v>
      </c>
      <c r="K17" s="48" t="str">
        <f t="shared" ca="1" si="0"/>
        <v>annual_fee_coll 	int,</v>
      </c>
      <c r="L17" s="48"/>
    </row>
    <row r="18" spans="2:12" ht="30" x14ac:dyDescent="0.25">
      <c r="B18" s="46" t="s">
        <v>1183</v>
      </c>
      <c r="C18" s="48" t="s">
        <v>1189</v>
      </c>
      <c r="D18" s="49" t="s">
        <v>286</v>
      </c>
      <c r="G18" s="24" t="s">
        <v>1230</v>
      </c>
      <c r="H18" s="48" t="s">
        <v>271</v>
      </c>
      <c r="I18" s="44" t="s">
        <v>1173</v>
      </c>
      <c r="K18" s="48" t="str">
        <f t="shared" ca="1" si="0"/>
        <v>annual_fee_frequency 	int,</v>
      </c>
      <c r="L18" s="48"/>
    </row>
    <row r="19" spans="2:12" x14ac:dyDescent="0.25">
      <c r="B19" s="50" t="s">
        <v>1186</v>
      </c>
      <c r="C19" s="48" t="s">
        <v>1190</v>
      </c>
      <c r="D19" s="49" t="s">
        <v>593</v>
      </c>
      <c r="H19" s="48" t="s">
        <v>271</v>
      </c>
      <c r="I19" s="44" t="s">
        <v>1174</v>
      </c>
      <c r="K19" s="48" t="str">
        <f t="shared" ca="1" si="0"/>
        <v>difference_annual_fee 	number(13,2),</v>
      </c>
      <c r="L19" s="48"/>
    </row>
    <row r="20" spans="2:12" s="48" customFormat="1" ht="30" x14ac:dyDescent="0.25">
      <c r="B20" s="50" t="s">
        <v>1225</v>
      </c>
      <c r="C20" s="48" t="s">
        <v>1226</v>
      </c>
      <c r="D20" s="9" t="s">
        <v>286</v>
      </c>
      <c r="G20" s="24" t="s">
        <v>1227</v>
      </c>
      <c r="H20" s="48" t="s">
        <v>271</v>
      </c>
      <c r="I20" s="48" t="s">
        <v>1222</v>
      </c>
      <c r="K20" s="48" t="str">
        <f t="shared" ca="1" si="0"/>
        <v>insu_fee_coll 	int,</v>
      </c>
    </row>
    <row r="21" spans="2:12" ht="30" x14ac:dyDescent="0.25">
      <c r="B21" s="50" t="s">
        <v>1184</v>
      </c>
      <c r="C21" s="48" t="s">
        <v>1191</v>
      </c>
      <c r="D21" s="49" t="s">
        <v>286</v>
      </c>
      <c r="G21" s="24" t="s">
        <v>1229</v>
      </c>
      <c r="H21" s="48" t="s">
        <v>271</v>
      </c>
      <c r="I21" s="47" t="s">
        <v>1178</v>
      </c>
      <c r="K21" s="48" t="str">
        <f t="shared" ca="1" si="0"/>
        <v>insu_fee_frequency 	int,</v>
      </c>
      <c r="L21" s="48"/>
    </row>
    <row r="22" spans="2:12" x14ac:dyDescent="0.25">
      <c r="B22" s="50" t="s">
        <v>1185</v>
      </c>
      <c r="C22" t="s">
        <v>1192</v>
      </c>
      <c r="D22" s="49" t="s">
        <v>593</v>
      </c>
      <c r="H22" s="48" t="s">
        <v>271</v>
      </c>
      <c r="I22" s="47" t="s">
        <v>1179</v>
      </c>
      <c r="K22" s="48" t="str">
        <f t="shared" ca="1" si="0"/>
        <v>difference_insu_fee 	number(13,2),</v>
      </c>
      <c r="L22" s="48"/>
    </row>
    <row r="23" spans="2:12" x14ac:dyDescent="0.25">
      <c r="B23" s="14" t="s">
        <v>1734</v>
      </c>
      <c r="C23" t="s">
        <v>1733</v>
      </c>
      <c r="D23" s="49" t="s">
        <v>290</v>
      </c>
      <c r="K23" s="48" t="str">
        <f t="shared" ca="1" si="0"/>
        <v>card_activate_date 	date,</v>
      </c>
    </row>
    <row r="24" spans="2:12" x14ac:dyDescent="0.25">
      <c r="B24" s="14" t="s">
        <v>1736</v>
      </c>
      <c r="C24" t="s">
        <v>1735</v>
      </c>
      <c r="D24" s="54" t="s">
        <v>6</v>
      </c>
      <c r="K24" s="48" t="str">
        <f t="shared" ca="1" si="0"/>
        <v>card_class 	varchar2(10),</v>
      </c>
    </row>
    <row r="25" spans="2:12" x14ac:dyDescent="0.25">
      <c r="B25" s="14" t="s">
        <v>1737</v>
      </c>
      <c r="C25" t="s">
        <v>1738</v>
      </c>
      <c r="D25" s="54" t="s">
        <v>458</v>
      </c>
      <c r="K25" s="48" t="str">
        <f t="shared" ca="1" si="0"/>
        <v>card_type 	varchar2(20),</v>
      </c>
    </row>
    <row r="26" spans="2:12" ht="30" x14ac:dyDescent="0.25">
      <c r="B26" s="14" t="s">
        <v>1772</v>
      </c>
      <c r="C26" t="s">
        <v>1804</v>
      </c>
      <c r="D26" s="54" t="s">
        <v>286</v>
      </c>
      <c r="G26" s="24" t="s">
        <v>1748</v>
      </c>
      <c r="K26" s="48" t="str">
        <f t="shared" ca="1" si="0"/>
        <v>card_scheme_id 	int,</v>
      </c>
    </row>
    <row r="27" spans="2:12" ht="30" x14ac:dyDescent="0.25">
      <c r="B27" s="14" t="s">
        <v>1773</v>
      </c>
      <c r="C27" t="s">
        <v>1805</v>
      </c>
      <c r="D27" s="54" t="s">
        <v>286</v>
      </c>
      <c r="G27" s="24" t="s">
        <v>1747</v>
      </c>
      <c r="K27" s="48" t="str">
        <f t="shared" ca="1" si="0"/>
        <v>card_status_id 	int,</v>
      </c>
    </row>
    <row r="28" spans="2:12" x14ac:dyDescent="0.25">
      <c r="B28" s="14" t="s">
        <v>1774</v>
      </c>
      <c r="C28" t="s">
        <v>1740</v>
      </c>
      <c r="D28" s="54" t="s">
        <v>457</v>
      </c>
      <c r="K28" s="48" t="str">
        <f t="shared" ca="1" si="0"/>
        <v>card_branch_code 	varchar2(5),</v>
      </c>
    </row>
    <row r="29" spans="2:12" x14ac:dyDescent="0.25">
      <c r="B29" s="14" t="s">
        <v>1775</v>
      </c>
      <c r="C29" t="s">
        <v>1743</v>
      </c>
      <c r="D29" s="54" t="s">
        <v>457</v>
      </c>
      <c r="G29" t="s">
        <v>1744</v>
      </c>
      <c r="K29" s="48" t="str">
        <f t="shared" ca="1" si="0"/>
        <v>card_expire_date 	varchar2(5),</v>
      </c>
    </row>
    <row r="30" spans="2:12" x14ac:dyDescent="0.25">
      <c r="B30" s="14" t="s">
        <v>1800</v>
      </c>
      <c r="C30" t="s">
        <v>1798</v>
      </c>
      <c r="D30" s="54" t="s">
        <v>290</v>
      </c>
      <c r="G30" s="35" t="s">
        <v>1157</v>
      </c>
      <c r="K30" s="48" t="str">
        <f t="shared" ca="1" si="0"/>
        <v>card_issue_date 	date,</v>
      </c>
    </row>
    <row r="31" spans="2:12" x14ac:dyDescent="0.25">
      <c r="B31" s="14" t="s">
        <v>1853</v>
      </c>
      <c r="C31" s="48" t="s">
        <v>1852</v>
      </c>
      <c r="D31" s="54" t="s">
        <v>458</v>
      </c>
      <c r="G31" s="35"/>
      <c r="K31" s="48" t="str">
        <f t="shared" ca="1" si="0"/>
        <v>card_contract_number 	varchar2(20),
CONSTRAINT PK_CREDIT_APP_ADDITIONAL PRIMARY KEY (id));</v>
      </c>
    </row>
    <row r="32" spans="2:12" x14ac:dyDescent="0.25">
      <c r="K32" s="4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21" sqref="D21"/>
    </sheetView>
  </sheetViews>
  <sheetFormatPr defaultColWidth="9.140625" defaultRowHeight="15" x14ac:dyDescent="0.25"/>
  <cols>
    <col min="1" max="1" width="9.140625" style="48"/>
    <col min="2" max="2" width="28.28515625" style="50" customWidth="1"/>
    <col min="3" max="3" width="31.5703125" style="48" customWidth="1"/>
    <col min="4" max="4" width="12.85546875" style="48" bestFit="1" customWidth="1"/>
    <col min="5" max="5" width="17.85546875" style="48" customWidth="1"/>
    <col min="6" max="6" width="13.425781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5" t="s">
        <v>0</v>
      </c>
      <c r="C1" s="1" t="s">
        <v>1801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CREDIT_APP_OUTSTANDING(id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6" t="s">
        <v>833</v>
      </c>
      <c r="J6" s="49"/>
      <c r="K6" s="48" t="str">
        <f t="shared" ref="K6:K2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49"/>
      <c r="K7" s="48" t="str">
        <f t="shared" ca="1" si="0"/>
        <v>record_status 	varchar2(1) default on null 'A' not null,</v>
      </c>
    </row>
    <row r="8" spans="1:11" x14ac:dyDescent="0.25">
      <c r="A8" s="9"/>
      <c r="B8" s="27"/>
      <c r="C8" s="48" t="s">
        <v>297</v>
      </c>
      <c r="D8" s="9" t="s">
        <v>290</v>
      </c>
      <c r="E8" s="8" t="s">
        <v>1054</v>
      </c>
      <c r="F8" s="9" t="s">
        <v>706</v>
      </c>
      <c r="G8" s="9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B9" s="50" t="s">
        <v>1777</v>
      </c>
      <c r="C9" s="48" t="s">
        <v>1746</v>
      </c>
      <c r="D9" s="49" t="s">
        <v>593</v>
      </c>
      <c r="K9" s="48" t="str">
        <f t="shared" ca="1" si="0"/>
        <v>remain_limit 	number(13,2),</v>
      </c>
    </row>
    <row r="10" spans="1:11" x14ac:dyDescent="0.25">
      <c r="B10" s="50" t="s">
        <v>1778</v>
      </c>
      <c r="C10" s="11" t="s">
        <v>1751</v>
      </c>
      <c r="D10" s="49" t="s">
        <v>593</v>
      </c>
      <c r="G10" s="48" t="s">
        <v>1791</v>
      </c>
      <c r="K10" s="48" t="str">
        <f t="shared" ca="1" si="0"/>
        <v>current_balance 	number(13,2),</v>
      </c>
    </row>
    <row r="11" spans="1:11" x14ac:dyDescent="0.25">
      <c r="B11" s="50" t="s">
        <v>1779</v>
      </c>
      <c r="C11" s="48" t="s">
        <v>1752</v>
      </c>
      <c r="D11" s="49" t="s">
        <v>593</v>
      </c>
      <c r="K11" s="48" t="str">
        <f t="shared" ca="1" si="0"/>
        <v>due_balance 	number(13,2),</v>
      </c>
    </row>
    <row r="12" spans="1:11" ht="30" x14ac:dyDescent="0.25">
      <c r="B12" s="50" t="s">
        <v>1794</v>
      </c>
      <c r="C12" s="48" t="s">
        <v>1753</v>
      </c>
      <c r="D12" s="49" t="s">
        <v>593</v>
      </c>
      <c r="K12" s="48" t="str">
        <f t="shared" ca="1" si="0"/>
        <v>next_due_balance 	number(13,2),</v>
      </c>
    </row>
    <row r="13" spans="1:11" x14ac:dyDescent="0.25">
      <c r="B13" s="50" t="s">
        <v>1780</v>
      </c>
      <c r="C13" s="48" t="s">
        <v>1754</v>
      </c>
      <c r="D13" s="49" t="s">
        <v>593</v>
      </c>
      <c r="G13" s="48" t="s">
        <v>1792</v>
      </c>
      <c r="K13" s="48" t="str">
        <f t="shared" ca="1" si="0"/>
        <v>min_payment_amount 	number(13,2),</v>
      </c>
    </row>
    <row r="14" spans="1:11" ht="30" x14ac:dyDescent="0.25">
      <c r="B14" s="50" t="s">
        <v>1781</v>
      </c>
      <c r="C14" s="48" t="s">
        <v>1755</v>
      </c>
      <c r="D14" s="49" t="s">
        <v>593</v>
      </c>
      <c r="G14" s="48" t="s">
        <v>1793</v>
      </c>
      <c r="K14" s="48" t="str">
        <f t="shared" ca="1" si="0"/>
        <v>remain_min_amount 	number(13,2),</v>
      </c>
    </row>
    <row r="15" spans="1:11" ht="30" x14ac:dyDescent="0.25">
      <c r="B15" s="50" t="s">
        <v>1782</v>
      </c>
      <c r="C15" s="11" t="s">
        <v>1760</v>
      </c>
      <c r="D15" s="49" t="s">
        <v>593</v>
      </c>
      <c r="K15" s="48" t="str">
        <f t="shared" ca="1" si="0"/>
        <v>principal_amount 	number(13,2),</v>
      </c>
    </row>
    <row r="16" spans="1:11" ht="30" x14ac:dyDescent="0.25">
      <c r="B16" s="50" t="s">
        <v>1783</v>
      </c>
      <c r="C16" s="48" t="s">
        <v>1756</v>
      </c>
      <c r="D16" s="49" t="s">
        <v>593</v>
      </c>
      <c r="K16" s="48" t="str">
        <f t="shared" ca="1" si="0"/>
        <v>due_int_amount 	number(13,2),</v>
      </c>
    </row>
    <row r="17" spans="2:11" x14ac:dyDescent="0.25">
      <c r="B17" s="50" t="s">
        <v>1784</v>
      </c>
      <c r="C17" s="48" t="s">
        <v>1757</v>
      </c>
      <c r="D17" s="49" t="s">
        <v>593</v>
      </c>
      <c r="K17" s="48" t="str">
        <f t="shared" ca="1" si="0"/>
        <v>penalty_int_amount 	number(13,2),</v>
      </c>
    </row>
    <row r="18" spans="2:11" x14ac:dyDescent="0.25">
      <c r="B18" s="50" t="s">
        <v>1785</v>
      </c>
      <c r="C18" s="48" t="s">
        <v>1758</v>
      </c>
      <c r="D18" s="49" t="s">
        <v>593</v>
      </c>
      <c r="K18" s="48" t="str">
        <f t="shared" ca="1" si="0"/>
        <v>fee_amount 	number(13,2),</v>
      </c>
    </row>
    <row r="19" spans="2:11" x14ac:dyDescent="0.25">
      <c r="B19" s="50" t="s">
        <v>1786</v>
      </c>
      <c r="C19" s="48" t="s">
        <v>1759</v>
      </c>
      <c r="D19" s="49" t="s">
        <v>593</v>
      </c>
      <c r="K19" s="48" t="str">
        <f t="shared" ca="1" si="0"/>
        <v>overdue_principal_amount 	number(13,2),</v>
      </c>
    </row>
    <row r="20" spans="2:11" x14ac:dyDescent="0.25">
      <c r="B20" s="50" t="s">
        <v>1787</v>
      </c>
      <c r="C20" s="48" t="s">
        <v>1761</v>
      </c>
      <c r="D20" s="49" t="s">
        <v>593</v>
      </c>
      <c r="K20" s="48" t="str">
        <f t="shared" ca="1" si="0"/>
        <v>due_fee_amount 	number(13,2),</v>
      </c>
    </row>
    <row r="21" spans="2:11" x14ac:dyDescent="0.25">
      <c r="B21" s="50" t="s">
        <v>1788</v>
      </c>
      <c r="C21" s="48" t="s">
        <v>1766</v>
      </c>
      <c r="D21" s="49" t="s">
        <v>286</v>
      </c>
      <c r="K21" s="48" t="str">
        <f t="shared" ca="1" si="0"/>
        <v>loyalty_amount 	int,</v>
      </c>
    </row>
    <row r="22" spans="2:11" x14ac:dyDescent="0.25">
      <c r="B22" s="50" t="s">
        <v>1790</v>
      </c>
      <c r="C22" s="48" t="s">
        <v>1789</v>
      </c>
      <c r="D22" s="49" t="s">
        <v>593</v>
      </c>
      <c r="K22" s="48" t="str">
        <f t="shared" ca="1" si="0"/>
        <v>payment_amount 	number(13,2),
CONSTRAINT PK_CREDIT_APP_OUTSTANDING PRIMARY KEY (id));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A8" sqref="A8"/>
    </sheetView>
  </sheetViews>
  <sheetFormatPr defaultRowHeight="15" x14ac:dyDescent="0.25"/>
  <cols>
    <col min="1" max="1" width="37.7109375" bestFit="1" customWidth="1"/>
    <col min="2" max="2" width="11.85546875" bestFit="1" customWidth="1"/>
    <col min="3" max="3" width="13.7109375" bestFit="1" customWidth="1"/>
  </cols>
  <sheetData>
    <row r="1" spans="1:4" s="48" customFormat="1" x14ac:dyDescent="0.25">
      <c r="A1" s="7" t="s">
        <v>2159</v>
      </c>
      <c r="B1" s="7" t="s">
        <v>2158</v>
      </c>
      <c r="C1" s="7" t="s">
        <v>2180</v>
      </c>
      <c r="D1" s="7" t="s">
        <v>2181</v>
      </c>
    </row>
    <row r="2" spans="1:4" x14ac:dyDescent="0.25">
      <c r="A2" t="s">
        <v>2156</v>
      </c>
      <c r="B2" s="48" t="s">
        <v>2157</v>
      </c>
      <c r="C2" s="60" t="s">
        <v>1054</v>
      </c>
      <c r="D2" t="s">
        <v>2182</v>
      </c>
    </row>
    <row r="3" spans="1:4" x14ac:dyDescent="0.25">
      <c r="A3" t="s">
        <v>2149</v>
      </c>
      <c r="B3" t="s">
        <v>1684</v>
      </c>
      <c r="C3" s="60" t="s">
        <v>1054</v>
      </c>
      <c r="D3" s="48" t="s">
        <v>2182</v>
      </c>
    </row>
    <row r="4" spans="1:4" x14ac:dyDescent="0.25">
      <c r="A4" t="s">
        <v>180</v>
      </c>
      <c r="B4" t="s">
        <v>32</v>
      </c>
      <c r="C4" s="60" t="s">
        <v>1054</v>
      </c>
      <c r="D4" s="48" t="s">
        <v>2182</v>
      </c>
    </row>
    <row r="5" spans="1:4" x14ac:dyDescent="0.25">
      <c r="A5" t="s">
        <v>187</v>
      </c>
      <c r="B5" t="s">
        <v>26</v>
      </c>
      <c r="C5" s="60" t="s">
        <v>1054</v>
      </c>
      <c r="D5" s="48" t="s">
        <v>2182</v>
      </c>
    </row>
    <row r="6" spans="1:4" x14ac:dyDescent="0.25">
      <c r="A6" t="s">
        <v>183</v>
      </c>
      <c r="B6" t="s">
        <v>26</v>
      </c>
      <c r="C6" s="60" t="s">
        <v>2109</v>
      </c>
      <c r="D6" s="48" t="s">
        <v>2182</v>
      </c>
    </row>
    <row r="7" spans="1:4" x14ac:dyDescent="0.25">
      <c r="A7" t="s">
        <v>184</v>
      </c>
      <c r="B7" t="s">
        <v>26</v>
      </c>
      <c r="C7" s="60" t="s">
        <v>2109</v>
      </c>
      <c r="D7" s="48" t="s">
        <v>2182</v>
      </c>
    </row>
    <row r="8" spans="1:4" x14ac:dyDescent="0.25">
      <c r="A8" t="s">
        <v>160</v>
      </c>
      <c r="B8" t="s">
        <v>32</v>
      </c>
      <c r="C8" s="60" t="s">
        <v>2109</v>
      </c>
      <c r="D8" s="48" t="s">
        <v>2182</v>
      </c>
    </row>
    <row r="9" spans="1:4" x14ac:dyDescent="0.25">
      <c r="A9" t="s">
        <v>79</v>
      </c>
      <c r="B9" t="s">
        <v>32</v>
      </c>
      <c r="C9" s="60" t="s">
        <v>2109</v>
      </c>
      <c r="D9" s="48" t="s">
        <v>2182</v>
      </c>
    </row>
    <row r="10" spans="1:4" x14ac:dyDescent="0.25">
      <c r="A10" t="s">
        <v>55</v>
      </c>
      <c r="B10" t="s">
        <v>32</v>
      </c>
      <c r="C10" s="60" t="s">
        <v>2109</v>
      </c>
      <c r="D10" s="48" t="s">
        <v>2182</v>
      </c>
    </row>
    <row r="11" spans="1:4" x14ac:dyDescent="0.25">
      <c r="A11" t="s">
        <v>2150</v>
      </c>
      <c r="B11" t="s">
        <v>24</v>
      </c>
      <c r="C11" s="60" t="s">
        <v>2109</v>
      </c>
      <c r="D11" s="48" t="s">
        <v>2182</v>
      </c>
    </row>
    <row r="12" spans="1:4" x14ac:dyDescent="0.25">
      <c r="A12" t="s">
        <v>264</v>
      </c>
      <c r="B12" t="s">
        <v>26</v>
      </c>
      <c r="C12" s="60" t="s">
        <v>2109</v>
      </c>
      <c r="D12" s="48" t="s">
        <v>2182</v>
      </c>
    </row>
    <row r="13" spans="1:4" x14ac:dyDescent="0.25">
      <c r="A13" t="s">
        <v>2151</v>
      </c>
      <c r="B13" t="s">
        <v>26</v>
      </c>
      <c r="C13" s="60" t="s">
        <v>2109</v>
      </c>
      <c r="D13" s="48" t="s">
        <v>2182</v>
      </c>
    </row>
    <row r="14" spans="1:4" x14ac:dyDescent="0.25">
      <c r="A14" t="s">
        <v>110</v>
      </c>
      <c r="B14" t="s">
        <v>26</v>
      </c>
      <c r="C14" s="60" t="s">
        <v>2109</v>
      </c>
      <c r="D14" s="48" t="s">
        <v>2182</v>
      </c>
    </row>
    <row r="15" spans="1:4" x14ac:dyDescent="0.25">
      <c r="A15" t="s">
        <v>196</v>
      </c>
      <c r="B15" t="s">
        <v>26</v>
      </c>
      <c r="C15" s="60" t="s">
        <v>2109</v>
      </c>
      <c r="D15" s="48" t="s">
        <v>2182</v>
      </c>
    </row>
    <row r="16" spans="1:4" x14ac:dyDescent="0.25">
      <c r="A16" t="s">
        <v>2179</v>
      </c>
      <c r="B16" t="s">
        <v>26</v>
      </c>
      <c r="C16" s="60" t="s">
        <v>2109</v>
      </c>
      <c r="D16" s="48" t="s">
        <v>2182</v>
      </c>
    </row>
    <row r="17" spans="1:4" x14ac:dyDescent="0.25">
      <c r="A17" t="s">
        <v>143</v>
      </c>
      <c r="B17" t="s">
        <v>28</v>
      </c>
      <c r="C17" s="60" t="s">
        <v>2109</v>
      </c>
      <c r="D17" s="48" t="s">
        <v>2182</v>
      </c>
    </row>
    <row r="18" spans="1:4" x14ac:dyDescent="0.25">
      <c r="A18" t="s">
        <v>159</v>
      </c>
      <c r="B18" t="s">
        <v>22</v>
      </c>
      <c r="C18" s="60" t="s">
        <v>2109</v>
      </c>
      <c r="D18" s="48" t="s">
        <v>2182</v>
      </c>
    </row>
    <row r="19" spans="1:4" x14ac:dyDescent="0.25">
      <c r="A19" t="s">
        <v>189</v>
      </c>
      <c r="B19" t="s">
        <v>26</v>
      </c>
      <c r="C19" s="60" t="s">
        <v>2109</v>
      </c>
      <c r="D19" s="48" t="s">
        <v>2182</v>
      </c>
    </row>
    <row r="20" spans="1:4" x14ac:dyDescent="0.25">
      <c r="A20" t="s">
        <v>148</v>
      </c>
      <c r="B20" t="s">
        <v>26</v>
      </c>
      <c r="C20" s="60" t="s">
        <v>2109</v>
      </c>
      <c r="D20" s="48" t="s">
        <v>2182</v>
      </c>
    </row>
    <row r="21" spans="1:4" x14ac:dyDescent="0.25">
      <c r="A21" t="s">
        <v>217</v>
      </c>
      <c r="B21" t="s">
        <v>26</v>
      </c>
      <c r="C21" s="60" t="s">
        <v>2109</v>
      </c>
      <c r="D21" s="48" t="s">
        <v>2182</v>
      </c>
    </row>
    <row r="22" spans="1:4" x14ac:dyDescent="0.25">
      <c r="A22" t="s">
        <v>215</v>
      </c>
      <c r="B22" t="s">
        <v>26</v>
      </c>
      <c r="C22" s="60" t="s">
        <v>2109</v>
      </c>
      <c r="D22" s="48" t="s">
        <v>2182</v>
      </c>
    </row>
    <row r="23" spans="1:4" x14ac:dyDescent="0.25">
      <c r="A23" t="s">
        <v>2152</v>
      </c>
      <c r="B23" t="s">
        <v>26</v>
      </c>
      <c r="C23" s="60" t="s">
        <v>2109</v>
      </c>
      <c r="D23" s="48" t="s">
        <v>2182</v>
      </c>
    </row>
    <row r="24" spans="1:4" x14ac:dyDescent="0.25">
      <c r="A24" t="s">
        <v>138</v>
      </c>
      <c r="B24" t="s">
        <v>26</v>
      </c>
      <c r="C24" s="60" t="s">
        <v>2109</v>
      </c>
      <c r="D24" s="48" t="s">
        <v>2182</v>
      </c>
    </row>
    <row r="25" spans="1:4" x14ac:dyDescent="0.25">
      <c r="A25" t="s">
        <v>2160</v>
      </c>
      <c r="B25" t="s">
        <v>1684</v>
      </c>
      <c r="C25" s="60" t="s">
        <v>2109</v>
      </c>
      <c r="D25" s="48" t="s">
        <v>2182</v>
      </c>
    </row>
    <row r="26" spans="1:4" x14ac:dyDescent="0.25">
      <c r="A26" t="s">
        <v>2161</v>
      </c>
      <c r="B26" t="s">
        <v>1684</v>
      </c>
      <c r="C26" s="60" t="s">
        <v>2109</v>
      </c>
      <c r="D26" s="48" t="s">
        <v>2182</v>
      </c>
    </row>
    <row r="27" spans="1:4" x14ac:dyDescent="0.25">
      <c r="A27" t="s">
        <v>2162</v>
      </c>
      <c r="B27" t="s">
        <v>2153</v>
      </c>
      <c r="C27" s="60" t="s">
        <v>2109</v>
      </c>
      <c r="D27" s="48" t="s">
        <v>2182</v>
      </c>
    </row>
    <row r="28" spans="1:4" x14ac:dyDescent="0.25">
      <c r="A28" t="s">
        <v>2163</v>
      </c>
      <c r="B28" t="s">
        <v>22</v>
      </c>
      <c r="C28" s="60" t="s">
        <v>2109</v>
      </c>
      <c r="D28" s="48" t="s">
        <v>2182</v>
      </c>
    </row>
    <row r="29" spans="1:4" x14ac:dyDescent="0.25">
      <c r="A29" t="s">
        <v>128</v>
      </c>
      <c r="B29" t="s">
        <v>32</v>
      </c>
      <c r="C29" s="60" t="s">
        <v>2109</v>
      </c>
      <c r="D29" s="48" t="s">
        <v>2182</v>
      </c>
    </row>
    <row r="30" spans="1:4" x14ac:dyDescent="0.25">
      <c r="A30" t="s">
        <v>267</v>
      </c>
      <c r="B30" t="s">
        <v>26</v>
      </c>
      <c r="C30" s="60" t="s">
        <v>2109</v>
      </c>
      <c r="D30" s="48" t="s">
        <v>2182</v>
      </c>
    </row>
    <row r="31" spans="1:4" x14ac:dyDescent="0.25">
      <c r="A31" t="s">
        <v>151</v>
      </c>
      <c r="B31" t="s">
        <v>24</v>
      </c>
      <c r="C31" s="60" t="s">
        <v>2109</v>
      </c>
      <c r="D31" s="48" t="s">
        <v>2182</v>
      </c>
    </row>
    <row r="32" spans="1:4" x14ac:dyDescent="0.25">
      <c r="A32" t="s">
        <v>150</v>
      </c>
      <c r="B32" t="s">
        <v>24</v>
      </c>
      <c r="C32" s="60" t="s">
        <v>2109</v>
      </c>
      <c r="D32" s="48" t="s">
        <v>2182</v>
      </c>
    </row>
    <row r="33" spans="1:4" x14ac:dyDescent="0.25">
      <c r="A33" t="s">
        <v>229</v>
      </c>
      <c r="B33" t="s">
        <v>26</v>
      </c>
      <c r="C33" s="60" t="s">
        <v>2109</v>
      </c>
      <c r="D33" s="48" t="s">
        <v>2182</v>
      </c>
    </row>
    <row r="34" spans="1:4" x14ac:dyDescent="0.25">
      <c r="A34" t="s">
        <v>2164</v>
      </c>
      <c r="B34" t="s">
        <v>1684</v>
      </c>
      <c r="C34" s="60" t="s">
        <v>2109</v>
      </c>
      <c r="D34" s="48" t="s">
        <v>2182</v>
      </c>
    </row>
    <row r="35" spans="1:4" x14ac:dyDescent="0.25">
      <c r="A35" t="s">
        <v>2165</v>
      </c>
      <c r="B35" t="s">
        <v>1684</v>
      </c>
      <c r="C35" s="60" t="s">
        <v>2109</v>
      </c>
      <c r="D35" s="48" t="s">
        <v>2182</v>
      </c>
    </row>
    <row r="36" spans="1:4" x14ac:dyDescent="0.25">
      <c r="A36" t="s">
        <v>2166</v>
      </c>
      <c r="B36" t="s">
        <v>2153</v>
      </c>
      <c r="C36" s="60" t="s">
        <v>2109</v>
      </c>
      <c r="D36" s="48" t="s">
        <v>2182</v>
      </c>
    </row>
    <row r="37" spans="1:4" x14ac:dyDescent="0.25">
      <c r="A37" t="s">
        <v>154</v>
      </c>
      <c r="B37" t="s">
        <v>22</v>
      </c>
      <c r="C37" s="60" t="s">
        <v>2109</v>
      </c>
      <c r="D37" s="48" t="s">
        <v>2182</v>
      </c>
    </row>
    <row r="38" spans="1:4" x14ac:dyDescent="0.25">
      <c r="A38" t="s">
        <v>2167</v>
      </c>
      <c r="B38" t="s">
        <v>1684</v>
      </c>
      <c r="C38" s="60" t="s">
        <v>2109</v>
      </c>
      <c r="D38" s="48" t="s">
        <v>2182</v>
      </c>
    </row>
    <row r="39" spans="1:4" x14ac:dyDescent="0.25">
      <c r="A39" t="s">
        <v>2168</v>
      </c>
      <c r="B39" t="s">
        <v>1684</v>
      </c>
      <c r="C39" s="60" t="s">
        <v>2109</v>
      </c>
      <c r="D39" s="48" t="s">
        <v>2182</v>
      </c>
    </row>
    <row r="40" spans="1:4" x14ac:dyDescent="0.25">
      <c r="A40" t="s">
        <v>2169</v>
      </c>
      <c r="B40" t="s">
        <v>2153</v>
      </c>
      <c r="C40" s="60" t="s">
        <v>2109</v>
      </c>
      <c r="D40" s="48" t="s">
        <v>2182</v>
      </c>
    </row>
    <row r="41" spans="1:4" x14ac:dyDescent="0.25">
      <c r="A41" t="s">
        <v>2170</v>
      </c>
      <c r="B41" t="s">
        <v>24</v>
      </c>
      <c r="C41" s="60" t="s">
        <v>2109</v>
      </c>
      <c r="D41" s="48" t="s">
        <v>2182</v>
      </c>
    </row>
    <row r="42" spans="1:4" x14ac:dyDescent="0.25">
      <c r="A42" t="s">
        <v>2171</v>
      </c>
      <c r="B42" t="s">
        <v>24</v>
      </c>
      <c r="C42" s="60" t="s">
        <v>2109</v>
      </c>
      <c r="D42" s="48" t="s">
        <v>2182</v>
      </c>
    </row>
    <row r="43" spans="1:4" x14ac:dyDescent="0.25">
      <c r="A43" t="s">
        <v>2172</v>
      </c>
      <c r="B43" t="s">
        <v>26</v>
      </c>
      <c r="C43" s="60" t="s">
        <v>2109</v>
      </c>
      <c r="D43" s="48" t="s">
        <v>2182</v>
      </c>
    </row>
    <row r="44" spans="1:4" x14ac:dyDescent="0.25">
      <c r="A44" t="s">
        <v>2173</v>
      </c>
      <c r="B44" t="s">
        <v>26</v>
      </c>
      <c r="C44" s="60" t="s">
        <v>2109</v>
      </c>
      <c r="D44" s="48" t="s">
        <v>2182</v>
      </c>
    </row>
    <row r="45" spans="1:4" x14ac:dyDescent="0.25">
      <c r="A45" t="s">
        <v>200</v>
      </c>
      <c r="B45" t="s">
        <v>24</v>
      </c>
      <c r="C45" s="60" t="s">
        <v>2109</v>
      </c>
      <c r="D45" s="48" t="s">
        <v>2182</v>
      </c>
    </row>
    <row r="46" spans="1:4" x14ac:dyDescent="0.25">
      <c r="A46" t="s">
        <v>2174</v>
      </c>
      <c r="B46" t="s">
        <v>1684</v>
      </c>
      <c r="C46" s="60" t="s">
        <v>2109</v>
      </c>
      <c r="D46" s="48" t="s">
        <v>2182</v>
      </c>
    </row>
    <row r="47" spans="1:4" x14ac:dyDescent="0.25">
      <c r="A47" t="s">
        <v>2175</v>
      </c>
      <c r="B47" t="s">
        <v>1684</v>
      </c>
      <c r="C47" s="60" t="s">
        <v>2109</v>
      </c>
      <c r="D47" s="48" t="s">
        <v>2182</v>
      </c>
    </row>
    <row r="48" spans="1:4" x14ac:dyDescent="0.25">
      <c r="A48" t="s">
        <v>2176</v>
      </c>
      <c r="B48" t="s">
        <v>2153</v>
      </c>
      <c r="C48" s="60" t="s">
        <v>2109</v>
      </c>
      <c r="D48" s="48" t="s">
        <v>2182</v>
      </c>
    </row>
    <row r="49" spans="1:4" x14ac:dyDescent="0.25">
      <c r="A49" t="s">
        <v>164</v>
      </c>
      <c r="B49" t="s">
        <v>32</v>
      </c>
      <c r="C49" s="60" t="s">
        <v>2109</v>
      </c>
      <c r="D49" s="48" t="s">
        <v>2182</v>
      </c>
    </row>
    <row r="50" spans="1:4" x14ac:dyDescent="0.25">
      <c r="A50" t="s">
        <v>2177</v>
      </c>
      <c r="B50" t="s">
        <v>26</v>
      </c>
      <c r="C50" s="60" t="s">
        <v>2109</v>
      </c>
      <c r="D50" s="48" t="s">
        <v>2182</v>
      </c>
    </row>
    <row r="51" spans="1:4" x14ac:dyDescent="0.25">
      <c r="A51" t="s">
        <v>2178</v>
      </c>
      <c r="B51" t="s">
        <v>26</v>
      </c>
      <c r="C51" s="60" t="s">
        <v>2109</v>
      </c>
      <c r="D51" s="48" t="s">
        <v>2182</v>
      </c>
    </row>
    <row r="52" spans="1:4" x14ac:dyDescent="0.25">
      <c r="A52" t="s">
        <v>102</v>
      </c>
      <c r="B52" t="s">
        <v>32</v>
      </c>
      <c r="C52" s="60" t="s">
        <v>2109</v>
      </c>
      <c r="D52" s="48" t="s">
        <v>2182</v>
      </c>
    </row>
    <row r="53" spans="1:4" x14ac:dyDescent="0.25">
      <c r="A53" t="s">
        <v>23</v>
      </c>
      <c r="B53" t="s">
        <v>24</v>
      </c>
      <c r="C53" s="60" t="s">
        <v>1054</v>
      </c>
      <c r="D53" s="48" t="s">
        <v>2182</v>
      </c>
    </row>
    <row r="54" spans="1:4" x14ac:dyDescent="0.25">
      <c r="A54" t="s">
        <v>27</v>
      </c>
      <c r="B54" t="s">
        <v>28</v>
      </c>
      <c r="C54" s="60" t="s">
        <v>1054</v>
      </c>
      <c r="D54" s="48" t="s">
        <v>2182</v>
      </c>
    </row>
    <row r="55" spans="1:4" x14ac:dyDescent="0.25">
      <c r="A55" t="s">
        <v>30</v>
      </c>
      <c r="B55" t="s">
        <v>28</v>
      </c>
      <c r="C55" s="60" t="s">
        <v>2109</v>
      </c>
      <c r="D55" s="48" t="s">
        <v>2182</v>
      </c>
    </row>
    <row r="56" spans="1:4" x14ac:dyDescent="0.25">
      <c r="A56" t="s">
        <v>64</v>
      </c>
      <c r="B56" t="s">
        <v>32</v>
      </c>
      <c r="C56" s="60" t="s">
        <v>2109</v>
      </c>
      <c r="D56" s="48" t="s">
        <v>2182</v>
      </c>
    </row>
    <row r="57" spans="1:4" x14ac:dyDescent="0.25">
      <c r="A57" t="s">
        <v>265</v>
      </c>
      <c r="B57" t="s">
        <v>26</v>
      </c>
      <c r="C57" s="60" t="s">
        <v>2109</v>
      </c>
      <c r="D57" s="48" t="s">
        <v>2182</v>
      </c>
    </row>
    <row r="58" spans="1:4" x14ac:dyDescent="0.25">
      <c r="A58" t="s">
        <v>162</v>
      </c>
      <c r="B58" t="s">
        <v>24</v>
      </c>
      <c r="C58" s="60" t="s">
        <v>2109</v>
      </c>
      <c r="D58" s="48" t="s">
        <v>2182</v>
      </c>
    </row>
    <row r="59" spans="1:4" x14ac:dyDescent="0.25">
      <c r="A59" t="s">
        <v>268</v>
      </c>
      <c r="B59" t="s">
        <v>26</v>
      </c>
      <c r="C59" s="60" t="s">
        <v>2109</v>
      </c>
      <c r="D59" s="48" t="s">
        <v>2182</v>
      </c>
    </row>
    <row r="60" spans="1:4" x14ac:dyDescent="0.25">
      <c r="A60" t="s">
        <v>140</v>
      </c>
      <c r="B60" t="s">
        <v>26</v>
      </c>
      <c r="C60" s="60" t="s">
        <v>2109</v>
      </c>
      <c r="D60" s="48" t="s">
        <v>2182</v>
      </c>
    </row>
    <row r="61" spans="1:4" x14ac:dyDescent="0.25">
      <c r="A61" t="s">
        <v>104</v>
      </c>
      <c r="B61" t="s">
        <v>22</v>
      </c>
      <c r="C61" s="60" t="s">
        <v>2109</v>
      </c>
      <c r="D61" s="48" t="s">
        <v>2182</v>
      </c>
    </row>
    <row r="62" spans="1:4" x14ac:dyDescent="0.25">
      <c r="A62" t="s">
        <v>103</v>
      </c>
      <c r="B62" t="s">
        <v>26</v>
      </c>
      <c r="C62" s="60" t="s">
        <v>2109</v>
      </c>
      <c r="D62" s="48" t="s">
        <v>2182</v>
      </c>
    </row>
    <row r="63" spans="1:4" x14ac:dyDescent="0.25">
      <c r="A63" t="s">
        <v>230</v>
      </c>
      <c r="B63" t="s">
        <v>26</v>
      </c>
      <c r="C63" s="60" t="s">
        <v>2109</v>
      </c>
      <c r="D63" s="48" t="s">
        <v>2182</v>
      </c>
    </row>
    <row r="64" spans="1:4" x14ac:dyDescent="0.25">
      <c r="A64" t="s">
        <v>252</v>
      </c>
      <c r="B64" t="s">
        <v>26</v>
      </c>
      <c r="C64" s="60" t="s">
        <v>2109</v>
      </c>
      <c r="D64" s="48" t="s">
        <v>2182</v>
      </c>
    </row>
    <row r="65" spans="1:4" x14ac:dyDescent="0.25">
      <c r="A65" t="s">
        <v>2154</v>
      </c>
      <c r="B65" t="s">
        <v>32</v>
      </c>
      <c r="C65" s="60" t="s">
        <v>2109</v>
      </c>
      <c r="D65" s="48" t="s">
        <v>2182</v>
      </c>
    </row>
    <row r="66" spans="1:4" x14ac:dyDescent="0.25">
      <c r="A66" t="s">
        <v>59</v>
      </c>
      <c r="B66" t="s">
        <v>32</v>
      </c>
      <c r="C66" s="60" t="s">
        <v>2109</v>
      </c>
      <c r="D66" s="48" t="s">
        <v>2182</v>
      </c>
    </row>
    <row r="67" spans="1:4" x14ac:dyDescent="0.25">
      <c r="A67" t="s">
        <v>185</v>
      </c>
      <c r="B67" t="s">
        <v>28</v>
      </c>
      <c r="C67" s="60" t="s">
        <v>2109</v>
      </c>
      <c r="D67" s="48" t="s">
        <v>2182</v>
      </c>
    </row>
    <row r="68" spans="1:4" x14ac:dyDescent="0.25">
      <c r="A68" t="s">
        <v>33</v>
      </c>
      <c r="B68" t="s">
        <v>32</v>
      </c>
      <c r="C68" s="60" t="s">
        <v>2109</v>
      </c>
      <c r="D68" s="48" t="s">
        <v>2182</v>
      </c>
    </row>
    <row r="69" spans="1:4" x14ac:dyDescent="0.25">
      <c r="A69" t="s">
        <v>56</v>
      </c>
      <c r="B69" t="s">
        <v>22</v>
      </c>
      <c r="C69" s="60" t="s">
        <v>2109</v>
      </c>
      <c r="D69" s="48" t="s">
        <v>2182</v>
      </c>
    </row>
    <row r="70" spans="1:4" x14ac:dyDescent="0.25">
      <c r="A70" t="s">
        <v>31</v>
      </c>
      <c r="B70" t="s">
        <v>32</v>
      </c>
      <c r="C70" s="60" t="s">
        <v>2109</v>
      </c>
      <c r="D70" s="48" t="s">
        <v>2182</v>
      </c>
    </row>
    <row r="71" spans="1:4" x14ac:dyDescent="0.25">
      <c r="A71" t="s">
        <v>2155</v>
      </c>
      <c r="B71" t="s">
        <v>22</v>
      </c>
      <c r="C71" s="60" t="s">
        <v>2109</v>
      </c>
      <c r="D71" s="48" t="s">
        <v>2182</v>
      </c>
    </row>
    <row r="72" spans="1:4" x14ac:dyDescent="0.25">
      <c r="A72" t="s">
        <v>269</v>
      </c>
      <c r="B72" t="s">
        <v>270</v>
      </c>
      <c r="C72" s="60" t="s">
        <v>1054</v>
      </c>
      <c r="D72" s="48" t="s">
        <v>2182</v>
      </c>
    </row>
    <row r="73" spans="1:4" x14ac:dyDescent="0.25">
      <c r="A73" t="s">
        <v>199</v>
      </c>
      <c r="B73" t="s">
        <v>32</v>
      </c>
      <c r="C73" s="60" t="s">
        <v>2109</v>
      </c>
      <c r="D73" s="48" t="s">
        <v>2182</v>
      </c>
    </row>
    <row r="74" spans="1:4" x14ac:dyDescent="0.25">
      <c r="A74" t="s">
        <v>197</v>
      </c>
      <c r="B74" t="s">
        <v>22</v>
      </c>
      <c r="C74" s="60" t="s">
        <v>2109</v>
      </c>
      <c r="D74" s="48" t="s">
        <v>2182</v>
      </c>
    </row>
    <row r="75" spans="1:4" x14ac:dyDescent="0.25">
      <c r="A75" t="s">
        <v>109</v>
      </c>
      <c r="B75" t="s">
        <v>278</v>
      </c>
      <c r="C75" s="60" t="s">
        <v>2109</v>
      </c>
      <c r="D75" s="48" t="s">
        <v>2182</v>
      </c>
    </row>
    <row r="76" spans="1:4" x14ac:dyDescent="0.25">
      <c r="A76" t="s">
        <v>42</v>
      </c>
      <c r="B76" t="s">
        <v>623</v>
      </c>
      <c r="C76" s="60" t="s">
        <v>2109</v>
      </c>
      <c r="D76" s="48" t="s">
        <v>2182</v>
      </c>
    </row>
    <row r="77" spans="1:4" x14ac:dyDescent="0.25">
      <c r="A77" t="s">
        <v>2183</v>
      </c>
      <c r="B77" s="48" t="s">
        <v>2187</v>
      </c>
      <c r="C77" s="60" t="s">
        <v>1054</v>
      </c>
      <c r="D77" t="s">
        <v>2191</v>
      </c>
    </row>
    <row r="78" spans="1:4" x14ac:dyDescent="0.25">
      <c r="A78" t="s">
        <v>2184</v>
      </c>
      <c r="B78" s="48" t="s">
        <v>2188</v>
      </c>
      <c r="C78" s="60" t="s">
        <v>2190</v>
      </c>
      <c r="D78" s="48" t="s">
        <v>2191</v>
      </c>
    </row>
    <row r="79" spans="1:4" x14ac:dyDescent="0.25">
      <c r="A79" t="s">
        <v>2185</v>
      </c>
      <c r="B79" s="48" t="s">
        <v>2188</v>
      </c>
      <c r="C79" s="60" t="s">
        <v>2190</v>
      </c>
      <c r="D79" s="48" t="s">
        <v>2191</v>
      </c>
    </row>
    <row r="80" spans="1:4" x14ac:dyDescent="0.25">
      <c r="A80" t="s">
        <v>2186</v>
      </c>
      <c r="B80" t="s">
        <v>2189</v>
      </c>
      <c r="C80" s="60" t="s">
        <v>2190</v>
      </c>
      <c r="D80" s="48" t="s">
        <v>2191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C25" workbookViewId="0">
      <selection activeCell="G41" sqref="G41"/>
    </sheetView>
  </sheetViews>
  <sheetFormatPr defaultColWidth="9.140625" defaultRowHeight="15" x14ac:dyDescent="0.25"/>
  <cols>
    <col min="1" max="1" width="9.140625" style="48"/>
    <col min="2" max="2" width="28.28515625" style="50" customWidth="1"/>
    <col min="3" max="3" width="31.5703125" style="48" customWidth="1"/>
    <col min="4" max="4" width="12.85546875" style="48" bestFit="1" customWidth="1"/>
    <col min="5" max="5" width="17.85546875" style="48" customWidth="1"/>
    <col min="6" max="6" width="13.425781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5" t="s">
        <v>0</v>
      </c>
      <c r="C1" s="1" t="s">
        <v>1750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CREDIT_APP_TRANSACTION(id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6" t="s">
        <v>833</v>
      </c>
      <c r="J6" s="49"/>
      <c r="K6" s="48" t="str">
        <f t="shared" ref="K6:K2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49"/>
      <c r="K7" s="48" t="str">
        <f t="shared" ca="1" si="0"/>
        <v>record_status 	varchar2(1) default on null 'A' not null,</v>
      </c>
    </row>
    <row r="8" spans="1:11" x14ac:dyDescent="0.25">
      <c r="A8" s="9"/>
      <c r="B8" s="27"/>
      <c r="C8" s="48" t="s">
        <v>297</v>
      </c>
      <c r="D8" s="9" t="s">
        <v>290</v>
      </c>
      <c r="E8" s="8" t="s">
        <v>1054</v>
      </c>
      <c r="F8" s="9" t="s">
        <v>706</v>
      </c>
      <c r="G8" s="9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27" t="s">
        <v>1776</v>
      </c>
      <c r="C9" s="11" t="s">
        <v>1749</v>
      </c>
      <c r="D9" s="9" t="s">
        <v>290</v>
      </c>
      <c r="E9" s="8" t="s">
        <v>573</v>
      </c>
      <c r="F9" s="9"/>
      <c r="G9" s="9"/>
      <c r="I9" s="49"/>
      <c r="J9" s="49"/>
      <c r="K9" s="48" t="str">
        <f t="shared" ca="1" si="0"/>
        <v>trans_date 	date,</v>
      </c>
    </row>
    <row r="10" spans="1:11" x14ac:dyDescent="0.25">
      <c r="B10" s="50" t="s">
        <v>1777</v>
      </c>
      <c r="C10" s="48" t="s">
        <v>1746</v>
      </c>
      <c r="D10" s="49" t="s">
        <v>593</v>
      </c>
      <c r="F10" s="48">
        <v>0</v>
      </c>
      <c r="K10" s="48" t="str">
        <f t="shared" ca="1" si="0"/>
        <v>remain_limit 	number(13,2) default on null  	0,</v>
      </c>
    </row>
    <row r="11" spans="1:11" x14ac:dyDescent="0.25">
      <c r="B11" s="50" t="s">
        <v>1778</v>
      </c>
      <c r="C11" s="11" t="s">
        <v>1751</v>
      </c>
      <c r="D11" s="49" t="s">
        <v>593</v>
      </c>
      <c r="F11" s="48">
        <v>0</v>
      </c>
      <c r="G11" s="48" t="s">
        <v>1791</v>
      </c>
      <c r="K11" s="48" t="str">
        <f t="shared" ca="1" si="0"/>
        <v>current_balance 	number(13,2) default on null  	0,</v>
      </c>
    </row>
    <row r="12" spans="1:11" x14ac:dyDescent="0.25">
      <c r="B12" s="50" t="s">
        <v>1779</v>
      </c>
      <c r="C12" s="48" t="s">
        <v>1752</v>
      </c>
      <c r="D12" s="49" t="s">
        <v>593</v>
      </c>
      <c r="F12" s="48">
        <v>0</v>
      </c>
      <c r="K12" s="48" t="str">
        <f t="shared" ca="1" si="0"/>
        <v>due_balance 	number(13,2) default on null  	0,</v>
      </c>
    </row>
    <row r="13" spans="1:11" ht="30" x14ac:dyDescent="0.25">
      <c r="B13" s="50" t="s">
        <v>1794</v>
      </c>
      <c r="C13" s="48" t="s">
        <v>1753</v>
      </c>
      <c r="D13" s="49" t="s">
        <v>593</v>
      </c>
      <c r="F13" s="48">
        <v>0</v>
      </c>
      <c r="K13" s="48" t="str">
        <f t="shared" ca="1" si="0"/>
        <v>next_due_balance 	number(13,2) default on null  	0,</v>
      </c>
    </row>
    <row r="14" spans="1:11" x14ac:dyDescent="0.25">
      <c r="B14" s="50" t="s">
        <v>1780</v>
      </c>
      <c r="C14" s="48" t="s">
        <v>1754</v>
      </c>
      <c r="D14" s="49" t="s">
        <v>593</v>
      </c>
      <c r="F14" s="48">
        <v>0</v>
      </c>
      <c r="G14" s="48" t="s">
        <v>1792</v>
      </c>
      <c r="K14" s="48" t="str">
        <f t="shared" ca="1" si="0"/>
        <v>min_payment_amount 	number(13,2) default on null  	0,</v>
      </c>
    </row>
    <row r="15" spans="1:11" ht="30" x14ac:dyDescent="0.25">
      <c r="B15" s="50" t="s">
        <v>1781</v>
      </c>
      <c r="C15" s="48" t="s">
        <v>1755</v>
      </c>
      <c r="D15" s="49" t="s">
        <v>593</v>
      </c>
      <c r="F15" s="48">
        <v>0</v>
      </c>
      <c r="G15" s="48" t="s">
        <v>1793</v>
      </c>
      <c r="K15" s="48" t="str">
        <f t="shared" ca="1" si="0"/>
        <v>remain_min_amount 	number(13,2) default on null  	0,</v>
      </c>
    </row>
    <row r="16" spans="1:11" ht="30" x14ac:dyDescent="0.25">
      <c r="B16" s="50" t="s">
        <v>1782</v>
      </c>
      <c r="C16" s="11" t="s">
        <v>1760</v>
      </c>
      <c r="D16" s="49" t="s">
        <v>593</v>
      </c>
      <c r="F16" s="48">
        <v>0</v>
      </c>
      <c r="K16" s="48" t="str">
        <f t="shared" ca="1" si="0"/>
        <v>principal_amount 	number(13,2) default on null  	0,</v>
      </c>
    </row>
    <row r="17" spans="2:11" ht="30" x14ac:dyDescent="0.25">
      <c r="B17" s="50" t="s">
        <v>1783</v>
      </c>
      <c r="C17" s="48" t="s">
        <v>1756</v>
      </c>
      <c r="D17" s="49" t="s">
        <v>593</v>
      </c>
      <c r="F17" s="48">
        <v>0</v>
      </c>
      <c r="K17" s="48" t="str">
        <f t="shared" ca="1" si="0"/>
        <v>due_int_amount 	number(13,2) default on null  	0,</v>
      </c>
    </row>
    <row r="18" spans="2:11" x14ac:dyDescent="0.25">
      <c r="B18" s="50" t="s">
        <v>1784</v>
      </c>
      <c r="C18" s="48" t="s">
        <v>1757</v>
      </c>
      <c r="D18" s="49" t="s">
        <v>593</v>
      </c>
      <c r="F18" s="48">
        <v>0</v>
      </c>
      <c r="K18" s="48" t="str">
        <f t="shared" ca="1" si="0"/>
        <v>penalty_int_amount 	number(13,2) default on null  	0,</v>
      </c>
    </row>
    <row r="19" spans="2:11" x14ac:dyDescent="0.25">
      <c r="B19" s="50" t="s">
        <v>1785</v>
      </c>
      <c r="C19" s="48" t="s">
        <v>1758</v>
      </c>
      <c r="D19" s="49" t="s">
        <v>593</v>
      </c>
      <c r="F19" s="48">
        <v>0</v>
      </c>
      <c r="K19" s="48" t="str">
        <f t="shared" ca="1" si="0"/>
        <v>fee_amount 	number(13,2) default on null  	0,</v>
      </c>
    </row>
    <row r="20" spans="2:11" x14ac:dyDescent="0.25">
      <c r="B20" s="50" t="s">
        <v>1786</v>
      </c>
      <c r="C20" s="48" t="s">
        <v>1759</v>
      </c>
      <c r="D20" s="49" t="s">
        <v>593</v>
      </c>
      <c r="F20" s="48">
        <v>0</v>
      </c>
      <c r="K20" s="48" t="str">
        <f t="shared" ca="1" si="0"/>
        <v>overdue_principal_amount 	number(13,2) default on null  	0,</v>
      </c>
    </row>
    <row r="21" spans="2:11" x14ac:dyDescent="0.25">
      <c r="B21" s="50" t="s">
        <v>1787</v>
      </c>
      <c r="C21" s="48" t="s">
        <v>1761</v>
      </c>
      <c r="D21" s="49" t="s">
        <v>593</v>
      </c>
      <c r="F21" s="48">
        <v>0</v>
      </c>
      <c r="K21" s="48" t="str">
        <f t="shared" ca="1" si="0"/>
        <v>due_fee_amount 	number(13,2) default on null  	0,</v>
      </c>
    </row>
    <row r="22" spans="2:11" x14ac:dyDescent="0.25">
      <c r="B22" s="50" t="s">
        <v>1788</v>
      </c>
      <c r="C22" s="48" t="s">
        <v>1766</v>
      </c>
      <c r="D22" s="49" t="s">
        <v>286</v>
      </c>
      <c r="F22" s="48">
        <v>0</v>
      </c>
      <c r="K22" s="48" t="str">
        <f t="shared" ca="1" si="0"/>
        <v>loyalty_amount 	int default on null  	0,</v>
      </c>
    </row>
    <row r="23" spans="2:11" x14ac:dyDescent="0.25">
      <c r="B23" s="50" t="s">
        <v>1790</v>
      </c>
      <c r="C23" s="48" t="s">
        <v>1789</v>
      </c>
      <c r="D23" s="49" t="s">
        <v>593</v>
      </c>
      <c r="F23" s="48">
        <v>0</v>
      </c>
      <c r="K23" s="48" t="str">
        <f t="shared" ca="1" si="0"/>
        <v>payment_amount 	number(13,2) default on null  	0,</v>
      </c>
    </row>
    <row r="24" spans="2:11" ht="30" x14ac:dyDescent="0.25">
      <c r="B24" s="50" t="s">
        <v>1795</v>
      </c>
      <c r="C24" s="48" t="s">
        <v>1806</v>
      </c>
      <c r="D24" s="54" t="s">
        <v>286</v>
      </c>
      <c r="G24" s="24" t="s">
        <v>1796</v>
      </c>
      <c r="K24" s="48" t="str">
        <f t="shared" ca="1" si="0"/>
        <v>contract_status_id 	int,</v>
      </c>
    </row>
    <row r="25" spans="2:11" ht="30" x14ac:dyDescent="0.25">
      <c r="B25" s="50" t="s">
        <v>1773</v>
      </c>
      <c r="C25" s="48" t="s">
        <v>1805</v>
      </c>
      <c r="D25" s="54" t="s">
        <v>286</v>
      </c>
      <c r="G25" s="24" t="s">
        <v>1747</v>
      </c>
      <c r="K25" s="48" t="str">
        <f t="shared" ca="1" si="0"/>
        <v>card_status_id 	int,</v>
      </c>
    </row>
    <row r="26" spans="2:11" ht="30" x14ac:dyDescent="0.25">
      <c r="B26" s="50" t="s">
        <v>1765</v>
      </c>
      <c r="C26" s="48" t="s">
        <v>1807</v>
      </c>
      <c r="D26" s="54" t="s">
        <v>286</v>
      </c>
      <c r="G26" s="24" t="s">
        <v>1797</v>
      </c>
      <c r="K26" s="48" t="str">
        <f t="shared" ca="1" si="0"/>
        <v>loan_group_id 	int,</v>
      </c>
    </row>
    <row r="27" spans="2:11" x14ac:dyDescent="0.25">
      <c r="B27" s="50" t="s">
        <v>1763</v>
      </c>
      <c r="C27" s="48" t="s">
        <v>1762</v>
      </c>
      <c r="D27" s="49" t="s">
        <v>286</v>
      </c>
      <c r="K27" s="48" t="str">
        <f t="shared" ca="1" si="0"/>
        <v>day_past_due 	int,
CONSTRAINT PK_CREDIT_APP_TRANSACTION PRIMARY KEY (id));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workbookViewId="0">
      <selection activeCell="G15" sqref="G15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865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CREDIT_APP_APPRAISAL(id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3" t="s">
        <v>833</v>
      </c>
      <c r="J6" s="12"/>
      <c r="K6" s="48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1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I8" s="12"/>
      <c r="J8" s="12"/>
      <c r="K8" s="48" t="str">
        <f t="shared" ca="1" si="0"/>
        <v>created_date 	date default on null  	sysdate not null,</v>
      </c>
    </row>
    <row r="9" spans="1:11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s="48" t="str">
        <f t="shared" ca="1" si="0"/>
        <v>last_updated_date 	date default on null  	sysdate not null,</v>
      </c>
    </row>
    <row r="10" spans="1:11" x14ac:dyDescent="0.25">
      <c r="A10" s="9"/>
      <c r="B10" s="27"/>
      <c r="C10" t="s">
        <v>298</v>
      </c>
      <c r="D10" s="9" t="s">
        <v>294</v>
      </c>
      <c r="E10" s="8"/>
      <c r="F10" s="9"/>
      <c r="G10" s="9"/>
      <c r="I10" s="12"/>
      <c r="J10" s="12"/>
      <c r="K10" s="48" t="str">
        <f t="shared" ca="1" si="0"/>
        <v>created_by 	varchar2(30),</v>
      </c>
    </row>
    <row r="11" spans="1:11" x14ac:dyDescent="0.25">
      <c r="A11" s="9"/>
      <c r="B11" s="27"/>
      <c r="C11" t="s">
        <v>299</v>
      </c>
      <c r="D11" s="9" t="s">
        <v>294</v>
      </c>
      <c r="E11" s="8"/>
      <c r="F11" s="9"/>
      <c r="G11" s="9"/>
      <c r="I11" s="12"/>
      <c r="J11" s="12"/>
      <c r="K11" s="48" t="str">
        <f t="shared" ca="1" si="0"/>
        <v>last_updated_by 	varchar2(30),</v>
      </c>
    </row>
    <row r="12" spans="1:11" ht="30" x14ac:dyDescent="0.25">
      <c r="B12" s="14" t="s">
        <v>1745</v>
      </c>
      <c r="C12" t="s">
        <v>866</v>
      </c>
      <c r="D12" s="12" t="s">
        <v>593</v>
      </c>
      <c r="E12" s="11" t="s">
        <v>1054</v>
      </c>
      <c r="K12" s="48" t="str">
        <f t="shared" ca="1" si="0"/>
        <v>approved_amount 	number(13,2) not null,</v>
      </c>
    </row>
    <row r="13" spans="1:11" x14ac:dyDescent="0.25">
      <c r="B13" s="14" t="s">
        <v>1082</v>
      </c>
      <c r="C13" t="s">
        <v>867</v>
      </c>
      <c r="D13" s="12" t="s">
        <v>290</v>
      </c>
      <c r="E13" s="11" t="s">
        <v>1054</v>
      </c>
      <c r="G13" t="s">
        <v>1157</v>
      </c>
      <c r="K13" s="48" t="str">
        <f t="shared" ca="1" si="0"/>
        <v>approved_date 	date not null,</v>
      </c>
    </row>
    <row r="14" spans="1:11" x14ac:dyDescent="0.25">
      <c r="B14" s="14" t="s">
        <v>1083</v>
      </c>
      <c r="C14" t="s">
        <v>868</v>
      </c>
      <c r="D14" s="12" t="s">
        <v>286</v>
      </c>
      <c r="E14" t="s">
        <v>1105</v>
      </c>
      <c r="G14" t="s">
        <v>901</v>
      </c>
      <c r="K14" s="48" t="str">
        <f t="shared" ca="1" si="0"/>
        <v>approved_user 	int not null,</v>
      </c>
    </row>
    <row r="15" spans="1:11" ht="30" x14ac:dyDescent="0.25">
      <c r="C15" t="s">
        <v>51</v>
      </c>
      <c r="D15" s="49" t="s">
        <v>286</v>
      </c>
      <c r="G15" s="24" t="s">
        <v>1205</v>
      </c>
      <c r="H15" t="s">
        <v>19</v>
      </c>
      <c r="I15" t="s">
        <v>53</v>
      </c>
      <c r="K15" s="48" t="str">
        <f t="shared" ca="1" si="0"/>
        <v>industry 	int,
CONSTRAINT PK_CREDIT_APP_APPRAISAL PRIMARY KEY (id));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C6" sqref="C6:D6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848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CREDIT_APP_BPM(id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1802</v>
      </c>
      <c r="G6" s="33" t="s">
        <v>833</v>
      </c>
      <c r="J6" s="12"/>
      <c r="K6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t="str">
        <f t="shared" ca="1" si="0"/>
        <v>record_status 	varchar2(1) default on null 'A' not null,</v>
      </c>
    </row>
    <row r="8" spans="1:11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I8" s="12"/>
      <c r="J8" s="12"/>
      <c r="K8" t="str">
        <f t="shared" ca="1" si="0"/>
        <v>created_date 	date default on null  	sysdate not null,</v>
      </c>
    </row>
    <row r="9" spans="1:11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t="str">
        <f t="shared" ca="1" si="0"/>
        <v>last_updated_date 	date default on null  	sysdate not null,</v>
      </c>
    </row>
    <row r="10" spans="1:11" x14ac:dyDescent="0.25">
      <c r="A10" s="9"/>
      <c r="B10" s="27"/>
      <c r="C10" t="s">
        <v>298</v>
      </c>
      <c r="D10" s="9" t="s">
        <v>294</v>
      </c>
      <c r="E10" s="8"/>
      <c r="F10" s="9"/>
      <c r="G10" s="9"/>
      <c r="I10" s="12"/>
      <c r="J10" s="12"/>
      <c r="K10" t="str">
        <f t="shared" ca="1" si="0"/>
        <v>created_by 	varchar2(30),</v>
      </c>
    </row>
    <row r="11" spans="1:11" x14ac:dyDescent="0.25">
      <c r="A11" s="9"/>
      <c r="B11" s="27"/>
      <c r="C11" t="s">
        <v>299</v>
      </c>
      <c r="D11" s="9" t="s">
        <v>294</v>
      </c>
      <c r="E11" s="8"/>
      <c r="F11" s="9"/>
      <c r="G11" s="9"/>
      <c r="I11" s="12"/>
      <c r="J11" s="12"/>
      <c r="K11" t="str">
        <f t="shared" ca="1" si="0"/>
        <v>last_updated_by 	varchar2(30),</v>
      </c>
    </row>
    <row r="12" spans="1:11" x14ac:dyDescent="0.25">
      <c r="C12" t="s">
        <v>805</v>
      </c>
      <c r="D12" t="s">
        <v>592</v>
      </c>
      <c r="E12" s="11" t="s">
        <v>1054</v>
      </c>
      <c r="H12" t="s">
        <v>271</v>
      </c>
      <c r="I12" t="s">
        <v>20</v>
      </c>
      <c r="K12" t="str">
        <f t="shared" ca="1" si="0"/>
        <v>bpm_id 	number(15,0) not null,</v>
      </c>
    </row>
    <row r="13" spans="1:11" x14ac:dyDescent="0.25">
      <c r="C13" t="s">
        <v>806</v>
      </c>
      <c r="D13" t="s">
        <v>528</v>
      </c>
      <c r="E13" s="11" t="s">
        <v>1803</v>
      </c>
      <c r="H13" t="s">
        <v>271</v>
      </c>
      <c r="I13" t="s">
        <v>21</v>
      </c>
      <c r="K13" t="str">
        <f t="shared" ca="1" si="0"/>
        <v>bpm_app_id 	varchar2(32) not null,</v>
      </c>
    </row>
    <row r="14" spans="1:11" x14ac:dyDescent="0.25">
      <c r="C14" t="s">
        <v>807</v>
      </c>
      <c r="D14" t="s">
        <v>291</v>
      </c>
      <c r="E14" s="11" t="s">
        <v>1054</v>
      </c>
      <c r="H14" t="s">
        <v>271</v>
      </c>
      <c r="I14" t="s">
        <v>23</v>
      </c>
      <c r="K14" t="str">
        <f t="shared" ca="1" si="0"/>
        <v>bpm_app_number 	number(10,0) not null,
CONSTRAINT PK_CREDIT_APP_BPM PRIMARY KEY (id));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3" workbookViewId="0">
      <selection activeCell="C20" sqref="C20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963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CREDIT_APP_COMMODITIES(id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3" t="s">
        <v>833</v>
      </c>
      <c r="J6" s="12"/>
      <c r="K6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8"/>
      <c r="B7" s="8"/>
      <c r="C7" s="8" t="s">
        <v>861</v>
      </c>
      <c r="D7" s="9" t="s">
        <v>286</v>
      </c>
      <c r="E7" s="8" t="s">
        <v>1104</v>
      </c>
      <c r="G7" s="33"/>
      <c r="J7" s="12"/>
      <c r="K7" t="str">
        <f t="shared" ca="1" si="0"/>
        <v>comm_seq 	int not null,</v>
      </c>
    </row>
    <row r="8" spans="1:11" x14ac:dyDescent="0.25">
      <c r="A8" s="9"/>
      <c r="B8" s="27"/>
      <c r="C8" s="8" t="s">
        <v>295</v>
      </c>
      <c r="D8" s="9" t="s">
        <v>712</v>
      </c>
      <c r="E8" s="8" t="s">
        <v>1054</v>
      </c>
      <c r="F8" s="9" t="s">
        <v>707</v>
      </c>
      <c r="G8" s="9"/>
      <c r="J8" s="12"/>
      <c r="K8" t="str">
        <f t="shared" ca="1" si="0"/>
        <v>record_status 	varchar2(1) default on null 'A' not null,</v>
      </c>
    </row>
    <row r="9" spans="1:11" x14ac:dyDescent="0.25">
      <c r="A9" s="9"/>
      <c r="B9" s="27"/>
      <c r="C9" t="s">
        <v>296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t="str">
        <f t="shared" ca="1" si="0"/>
        <v>created_date 	date default on null  	sysdate not null,</v>
      </c>
    </row>
    <row r="10" spans="1:11" x14ac:dyDescent="0.25">
      <c r="A10" s="9"/>
      <c r="B10" s="27"/>
      <c r="C10" t="s">
        <v>297</v>
      </c>
      <c r="D10" s="9" t="s">
        <v>290</v>
      </c>
      <c r="E10" s="8" t="s">
        <v>1054</v>
      </c>
      <c r="F10" s="9" t="s">
        <v>706</v>
      </c>
      <c r="G10" s="9"/>
      <c r="I10" s="12"/>
      <c r="J10" s="12"/>
      <c r="K10" t="str">
        <f t="shared" ca="1" si="0"/>
        <v>last_updated_date 	date default on null  	sysdate not null,</v>
      </c>
    </row>
    <row r="11" spans="1:11" x14ac:dyDescent="0.25">
      <c r="A11" s="9"/>
      <c r="B11" s="27"/>
      <c r="C11" t="s">
        <v>298</v>
      </c>
      <c r="D11" s="9" t="s">
        <v>294</v>
      </c>
      <c r="E11" s="8"/>
      <c r="F11" s="9"/>
      <c r="G11" s="9"/>
      <c r="I11" s="12"/>
      <c r="J11" s="12"/>
      <c r="K11" t="str">
        <f t="shared" ca="1" si="0"/>
        <v>created_by 	varchar2(30),</v>
      </c>
    </row>
    <row r="12" spans="1:11" x14ac:dyDescent="0.25">
      <c r="A12" s="9"/>
      <c r="B12" s="27"/>
      <c r="C12" t="s">
        <v>299</v>
      </c>
      <c r="D12" s="9" t="s">
        <v>294</v>
      </c>
      <c r="E12" s="8"/>
      <c r="F12" s="9"/>
      <c r="G12" s="9"/>
      <c r="I12" s="12"/>
      <c r="J12" s="12"/>
      <c r="K12" t="str">
        <f t="shared" ca="1" si="0"/>
        <v>last_updated_by 	varchar2(30),</v>
      </c>
    </row>
    <row r="13" spans="1:11" ht="30" x14ac:dyDescent="0.25">
      <c r="B13" s="14" t="s">
        <v>1098</v>
      </c>
      <c r="C13" t="s">
        <v>855</v>
      </c>
      <c r="D13" s="29" t="s">
        <v>286</v>
      </c>
      <c r="E13" t="s">
        <v>1105</v>
      </c>
      <c r="G13" s="24" t="s">
        <v>1461</v>
      </c>
      <c r="K13" t="str">
        <f t="shared" ca="1" si="0"/>
        <v>comm_id 	int not null,</v>
      </c>
    </row>
    <row r="14" spans="1:11" x14ac:dyDescent="0.25">
      <c r="B14" s="14" t="s">
        <v>1097</v>
      </c>
      <c r="C14" t="s">
        <v>856</v>
      </c>
      <c r="D14" s="9" t="s">
        <v>294</v>
      </c>
      <c r="H14" t="s">
        <v>271</v>
      </c>
      <c r="I14" t="s">
        <v>198</v>
      </c>
      <c r="K14" t="str">
        <f t="shared" ca="1" si="0"/>
        <v>frame_number 	varchar2(30),</v>
      </c>
    </row>
    <row r="15" spans="1:11" x14ac:dyDescent="0.25">
      <c r="B15" s="14" t="s">
        <v>1099</v>
      </c>
      <c r="C15" t="s">
        <v>854</v>
      </c>
      <c r="D15" t="s">
        <v>593</v>
      </c>
      <c r="H15" t="s">
        <v>271</v>
      </c>
      <c r="I15" t="s">
        <v>860</v>
      </c>
      <c r="K15" t="str">
        <f t="shared" ca="1" si="0"/>
        <v>price 	number(13,2),</v>
      </c>
    </row>
    <row r="16" spans="1:11" x14ac:dyDescent="0.25">
      <c r="B16" s="14" t="s">
        <v>1100</v>
      </c>
      <c r="C16" t="s">
        <v>857</v>
      </c>
      <c r="D16" s="9" t="s">
        <v>294</v>
      </c>
      <c r="H16" t="s">
        <v>858</v>
      </c>
      <c r="I16" t="s">
        <v>859</v>
      </c>
      <c r="K16" t="str">
        <f t="shared" ca="1" si="0"/>
        <v>serial_number 	varchar2(30),</v>
      </c>
    </row>
    <row r="17" spans="2:11" x14ac:dyDescent="0.25">
      <c r="B17" s="14" t="s">
        <v>1101</v>
      </c>
      <c r="C17" t="s">
        <v>853</v>
      </c>
      <c r="D17" t="s">
        <v>8</v>
      </c>
      <c r="H17" t="s">
        <v>271</v>
      </c>
      <c r="I17" t="s">
        <v>196</v>
      </c>
      <c r="K17" t="str">
        <f t="shared" ca="1" si="0"/>
        <v>model 	varchar2(50),</v>
      </c>
    </row>
    <row r="18" spans="2:11" ht="30" x14ac:dyDescent="0.25">
      <c r="B18" s="14" t="s">
        <v>1096</v>
      </c>
      <c r="C18" t="s">
        <v>1676</v>
      </c>
      <c r="D18" s="29" t="s">
        <v>286</v>
      </c>
      <c r="G18" s="24" t="s">
        <v>1677</v>
      </c>
      <c r="K18" t="str">
        <f t="shared" ca="1" si="0"/>
        <v>pos_id 	int,</v>
      </c>
    </row>
    <row r="19" spans="2:11" x14ac:dyDescent="0.25">
      <c r="B19" s="14" t="s">
        <v>1095</v>
      </c>
      <c r="C19" s="12" t="s">
        <v>503</v>
      </c>
      <c r="D19" s="12" t="s">
        <v>593</v>
      </c>
      <c r="H19" t="s">
        <v>271</v>
      </c>
      <c r="I19" t="s">
        <v>79</v>
      </c>
      <c r="K19" t="str">
        <f t="shared" ca="1" si="0"/>
        <v>advance_amount 	number(13,2),</v>
      </c>
    </row>
    <row r="20" spans="2:11" x14ac:dyDescent="0.25">
      <c r="B20" s="14" t="s">
        <v>871</v>
      </c>
      <c r="C20" t="s">
        <v>870</v>
      </c>
      <c r="D20" s="12" t="s">
        <v>594</v>
      </c>
      <c r="K20" t="str">
        <f t="shared" ca="1" si="0"/>
        <v>discount_rate 	number(13,5),
CONSTRAINT PK_CREDIT_APP_COMMODITIES PRIMARY KEY (id));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B1" workbookViewId="0">
      <selection activeCell="E16" sqref="E16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1462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9"/>
      <c r="B5" s="27"/>
      <c r="C5" s="8" t="s">
        <v>295</v>
      </c>
      <c r="D5" s="9" t="s">
        <v>712</v>
      </c>
      <c r="E5" s="8" t="s">
        <v>1054</v>
      </c>
      <c r="F5" s="9" t="s">
        <v>707</v>
      </c>
      <c r="G5" s="9"/>
      <c r="J5" s="12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record_status 	varchar2(1) default on null 'A' not null,</v>
      </c>
    </row>
    <row r="6" spans="1:11" ht="30" x14ac:dyDescent="0.25">
      <c r="A6" s="9"/>
      <c r="B6" s="27"/>
      <c r="C6" t="s">
        <v>851</v>
      </c>
      <c r="D6" s="9" t="s">
        <v>286</v>
      </c>
      <c r="E6" s="8" t="s">
        <v>1054</v>
      </c>
      <c r="F6" s="9"/>
      <c r="G6" s="24" t="s">
        <v>852</v>
      </c>
      <c r="I6" s="12"/>
      <c r="J6" s="12"/>
      <c r="K6" s="48" t="str">
        <f t="shared" ref="K6:K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brand_id 	int not null,</v>
      </c>
    </row>
    <row r="7" spans="1:11" ht="30" x14ac:dyDescent="0.25">
      <c r="A7" s="9"/>
      <c r="B7" s="27"/>
      <c r="C7" s="48" t="s">
        <v>855</v>
      </c>
      <c r="D7" s="9" t="s">
        <v>286</v>
      </c>
      <c r="E7" s="8" t="s">
        <v>1054</v>
      </c>
      <c r="F7" s="9"/>
      <c r="G7" s="24" t="s">
        <v>1461</v>
      </c>
      <c r="I7" s="12"/>
      <c r="J7" s="12"/>
      <c r="K7" s="48" t="str">
        <f t="shared" ca="1" si="0"/>
        <v>comm_id 	int not null,
CONSTRAINT PK_COMM_BRAND PRIMARY KEY (id));</v>
      </c>
    </row>
    <row r="8" spans="1:11" x14ac:dyDescent="0.25">
      <c r="D8" s="29"/>
    </row>
    <row r="9" spans="1:11" x14ac:dyDescent="0.25">
      <c r="D9" s="2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B7" zoomScaleNormal="100" workbookViewId="0">
      <selection activeCell="E14" sqref="E14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964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CODE_TABLE(id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2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A11" s="9"/>
      <c r="B11" s="9"/>
      <c r="C11" t="s">
        <v>461</v>
      </c>
      <c r="D11" s="9" t="s">
        <v>286</v>
      </c>
      <c r="E11" s="8"/>
      <c r="F11" s="9"/>
      <c r="G11" s="9"/>
      <c r="H11" s="11"/>
      <c r="I11" s="12"/>
      <c r="J11" s="12"/>
      <c r="K11" s="48" t="str">
        <f t="shared" ca="1" si="0"/>
        <v>parent_id 	int,</v>
      </c>
    </row>
    <row r="12" spans="1:11" s="48" customFormat="1" x14ac:dyDescent="0.25">
      <c r="A12" s="9"/>
      <c r="B12" s="9"/>
      <c r="C12" s="48" t="s">
        <v>1209</v>
      </c>
      <c r="D12" s="9" t="s">
        <v>286</v>
      </c>
      <c r="E12" s="8" t="s">
        <v>573</v>
      </c>
      <c r="F12" s="9">
        <v>0</v>
      </c>
      <c r="G12" s="9"/>
      <c r="H12" s="11"/>
      <c r="I12" s="49"/>
      <c r="J12" s="49"/>
      <c r="K12" s="48" t="str">
        <f t="shared" ca="1" si="0"/>
        <v>product_cat_id 	int default on null  	0,</v>
      </c>
    </row>
    <row r="13" spans="1:11" s="48" customFormat="1" ht="45" x14ac:dyDescent="0.25">
      <c r="A13" s="9"/>
      <c r="B13" s="9"/>
      <c r="C13" s="48" t="s">
        <v>600</v>
      </c>
      <c r="D13" s="9" t="s">
        <v>286</v>
      </c>
      <c r="E13" s="8" t="s">
        <v>573</v>
      </c>
      <c r="F13" s="9">
        <v>0</v>
      </c>
      <c r="G13" s="27" t="s">
        <v>1218</v>
      </c>
      <c r="H13" s="11"/>
      <c r="I13" s="49"/>
      <c r="J13" s="49"/>
      <c r="K13" s="48" t="str">
        <f t="shared" ca="1" si="0"/>
        <v>product_group_id 	int default on null  	0,</v>
      </c>
    </row>
    <row r="14" spans="1:11" s="48" customFormat="1" ht="30" x14ac:dyDescent="0.25">
      <c r="A14" s="9"/>
      <c r="B14" s="9"/>
      <c r="C14" s="48" t="s">
        <v>589</v>
      </c>
      <c r="D14" s="9" t="s">
        <v>286</v>
      </c>
      <c r="E14" s="8" t="s">
        <v>573</v>
      </c>
      <c r="F14" s="9">
        <v>0</v>
      </c>
      <c r="G14" s="27" t="s">
        <v>1217</v>
      </c>
      <c r="H14" s="11"/>
      <c r="I14" s="49"/>
      <c r="J14" s="49"/>
      <c r="K14" s="48" t="str">
        <f t="shared" ca="1" si="0"/>
        <v>product_id 	int default on null  	0,</v>
      </c>
    </row>
    <row r="15" spans="1:11" x14ac:dyDescent="0.25">
      <c r="A15" s="9"/>
      <c r="B15" s="9"/>
      <c r="C15" t="s">
        <v>1113</v>
      </c>
      <c r="D15" s="9" t="s">
        <v>457</v>
      </c>
      <c r="F15" s="9"/>
      <c r="G15" s="9"/>
      <c r="H15" s="11"/>
      <c r="I15" s="12"/>
      <c r="J15" s="12"/>
      <c r="K15" s="48" t="str">
        <f t="shared" ca="1" si="0"/>
        <v>code_group 	varchar2(5),</v>
      </c>
    </row>
    <row r="16" spans="1:11" x14ac:dyDescent="0.25">
      <c r="A16" s="9"/>
      <c r="B16" s="9"/>
      <c r="C16" t="s">
        <v>456</v>
      </c>
      <c r="D16" s="9" t="s">
        <v>6</v>
      </c>
      <c r="E16" s="8" t="s">
        <v>1104</v>
      </c>
      <c r="F16" s="9"/>
      <c r="G16" s="9"/>
      <c r="H16" s="11"/>
      <c r="I16" s="12"/>
      <c r="J16" s="12"/>
      <c r="K16" s="48" t="str">
        <f t="shared" ca="1" si="0"/>
        <v>category 	varchar2(10) not null,</v>
      </c>
    </row>
    <row r="17" spans="1:11" x14ac:dyDescent="0.25">
      <c r="A17" s="12"/>
      <c r="B17" s="12"/>
      <c r="C17" t="s">
        <v>1119</v>
      </c>
      <c r="D17" s="9" t="s">
        <v>294</v>
      </c>
      <c r="E17" s="8" t="s">
        <v>1104</v>
      </c>
      <c r="F17" s="12"/>
      <c r="G17" s="12"/>
      <c r="J17" s="12"/>
      <c r="K17" s="48" t="str">
        <f t="shared" ca="1" si="0"/>
        <v>code_value1 	varchar2(30) not null,</v>
      </c>
    </row>
    <row r="18" spans="1:11" x14ac:dyDescent="0.25">
      <c r="A18" s="12"/>
      <c r="B18" s="12"/>
      <c r="C18" t="s">
        <v>1120</v>
      </c>
      <c r="D18" s="9" t="s">
        <v>8</v>
      </c>
      <c r="E18" s="12"/>
      <c r="G18" s="12"/>
      <c r="J18" s="12"/>
      <c r="K18" s="48" t="str">
        <f t="shared" ca="1" si="0"/>
        <v>code_value2 	varchar2(50),</v>
      </c>
    </row>
    <row r="19" spans="1:11" x14ac:dyDescent="0.25">
      <c r="A19" s="12"/>
      <c r="B19" s="12"/>
      <c r="C19" t="s">
        <v>1112</v>
      </c>
      <c r="D19" t="s">
        <v>913</v>
      </c>
      <c r="E19" s="12"/>
      <c r="F19" s="12"/>
      <c r="G19" s="12"/>
      <c r="J19" s="12"/>
      <c r="K19" s="48" t="str">
        <f t="shared" ca="1" si="0"/>
        <v>code_message_key 	varchar2 (100),</v>
      </c>
    </row>
    <row r="20" spans="1:11" x14ac:dyDescent="0.25">
      <c r="A20" s="12"/>
      <c r="B20" s="12"/>
      <c r="C20" s="12" t="s">
        <v>459</v>
      </c>
      <c r="D20" s="9" t="s">
        <v>288</v>
      </c>
      <c r="E20" s="12"/>
      <c r="F20" s="12"/>
      <c r="G20" s="12"/>
      <c r="H20" s="12"/>
      <c r="I20" s="12"/>
      <c r="J20" s="12"/>
      <c r="K20" s="48" t="str">
        <f t="shared" ca="1" si="0"/>
        <v>description1 	varchar2(200),</v>
      </c>
    </row>
    <row r="21" spans="1:11" x14ac:dyDescent="0.25">
      <c r="A21" s="12"/>
      <c r="B21" s="12"/>
      <c r="C21" s="12" t="s">
        <v>460</v>
      </c>
      <c r="D21" s="9" t="s">
        <v>288</v>
      </c>
      <c r="E21" s="12"/>
      <c r="F21" s="12"/>
      <c r="G21" s="12"/>
      <c r="H21" s="12"/>
      <c r="I21" s="12"/>
      <c r="J21" s="12"/>
      <c r="K21" s="48" t="str">
        <f t="shared" ca="1" si="0"/>
        <v>description2 	varchar2(200),</v>
      </c>
    </row>
    <row r="22" spans="1:11" x14ac:dyDescent="0.25">
      <c r="C22" t="s">
        <v>734</v>
      </c>
      <c r="D22" s="9" t="s">
        <v>712</v>
      </c>
      <c r="F22" t="s">
        <v>707</v>
      </c>
      <c r="K22" s="48" t="str">
        <f t="shared" ca="1" si="0"/>
        <v>status 	varchar2(1) default on null 'A',</v>
      </c>
    </row>
    <row r="23" spans="1:11" x14ac:dyDescent="0.25">
      <c r="C23" t="s">
        <v>1206</v>
      </c>
      <c r="D23" s="29" t="s">
        <v>9</v>
      </c>
      <c r="K23" s="48" t="str">
        <f t="shared" ca="1" si="0"/>
        <v>reference 	varchar2(100),
CONSTRAINT PK_CODE_TABLE PRIMARY KEY (id));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G8" sqref="G8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1196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9"/>
      <c r="B5" s="9"/>
      <c r="C5" s="48" t="s">
        <v>20</v>
      </c>
      <c r="D5" s="9" t="s">
        <v>286</v>
      </c>
      <c r="E5" s="8" t="s">
        <v>7</v>
      </c>
      <c r="F5" s="9"/>
      <c r="G5" s="9"/>
      <c r="H5" s="11"/>
      <c r="I5" s="49"/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PARAMETERS(id 	int,</v>
      </c>
    </row>
    <row r="6" spans="1:11" x14ac:dyDescent="0.25">
      <c r="A6" s="9"/>
      <c r="B6" s="9"/>
      <c r="C6" s="48" t="s">
        <v>1197</v>
      </c>
      <c r="D6" s="9" t="s">
        <v>458</v>
      </c>
      <c r="E6" s="8" t="s">
        <v>1104</v>
      </c>
      <c r="F6" s="9"/>
      <c r="G6" s="9"/>
      <c r="H6" s="11"/>
      <c r="I6" s="49"/>
      <c r="J6" s="49"/>
      <c r="K6" s="48" t="str">
        <f t="shared" ref="K6:K1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param_name 	varchar2(20) not null,</v>
      </c>
    </row>
    <row r="7" spans="1:11" x14ac:dyDescent="0.25">
      <c r="A7" s="9"/>
      <c r="B7" s="9"/>
      <c r="C7" s="48" t="s">
        <v>1198</v>
      </c>
      <c r="D7" s="48" t="s">
        <v>1201</v>
      </c>
      <c r="E7" s="8" t="s">
        <v>1054</v>
      </c>
      <c r="F7" s="9"/>
      <c r="G7" s="9"/>
      <c r="H7" s="11"/>
      <c r="I7" s="49"/>
      <c r="J7" s="49"/>
      <c r="K7" s="48" t="str">
        <f t="shared" ca="1" si="0"/>
        <v>param_value 	varchar2 (50) not null,</v>
      </c>
    </row>
    <row r="8" spans="1:11" ht="60" x14ac:dyDescent="0.25">
      <c r="A8" s="9"/>
      <c r="B8" s="9"/>
      <c r="C8" s="48" t="s">
        <v>1199</v>
      </c>
      <c r="D8" s="9" t="s">
        <v>712</v>
      </c>
      <c r="E8" s="8" t="s">
        <v>1054</v>
      </c>
      <c r="F8" s="9"/>
      <c r="G8" s="27" t="s">
        <v>1202</v>
      </c>
      <c r="H8" s="11"/>
      <c r="I8" s="49"/>
      <c r="J8" s="49"/>
      <c r="K8" s="48" t="str">
        <f t="shared" ca="1" si="0"/>
        <v>param_data_type 	varchar2(1) not null,</v>
      </c>
    </row>
    <row r="9" spans="1:11" x14ac:dyDescent="0.25">
      <c r="A9" s="49"/>
      <c r="B9" s="49"/>
      <c r="C9" s="49" t="s">
        <v>1200</v>
      </c>
      <c r="D9" s="9" t="s">
        <v>9</v>
      </c>
      <c r="E9" s="49"/>
      <c r="F9" s="49"/>
      <c r="G9" s="49"/>
      <c r="H9" s="49"/>
      <c r="I9" s="49"/>
      <c r="J9" s="49"/>
      <c r="K9" s="48" t="str">
        <f t="shared" ca="1" si="0"/>
        <v>param_description 	varchar2(100),</v>
      </c>
    </row>
    <row r="10" spans="1:11" x14ac:dyDescent="0.25">
      <c r="C10" s="48" t="s">
        <v>734</v>
      </c>
      <c r="D10" s="9" t="s">
        <v>712</v>
      </c>
      <c r="E10" s="11" t="s">
        <v>1054</v>
      </c>
      <c r="F10" s="48" t="s">
        <v>707</v>
      </c>
      <c r="K10" s="48" t="str">
        <f t="shared" ca="1" si="0"/>
        <v>status 	varchar2(1) default on null 'A' not null,
CONSTRAINT PK_PARAMETERS PRIMARY KEY (id));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B1" workbookViewId="0">
      <selection activeCell="D7" sqref="D7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9.7109375" style="48" customWidth="1"/>
    <col min="8" max="8" width="11.570312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1660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9"/>
      <c r="B5" s="9"/>
      <c r="C5" s="48" t="s">
        <v>1661</v>
      </c>
      <c r="D5" s="9" t="s">
        <v>286</v>
      </c>
      <c r="E5" s="8" t="s">
        <v>7</v>
      </c>
      <c r="F5" s="9"/>
      <c r="G5" s="9"/>
      <c r="H5" s="11"/>
      <c r="I5" s="49"/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PARAMETER_DETAIL(param_id 	int,</v>
      </c>
    </row>
    <row r="6" spans="1:11" x14ac:dyDescent="0.25">
      <c r="A6" s="9"/>
      <c r="B6" s="9"/>
      <c r="C6" s="48" t="s">
        <v>946</v>
      </c>
      <c r="D6" s="9" t="s">
        <v>712</v>
      </c>
      <c r="E6" s="8" t="s">
        <v>1104</v>
      </c>
      <c r="F6" s="9"/>
      <c r="G6" s="27" t="s">
        <v>1662</v>
      </c>
      <c r="H6" s="11"/>
      <c r="I6" s="49"/>
      <c r="J6" s="49"/>
      <c r="K6" s="48" t="str">
        <f t="shared" ref="K6:K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object_type 	varchar2(1) not null,</v>
      </c>
    </row>
    <row r="7" spans="1:11" ht="30" x14ac:dyDescent="0.25">
      <c r="A7" s="9"/>
      <c r="B7" s="9"/>
      <c r="C7" s="48" t="s">
        <v>948</v>
      </c>
      <c r="D7" s="54" t="s">
        <v>286</v>
      </c>
      <c r="E7" s="8" t="s">
        <v>1104</v>
      </c>
      <c r="F7" s="9">
        <v>0</v>
      </c>
      <c r="G7" s="27" t="s">
        <v>1663</v>
      </c>
      <c r="H7" s="11"/>
      <c r="I7" s="49"/>
      <c r="J7" s="49"/>
      <c r="K7" s="48" t="str">
        <f t="shared" ca="1" si="0"/>
        <v>object_id 	int default on null  	0 not null,</v>
      </c>
    </row>
    <row r="8" spans="1:11" x14ac:dyDescent="0.25">
      <c r="C8" s="48" t="s">
        <v>734</v>
      </c>
      <c r="D8" s="9" t="s">
        <v>712</v>
      </c>
      <c r="E8" s="11" t="s">
        <v>1054</v>
      </c>
      <c r="F8" s="48" t="s">
        <v>707</v>
      </c>
      <c r="K8" s="48" t="str">
        <f t="shared" ca="1" si="0"/>
        <v>status 	varchar2(1) default on null 'A' not null,
CONSTRAINT PK_PARAMETER_DETAIL PRIMARY KEY (id));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C1" workbookViewId="0">
      <selection activeCell="K5" sqref="K5:K12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2040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9"/>
      <c r="B5" s="9"/>
      <c r="C5" s="48" t="s">
        <v>20</v>
      </c>
      <c r="D5" s="9" t="s">
        <v>286</v>
      </c>
      <c r="E5" s="8" t="s">
        <v>7</v>
      </c>
      <c r="F5" s="9"/>
      <c r="G5" s="9"/>
      <c r="H5" s="11"/>
      <c r="I5" s="49"/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SYSTEM_DEFINE_FIELDS(id 	int,</v>
      </c>
    </row>
    <row r="6" spans="1:11" x14ac:dyDescent="0.25">
      <c r="A6" s="9"/>
      <c r="B6" s="9"/>
      <c r="C6" s="48" t="s">
        <v>2041</v>
      </c>
      <c r="D6" s="9" t="s">
        <v>645</v>
      </c>
      <c r="E6" s="8" t="s">
        <v>1997</v>
      </c>
      <c r="F6" s="9"/>
      <c r="G6" s="9"/>
      <c r="H6" s="11"/>
      <c r="I6" s="49"/>
      <c r="J6" s="49"/>
      <c r="K6" s="48" t="str">
        <f t="shared" ref="K6:K1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system 	varchar2(3) not null,</v>
      </c>
    </row>
    <row r="7" spans="1:11" x14ac:dyDescent="0.25">
      <c r="A7" s="9"/>
      <c r="B7" s="9"/>
      <c r="C7" s="48" t="s">
        <v>2042</v>
      </c>
      <c r="D7" s="48" t="s">
        <v>286</v>
      </c>
      <c r="E7" s="8" t="s">
        <v>1997</v>
      </c>
      <c r="F7" s="9"/>
      <c r="G7" s="9"/>
      <c r="H7" s="11"/>
      <c r="I7" s="49"/>
      <c r="J7" s="49"/>
      <c r="K7" s="48" t="str">
        <f t="shared" ca="1" si="0"/>
        <v>code_table_id 	int not null,</v>
      </c>
    </row>
    <row r="8" spans="1:11" x14ac:dyDescent="0.25">
      <c r="A8" s="9"/>
      <c r="B8" s="9"/>
      <c r="C8" s="55" t="s">
        <v>456</v>
      </c>
      <c r="D8" s="9" t="s">
        <v>6</v>
      </c>
      <c r="E8" s="8" t="s">
        <v>1054</v>
      </c>
      <c r="F8" s="9"/>
      <c r="G8" s="9"/>
      <c r="H8" s="11"/>
      <c r="I8" s="49"/>
      <c r="J8" s="49"/>
      <c r="K8" s="48" t="str">
        <f t="shared" ca="1" si="0"/>
        <v>category 	varchar2(10) not null,</v>
      </c>
    </row>
    <row r="9" spans="1:11" x14ac:dyDescent="0.25">
      <c r="A9" s="9"/>
      <c r="B9" s="9"/>
      <c r="C9" s="48" t="s">
        <v>2043</v>
      </c>
      <c r="D9" s="9" t="s">
        <v>294</v>
      </c>
      <c r="E9" s="8" t="s">
        <v>1054</v>
      </c>
      <c r="F9" s="9"/>
      <c r="G9" s="27"/>
      <c r="H9" s="11"/>
      <c r="I9" s="49"/>
      <c r="J9" s="49"/>
      <c r="K9" s="48" t="str">
        <f t="shared" ca="1" si="0"/>
        <v>code_table_value 	varchar2(30) not null,</v>
      </c>
    </row>
    <row r="10" spans="1:11" x14ac:dyDescent="0.25">
      <c r="A10" s="49"/>
      <c r="B10" s="49"/>
      <c r="C10" s="49" t="s">
        <v>2044</v>
      </c>
      <c r="D10" s="9" t="s">
        <v>294</v>
      </c>
      <c r="E10" s="49" t="s">
        <v>1054</v>
      </c>
      <c r="F10" s="49"/>
      <c r="G10" s="49"/>
      <c r="H10" s="49"/>
      <c r="I10" s="49"/>
      <c r="J10" s="49"/>
      <c r="K10" s="48" t="str">
        <f t="shared" ca="1" si="0"/>
        <v>system_value 	varchar2(30) not null,</v>
      </c>
    </row>
    <row r="11" spans="1:11" x14ac:dyDescent="0.25">
      <c r="A11" s="49"/>
      <c r="B11" s="49"/>
      <c r="C11" s="49" t="s">
        <v>912</v>
      </c>
      <c r="D11" s="9" t="s">
        <v>9</v>
      </c>
      <c r="E11" s="49"/>
      <c r="F11" s="49"/>
      <c r="G11" s="49"/>
      <c r="H11" s="49"/>
      <c r="I11" s="49"/>
      <c r="J11" s="49"/>
      <c r="K11" s="48" t="str">
        <f t="shared" ca="1" si="0"/>
        <v>description 	varchar2(100),</v>
      </c>
    </row>
    <row r="12" spans="1:11" x14ac:dyDescent="0.25">
      <c r="C12" s="48" t="s">
        <v>734</v>
      </c>
      <c r="D12" s="9" t="s">
        <v>712</v>
      </c>
      <c r="E12" s="11" t="s">
        <v>1054</v>
      </c>
      <c r="F12" s="48" t="s">
        <v>707</v>
      </c>
      <c r="K12" s="48" t="str">
        <f t="shared" ca="1" si="0"/>
        <v>status 	varchar2(1) default on null 'A' not null,
CONSTRAINT PK_SYSTEM_DEFINE_FIELDS PRIMARY KEY (id));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5" zoomScaleNormal="100" workbookViewId="0">
      <selection activeCell="D25" sqref="D25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45.28515625" customWidth="1"/>
    <col min="8" max="8" width="29.2851562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1129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POSTING_CONFIGURATION(id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2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s="48" customFormat="1" ht="90" x14ac:dyDescent="0.25">
      <c r="A11" s="9"/>
      <c r="B11" s="9"/>
      <c r="C11" s="48" t="s">
        <v>905</v>
      </c>
      <c r="D11" s="9" t="s">
        <v>286</v>
      </c>
      <c r="E11" s="8" t="s">
        <v>1104</v>
      </c>
      <c r="F11" s="9">
        <v>0</v>
      </c>
      <c r="G11" s="27" t="s">
        <v>1679</v>
      </c>
      <c r="H11" s="11"/>
      <c r="I11" s="49"/>
      <c r="J11" s="49"/>
      <c r="K11" s="48" t="str">
        <f t="shared" ca="1" si="0"/>
        <v>partner_id 	int default on null  	0 not null,</v>
      </c>
    </row>
    <row r="12" spans="1:11" ht="45" x14ac:dyDescent="0.25">
      <c r="A12" s="9"/>
      <c r="B12" s="9"/>
      <c r="C12" t="s">
        <v>1130</v>
      </c>
      <c r="D12" s="9" t="s">
        <v>645</v>
      </c>
      <c r="E12" s="8" t="s">
        <v>1997</v>
      </c>
      <c r="F12" s="9"/>
      <c r="G12" s="27" t="s">
        <v>1678</v>
      </c>
      <c r="H12" s="11"/>
      <c r="I12" s="12"/>
      <c r="J12" s="12"/>
      <c r="K12" s="48" t="str">
        <f t="shared" ca="1" si="0"/>
        <v>posting_group 	varchar2(3) not null,</v>
      </c>
    </row>
    <row r="13" spans="1:11" x14ac:dyDescent="0.25">
      <c r="A13" s="9"/>
      <c r="B13" s="9"/>
      <c r="C13" t="s">
        <v>1131</v>
      </c>
      <c r="D13" s="9" t="s">
        <v>286</v>
      </c>
      <c r="E13" s="8" t="s">
        <v>1997</v>
      </c>
      <c r="F13" s="9">
        <v>1</v>
      </c>
      <c r="G13" s="9"/>
      <c r="H13" s="11"/>
      <c r="I13" s="12"/>
      <c r="J13" s="12"/>
      <c r="K13" s="48" t="str">
        <f t="shared" ca="1" si="0"/>
        <v>posting_order 	int default on null  	1 not null,</v>
      </c>
    </row>
    <row r="14" spans="1:11" s="48" customFormat="1" ht="60" x14ac:dyDescent="0.25">
      <c r="A14" s="9"/>
      <c r="B14" s="9" t="s">
        <v>1213</v>
      </c>
      <c r="C14" s="48" t="s">
        <v>1655</v>
      </c>
      <c r="D14" s="9" t="s">
        <v>286</v>
      </c>
      <c r="E14" s="8" t="s">
        <v>1054</v>
      </c>
      <c r="F14" s="9"/>
      <c r="G14" s="50" t="s">
        <v>1656</v>
      </c>
      <c r="H14" s="24"/>
      <c r="I14" s="49"/>
      <c r="J14" s="49"/>
      <c r="K14" s="48" t="str">
        <f t="shared" ca="1" si="0"/>
        <v>transaction_type_id 	int not null,</v>
      </c>
    </row>
    <row r="15" spans="1:11" x14ac:dyDescent="0.25">
      <c r="A15" s="12"/>
      <c r="B15" s="12"/>
      <c r="C15" t="s">
        <v>1162</v>
      </c>
      <c r="D15" s="9" t="s">
        <v>712</v>
      </c>
      <c r="E15" s="11" t="s">
        <v>1054</v>
      </c>
      <c r="F15" s="12" t="s">
        <v>1161</v>
      </c>
      <c r="G15" s="12" t="s">
        <v>1657</v>
      </c>
      <c r="J15" s="12"/>
      <c r="K15" s="48" t="str">
        <f t="shared" ca="1" si="0"/>
        <v>debit_owner 	varchar2(1) default on null 'C' not null,</v>
      </c>
    </row>
    <row r="16" spans="1:11" x14ac:dyDescent="0.25">
      <c r="A16" s="9"/>
      <c r="B16" s="9"/>
      <c r="C16" t="s">
        <v>1132</v>
      </c>
      <c r="D16" s="9" t="s">
        <v>6</v>
      </c>
      <c r="E16" s="8" t="s">
        <v>1054</v>
      </c>
      <c r="F16" s="9"/>
      <c r="G16" s="9" t="s">
        <v>1212</v>
      </c>
      <c r="H16" s="11"/>
      <c r="I16" s="12"/>
      <c r="J16" s="12"/>
      <c r="K16" s="48" t="str">
        <f t="shared" ca="1" si="0"/>
        <v>debit_branch 	varchar2(10) not null,</v>
      </c>
    </row>
    <row r="17" spans="1:11" x14ac:dyDescent="0.25">
      <c r="A17" s="9"/>
      <c r="B17" s="9"/>
      <c r="C17" t="s">
        <v>1133</v>
      </c>
      <c r="D17" s="9" t="s">
        <v>645</v>
      </c>
      <c r="E17" s="8" t="s">
        <v>1054</v>
      </c>
      <c r="F17" s="9" t="s">
        <v>703</v>
      </c>
      <c r="G17" s="9"/>
      <c r="H17" s="11"/>
      <c r="I17" s="12"/>
      <c r="J17" s="12"/>
      <c r="K17" s="48" t="str">
        <f t="shared" ca="1" si="0"/>
        <v>debit_ccy 	varchar2(3) default on null 'VND' not null,</v>
      </c>
    </row>
    <row r="18" spans="1:11" ht="210" x14ac:dyDescent="0.25">
      <c r="A18" s="12"/>
      <c r="B18" s="12"/>
      <c r="C18" t="s">
        <v>1134</v>
      </c>
      <c r="D18" s="9" t="s">
        <v>458</v>
      </c>
      <c r="E18" s="11" t="s">
        <v>1054</v>
      </c>
      <c r="F18" s="12"/>
      <c r="G18" s="50" t="s">
        <v>1658</v>
      </c>
      <c r="J18" s="12"/>
      <c r="K18" s="48" t="str">
        <f t="shared" ca="1" si="0"/>
        <v>debit_account 	varchar2(20) not null,</v>
      </c>
    </row>
    <row r="19" spans="1:11" x14ac:dyDescent="0.25">
      <c r="A19" s="12"/>
      <c r="B19" s="12"/>
      <c r="C19" t="s">
        <v>1160</v>
      </c>
      <c r="D19" s="9" t="s">
        <v>712</v>
      </c>
      <c r="E19" s="11" t="s">
        <v>1054</v>
      </c>
      <c r="F19" s="12" t="s">
        <v>1161</v>
      </c>
      <c r="G19" s="49" t="s">
        <v>1657</v>
      </c>
      <c r="J19" s="12"/>
      <c r="K19" s="48" t="str">
        <f t="shared" ca="1" si="0"/>
        <v>credit_owner 	varchar2(1) default on null 'C' not null,</v>
      </c>
    </row>
    <row r="20" spans="1:11" x14ac:dyDescent="0.25">
      <c r="A20" s="12"/>
      <c r="B20" s="12"/>
      <c r="C20" t="s">
        <v>1135</v>
      </c>
      <c r="D20" s="9" t="s">
        <v>6</v>
      </c>
      <c r="E20" s="12" t="s">
        <v>1054</v>
      </c>
      <c r="F20" s="12"/>
      <c r="G20" s="9" t="s">
        <v>1212</v>
      </c>
      <c r="J20" s="12"/>
      <c r="K20" s="48" t="str">
        <f t="shared" ca="1" si="0"/>
        <v>credit_branch 	varchar2(10) not null,</v>
      </c>
    </row>
    <row r="21" spans="1:11" x14ac:dyDescent="0.25">
      <c r="A21" s="12"/>
      <c r="B21" s="12"/>
      <c r="C21" t="s">
        <v>1136</v>
      </c>
      <c r="D21" s="9" t="s">
        <v>645</v>
      </c>
      <c r="E21" s="12" t="s">
        <v>1054</v>
      </c>
      <c r="F21" s="12" t="s">
        <v>703</v>
      </c>
      <c r="G21" s="12"/>
      <c r="H21" s="12"/>
      <c r="I21" s="12"/>
      <c r="J21" s="12"/>
      <c r="K21" s="48" t="str">
        <f t="shared" ca="1" si="0"/>
        <v>credit_ccy 	varchar2(3) default on null 'VND' not null,</v>
      </c>
    </row>
    <row r="22" spans="1:11" ht="210" x14ac:dyDescent="0.25">
      <c r="A22" s="12"/>
      <c r="B22" s="12"/>
      <c r="C22" t="s">
        <v>1137</v>
      </c>
      <c r="D22" s="9" t="s">
        <v>458</v>
      </c>
      <c r="E22" s="12" t="s">
        <v>1054</v>
      </c>
      <c r="F22" s="12"/>
      <c r="G22" s="50" t="s">
        <v>1659</v>
      </c>
      <c r="H22" s="12"/>
      <c r="I22" s="12"/>
      <c r="J22" s="12"/>
      <c r="K22" s="48" t="str">
        <f t="shared" ca="1" si="0"/>
        <v>credit_account 	varchar2(20) not null,</v>
      </c>
    </row>
    <row r="23" spans="1:11" ht="45" x14ac:dyDescent="0.25">
      <c r="C23" t="s">
        <v>1138</v>
      </c>
      <c r="D23" s="12" t="s">
        <v>593</v>
      </c>
      <c r="G23" s="50" t="s">
        <v>1211</v>
      </c>
      <c r="K23" s="48" t="str">
        <f t="shared" ca="1" si="0"/>
        <v>amount 	number(13,2),</v>
      </c>
    </row>
    <row r="24" spans="1:11" ht="99.75" customHeight="1" x14ac:dyDescent="0.25">
      <c r="C24" t="s">
        <v>1139</v>
      </c>
      <c r="D24" s="9" t="s">
        <v>458</v>
      </c>
      <c r="E24" s="12" t="s">
        <v>1054</v>
      </c>
      <c r="G24" s="50" t="s">
        <v>1652</v>
      </c>
      <c r="K24" s="48" t="str">
        <f t="shared" ca="1" si="0"/>
        <v>amount_tag 	varchar2(20) not null,</v>
      </c>
    </row>
    <row r="25" spans="1:11" x14ac:dyDescent="0.25">
      <c r="C25" s="48" t="s">
        <v>1644</v>
      </c>
      <c r="D25" s="9" t="s">
        <v>645</v>
      </c>
      <c r="E25" s="49" t="s">
        <v>1054</v>
      </c>
      <c r="F25" t="s">
        <v>675</v>
      </c>
      <c r="G25" s="50" t="s">
        <v>1645</v>
      </c>
      <c r="K25" s="48" t="str">
        <f t="shared" ca="1" si="0"/>
        <v>posting_system 	varchar2(3) default on null 'T24' not null,
CONSTRAINT PK_POSTING_CONFIGURATION PRIMARY KEY (id));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workbookViewId="0">
      <selection activeCell="A20" sqref="A20"/>
    </sheetView>
  </sheetViews>
  <sheetFormatPr defaultColWidth="9.140625" defaultRowHeight="15" x14ac:dyDescent="0.25"/>
  <cols>
    <col min="1" max="1" width="38.5703125" style="48" bestFit="1" customWidth="1"/>
    <col min="2" max="2" width="17.28515625" style="48" customWidth="1"/>
    <col min="3" max="3" width="8.42578125" style="48" customWidth="1"/>
    <col min="4" max="4" width="14.7109375" style="48" bestFit="1" customWidth="1"/>
    <col min="5" max="5" width="8.5703125" style="48" customWidth="1"/>
    <col min="6" max="6" width="9.140625" style="48"/>
    <col min="7" max="7" width="29.42578125" style="48" bestFit="1" customWidth="1"/>
    <col min="8" max="8" width="33.85546875" style="48" customWidth="1"/>
    <col min="9" max="9" width="11.85546875" style="48" bestFit="1" customWidth="1"/>
    <col min="10" max="10" width="13.5703125" style="48" bestFit="1" customWidth="1"/>
    <col min="11" max="11" width="14.42578125" style="48" customWidth="1"/>
    <col min="12" max="12" width="15.7109375" style="48" customWidth="1"/>
    <col min="13" max="16384" width="9.140625" style="48"/>
  </cols>
  <sheetData>
    <row r="1" spans="1:14" x14ac:dyDescent="0.25">
      <c r="A1" s="7" t="s">
        <v>1236</v>
      </c>
      <c r="B1" s="7" t="s">
        <v>1237</v>
      </c>
      <c r="C1" s="7" t="s">
        <v>1448</v>
      </c>
      <c r="D1" s="7" t="s">
        <v>1449</v>
      </c>
      <c r="G1" s="7" t="s">
        <v>1527</v>
      </c>
      <c r="H1" s="7" t="s">
        <v>1568</v>
      </c>
      <c r="I1" s="7" t="s">
        <v>1529</v>
      </c>
      <c r="J1" s="7" t="s">
        <v>1528</v>
      </c>
      <c r="K1" s="7" t="s">
        <v>1631</v>
      </c>
    </row>
    <row r="2" spans="1:14" x14ac:dyDescent="0.25">
      <c r="A2" s="48" t="s">
        <v>1423</v>
      </c>
      <c r="B2" s="48" t="s">
        <v>1238</v>
      </c>
      <c r="C2" s="48" t="s">
        <v>1303</v>
      </c>
      <c r="D2" s="48" t="s">
        <v>1422</v>
      </c>
      <c r="E2" s="48" t="s">
        <v>1459</v>
      </c>
      <c r="G2" s="48" t="s">
        <v>1469</v>
      </c>
      <c r="H2" s="48" t="s">
        <v>1530</v>
      </c>
      <c r="I2" s="48" t="s">
        <v>1569</v>
      </c>
      <c r="J2" s="48" t="s">
        <v>1312</v>
      </c>
      <c r="K2" s="48" t="s">
        <v>1632</v>
      </c>
      <c r="L2" s="48" t="str">
        <f>"INSERT INTO CODE_TABLE(CODE_GROUP,CATEGORY,CODE_VALUE1,DESCRIPTION1,PARENT_ID) VALUES('" &amp; J2 &amp; "','" &amp; K2 &amp; "','" &amp; I2 &amp; "','" &amp; H2 &amp; "',(select ID from CODE_TABLE where CATEGORY = 'RSRET_REJ' and CODE_VALUE1 = '" &amp; K2 &amp; "'));"</f>
        <v>INSERT INTO CODE_TABLE(CODE_GROUP,CATEGORY,CODE_VALUE1,DESCRIPTION1,PARENT_ID) VALUES('APPR','APS_REJECT','APS_REJ01','Từ chối_Vấn đề tài chính KH',(select ID from CODE_TABLE where CATEGORY = 'RSRET_REJ' and CODE_VALUE1 = 'APS_REJECT'));</v>
      </c>
      <c r="M2" s="48" t="str">
        <f>"update UPL_BPM_SYSDETAIL set CODE_GROUP = '" &amp; J2 &amp; "', CATEGORY = '" &amp; I2 &amp; "' where BPM_CATEGORY_CODE = '" &amp; G2 &amp; "';"</f>
        <v>update UPL_BPM_SYSDETAIL set CODE_GROUP = 'APPR', CATEGORY = 'APS_REJ01' where BPM_CATEGORY_CODE = 'APPRAISAL_REJECT_01';</v>
      </c>
      <c r="N2" s="48" t="str">
        <f>"update CODE_TABLE set PARENT_ID = (select ID from CODE_TABLE where CATEGORY = 'RSRET_REJ' and CODE_VALUE1 = '" &amp; K2 &amp; "') where CATEGORY = '" &amp; K2 &amp; "' and CODE_VALUE1 = '" &amp; I2 &amp; "';"</f>
        <v>update CODE_TABLE set PARENT_ID = (select ID from CODE_TABLE where CATEGORY = 'RSRET_REJ' and CODE_VALUE1 = 'APS_REJECT') where CATEGORY = 'APS_REJECT' and CODE_VALUE1 = 'APS_REJ01';</v>
      </c>
    </row>
    <row r="3" spans="1:14" x14ac:dyDescent="0.25">
      <c r="A3" s="48" t="s">
        <v>1322</v>
      </c>
      <c r="B3" s="48" t="s">
        <v>1238</v>
      </c>
      <c r="C3" s="48" t="s">
        <v>1303</v>
      </c>
      <c r="D3" s="48" t="s">
        <v>1321</v>
      </c>
      <c r="E3" s="48" t="s">
        <v>1459</v>
      </c>
      <c r="G3" s="48" t="s">
        <v>1470</v>
      </c>
      <c r="H3" s="48" t="s">
        <v>1531</v>
      </c>
      <c r="I3" s="48" t="s">
        <v>1570</v>
      </c>
      <c r="J3" s="48" t="s">
        <v>1312</v>
      </c>
      <c r="K3" s="48" t="s">
        <v>1632</v>
      </c>
      <c r="L3" s="48" t="str">
        <f t="shared" ref="L3:L16" si="0">"INSERT INTO CODE_TABLE(CODE_GROUP,CATEGORY,CODE_VALUE1,DESCRIPTION1,PARENT_ID) VALUES('" &amp; J3 &amp; "','" &amp; K3 &amp; "','" &amp; I3 &amp; "','" &amp; H3 &amp; "',(select ID from CODE_TABLE where CATEGORY = 'RSRET_REJ' and CODE_VALUE1 = '" &amp; K3 &amp; "'));"</f>
        <v>INSERT INTO CODE_TABLE(CODE_GROUP,CATEGORY,CODE_VALUE1,DESCRIPTION1,PARENT_ID) VALUES('APPR','APS_REJECT','APS_REJ02','Từ chối_Các chỉ số tài chính không thỏa',(select ID from CODE_TABLE where CATEGORY = 'RSRET_REJ' and CODE_VALUE1 = 'APS_REJECT'));</v>
      </c>
      <c r="M3" s="48" t="str">
        <f t="shared" ref="M3:M59" si="1">"update UPL_BPM_SYSDETAIL set CODE_GROUP = '" &amp; J3 &amp; "', CATEGORY = '" &amp; I3 &amp; "' where BPM_CATEGORY_CODE = '" &amp; G3 &amp; "';"</f>
        <v>update UPL_BPM_SYSDETAIL set CODE_GROUP = 'APPR', CATEGORY = 'APS_REJ02' where BPM_CATEGORY_CODE = 'APPRAISAL_REJECT_02';</v>
      </c>
      <c r="N3" s="48" t="str">
        <f t="shared" ref="N3:N50" si="2">"update CODE_TABLE set PARENT_ID = (select ID from CODE_TABLE where CATEGORY = 'RSRET_REJ' and CODE_VALUE1 = '" &amp; K3 &amp; "') where CATEGORY = '" &amp; K3 &amp; "' and CODE_VALUE1 = '" &amp; I3 &amp; "';"</f>
        <v>update CODE_TABLE set PARENT_ID = (select ID from CODE_TABLE where CATEGORY = 'RSRET_REJ' and CODE_VALUE1 = 'APS_REJECT') where CATEGORY = 'APS_REJECT' and CODE_VALUE1 = 'APS_REJ02';</v>
      </c>
    </row>
    <row r="4" spans="1:14" x14ac:dyDescent="0.25">
      <c r="A4" s="48" t="s">
        <v>1239</v>
      </c>
      <c r="B4" s="48" t="s">
        <v>1238</v>
      </c>
      <c r="C4" s="48" t="s">
        <v>1312</v>
      </c>
      <c r="D4" s="48" t="s">
        <v>1323</v>
      </c>
      <c r="E4" s="48" t="s">
        <v>1459</v>
      </c>
      <c r="G4" s="48" t="s">
        <v>1471</v>
      </c>
      <c r="H4" s="48" t="s">
        <v>1532</v>
      </c>
      <c r="I4" s="48" t="s">
        <v>1571</v>
      </c>
      <c r="J4" s="48" t="s">
        <v>1312</v>
      </c>
      <c r="K4" s="48" t="s">
        <v>1632</v>
      </c>
      <c r="L4" s="48" t="str">
        <f t="shared" si="0"/>
        <v>INSERT INTO CODE_TABLE(CODE_GROUP,CATEGORY,CODE_VALUE1,DESCRIPTION1,PARENT_ID) VALUES('APPR','APS_REJECT','APS_REJ03','Từ chối_Thông tin LSTD',(select ID from CODE_TABLE where CATEGORY = 'RSRET_REJ' and CODE_VALUE1 = 'APS_REJECT'));</v>
      </c>
      <c r="M4" s="48" t="str">
        <f t="shared" si="1"/>
        <v>update UPL_BPM_SYSDETAIL set CODE_GROUP = 'APPR', CATEGORY = 'APS_REJ03' where BPM_CATEGORY_CODE = 'APPRAISAL_REJECT_03';</v>
      </c>
      <c r="N4" s="48" t="str">
        <f t="shared" si="2"/>
        <v>update CODE_TABLE set PARENT_ID = (select ID from CODE_TABLE where CATEGORY = 'RSRET_REJ' and CODE_VALUE1 = 'APS_REJECT') where CATEGORY = 'APS_REJECT' and CODE_VALUE1 = 'APS_REJ03';</v>
      </c>
    </row>
    <row r="5" spans="1:14" x14ac:dyDescent="0.25">
      <c r="A5" s="48" t="s">
        <v>1240</v>
      </c>
      <c r="B5" s="48" t="s">
        <v>1238</v>
      </c>
      <c r="C5" s="48" t="s">
        <v>1299</v>
      </c>
      <c r="D5" s="48" t="s">
        <v>1440</v>
      </c>
      <c r="E5" s="48" t="s">
        <v>1459</v>
      </c>
      <c r="G5" s="48" t="s">
        <v>1472</v>
      </c>
      <c r="H5" s="48" t="s">
        <v>1533</v>
      </c>
      <c r="I5" s="48" t="s">
        <v>1572</v>
      </c>
      <c r="J5" s="48" t="s">
        <v>1312</v>
      </c>
      <c r="K5" s="48" t="s">
        <v>1632</v>
      </c>
      <c r="L5" s="48" t="str">
        <f t="shared" si="0"/>
        <v>INSERT INTO CODE_TABLE(CODE_GROUP,CATEGORY,CODE_VALUE1,DESCRIPTION1,PARENT_ID) VALUES('APPR','APS_REJECT','APS_REJ04','Từ chối_Nghi ngờ giả mạo',(select ID from CODE_TABLE where CATEGORY = 'RSRET_REJ' and CODE_VALUE1 = 'APS_REJECT'));</v>
      </c>
      <c r="M5" s="48" t="str">
        <f t="shared" si="1"/>
        <v>update UPL_BPM_SYSDETAIL set CODE_GROUP = 'APPR', CATEGORY = 'APS_REJ04' where BPM_CATEGORY_CODE = 'APPRAISAL_REJECT_04';</v>
      </c>
      <c r="N5" s="48" t="str">
        <f t="shared" si="2"/>
        <v>update CODE_TABLE set PARENT_ID = (select ID from CODE_TABLE where CATEGORY = 'RSRET_REJ' and CODE_VALUE1 = 'APS_REJECT') where CATEGORY = 'APS_REJECT' and CODE_VALUE1 = 'APS_REJ04';</v>
      </c>
    </row>
    <row r="6" spans="1:14" x14ac:dyDescent="0.25">
      <c r="A6" s="48" t="s">
        <v>1241</v>
      </c>
      <c r="B6" s="48" t="s">
        <v>1238</v>
      </c>
      <c r="C6" s="48" t="s">
        <v>1303</v>
      </c>
      <c r="D6" s="48" t="s">
        <v>1332</v>
      </c>
      <c r="E6" s="48" t="s">
        <v>1459</v>
      </c>
      <c r="G6" s="48" t="s">
        <v>1473</v>
      </c>
      <c r="H6" s="48" t="s">
        <v>1534</v>
      </c>
      <c r="I6" s="48" t="s">
        <v>1573</v>
      </c>
      <c r="J6" s="48" t="s">
        <v>1312</v>
      </c>
      <c r="K6" s="48" t="s">
        <v>1632</v>
      </c>
      <c r="L6" s="48" t="str">
        <f t="shared" si="0"/>
        <v>INSERT INTO CODE_TABLE(CODE_GROUP,CATEGORY,CODE_VALUE1,DESCRIPTION1,PARENT_ID) VALUES('APPR','APS_REJECT','APS_REJ05','Từ chối_Vấn đề nhân thân KH',(select ID from CODE_TABLE where CATEGORY = 'RSRET_REJ' and CODE_VALUE1 = 'APS_REJECT'));</v>
      </c>
      <c r="M6" s="48" t="str">
        <f t="shared" si="1"/>
        <v>update UPL_BPM_SYSDETAIL set CODE_GROUP = 'APPR', CATEGORY = 'APS_REJ05' where BPM_CATEGORY_CODE = 'APPRAISAL_REJECT_05';</v>
      </c>
      <c r="N6" s="48" t="str">
        <f t="shared" si="2"/>
        <v>update CODE_TABLE set PARENT_ID = (select ID from CODE_TABLE where CATEGORY = 'RSRET_REJ' and CODE_VALUE1 = 'APS_REJECT') where CATEGORY = 'APS_REJECT' and CODE_VALUE1 = 'APS_REJ05';</v>
      </c>
    </row>
    <row r="7" spans="1:14" s="53" customFormat="1" x14ac:dyDescent="0.25">
      <c r="A7" s="53" t="s">
        <v>1242</v>
      </c>
      <c r="B7" s="53" t="s">
        <v>1238</v>
      </c>
      <c r="C7" s="53" t="s">
        <v>1303</v>
      </c>
      <c r="D7" s="53" t="s">
        <v>1320</v>
      </c>
      <c r="E7" s="53" t="s">
        <v>1459</v>
      </c>
      <c r="G7" s="53" t="s">
        <v>1474</v>
      </c>
      <c r="H7" s="48" t="s">
        <v>1535</v>
      </c>
      <c r="I7" s="48" t="s">
        <v>1574</v>
      </c>
      <c r="J7" s="48" t="s">
        <v>1312</v>
      </c>
      <c r="K7" s="48" t="s">
        <v>1632</v>
      </c>
      <c r="L7" s="48" t="str">
        <f t="shared" si="0"/>
        <v>INSERT INTO CODE_TABLE(CODE_GROUP,CATEGORY,CODE_VALUE1,DESCRIPTION1,PARENT_ID) VALUES('APPR','APS_REJECT','APS_REJ06','Từ chối_Vấn đề nghề nghiệp, công việc KH',(select ID from CODE_TABLE where CATEGORY = 'RSRET_REJ' and CODE_VALUE1 = 'APS_REJECT'));</v>
      </c>
      <c r="M7" s="48" t="str">
        <f t="shared" si="1"/>
        <v>update UPL_BPM_SYSDETAIL set CODE_GROUP = 'APPR', CATEGORY = 'APS_REJ06' where BPM_CATEGORY_CODE = 'APPRAISAL_REJECT_06';</v>
      </c>
      <c r="N7" s="48" t="str">
        <f t="shared" si="2"/>
        <v>update CODE_TABLE set PARENT_ID = (select ID from CODE_TABLE where CATEGORY = 'RSRET_REJ' and CODE_VALUE1 = 'APS_REJECT') where CATEGORY = 'APS_REJECT' and CODE_VALUE1 = 'APS_REJ06';</v>
      </c>
    </row>
    <row r="8" spans="1:14" x14ac:dyDescent="0.25">
      <c r="A8" s="48" t="s">
        <v>1243</v>
      </c>
      <c r="B8" s="48" t="s">
        <v>1238</v>
      </c>
      <c r="C8" s="48" t="s">
        <v>1303</v>
      </c>
      <c r="D8" s="48" t="s">
        <v>1387</v>
      </c>
      <c r="E8" s="48" t="s">
        <v>1459</v>
      </c>
      <c r="G8" s="48" t="s">
        <v>1475</v>
      </c>
      <c r="H8" s="48" t="s">
        <v>1536</v>
      </c>
      <c r="I8" s="48" t="s">
        <v>1575</v>
      </c>
      <c r="J8" s="48" t="s">
        <v>1312</v>
      </c>
      <c r="K8" s="48" t="s">
        <v>1632</v>
      </c>
      <c r="L8" s="48" t="str">
        <f t="shared" si="0"/>
        <v>INSERT INTO CODE_TABLE(CODE_GROUP,CATEGORY,CODE_VALUE1,DESCRIPTION1,PARENT_ID) VALUES('APPR','APS_REJECT','APS_REJ07','Từ chối_Thông tin Sale/POS/Hub',(select ID from CODE_TABLE where CATEGORY = 'RSRET_REJ' and CODE_VALUE1 = 'APS_REJECT'));</v>
      </c>
      <c r="M8" s="48" t="str">
        <f t="shared" si="1"/>
        <v>update UPL_BPM_SYSDETAIL set CODE_GROUP = 'APPR', CATEGORY = 'APS_REJ07' where BPM_CATEGORY_CODE = 'APPRAISAL_REJECT_07';</v>
      </c>
      <c r="N8" s="48" t="str">
        <f t="shared" si="2"/>
        <v>update CODE_TABLE set PARENT_ID = (select ID from CODE_TABLE where CATEGORY = 'RSRET_REJ' and CODE_VALUE1 = 'APS_REJECT') where CATEGORY = 'APS_REJECT' and CODE_VALUE1 = 'APS_REJ07';</v>
      </c>
    </row>
    <row r="9" spans="1:14" s="30" customFormat="1" x14ac:dyDescent="0.25">
      <c r="A9" s="30" t="s">
        <v>1244</v>
      </c>
      <c r="B9" s="30" t="s">
        <v>1238</v>
      </c>
      <c r="C9" s="30" t="s">
        <v>1312</v>
      </c>
      <c r="D9" s="30" t="s">
        <v>1362</v>
      </c>
      <c r="E9" s="30" t="s">
        <v>1458</v>
      </c>
      <c r="G9" s="30" t="s">
        <v>1476</v>
      </c>
      <c r="H9" s="48" t="s">
        <v>1530</v>
      </c>
      <c r="I9" s="53" t="s">
        <v>1576</v>
      </c>
      <c r="J9" s="48" t="s">
        <v>1584</v>
      </c>
      <c r="K9" s="48" t="s">
        <v>1633</v>
      </c>
      <c r="L9" s="48" t="str">
        <f t="shared" si="0"/>
        <v>INSERT INTO CODE_TABLE(CODE_GROUP,CATEGORY,CODE_VALUE1,DESCRIPTION1,PARENT_ID) VALUES('APPV','APV_REJECT','APV_REJ01','Từ chối_Vấn đề tài chính KH',(select ID from CODE_TABLE where CATEGORY = 'RSRET_REJ' and CODE_VALUE1 = 'APV_REJECT'));</v>
      </c>
      <c r="M9" s="48" t="str">
        <f t="shared" si="1"/>
        <v>update UPL_BPM_SYSDETAIL set CODE_GROUP = 'APPV', CATEGORY = 'APV_REJ01' where BPM_CATEGORY_CODE = 'APPROVAL_REJECT_01';</v>
      </c>
      <c r="N9" s="48" t="str">
        <f t="shared" si="2"/>
        <v>update CODE_TABLE set PARENT_ID = (select ID from CODE_TABLE where CATEGORY = 'RSRET_REJ' and CODE_VALUE1 = 'APV_REJECT') where CATEGORY = 'APV_REJECT' and CODE_VALUE1 = 'APV_REJ01';</v>
      </c>
    </row>
    <row r="10" spans="1:14" x14ac:dyDescent="0.25">
      <c r="A10" s="48" t="s">
        <v>1245</v>
      </c>
      <c r="B10" s="48" t="s">
        <v>1238</v>
      </c>
      <c r="C10" s="48" t="s">
        <v>1299</v>
      </c>
      <c r="D10" s="48" t="s">
        <v>1343</v>
      </c>
      <c r="E10" s="48" t="s">
        <v>1459</v>
      </c>
      <c r="G10" s="48" t="s">
        <v>1477</v>
      </c>
      <c r="H10" s="48" t="s">
        <v>1531</v>
      </c>
      <c r="I10" s="53" t="s">
        <v>1577</v>
      </c>
      <c r="J10" s="48" t="s">
        <v>1584</v>
      </c>
      <c r="K10" s="48" t="s">
        <v>1633</v>
      </c>
      <c r="L10" s="48" t="str">
        <f t="shared" si="0"/>
        <v>INSERT INTO CODE_TABLE(CODE_GROUP,CATEGORY,CODE_VALUE1,DESCRIPTION1,PARENT_ID) VALUES('APPV','APV_REJECT','APV_REJ02','Từ chối_Các chỉ số tài chính không thỏa',(select ID from CODE_TABLE where CATEGORY = 'RSRET_REJ' and CODE_VALUE1 = 'APV_REJECT'));</v>
      </c>
      <c r="M10" s="48" t="str">
        <f t="shared" si="1"/>
        <v>update UPL_BPM_SYSDETAIL set CODE_GROUP = 'APPV', CATEGORY = 'APV_REJ02' where BPM_CATEGORY_CODE = 'APPROVAL_REJECT_02';</v>
      </c>
      <c r="N10" s="48" t="str">
        <f t="shared" si="2"/>
        <v>update CODE_TABLE set PARENT_ID = (select ID from CODE_TABLE where CATEGORY = 'RSRET_REJ' and CODE_VALUE1 = 'APV_REJECT') where CATEGORY = 'APV_REJECT' and CODE_VALUE1 = 'APV_REJ02';</v>
      </c>
    </row>
    <row r="11" spans="1:14" x14ac:dyDescent="0.25">
      <c r="A11" s="48" t="s">
        <v>162</v>
      </c>
      <c r="B11" s="48" t="s">
        <v>1238</v>
      </c>
      <c r="C11" s="48" t="s">
        <v>1317</v>
      </c>
      <c r="D11" s="48" t="s">
        <v>1424</v>
      </c>
      <c r="E11" s="48" t="s">
        <v>1459</v>
      </c>
      <c r="G11" s="48" t="s">
        <v>1478</v>
      </c>
      <c r="H11" s="48" t="s">
        <v>1532</v>
      </c>
      <c r="I11" s="53" t="s">
        <v>1578</v>
      </c>
      <c r="J11" s="48" t="s">
        <v>1584</v>
      </c>
      <c r="K11" s="48" t="s">
        <v>1633</v>
      </c>
      <c r="L11" s="48" t="str">
        <f t="shared" si="0"/>
        <v>INSERT INTO CODE_TABLE(CODE_GROUP,CATEGORY,CODE_VALUE1,DESCRIPTION1,PARENT_ID) VALUES('APPV','APV_REJECT','APV_REJ03','Từ chối_Thông tin LSTD',(select ID from CODE_TABLE where CATEGORY = 'RSRET_REJ' and CODE_VALUE1 = 'APV_REJECT'));</v>
      </c>
      <c r="M11" s="48" t="str">
        <f t="shared" si="1"/>
        <v>update UPL_BPM_SYSDETAIL set CODE_GROUP = 'APPV', CATEGORY = 'APV_REJ03' where BPM_CATEGORY_CODE = 'APPROVAL_REJECT_03';</v>
      </c>
      <c r="N11" s="48" t="str">
        <f t="shared" si="2"/>
        <v>update CODE_TABLE set PARENT_ID = (select ID from CODE_TABLE where CATEGORY = 'RSRET_REJ' and CODE_VALUE1 = 'APV_REJECT') where CATEGORY = 'APV_REJECT' and CODE_VALUE1 = 'APV_REJ03';</v>
      </c>
    </row>
    <row r="12" spans="1:14" x14ac:dyDescent="0.25">
      <c r="A12" s="48" t="s">
        <v>1246</v>
      </c>
      <c r="B12" s="48" t="s">
        <v>1238</v>
      </c>
      <c r="C12" s="48" t="s">
        <v>1317</v>
      </c>
      <c r="D12" s="48" t="s">
        <v>1341</v>
      </c>
      <c r="E12" s="48" t="s">
        <v>1459</v>
      </c>
      <c r="G12" s="48" t="s">
        <v>1479</v>
      </c>
      <c r="H12" s="48" t="s">
        <v>1533</v>
      </c>
      <c r="I12" s="53" t="s">
        <v>1579</v>
      </c>
      <c r="J12" s="48" t="s">
        <v>1584</v>
      </c>
      <c r="K12" s="48" t="s">
        <v>1633</v>
      </c>
      <c r="L12" s="48" t="str">
        <f t="shared" si="0"/>
        <v>INSERT INTO CODE_TABLE(CODE_GROUP,CATEGORY,CODE_VALUE1,DESCRIPTION1,PARENT_ID) VALUES('APPV','APV_REJECT','APV_REJ04','Từ chối_Nghi ngờ giả mạo',(select ID from CODE_TABLE where CATEGORY = 'RSRET_REJ' and CODE_VALUE1 = 'APV_REJECT'));</v>
      </c>
      <c r="M12" s="48" t="str">
        <f t="shared" si="1"/>
        <v>update UPL_BPM_SYSDETAIL set CODE_GROUP = 'APPV', CATEGORY = 'APV_REJ04' where BPM_CATEGORY_CODE = 'APPROVAL_REJECT_04';</v>
      </c>
      <c r="N12" s="48" t="str">
        <f t="shared" si="2"/>
        <v>update CODE_TABLE set PARENT_ID = (select ID from CODE_TABLE where CATEGORY = 'RSRET_REJ' and CODE_VALUE1 = 'APV_REJECT') where CATEGORY = 'APV_REJECT' and CODE_VALUE1 = 'APV_REJ04';</v>
      </c>
    </row>
    <row r="13" spans="1:14" s="30" customFormat="1" x14ac:dyDescent="0.25">
      <c r="A13" s="30" t="s">
        <v>1169</v>
      </c>
      <c r="B13" s="30" t="s">
        <v>1238</v>
      </c>
      <c r="C13" s="30" t="s">
        <v>1299</v>
      </c>
      <c r="D13" s="30" t="s">
        <v>1435</v>
      </c>
      <c r="E13" s="30" t="s">
        <v>1458</v>
      </c>
      <c r="G13" s="30" t="s">
        <v>1480</v>
      </c>
      <c r="H13" s="48" t="s">
        <v>1534</v>
      </c>
      <c r="I13" s="53" t="s">
        <v>1580</v>
      </c>
      <c r="J13" s="48" t="s">
        <v>1584</v>
      </c>
      <c r="K13" s="48" t="s">
        <v>1633</v>
      </c>
      <c r="L13" s="48" t="str">
        <f t="shared" si="0"/>
        <v>INSERT INTO CODE_TABLE(CODE_GROUP,CATEGORY,CODE_VALUE1,DESCRIPTION1,PARENT_ID) VALUES('APPV','APV_REJECT','APV_REJ05','Từ chối_Vấn đề nhân thân KH',(select ID from CODE_TABLE where CATEGORY = 'RSRET_REJ' and CODE_VALUE1 = 'APV_REJECT'));</v>
      </c>
      <c r="M13" s="48" t="str">
        <f t="shared" si="1"/>
        <v>update UPL_BPM_SYSDETAIL set CODE_GROUP = 'APPV', CATEGORY = 'APV_REJ05' where BPM_CATEGORY_CODE = 'APPROVAL_REJECT_05';</v>
      </c>
      <c r="N13" s="48" t="str">
        <f t="shared" si="2"/>
        <v>update CODE_TABLE set PARENT_ID = (select ID from CODE_TABLE where CATEGORY = 'RSRET_REJ' and CODE_VALUE1 = 'APV_REJECT') where CATEGORY = 'APV_REJECT' and CODE_VALUE1 = 'APV_REJ05';</v>
      </c>
    </row>
    <row r="14" spans="1:14" x14ac:dyDescent="0.25">
      <c r="A14" s="48" t="s">
        <v>203</v>
      </c>
      <c r="B14" s="48" t="s">
        <v>1238</v>
      </c>
      <c r="C14" s="48" t="s">
        <v>1299</v>
      </c>
      <c r="D14" s="48" t="s">
        <v>1338</v>
      </c>
      <c r="E14" s="48" t="s">
        <v>1459</v>
      </c>
      <c r="G14" s="48" t="s">
        <v>1481</v>
      </c>
      <c r="H14" s="48" t="s">
        <v>1535</v>
      </c>
      <c r="I14" s="53" t="s">
        <v>1581</v>
      </c>
      <c r="J14" s="48" t="s">
        <v>1584</v>
      </c>
      <c r="K14" s="48" t="s">
        <v>1633</v>
      </c>
      <c r="L14" s="48" t="str">
        <f t="shared" si="0"/>
        <v>INSERT INTO CODE_TABLE(CODE_GROUP,CATEGORY,CODE_VALUE1,DESCRIPTION1,PARENT_ID) VALUES('APPV','APV_REJECT','APV_REJ06','Từ chối_Vấn đề nghề nghiệp, công việc KH',(select ID from CODE_TABLE where CATEGORY = 'RSRET_REJ' and CODE_VALUE1 = 'APV_REJECT'));</v>
      </c>
      <c r="M14" s="48" t="str">
        <f t="shared" si="1"/>
        <v>update UPL_BPM_SYSDETAIL set CODE_GROUP = 'APPV', CATEGORY = 'APV_REJ06' where BPM_CATEGORY_CODE = 'APPROVAL_REJECT_06';</v>
      </c>
      <c r="N14" s="48" t="str">
        <f t="shared" si="2"/>
        <v>update CODE_TABLE set PARENT_ID = (select ID from CODE_TABLE where CATEGORY = 'RSRET_REJ' and CODE_VALUE1 = 'APV_REJECT') where CATEGORY = 'APV_REJECT' and CODE_VALUE1 = 'APV_REJ06';</v>
      </c>
    </row>
    <row r="15" spans="1:14" x14ac:dyDescent="0.25">
      <c r="A15" s="48" t="s">
        <v>205</v>
      </c>
      <c r="B15" s="48" t="s">
        <v>1238</v>
      </c>
      <c r="C15" s="48" t="s">
        <v>1303</v>
      </c>
      <c r="D15" s="48" t="s">
        <v>1415</v>
      </c>
      <c r="E15" s="48" t="s">
        <v>1459</v>
      </c>
      <c r="G15" s="48" t="s">
        <v>1482</v>
      </c>
      <c r="H15" s="48" t="s">
        <v>1536</v>
      </c>
      <c r="I15" s="53" t="s">
        <v>1582</v>
      </c>
      <c r="J15" s="48" t="s">
        <v>1584</v>
      </c>
      <c r="K15" s="48" t="s">
        <v>1633</v>
      </c>
      <c r="L15" s="48" t="str">
        <f t="shared" si="0"/>
        <v>INSERT INTO CODE_TABLE(CODE_GROUP,CATEGORY,CODE_VALUE1,DESCRIPTION1,PARENT_ID) VALUES('APPV','APV_REJECT','APV_REJ07','Từ chối_Thông tin Sale/POS/Hub',(select ID from CODE_TABLE where CATEGORY = 'RSRET_REJ' and CODE_VALUE1 = 'APV_REJECT'));</v>
      </c>
      <c r="M15" s="48" t="str">
        <f t="shared" si="1"/>
        <v>update UPL_BPM_SYSDETAIL set CODE_GROUP = 'APPV', CATEGORY = 'APV_REJ07' where BPM_CATEGORY_CODE = 'APPROVAL_REJECT_07';</v>
      </c>
      <c r="N15" s="48" t="str">
        <f t="shared" si="2"/>
        <v>update CODE_TABLE set PARENT_ID = (select ID from CODE_TABLE where CATEGORY = 'RSRET_REJ' and CODE_VALUE1 = 'APV_REJECT') where CATEGORY = 'APV_REJECT' and CODE_VALUE1 = 'APV_REJ07';</v>
      </c>
    </row>
    <row r="16" spans="1:14" x14ac:dyDescent="0.25">
      <c r="A16" s="48" t="s">
        <v>1247</v>
      </c>
      <c r="B16" s="48" t="s">
        <v>1238</v>
      </c>
      <c r="C16" s="48" t="s">
        <v>1299</v>
      </c>
      <c r="D16" s="48" t="s">
        <v>1385</v>
      </c>
      <c r="E16" s="48" t="s">
        <v>1459</v>
      </c>
      <c r="G16" s="48" t="s">
        <v>1483</v>
      </c>
      <c r="H16" s="48" t="s">
        <v>1537</v>
      </c>
      <c r="I16" s="53" t="s">
        <v>1583</v>
      </c>
      <c r="J16" s="48" t="s">
        <v>1584</v>
      </c>
      <c r="K16" s="48" t="s">
        <v>1633</v>
      </c>
      <c r="L16" s="48" t="str">
        <f t="shared" si="0"/>
        <v>INSERT INTO CODE_TABLE(CODE_GROUP,CATEGORY,CODE_VALUE1,DESCRIPTION1,PARENT_ID) VALUES('APPV','APV_REJECT','APV_REJ08','Từ chối_Lý do từ Field',(select ID from CODE_TABLE where CATEGORY = 'RSRET_REJ' and CODE_VALUE1 = 'APV_REJECT'));</v>
      </c>
      <c r="M16" s="48" t="str">
        <f t="shared" si="1"/>
        <v>update UPL_BPM_SYSDETAIL set CODE_GROUP = 'APPV', CATEGORY = 'APV_REJ08' where BPM_CATEGORY_CODE = 'APPROVAL_REJECT_08';</v>
      </c>
      <c r="N16" s="48" t="str">
        <f t="shared" si="2"/>
        <v>update CODE_TABLE set PARENT_ID = (select ID from CODE_TABLE where CATEGORY = 'RSRET_REJ' and CODE_VALUE1 = 'APV_REJECT') where CATEGORY = 'APV_REJECT' and CODE_VALUE1 = 'APV_REJ08';</v>
      </c>
    </row>
    <row r="17" spans="1:14" s="30" customFormat="1" x14ac:dyDescent="0.25">
      <c r="A17" s="30" t="s">
        <v>1403</v>
      </c>
      <c r="B17" s="30" t="s">
        <v>1248</v>
      </c>
      <c r="C17" s="30" t="s">
        <v>1301</v>
      </c>
      <c r="D17" s="30" t="s">
        <v>1402</v>
      </c>
      <c r="E17" s="30" t="s">
        <v>1460</v>
      </c>
      <c r="G17" s="30" t="s">
        <v>1484</v>
      </c>
      <c r="H17" s="48" t="s">
        <v>1538</v>
      </c>
      <c r="I17" s="53" t="s">
        <v>1585</v>
      </c>
      <c r="J17" s="30" t="s">
        <v>1628</v>
      </c>
      <c r="M17" s="48" t="str">
        <f t="shared" si="1"/>
        <v>update UPL_BPM_SYSDETAIL set CODE_GROUP = 'INST', CATEGORY = 'BRAND' where BPM_CATEGORY_CODE = 'BRAND_CODE';</v>
      </c>
      <c r="N17" s="48"/>
    </row>
    <row r="18" spans="1:14" x14ac:dyDescent="0.25">
      <c r="A18" s="48" t="s">
        <v>1249</v>
      </c>
      <c r="B18" s="48" t="s">
        <v>1248</v>
      </c>
      <c r="C18" s="48" t="s">
        <v>1301</v>
      </c>
      <c r="D18" s="48" t="s">
        <v>1337</v>
      </c>
      <c r="G18" s="48" t="s">
        <v>1485</v>
      </c>
      <c r="H18" s="48" t="s">
        <v>1539</v>
      </c>
      <c r="I18" s="53" t="s">
        <v>1586</v>
      </c>
      <c r="J18" s="48" t="s">
        <v>1312</v>
      </c>
      <c r="M18" s="48" t="str">
        <f t="shared" si="1"/>
        <v>update UPL_BPM_SYSDETAIL set CODE_GROUP = 'APPR', CATEGORY = 'CAAPS_DECI' where BPM_CATEGORY_CODE = 'CALL_APPRAISAL_DECISION';</v>
      </c>
    </row>
    <row r="19" spans="1:14" x14ac:dyDescent="0.25">
      <c r="A19" s="48" t="s">
        <v>1250</v>
      </c>
      <c r="B19" s="48" t="s">
        <v>1248</v>
      </c>
      <c r="C19" s="48" t="s">
        <v>1301</v>
      </c>
      <c r="D19" s="48" t="s">
        <v>1418</v>
      </c>
      <c r="G19" s="48" t="s">
        <v>1486</v>
      </c>
      <c r="H19" s="48" t="s">
        <v>1540</v>
      </c>
      <c r="I19" s="53" t="s">
        <v>1587</v>
      </c>
      <c r="J19" s="53" t="s">
        <v>1629</v>
      </c>
      <c r="K19" s="53" t="s">
        <v>1634</v>
      </c>
      <c r="L19" s="48" t="str">
        <f t="shared" ref="L19:L50" si="3">"INSERT INTO CODE_TABLE(CODE_GROUP,CATEGORY,CODE_VALUE1,DESCRIPTION1,PARENT_ID) VALUES('" &amp; J19 &amp; "','" &amp; K19 &amp; "','" &amp; I19 &amp; "','" &amp; H19 &amp; "',(select ID from CODE_TABLE where CATEGORY = 'RSRET_REJ' and CODE_VALUE1 = '" &amp; K19 &amp; "'));"</f>
        <v>INSERT INTO CODE_TABLE(CODE_GROUP,CATEGORY,CODE_VALUE1,DESCRIPTION1,PARENT_ID) VALUES('RSRET','CARS_RETSA','CARS_RES00','Lý do Call trả về Sales',(select ID from CODE_TABLE where CATEGORY = 'RSRET_REJ' and CODE_VALUE1 = 'CARS_RETSA'));</v>
      </c>
      <c r="M19" s="48" t="str">
        <f t="shared" si="1"/>
        <v>update UPL_BPM_SYSDETAIL set CODE_GROUP = 'RSRET', CATEGORY = 'CARS_RES00' where BPM_CATEGORY_CODE = 'CA_REASON_RETURN_SALES';</v>
      </c>
      <c r="N19" s="48" t="str">
        <f t="shared" si="2"/>
        <v>update CODE_TABLE set PARENT_ID = (select ID from CODE_TABLE where CATEGORY = 'RSRET_REJ' and CODE_VALUE1 = 'CARS_RETSA') where CATEGORY = 'CARS_RETSA' and CODE_VALUE1 = 'CARS_RES00';</v>
      </c>
    </row>
    <row r="20" spans="1:14" s="53" customFormat="1" x14ac:dyDescent="0.25">
      <c r="A20" s="53" t="s">
        <v>1251</v>
      </c>
      <c r="B20" s="53" t="s">
        <v>1248</v>
      </c>
      <c r="C20" s="53" t="s">
        <v>1301</v>
      </c>
      <c r="D20" s="53" t="s">
        <v>1315</v>
      </c>
      <c r="G20" s="53" t="s">
        <v>1487</v>
      </c>
      <c r="H20" s="48" t="s">
        <v>1541</v>
      </c>
      <c r="I20" s="53" t="s">
        <v>1588</v>
      </c>
      <c r="J20" s="53" t="s">
        <v>1629</v>
      </c>
      <c r="K20" s="53" t="s">
        <v>1634</v>
      </c>
      <c r="L20" s="48" t="str">
        <f t="shared" si="3"/>
        <v>INSERT INTO CODE_TABLE(CODE_GROUP,CATEGORY,CODE_VALUE1,DESCRIPTION1,PARENT_ID) VALUES('RSRET','CARS_RETSA','CARS_RES01','KH cân nhắc thêm về khoản vay',(select ID from CODE_TABLE where CATEGORY = 'RSRET_REJ' and CODE_VALUE1 = 'CARS_RETSA'));</v>
      </c>
      <c r="M20" s="48" t="str">
        <f t="shared" si="1"/>
        <v>update UPL_BPM_SYSDETAIL set CODE_GROUP = 'RSRET', CATEGORY = 'CARS_RES01' where BPM_CATEGORY_CODE = 'CA_REASON_RETURN_SALES_01';</v>
      </c>
      <c r="N20" s="48" t="str">
        <f t="shared" si="2"/>
        <v>update CODE_TABLE set PARENT_ID = (select ID from CODE_TABLE where CATEGORY = 'RSRET_REJ' and CODE_VALUE1 = 'CARS_RETSA') where CATEGORY = 'CARS_RETSA' and CODE_VALUE1 = 'CARS_RES01';</v>
      </c>
    </row>
    <row r="21" spans="1:14" x14ac:dyDescent="0.25">
      <c r="A21" s="48" t="s">
        <v>1252</v>
      </c>
      <c r="B21" s="48" t="s">
        <v>1248</v>
      </c>
      <c r="C21" s="48" t="s">
        <v>1301</v>
      </c>
      <c r="D21" s="48" t="s">
        <v>1372</v>
      </c>
      <c r="G21" s="48" t="s">
        <v>1488</v>
      </c>
      <c r="H21" s="48" t="s">
        <v>1542</v>
      </c>
      <c r="I21" s="53" t="s">
        <v>1589</v>
      </c>
      <c r="J21" s="53" t="s">
        <v>1629</v>
      </c>
      <c r="K21" s="53" t="s">
        <v>1634</v>
      </c>
      <c r="L21" s="48" t="str">
        <f t="shared" si="3"/>
        <v>INSERT INTO CODE_TABLE(CODE_GROUP,CATEGORY,CODE_VALUE1,DESCRIPTION1,PARENT_ID) VALUES('RSRET','CARS_RETSA','CARS_RES02','Không thể liên lạc với khách hàng, người tham chiếu',(select ID from CODE_TABLE where CATEGORY = 'RSRET_REJ' and CODE_VALUE1 = 'CARS_RETSA'));</v>
      </c>
      <c r="M21" s="48" t="str">
        <f t="shared" si="1"/>
        <v>update UPL_BPM_SYSDETAIL set CODE_GROUP = 'RSRET', CATEGORY = 'CARS_RES02' where BPM_CATEGORY_CODE = 'CA_REASON_RETURN_SALES_02';</v>
      </c>
      <c r="N21" s="48" t="str">
        <f t="shared" si="2"/>
        <v>update CODE_TABLE set PARENT_ID = (select ID from CODE_TABLE where CATEGORY = 'RSRET_REJ' and CODE_VALUE1 = 'CARS_RETSA') where CATEGORY = 'CARS_RETSA' and CODE_VALUE1 = 'CARS_RES02';</v>
      </c>
    </row>
    <row r="22" spans="1:14" x14ac:dyDescent="0.25">
      <c r="A22" s="48" t="s">
        <v>1253</v>
      </c>
      <c r="B22" s="48" t="s">
        <v>1248</v>
      </c>
      <c r="C22" s="48" t="s">
        <v>1317</v>
      </c>
      <c r="D22" s="48" t="s">
        <v>1445</v>
      </c>
      <c r="G22" s="48" t="s">
        <v>1489</v>
      </c>
      <c r="H22" s="48" t="s">
        <v>1543</v>
      </c>
      <c r="I22" s="53" t="s">
        <v>1590</v>
      </c>
      <c r="J22" s="53" t="s">
        <v>1629</v>
      </c>
      <c r="K22" s="53" t="s">
        <v>1634</v>
      </c>
      <c r="L22" s="48" t="str">
        <f t="shared" si="3"/>
        <v>INSERT INTO CODE_TABLE(CODE_GROUP,CATEGORY,CODE_VALUE1,DESCRIPTION1,PARENT_ID) VALUES('RSRET','CARS_RETSA','CARS_RES03','Thiếu giấy tờ',(select ID from CODE_TABLE where CATEGORY = 'RSRET_REJ' and CODE_VALUE1 = 'CARS_RETSA'));</v>
      </c>
      <c r="M22" s="48" t="str">
        <f t="shared" si="1"/>
        <v>update UPL_BPM_SYSDETAIL set CODE_GROUP = 'RSRET', CATEGORY = 'CARS_RES03' where BPM_CATEGORY_CODE = 'CA_REASON_RETURN_SALES_03';</v>
      </c>
      <c r="N22" s="48" t="str">
        <f t="shared" si="2"/>
        <v>update CODE_TABLE set PARENT_ID = (select ID from CODE_TABLE where CATEGORY = 'RSRET_REJ' and CODE_VALUE1 = 'CARS_RETSA') where CATEGORY = 'CARS_RETSA' and CODE_VALUE1 = 'CARS_RES03';</v>
      </c>
    </row>
    <row r="23" spans="1:14" x14ac:dyDescent="0.25">
      <c r="A23" s="48" t="s">
        <v>1193</v>
      </c>
      <c r="B23" s="48" t="s">
        <v>1254</v>
      </c>
      <c r="C23" s="48" t="s">
        <v>1301</v>
      </c>
      <c r="D23" s="48" t="s">
        <v>1427</v>
      </c>
      <c r="G23" s="48" t="s">
        <v>1490</v>
      </c>
      <c r="H23" s="48" t="s">
        <v>1544</v>
      </c>
      <c r="I23" s="53" t="s">
        <v>1591</v>
      </c>
      <c r="J23" s="53" t="s">
        <v>1629</v>
      </c>
      <c r="K23" s="53" t="s">
        <v>1634</v>
      </c>
      <c r="L23" s="48" t="str">
        <f t="shared" si="3"/>
        <v>INSERT INTO CODE_TABLE(CODE_GROUP,CATEGORY,CODE_VALUE1,DESCRIPTION1,PARENT_ID) VALUES('RSRET','CARS_RETSA','CARS_RES04','Chứng từ quá thời hạn quy định',(select ID from CODE_TABLE where CATEGORY = 'RSRET_REJ' and CODE_VALUE1 = 'CARS_RETSA'));</v>
      </c>
      <c r="M23" s="48" t="str">
        <f t="shared" si="1"/>
        <v>update UPL_BPM_SYSDETAIL set CODE_GROUP = 'RSRET', CATEGORY = 'CARS_RES04' where BPM_CATEGORY_CODE = 'CA_REASON_RETURN_SALES_04';</v>
      </c>
      <c r="N23" s="48" t="str">
        <f t="shared" si="2"/>
        <v>update CODE_TABLE set PARENT_ID = (select ID from CODE_TABLE where CATEGORY = 'RSRET_REJ' and CODE_VALUE1 = 'CARS_RETSA') where CATEGORY = 'CARS_RETSA' and CODE_VALUE1 = 'CARS_RES04';</v>
      </c>
    </row>
    <row r="24" spans="1:14" x14ac:dyDescent="0.25">
      <c r="A24" s="48" t="s">
        <v>1255</v>
      </c>
      <c r="B24" s="48" t="s">
        <v>1254</v>
      </c>
      <c r="C24" s="48" t="s">
        <v>1301</v>
      </c>
      <c r="D24" s="48" t="s">
        <v>1363</v>
      </c>
      <c r="G24" s="48" t="s">
        <v>1491</v>
      </c>
      <c r="H24" s="48" t="s">
        <v>1545</v>
      </c>
      <c r="I24" s="53" t="s">
        <v>1592</v>
      </c>
      <c r="J24" s="53" t="s">
        <v>1629</v>
      </c>
      <c r="K24" s="53" t="s">
        <v>1634</v>
      </c>
      <c r="L24" s="48" t="str">
        <f t="shared" si="3"/>
        <v>INSERT INTO CODE_TABLE(CODE_GROUP,CATEGORY,CODE_VALUE1,DESCRIPTION1,PARENT_ID) VALUES('RSRET','CARS_RETSA','CARS_RES05','Cần bổ sung giấy tờ để đánh giá thẩm định',(select ID from CODE_TABLE where CATEGORY = 'RSRET_REJ' and CODE_VALUE1 = 'CARS_RETSA'));</v>
      </c>
      <c r="M24" s="48" t="str">
        <f t="shared" si="1"/>
        <v>update UPL_BPM_SYSDETAIL set CODE_GROUP = 'RSRET', CATEGORY = 'CARS_RES05' where BPM_CATEGORY_CODE = 'CA_REASON_RETURN_SALES_05';</v>
      </c>
      <c r="N24" s="48" t="str">
        <f t="shared" si="2"/>
        <v>update CODE_TABLE set PARENT_ID = (select ID from CODE_TABLE where CATEGORY = 'RSRET_REJ' and CODE_VALUE1 = 'CARS_RETSA') where CATEGORY = 'CARS_RETSA' and CODE_VALUE1 = 'CARS_RES05';</v>
      </c>
    </row>
    <row r="25" spans="1:14" x14ac:dyDescent="0.25">
      <c r="A25" s="48" t="s">
        <v>1256</v>
      </c>
      <c r="B25" s="48" t="s">
        <v>1257</v>
      </c>
      <c r="C25" s="48" t="s">
        <v>1301</v>
      </c>
      <c r="D25" s="48" t="s">
        <v>1411</v>
      </c>
      <c r="G25" s="48" t="s">
        <v>1492</v>
      </c>
      <c r="H25" s="48" t="s">
        <v>1546</v>
      </c>
      <c r="I25" s="53" t="s">
        <v>1594</v>
      </c>
      <c r="J25" s="53" t="s">
        <v>1630</v>
      </c>
      <c r="M25" s="48" t="str">
        <f t="shared" si="1"/>
        <v>update UPL_BPM_SYSDETAIL set CODE_GROUP = 'RSREJ', CATEGORY = 'DCRS_REJ' where BPM_CATEGORY_CODE = 'DC_REASON_REJECT';</v>
      </c>
    </row>
    <row r="26" spans="1:14" x14ac:dyDescent="0.25">
      <c r="A26" s="48" t="s">
        <v>1258</v>
      </c>
      <c r="B26" s="48" t="s">
        <v>1257</v>
      </c>
      <c r="C26" s="48" t="s">
        <v>1312</v>
      </c>
      <c r="D26" s="48" t="s">
        <v>1442</v>
      </c>
      <c r="G26" s="48" t="s">
        <v>1493</v>
      </c>
      <c r="H26" s="48" t="s">
        <v>1593</v>
      </c>
      <c r="I26" s="53" t="s">
        <v>1596</v>
      </c>
      <c r="J26" s="53" t="s">
        <v>1629</v>
      </c>
      <c r="K26" s="53" t="s">
        <v>1635</v>
      </c>
      <c r="L26" s="48" t="str">
        <f t="shared" si="3"/>
        <v>INSERT INTO CODE_TABLE(CODE_GROUP,CATEGORY,CODE_VALUE1,DESCRIPTION1,PARENT_ID) VALUES('RSRET','DCRS_RETDE','DCRSRTDE00','Lý  do DC trả về DE',(select ID from CODE_TABLE where CATEGORY = 'RSRET_REJ' and CODE_VALUE1 = 'DCRS_RETDE'));</v>
      </c>
      <c r="M26" s="48" t="str">
        <f t="shared" si="1"/>
        <v>update UPL_BPM_SYSDETAIL set CODE_GROUP = 'RSRET', CATEGORY = 'DCRSRTDE00' where BPM_CATEGORY_CODE = 'DC_REASON_RETURN_DE';</v>
      </c>
      <c r="N26" s="48" t="str">
        <f t="shared" si="2"/>
        <v>update CODE_TABLE set PARENT_ID = (select ID from CODE_TABLE where CATEGORY = 'RSRET_REJ' and CODE_VALUE1 = 'DCRS_RETDE') where CATEGORY = 'DCRS_RETDE' and CODE_VALUE1 = 'DCRSRTDE00';</v>
      </c>
    </row>
    <row r="27" spans="1:14" x14ac:dyDescent="0.25">
      <c r="A27" s="48" t="s">
        <v>112</v>
      </c>
      <c r="B27" s="48" t="s">
        <v>1260</v>
      </c>
      <c r="C27" s="48" t="s">
        <v>1299</v>
      </c>
      <c r="D27" s="48" t="s">
        <v>1434</v>
      </c>
      <c r="G27" s="48" t="s">
        <v>1494</v>
      </c>
      <c r="H27" s="48" t="s">
        <v>1547</v>
      </c>
      <c r="I27" s="53" t="s">
        <v>1597</v>
      </c>
      <c r="J27" s="53" t="s">
        <v>1629</v>
      </c>
      <c r="K27" s="53" t="s">
        <v>1635</v>
      </c>
      <c r="L27" s="48" t="str">
        <f t="shared" si="3"/>
        <v>INSERT INTO CODE_TABLE(CODE_GROUP,CATEGORY,CODE_VALUE1,DESCRIPTION1,PARENT_ID) VALUES('RSRET','DCRS_RETDE','DCRSRTDE01','Không đúng chính sách sản phẩm.',(select ID from CODE_TABLE where CATEGORY = 'RSRET_REJ' and CODE_VALUE1 = 'DCRS_RETDE'));</v>
      </c>
      <c r="M27" s="48" t="str">
        <f t="shared" si="1"/>
        <v>update UPL_BPM_SYSDETAIL set CODE_GROUP = 'RSRET', CATEGORY = 'DCRSRTDE01' where BPM_CATEGORY_CODE = 'DC_REASON_RETURN_DE_01';</v>
      </c>
      <c r="N27" s="48" t="str">
        <f t="shared" si="2"/>
        <v>update CODE_TABLE set PARENT_ID = (select ID from CODE_TABLE where CATEGORY = 'RSRET_REJ' and CODE_VALUE1 = 'DCRS_RETDE') where CATEGORY = 'DCRS_RETDE' and CODE_VALUE1 = 'DCRSRTDE01';</v>
      </c>
    </row>
    <row r="28" spans="1:14" x14ac:dyDescent="0.25">
      <c r="A28" s="48" t="s">
        <v>1259</v>
      </c>
      <c r="B28" s="48" t="s">
        <v>1260</v>
      </c>
      <c r="C28" s="48" t="s">
        <v>1299</v>
      </c>
      <c r="D28" s="48" t="s">
        <v>1345</v>
      </c>
      <c r="G28" s="48" t="s">
        <v>1495</v>
      </c>
      <c r="H28" s="48" t="s">
        <v>1548</v>
      </c>
      <c r="I28" s="53" t="s">
        <v>1598</v>
      </c>
      <c r="J28" s="53" t="s">
        <v>1629</v>
      </c>
      <c r="K28" s="53" t="s">
        <v>1635</v>
      </c>
      <c r="L28" s="48" t="str">
        <f t="shared" si="3"/>
        <v>INSERT INTO CODE_TABLE(CODE_GROUP,CATEGORY,CODE_VALUE1,DESCRIPTION1,PARENT_ID) VALUES('RSRET','DCRS_RETDE','DCRSRTDE02','Chứng từ không hợp lệ.',(select ID from CODE_TABLE where CATEGORY = 'RSRET_REJ' and CODE_VALUE1 = 'DCRS_RETDE'));</v>
      </c>
      <c r="M28" s="48" t="str">
        <f t="shared" si="1"/>
        <v>update UPL_BPM_SYSDETAIL set CODE_GROUP = 'RSRET', CATEGORY = 'DCRSRTDE02' where BPM_CATEGORY_CODE = 'DC_REASON_RETURN_DE_02';</v>
      </c>
      <c r="N28" s="48" t="str">
        <f t="shared" si="2"/>
        <v>update CODE_TABLE set PARENT_ID = (select ID from CODE_TABLE where CATEGORY = 'RSRET_REJ' and CODE_VALUE1 = 'DCRS_RETDE') where CATEGORY = 'DCRS_RETDE' and CODE_VALUE1 = 'DCRSRTDE02';</v>
      </c>
    </row>
    <row r="29" spans="1:14" x14ac:dyDescent="0.25">
      <c r="A29" s="48" t="s">
        <v>140</v>
      </c>
      <c r="B29" s="48" t="s">
        <v>1674</v>
      </c>
      <c r="C29" s="48" t="s">
        <v>1299</v>
      </c>
      <c r="D29" s="48" t="s">
        <v>1305</v>
      </c>
      <c r="G29" s="48" t="s">
        <v>1496</v>
      </c>
      <c r="H29" s="48" t="s">
        <v>1549</v>
      </c>
      <c r="I29" s="53" t="s">
        <v>1599</v>
      </c>
      <c r="J29" s="53" t="s">
        <v>1629</v>
      </c>
      <c r="K29" s="53" t="s">
        <v>1635</v>
      </c>
      <c r="L29" s="48" t="str">
        <f t="shared" si="3"/>
        <v>INSERT INTO CODE_TABLE(CODE_GROUP,CATEGORY,CODE_VALUE1,DESCRIPTION1,PARENT_ID) VALUES('RSRET','DCRS_RETDE','DCRSRTDE03','Nhập liệu thiếu thông tin.',(select ID from CODE_TABLE where CATEGORY = 'RSRET_REJ' and CODE_VALUE1 = 'DCRS_RETDE'));</v>
      </c>
      <c r="M29" s="48" t="str">
        <f t="shared" si="1"/>
        <v>update UPL_BPM_SYSDETAIL set CODE_GROUP = 'RSRET', CATEGORY = 'DCRSRTDE03' where BPM_CATEGORY_CODE = 'DC_REASON_RETURN_DE_03';</v>
      </c>
      <c r="N29" s="48" t="str">
        <f t="shared" si="2"/>
        <v>update CODE_TABLE set PARENT_ID = (select ID from CODE_TABLE where CATEGORY = 'RSRET_REJ' and CODE_VALUE1 = 'DCRS_RETDE') where CATEGORY = 'DCRS_RETDE' and CODE_VALUE1 = 'DCRSRTDE03';</v>
      </c>
    </row>
    <row r="30" spans="1:14" x14ac:dyDescent="0.25">
      <c r="A30" s="48" t="s">
        <v>1261</v>
      </c>
      <c r="B30" s="48" t="s">
        <v>1674</v>
      </c>
      <c r="C30" s="48" t="s">
        <v>1301</v>
      </c>
      <c r="D30" s="48" t="s">
        <v>1357</v>
      </c>
      <c r="G30" s="48" t="s">
        <v>1497</v>
      </c>
      <c r="H30" s="48" t="s">
        <v>1550</v>
      </c>
      <c r="I30" s="53" t="s">
        <v>1600</v>
      </c>
      <c r="J30" s="53" t="s">
        <v>1629</v>
      </c>
      <c r="K30" s="53" t="s">
        <v>1635</v>
      </c>
      <c r="L30" s="48" t="str">
        <f t="shared" si="3"/>
        <v>INSERT INTO CODE_TABLE(CODE_GROUP,CATEGORY,CODE_VALUE1,DESCRIPTION1,PARENT_ID) VALUES('RSRET','DCRS_RETDE','DCRSRTDE04','Nhập liệu sai thông tin.',(select ID from CODE_TABLE where CATEGORY = 'RSRET_REJ' and CODE_VALUE1 = 'DCRS_RETDE'));</v>
      </c>
      <c r="M30" s="48" t="str">
        <f t="shared" si="1"/>
        <v>update UPL_BPM_SYSDETAIL set CODE_GROUP = 'RSRET', CATEGORY = 'DCRSRTDE04' where BPM_CATEGORY_CODE = 'DC_REASON_RETURN_DE_04';</v>
      </c>
      <c r="N30" s="48" t="str">
        <f t="shared" si="2"/>
        <v>update CODE_TABLE set PARENT_ID = (select ID from CODE_TABLE where CATEGORY = 'RSRET_REJ' and CODE_VALUE1 = 'DCRS_RETDE') where CATEGORY = 'DCRS_RETDE' and CODE_VALUE1 = 'DCRSRTDE04';</v>
      </c>
    </row>
    <row r="31" spans="1:14" x14ac:dyDescent="0.25">
      <c r="A31" s="48" t="s">
        <v>144</v>
      </c>
      <c r="B31" s="48" t="s">
        <v>1262</v>
      </c>
      <c r="C31" s="48" t="s">
        <v>1299</v>
      </c>
      <c r="D31" s="48" t="s">
        <v>1262</v>
      </c>
      <c r="G31" s="48" t="s">
        <v>1498</v>
      </c>
      <c r="H31" s="48" t="s">
        <v>1551</v>
      </c>
      <c r="I31" s="53" t="s">
        <v>1601</v>
      </c>
      <c r="J31" s="53" t="s">
        <v>1629</v>
      </c>
      <c r="K31" s="53" t="s">
        <v>1635</v>
      </c>
      <c r="L31" s="48" t="str">
        <f t="shared" si="3"/>
        <v>INSERT INTO CODE_TABLE(CODE_GROUP,CATEGORY,CODE_VALUE1,DESCRIPTION1,PARENT_ID) VALUES('RSRET','DCRS_RETDE','DCRSRTDE05','Thiếu chứng từ.',(select ID from CODE_TABLE where CATEGORY = 'RSRET_REJ' and CODE_VALUE1 = 'DCRS_RETDE'));</v>
      </c>
      <c r="M31" s="48" t="str">
        <f t="shared" si="1"/>
        <v>update UPL_BPM_SYSDETAIL set CODE_GROUP = 'RSRET', CATEGORY = 'DCRSRTDE05' where BPM_CATEGORY_CODE = 'DC_REASON_RETURN_DE_05';</v>
      </c>
      <c r="N31" s="48" t="str">
        <f t="shared" si="2"/>
        <v>update CODE_TABLE set PARENT_ID = (select ID from CODE_TABLE where CATEGORY = 'RSRET_REJ' and CODE_VALUE1 = 'DCRS_RETDE') where CATEGORY = 'DCRS_RETDE' and CODE_VALUE1 = 'DCRSRTDE05';</v>
      </c>
    </row>
    <row r="32" spans="1:14" x14ac:dyDescent="0.25">
      <c r="A32" s="48" t="s">
        <v>1263</v>
      </c>
      <c r="B32" s="48" t="s">
        <v>1262</v>
      </c>
      <c r="C32" s="48" t="s">
        <v>1299</v>
      </c>
      <c r="D32" s="48" t="s">
        <v>1300</v>
      </c>
      <c r="G32" s="48" t="s">
        <v>1499</v>
      </c>
      <c r="H32" s="48" t="s">
        <v>1552</v>
      </c>
      <c r="I32" s="53" t="s">
        <v>1602</v>
      </c>
      <c r="J32" s="53" t="s">
        <v>1629</v>
      </c>
      <c r="K32" s="53" t="s">
        <v>1635</v>
      </c>
      <c r="L32" s="48" t="str">
        <f t="shared" si="3"/>
        <v>INSERT INTO CODE_TABLE(CODE_GROUP,CATEGORY,CODE_VALUE1,DESCRIPTION1,PARENT_ID) VALUES('RSRET','DCRS_RETDE','DCRSRTDE06','Chất lượng scan không đảm bảo.',(select ID from CODE_TABLE where CATEGORY = 'RSRET_REJ' and CODE_VALUE1 = 'DCRS_RETDE'));</v>
      </c>
      <c r="M32" s="48" t="str">
        <f t="shared" si="1"/>
        <v>update UPL_BPM_SYSDETAIL set CODE_GROUP = 'RSRET', CATEGORY = 'DCRSRTDE06' where BPM_CATEGORY_CODE = 'DC_REASON_RETURN_DE_06';</v>
      </c>
      <c r="N32" s="48" t="str">
        <f t="shared" si="2"/>
        <v>update CODE_TABLE set PARENT_ID = (select ID from CODE_TABLE where CATEGORY = 'RSRET_REJ' and CODE_VALUE1 = 'DCRS_RETDE') where CATEGORY = 'DCRS_RETDE' and CODE_VALUE1 = 'DCRSRTDE06';</v>
      </c>
    </row>
    <row r="33" spans="1:14" x14ac:dyDescent="0.25">
      <c r="A33" s="48" t="s">
        <v>154</v>
      </c>
      <c r="B33" s="48" t="s">
        <v>1264</v>
      </c>
      <c r="C33" s="48" t="s">
        <v>1303</v>
      </c>
      <c r="D33" s="48" t="s">
        <v>1334</v>
      </c>
      <c r="G33" s="48" t="s">
        <v>1500</v>
      </c>
      <c r="H33" s="48" t="s">
        <v>1553</v>
      </c>
      <c r="I33" s="53" t="s">
        <v>1603</v>
      </c>
      <c r="J33" s="53" t="s">
        <v>1629</v>
      </c>
      <c r="K33" s="53" t="s">
        <v>1635</v>
      </c>
      <c r="L33" s="48" t="str">
        <f t="shared" si="3"/>
        <v>INSERT INTO CODE_TABLE(CODE_GROUP,CATEGORY,CODE_VALUE1,DESCRIPTION1,PARENT_ID) VALUES('RSRET','DCRS_RETDE','DCRSRTDE07','File đính kèm không đúng qui đinh.',(select ID from CODE_TABLE where CATEGORY = 'RSRET_REJ' and CODE_VALUE1 = 'DCRS_RETDE'));</v>
      </c>
      <c r="M33" s="48" t="str">
        <f t="shared" si="1"/>
        <v>update UPL_BPM_SYSDETAIL set CODE_GROUP = 'RSRET', CATEGORY = 'DCRSRTDE07' where BPM_CATEGORY_CODE = 'DC_REASON_RETURN_DE_07';</v>
      </c>
      <c r="N33" s="48" t="str">
        <f t="shared" si="2"/>
        <v>update CODE_TABLE set PARENT_ID = (select ID from CODE_TABLE where CATEGORY = 'RSRET_REJ' and CODE_VALUE1 = 'DCRS_RETDE') where CATEGORY = 'DCRS_RETDE' and CODE_VALUE1 = 'DCRSRTDE07';</v>
      </c>
    </row>
    <row r="34" spans="1:14" x14ac:dyDescent="0.25">
      <c r="A34" s="48" t="s">
        <v>1265</v>
      </c>
      <c r="B34" s="48" t="s">
        <v>1264</v>
      </c>
      <c r="C34" s="48" t="s">
        <v>1303</v>
      </c>
      <c r="D34" s="48" t="s">
        <v>1366</v>
      </c>
      <c r="G34" s="48" t="s">
        <v>1501</v>
      </c>
      <c r="H34" s="48" t="s">
        <v>1554</v>
      </c>
      <c r="I34" s="53" t="s">
        <v>1604</v>
      </c>
      <c r="J34" s="53" t="s">
        <v>1629</v>
      </c>
      <c r="K34" s="53" t="s">
        <v>1635</v>
      </c>
      <c r="L34" s="48" t="str">
        <f t="shared" si="3"/>
        <v>INSERT INTO CODE_TABLE(CODE_GROUP,CATEGORY,CODE_VALUE1,DESCRIPTION1,PARENT_ID) VALUES('RSRET','DCRS_RETDE','DCRSRTDE08','Lý do khác',(select ID from CODE_TABLE where CATEGORY = 'RSRET_REJ' and CODE_VALUE1 = 'DCRS_RETDE'));</v>
      </c>
      <c r="M34" s="48" t="str">
        <f t="shared" si="1"/>
        <v>update UPL_BPM_SYSDETAIL set CODE_GROUP = 'RSRET', CATEGORY = 'DCRSRTDE08' where BPM_CATEGORY_CODE = 'DC_REASON_RETURN_DE_08';</v>
      </c>
      <c r="N34" s="48" t="str">
        <f t="shared" si="2"/>
        <v>update CODE_TABLE set PARENT_ID = (select ID from CODE_TABLE where CATEGORY = 'RSRET_REJ' and CODE_VALUE1 = 'DCRS_RETDE') where CATEGORY = 'DCRS_RETDE' and CODE_VALUE1 = 'DCRSRTDE08';</v>
      </c>
    </row>
    <row r="35" spans="1:14" x14ac:dyDescent="0.25">
      <c r="A35" s="48" t="s">
        <v>1266</v>
      </c>
      <c r="B35" s="48" t="s">
        <v>1267</v>
      </c>
      <c r="C35" s="48" t="s">
        <v>1301</v>
      </c>
      <c r="D35" s="48" t="s">
        <v>1302</v>
      </c>
      <c r="G35" s="48" t="s">
        <v>1502</v>
      </c>
      <c r="H35" s="48" t="s">
        <v>1555</v>
      </c>
      <c r="I35" s="53" t="s">
        <v>1605</v>
      </c>
      <c r="J35" s="53" t="s">
        <v>1629</v>
      </c>
      <c r="K35" s="53" t="s">
        <v>1635</v>
      </c>
      <c r="L35" s="48" t="str">
        <f t="shared" si="3"/>
        <v>INSERT INTO CODE_TABLE(CODE_GROUP,CATEGORY,CODE_VALUE1,DESCRIPTION1,PARENT_ID) VALUES('RSRET','DCRS_RETDE','DCRSRTDE09','Sai thông tin KH, SP vay',(select ID from CODE_TABLE where CATEGORY = 'RSRET_REJ' and CODE_VALUE1 = 'DCRS_RETDE'));</v>
      </c>
      <c r="M35" s="48" t="str">
        <f t="shared" si="1"/>
        <v>update UPL_BPM_SYSDETAIL set CODE_GROUP = 'RSRET', CATEGORY = 'DCRSRTDE09' where BPM_CATEGORY_CODE = 'DC_REASON_RETURN_DE_09';</v>
      </c>
      <c r="N35" s="48" t="str">
        <f t="shared" si="2"/>
        <v>update CODE_TABLE set PARENT_ID = (select ID from CODE_TABLE where CATEGORY = 'RSRET_REJ' and CODE_VALUE1 = 'DCRS_RETDE') where CATEGORY = 'DCRS_RETDE' and CODE_VALUE1 = 'DCRSRTDE09';</v>
      </c>
    </row>
    <row r="36" spans="1:14" x14ac:dyDescent="0.25">
      <c r="A36" s="48" t="s">
        <v>1268</v>
      </c>
      <c r="B36" s="48" t="s">
        <v>1267</v>
      </c>
      <c r="C36" s="48" t="s">
        <v>1301</v>
      </c>
      <c r="D36" s="48" t="s">
        <v>1388</v>
      </c>
      <c r="G36" s="48" t="s">
        <v>1503</v>
      </c>
      <c r="H36" s="48" t="s">
        <v>1556</v>
      </c>
      <c r="I36" s="53" t="s">
        <v>1606</v>
      </c>
      <c r="J36" s="53" t="s">
        <v>1629</v>
      </c>
      <c r="K36" s="53" t="s">
        <v>1636</v>
      </c>
      <c r="L36" s="48" t="str">
        <f t="shared" si="3"/>
        <v>INSERT INTO CODE_TABLE(CODE_GROUP,CATEGORY,CODE_VALUE1,DESCRIPTION1,PARENT_ID) VALUES('RSRET','DCRS_RETSA','DCRSRTSA00','Lý do DC trả về Sale',(select ID from CODE_TABLE where CATEGORY = 'RSRET_REJ' and CODE_VALUE1 = 'DCRS_RETSA'));</v>
      </c>
      <c r="M36" s="48" t="str">
        <f t="shared" si="1"/>
        <v>update UPL_BPM_SYSDETAIL set CODE_GROUP = 'RSRET', CATEGORY = 'DCRSRTSA00' where BPM_CATEGORY_CODE = 'DC_REASON_RETURN_SALES';</v>
      </c>
      <c r="N36" s="48" t="str">
        <f t="shared" si="2"/>
        <v>update CODE_TABLE set PARENT_ID = (select ID from CODE_TABLE where CATEGORY = 'RSRET_REJ' and CODE_VALUE1 = 'DCRS_RETSA') where CATEGORY = 'DCRS_RETSA' and CODE_VALUE1 = 'DCRSRTSA00';</v>
      </c>
    </row>
    <row r="37" spans="1:14" x14ac:dyDescent="0.25">
      <c r="A37" s="48" t="s">
        <v>1269</v>
      </c>
      <c r="B37" s="48" t="s">
        <v>1270</v>
      </c>
      <c r="C37" s="48" t="s">
        <v>1301</v>
      </c>
      <c r="D37" s="48" t="s">
        <v>1428</v>
      </c>
      <c r="G37" s="48" t="s">
        <v>1504</v>
      </c>
      <c r="H37" s="48" t="s">
        <v>1555</v>
      </c>
      <c r="I37" s="53" t="s">
        <v>1607</v>
      </c>
      <c r="J37" s="53" t="s">
        <v>1629</v>
      </c>
      <c r="K37" s="53" t="s">
        <v>1636</v>
      </c>
      <c r="L37" s="48" t="str">
        <f t="shared" si="3"/>
        <v>INSERT INTO CODE_TABLE(CODE_GROUP,CATEGORY,CODE_VALUE1,DESCRIPTION1,PARENT_ID) VALUES('RSRET','DCRS_RETSA','DCRSRTSA01','Sai thông tin KH, SP vay',(select ID from CODE_TABLE where CATEGORY = 'RSRET_REJ' and CODE_VALUE1 = 'DCRS_RETSA'));</v>
      </c>
      <c r="M37" s="48" t="str">
        <f t="shared" si="1"/>
        <v>update UPL_BPM_SYSDETAIL set CODE_GROUP = 'RSRET', CATEGORY = 'DCRSRTSA01' where BPM_CATEGORY_CODE = 'DC_REASON_RETURN_SALES_01';</v>
      </c>
      <c r="N37" s="48" t="str">
        <f t="shared" si="2"/>
        <v>update CODE_TABLE set PARENT_ID = (select ID from CODE_TABLE where CATEGORY = 'RSRET_REJ' and CODE_VALUE1 = 'DCRS_RETSA') where CATEGORY = 'DCRS_RETSA' and CODE_VALUE1 = 'DCRSRTSA01';</v>
      </c>
    </row>
    <row r="38" spans="1:14" x14ac:dyDescent="0.25">
      <c r="A38" s="48" t="s">
        <v>1271</v>
      </c>
      <c r="B38" s="48" t="s">
        <v>1270</v>
      </c>
      <c r="C38" s="48" t="s">
        <v>1301</v>
      </c>
      <c r="D38" s="48" t="s">
        <v>1408</v>
      </c>
      <c r="G38" s="48" t="s">
        <v>1505</v>
      </c>
      <c r="H38" s="48" t="s">
        <v>1557</v>
      </c>
      <c r="I38" s="53" t="s">
        <v>1608</v>
      </c>
      <c r="J38" s="53" t="s">
        <v>1629</v>
      </c>
      <c r="K38" s="53" t="s">
        <v>1636</v>
      </c>
      <c r="L38" s="48" t="str">
        <f t="shared" si="3"/>
        <v>INSERT INTO CODE_TABLE(CODE_GROUP,CATEGORY,CODE_VALUE1,DESCRIPTION1,PARENT_ID) VALUES('RSRET','DCRS_RETSA','DCRSRTSA02','Chứng từ không hợp lệ',(select ID from CODE_TABLE where CATEGORY = 'RSRET_REJ' and CODE_VALUE1 = 'DCRS_RETSA'));</v>
      </c>
      <c r="M38" s="48" t="str">
        <f t="shared" si="1"/>
        <v>update UPL_BPM_SYSDETAIL set CODE_GROUP = 'RSRET', CATEGORY = 'DCRSRTSA02' where BPM_CATEGORY_CODE = 'DC_REASON_RETURN_SALES_02';</v>
      </c>
      <c r="N38" s="48" t="str">
        <f t="shared" si="2"/>
        <v>update CODE_TABLE set PARENT_ID = (select ID from CODE_TABLE where CATEGORY = 'RSRET_REJ' and CODE_VALUE1 = 'DCRS_RETSA') where CATEGORY = 'DCRS_RETSA' and CODE_VALUE1 = 'DCRSRTSA02';</v>
      </c>
    </row>
    <row r="39" spans="1:14" x14ac:dyDescent="0.25">
      <c r="A39" s="48" t="s">
        <v>159</v>
      </c>
      <c r="B39" s="48" t="s">
        <v>1272</v>
      </c>
      <c r="C39" s="48" t="s">
        <v>1303</v>
      </c>
      <c r="D39" s="48" t="s">
        <v>1272</v>
      </c>
      <c r="G39" s="48" t="s">
        <v>1506</v>
      </c>
      <c r="H39" s="48" t="s">
        <v>1558</v>
      </c>
      <c r="I39" s="53" t="s">
        <v>1609</v>
      </c>
      <c r="J39" s="53" t="s">
        <v>1629</v>
      </c>
      <c r="K39" s="53" t="s">
        <v>1636</v>
      </c>
      <c r="L39" s="48" t="str">
        <f t="shared" si="3"/>
        <v>INSERT INTO CODE_TABLE(CODE_GROUP,CATEGORY,CODE_VALUE1,DESCRIPTION1,PARENT_ID) VALUES('RSRET','DCRS_RETSA','DCRSRTSA03','Thiếu chứng từ',(select ID from CODE_TABLE where CATEGORY = 'RSRET_REJ' and CODE_VALUE1 = 'DCRS_RETSA'));</v>
      </c>
      <c r="M39" s="48" t="str">
        <f t="shared" si="1"/>
        <v>update UPL_BPM_SYSDETAIL set CODE_GROUP = 'RSRET', CATEGORY = 'DCRSRTSA03' where BPM_CATEGORY_CODE = 'DC_REASON_RETURN_SALES_03';</v>
      </c>
      <c r="N39" s="48" t="str">
        <f t="shared" si="2"/>
        <v>update CODE_TABLE set PARENT_ID = (select ID from CODE_TABLE where CATEGORY = 'RSRET_REJ' and CODE_VALUE1 = 'DCRS_RETSA') where CATEGORY = 'DCRS_RETSA' and CODE_VALUE1 = 'DCRSRTSA03';</v>
      </c>
    </row>
    <row r="40" spans="1:14" x14ac:dyDescent="0.25">
      <c r="A40" s="48" t="s">
        <v>1273</v>
      </c>
      <c r="B40" s="48" t="s">
        <v>1272</v>
      </c>
      <c r="C40" s="48" t="s">
        <v>1303</v>
      </c>
      <c r="D40" s="48" t="s">
        <v>1429</v>
      </c>
      <c r="G40" s="48" t="s">
        <v>1507</v>
      </c>
      <c r="H40" s="48" t="s">
        <v>1559</v>
      </c>
      <c r="I40" s="53" t="s">
        <v>1610</v>
      </c>
      <c r="J40" s="53" t="s">
        <v>1629</v>
      </c>
      <c r="K40" s="53" t="s">
        <v>1636</v>
      </c>
      <c r="L40" s="48" t="str">
        <f t="shared" si="3"/>
        <v>INSERT INTO CODE_TABLE(CODE_GROUP,CATEGORY,CODE_VALUE1,DESCRIPTION1,PARENT_ID) VALUES('RSRET','DCRS_RETSA','DCRSRTSA04','Chất lượng scan không đảm bảo',(select ID from CODE_TABLE where CATEGORY = 'RSRET_REJ' and CODE_VALUE1 = 'DCRS_RETSA'));</v>
      </c>
      <c r="M40" s="48" t="str">
        <f t="shared" si="1"/>
        <v>update UPL_BPM_SYSDETAIL set CODE_GROUP = 'RSRET', CATEGORY = 'DCRSRTSA04' where BPM_CATEGORY_CODE = 'DC_REASON_RETURN_SALES_04';</v>
      </c>
      <c r="N40" s="48" t="str">
        <f t="shared" si="2"/>
        <v>update CODE_TABLE set PARENT_ID = (select ID from CODE_TABLE where CATEGORY = 'RSRET_REJ' and CODE_VALUE1 = 'DCRS_RETSA') where CATEGORY = 'DCRS_RETSA' and CODE_VALUE1 = 'DCRSRTSA04';</v>
      </c>
    </row>
    <row r="41" spans="1:14" x14ac:dyDescent="0.25">
      <c r="A41" s="48" t="s">
        <v>166</v>
      </c>
      <c r="B41" s="48" t="s">
        <v>1274</v>
      </c>
      <c r="C41" s="48" t="s">
        <v>1317</v>
      </c>
      <c r="D41" s="48" t="s">
        <v>1274</v>
      </c>
      <c r="G41" s="48" t="s">
        <v>1508</v>
      </c>
      <c r="H41" s="48" t="s">
        <v>1560</v>
      </c>
      <c r="I41" s="53" t="s">
        <v>1611</v>
      </c>
      <c r="J41" s="53" t="s">
        <v>1629</v>
      </c>
      <c r="K41" s="53" t="s">
        <v>1636</v>
      </c>
      <c r="L41" s="48" t="str">
        <f t="shared" si="3"/>
        <v>INSERT INTO CODE_TABLE(CODE_GROUP,CATEGORY,CODE_VALUE1,DESCRIPTION1,PARENT_ID) VALUES('RSRET','DCRS_RETSA','DCRSRTSA05','File đính kèm không đúng quy định',(select ID from CODE_TABLE where CATEGORY = 'RSRET_REJ' and CODE_VALUE1 = 'DCRS_RETSA'));</v>
      </c>
      <c r="M41" s="48" t="str">
        <f t="shared" si="1"/>
        <v>update UPL_BPM_SYSDETAIL set CODE_GROUP = 'RSRET', CATEGORY = 'DCRSRTSA05' where BPM_CATEGORY_CODE = 'DC_REASON_RETURN_SALES_05';</v>
      </c>
      <c r="N41" s="48" t="str">
        <f t="shared" si="2"/>
        <v>update CODE_TABLE set PARENT_ID = (select ID from CODE_TABLE where CATEGORY = 'RSRET_REJ' and CODE_VALUE1 = 'DCRS_RETSA') where CATEGORY = 'DCRS_RETSA' and CODE_VALUE1 = 'DCRSRTSA05';</v>
      </c>
    </row>
    <row r="42" spans="1:14" x14ac:dyDescent="0.25">
      <c r="A42" s="48" t="s">
        <v>1275</v>
      </c>
      <c r="B42" s="48" t="s">
        <v>1274</v>
      </c>
      <c r="C42" s="48" t="s">
        <v>1317</v>
      </c>
      <c r="D42" s="48" t="s">
        <v>1379</v>
      </c>
      <c r="G42" s="48" t="s">
        <v>1509</v>
      </c>
      <c r="H42" s="48" t="s">
        <v>1554</v>
      </c>
      <c r="I42" s="53" t="s">
        <v>1612</v>
      </c>
      <c r="J42" s="53" t="s">
        <v>1629</v>
      </c>
      <c r="K42" s="53" t="s">
        <v>1636</v>
      </c>
      <c r="L42" s="48" t="str">
        <f t="shared" si="3"/>
        <v>INSERT INTO CODE_TABLE(CODE_GROUP,CATEGORY,CODE_VALUE1,DESCRIPTION1,PARENT_ID) VALUES('RSRET','DCRS_RETSA','DCRSRTSA06','Lý do khác',(select ID from CODE_TABLE where CATEGORY = 'RSRET_REJ' and CODE_VALUE1 = 'DCRS_RETSA'));</v>
      </c>
      <c r="M42" s="48" t="str">
        <f t="shared" si="1"/>
        <v>update UPL_BPM_SYSDETAIL set CODE_GROUP = 'RSRET', CATEGORY = 'DCRSRTSA06' where BPM_CATEGORY_CODE = 'DC_REASON_RETURN_SALES_06';</v>
      </c>
      <c r="N42" s="48" t="str">
        <f t="shared" si="2"/>
        <v>update CODE_TABLE set PARENT_ID = (select ID from CODE_TABLE where CATEGORY = 'RSRET_REJ' and CODE_VALUE1 = 'DCRS_RETSA') where CATEGORY = 'DCRS_RETSA' and CODE_VALUE1 = 'DCRSRTSA06';</v>
      </c>
    </row>
    <row r="43" spans="1:14" x14ac:dyDescent="0.25">
      <c r="A43" s="48" t="s">
        <v>56</v>
      </c>
      <c r="B43" s="48" t="s">
        <v>1276</v>
      </c>
      <c r="C43" s="48" t="s">
        <v>1317</v>
      </c>
      <c r="D43" s="48" t="s">
        <v>1276</v>
      </c>
      <c r="G43" s="48" t="s">
        <v>1510</v>
      </c>
      <c r="H43" s="48" t="s">
        <v>1546</v>
      </c>
      <c r="I43" s="53" t="s">
        <v>1595</v>
      </c>
      <c r="J43" s="53" t="s">
        <v>1630</v>
      </c>
      <c r="M43" s="48" t="str">
        <f t="shared" si="1"/>
        <v>update UPL_BPM_SYSDETAIL set CODE_GROUP = 'RSREJ', CATEGORY = 'DERS_REJ' where BPM_CATEGORY_CODE = 'DE_REASON_REJECT';</v>
      </c>
    </row>
    <row r="44" spans="1:14" x14ac:dyDescent="0.25">
      <c r="A44" s="48" t="s">
        <v>1277</v>
      </c>
      <c r="B44" s="48" t="s">
        <v>1276</v>
      </c>
      <c r="C44" s="48" t="s">
        <v>1317</v>
      </c>
      <c r="D44" s="48" t="s">
        <v>1392</v>
      </c>
      <c r="G44" s="48" t="s">
        <v>1511</v>
      </c>
      <c r="H44" s="48" t="s">
        <v>1561</v>
      </c>
      <c r="I44" s="53" t="s">
        <v>1613</v>
      </c>
      <c r="J44" s="53" t="s">
        <v>1629</v>
      </c>
      <c r="K44" s="53" t="s">
        <v>1637</v>
      </c>
      <c r="L44" s="48" t="str">
        <f t="shared" si="3"/>
        <v>INSERT INTO CODE_TABLE(CODE_GROUP,CATEGORY,CODE_VALUE1,DESCRIPTION1,PARENT_ID) VALUES('RSRET','DERS_RETSA','DERSRTSA00','Lý do DE trả về Sale',(select ID from CODE_TABLE where CATEGORY = 'RSRET_REJ' and CODE_VALUE1 = 'DERS_RETSA'));</v>
      </c>
      <c r="M44" s="48" t="str">
        <f t="shared" si="1"/>
        <v>update UPL_BPM_SYSDETAIL set CODE_GROUP = 'RSRET', CATEGORY = 'DERSRTSA00' where BPM_CATEGORY_CODE = 'DE_REASON_RETURN_SALES';</v>
      </c>
      <c r="N44" s="48" t="str">
        <f t="shared" si="2"/>
        <v>update CODE_TABLE set PARENT_ID = (select ID from CODE_TABLE where CATEGORY = 'RSRET_REJ' and CODE_VALUE1 = 'DERS_RETSA') where CATEGORY = 'DERS_RETSA' and CODE_VALUE1 = 'DERSRTSA00';</v>
      </c>
    </row>
    <row r="45" spans="1:14" x14ac:dyDescent="0.25">
      <c r="A45" s="48" t="s">
        <v>172</v>
      </c>
      <c r="B45" s="48" t="s">
        <v>1278</v>
      </c>
      <c r="C45" s="48" t="s">
        <v>1303</v>
      </c>
      <c r="D45" s="48" t="s">
        <v>1304</v>
      </c>
      <c r="G45" s="48" t="s">
        <v>1512</v>
      </c>
      <c r="H45" s="48" t="s">
        <v>1555</v>
      </c>
      <c r="I45" s="53" t="s">
        <v>1614</v>
      </c>
      <c r="J45" s="53" t="s">
        <v>1629</v>
      </c>
      <c r="K45" s="53" t="s">
        <v>1637</v>
      </c>
      <c r="L45" s="48" t="str">
        <f t="shared" si="3"/>
        <v>INSERT INTO CODE_TABLE(CODE_GROUP,CATEGORY,CODE_VALUE1,DESCRIPTION1,PARENT_ID) VALUES('RSRET','DERS_RETSA','DERSRTSA01','Sai thông tin KH, SP vay',(select ID from CODE_TABLE where CATEGORY = 'RSRET_REJ' and CODE_VALUE1 = 'DERS_RETSA'));</v>
      </c>
      <c r="M45" s="48" t="str">
        <f t="shared" si="1"/>
        <v>update UPL_BPM_SYSDETAIL set CODE_GROUP = 'RSRET', CATEGORY = 'DERSRTSA01' where BPM_CATEGORY_CODE = 'DE_REASON_RETURN_SALES_01';</v>
      </c>
      <c r="N45" s="48" t="str">
        <f t="shared" si="2"/>
        <v>update CODE_TABLE set PARENT_ID = (select ID from CODE_TABLE where CATEGORY = 'RSRET_REJ' and CODE_VALUE1 = 'DERS_RETSA') where CATEGORY = 'DERS_RETSA' and CODE_VALUE1 = 'DERSRTSA01';</v>
      </c>
    </row>
    <row r="46" spans="1:14" x14ac:dyDescent="0.25">
      <c r="A46" s="48" t="s">
        <v>1279</v>
      </c>
      <c r="B46" s="48" t="s">
        <v>1278</v>
      </c>
      <c r="C46" s="48" t="s">
        <v>1303</v>
      </c>
      <c r="D46" s="48" t="s">
        <v>1382</v>
      </c>
      <c r="G46" s="48" t="s">
        <v>1513</v>
      </c>
      <c r="H46" s="48" t="s">
        <v>1557</v>
      </c>
      <c r="I46" s="53" t="s">
        <v>1615</v>
      </c>
      <c r="J46" s="53" t="s">
        <v>1629</v>
      </c>
      <c r="K46" s="53" t="s">
        <v>1637</v>
      </c>
      <c r="L46" s="48" t="str">
        <f t="shared" si="3"/>
        <v>INSERT INTO CODE_TABLE(CODE_GROUP,CATEGORY,CODE_VALUE1,DESCRIPTION1,PARENT_ID) VALUES('RSRET','DERS_RETSA','DERSRTSA02','Chứng từ không hợp lệ',(select ID from CODE_TABLE where CATEGORY = 'RSRET_REJ' and CODE_VALUE1 = 'DERS_RETSA'));</v>
      </c>
      <c r="M46" s="48" t="str">
        <f t="shared" si="1"/>
        <v>update UPL_BPM_SYSDETAIL set CODE_GROUP = 'RSRET', CATEGORY = 'DERSRTSA02' where BPM_CATEGORY_CODE = 'DE_REASON_RETURN_SALES_02';</v>
      </c>
      <c r="N46" s="48" t="str">
        <f t="shared" si="2"/>
        <v>update CODE_TABLE set PARENT_ID = (select ID from CODE_TABLE where CATEGORY = 'RSRET_REJ' and CODE_VALUE1 = 'DERS_RETSA') where CATEGORY = 'DERS_RETSA' and CODE_VALUE1 = 'DERSRTSA02';</v>
      </c>
    </row>
    <row r="47" spans="1:14" x14ac:dyDescent="0.25">
      <c r="A47" s="48" t="s">
        <v>183</v>
      </c>
      <c r="B47" s="48" t="s">
        <v>1280</v>
      </c>
      <c r="C47" s="48" t="s">
        <v>1301</v>
      </c>
      <c r="D47" s="48" t="s">
        <v>1446</v>
      </c>
      <c r="G47" s="48" t="s">
        <v>1514</v>
      </c>
      <c r="H47" s="48" t="s">
        <v>1558</v>
      </c>
      <c r="I47" s="53" t="s">
        <v>1616</v>
      </c>
      <c r="J47" s="53" t="s">
        <v>1629</v>
      </c>
      <c r="K47" s="53" t="s">
        <v>1637</v>
      </c>
      <c r="L47" s="48" t="str">
        <f t="shared" si="3"/>
        <v>INSERT INTO CODE_TABLE(CODE_GROUP,CATEGORY,CODE_VALUE1,DESCRIPTION1,PARENT_ID) VALUES('RSRET','DERS_RETSA','DERSRTSA03','Thiếu chứng từ',(select ID from CODE_TABLE where CATEGORY = 'RSRET_REJ' and CODE_VALUE1 = 'DERS_RETSA'));</v>
      </c>
      <c r="M47" s="48" t="str">
        <f t="shared" si="1"/>
        <v>update UPL_BPM_SYSDETAIL set CODE_GROUP = 'RSRET', CATEGORY = 'DERSRTSA03' where BPM_CATEGORY_CODE = 'DE_REASON_RETURN_SALES_03';</v>
      </c>
      <c r="N47" s="48" t="str">
        <f t="shared" si="2"/>
        <v>update CODE_TABLE set PARENT_ID = (select ID from CODE_TABLE where CATEGORY = 'RSRET_REJ' and CODE_VALUE1 = 'DERS_RETSA') where CATEGORY = 'DERS_RETSA' and CODE_VALUE1 = 'DERSRTSA03';</v>
      </c>
    </row>
    <row r="48" spans="1:14" x14ac:dyDescent="0.25">
      <c r="A48" s="48" t="s">
        <v>1281</v>
      </c>
      <c r="B48" s="48" t="s">
        <v>1280</v>
      </c>
      <c r="C48" s="48" t="s">
        <v>1301</v>
      </c>
      <c r="D48" s="48" t="s">
        <v>1421</v>
      </c>
      <c r="G48" s="48" t="s">
        <v>1515</v>
      </c>
      <c r="H48" s="48" t="s">
        <v>1559</v>
      </c>
      <c r="I48" s="53" t="s">
        <v>1617</v>
      </c>
      <c r="J48" s="53" t="s">
        <v>1629</v>
      </c>
      <c r="K48" s="53" t="s">
        <v>1637</v>
      </c>
      <c r="L48" s="48" t="str">
        <f t="shared" si="3"/>
        <v>INSERT INTO CODE_TABLE(CODE_GROUP,CATEGORY,CODE_VALUE1,DESCRIPTION1,PARENT_ID) VALUES('RSRET','DERS_RETSA','DERSRTSA04','Chất lượng scan không đảm bảo',(select ID from CODE_TABLE where CATEGORY = 'RSRET_REJ' and CODE_VALUE1 = 'DERS_RETSA'));</v>
      </c>
      <c r="M48" s="48" t="str">
        <f t="shared" si="1"/>
        <v>update UPL_BPM_SYSDETAIL set CODE_GROUP = 'RSRET', CATEGORY = 'DERSRTSA04' where BPM_CATEGORY_CODE = 'DE_REASON_RETURN_SALES_04';</v>
      </c>
      <c r="N48" s="48" t="str">
        <f t="shared" si="2"/>
        <v>update CODE_TABLE set PARENT_ID = (select ID from CODE_TABLE where CATEGORY = 'RSRET_REJ' and CODE_VALUE1 = 'DERS_RETSA') where CATEGORY = 'DERS_RETSA' and CODE_VALUE1 = 'DERSRTSA04';</v>
      </c>
    </row>
    <row r="49" spans="1:14" x14ac:dyDescent="0.25">
      <c r="A49" s="48" t="s">
        <v>187</v>
      </c>
      <c r="B49" s="48" t="s">
        <v>1282</v>
      </c>
      <c r="C49" s="48" t="s">
        <v>1301</v>
      </c>
      <c r="D49" s="48" t="s">
        <v>1425</v>
      </c>
      <c r="G49" s="48" t="s">
        <v>1516</v>
      </c>
      <c r="H49" s="48" t="s">
        <v>1560</v>
      </c>
      <c r="I49" s="53" t="s">
        <v>1618</v>
      </c>
      <c r="J49" s="53" t="s">
        <v>1629</v>
      </c>
      <c r="K49" s="53" t="s">
        <v>1637</v>
      </c>
      <c r="L49" s="48" t="str">
        <f t="shared" si="3"/>
        <v>INSERT INTO CODE_TABLE(CODE_GROUP,CATEGORY,CODE_VALUE1,DESCRIPTION1,PARENT_ID) VALUES('RSRET','DERS_RETSA','DERSRTSA05','File đính kèm không đúng quy định',(select ID from CODE_TABLE where CATEGORY = 'RSRET_REJ' and CODE_VALUE1 = 'DERS_RETSA'));</v>
      </c>
      <c r="M49" s="48" t="str">
        <f t="shared" si="1"/>
        <v>update UPL_BPM_SYSDETAIL set CODE_GROUP = 'RSRET', CATEGORY = 'DERSRTSA05' where BPM_CATEGORY_CODE = 'DE_REASON_RETURN_SALES_05';</v>
      </c>
      <c r="N49" s="48" t="str">
        <f t="shared" si="2"/>
        <v>update CODE_TABLE set PARENT_ID = (select ID from CODE_TABLE where CATEGORY = 'RSRET_REJ' and CODE_VALUE1 = 'DERS_RETSA') where CATEGORY = 'DERS_RETSA' and CODE_VALUE1 = 'DERSRTSA05';</v>
      </c>
    </row>
    <row r="50" spans="1:14" x14ac:dyDescent="0.25">
      <c r="A50" s="48" t="s">
        <v>1283</v>
      </c>
      <c r="B50" s="48" t="s">
        <v>1282</v>
      </c>
      <c r="C50" s="48" t="s">
        <v>1301</v>
      </c>
      <c r="D50" s="48" t="s">
        <v>1356</v>
      </c>
      <c r="G50" s="48" t="s">
        <v>1517</v>
      </c>
      <c r="H50" s="48" t="s">
        <v>1554</v>
      </c>
      <c r="I50" s="53" t="s">
        <v>1619</v>
      </c>
      <c r="J50" s="53" t="s">
        <v>1629</v>
      </c>
      <c r="K50" s="53" t="s">
        <v>1637</v>
      </c>
      <c r="L50" s="48" t="str">
        <f t="shared" si="3"/>
        <v>INSERT INTO CODE_TABLE(CODE_GROUP,CATEGORY,CODE_VALUE1,DESCRIPTION1,PARENT_ID) VALUES('RSRET','DERS_RETSA','DERSRTSA06','Lý do khác',(select ID from CODE_TABLE where CATEGORY = 'RSRET_REJ' and CODE_VALUE1 = 'DERS_RETSA'));</v>
      </c>
      <c r="M50" s="48" t="str">
        <f t="shared" si="1"/>
        <v>update UPL_BPM_SYSDETAIL set CODE_GROUP = 'RSRET', CATEGORY = 'DERSRTSA06' where BPM_CATEGORY_CODE = 'DE_REASON_RETURN_SALES_06';</v>
      </c>
      <c r="N50" s="48" t="str">
        <f t="shared" si="2"/>
        <v>update CODE_TABLE set PARENT_ID = (select ID from CODE_TABLE where CATEGORY = 'RSRET_REJ' and CODE_VALUE1 = 'DERS_RETSA') where CATEGORY = 'DERS_RETSA' and CODE_VALUE1 = 'DERSRTSA06';</v>
      </c>
    </row>
    <row r="51" spans="1:14" x14ac:dyDescent="0.25">
      <c r="A51" s="48" t="s">
        <v>1284</v>
      </c>
      <c r="B51" s="48" t="s">
        <v>1282</v>
      </c>
      <c r="C51" s="48" t="s">
        <v>1301</v>
      </c>
      <c r="D51" s="48" t="s">
        <v>1327</v>
      </c>
      <c r="G51" s="48" t="s">
        <v>1518</v>
      </c>
      <c r="H51" s="48" t="s">
        <v>1562</v>
      </c>
      <c r="I51" s="48" t="s">
        <v>1620</v>
      </c>
      <c r="J51" s="53" t="s">
        <v>1303</v>
      </c>
      <c r="M51" s="48" t="str">
        <f t="shared" si="1"/>
        <v>update UPL_BPM_SYSDETAIL set CODE_GROUP = 'CUST', CATEGORY = 'INDUS' where BPM_CATEGORY_CODE = 'INDUSTRY';</v>
      </c>
    </row>
    <row r="52" spans="1:14" x14ac:dyDescent="0.25">
      <c r="A52" s="48" t="s">
        <v>69</v>
      </c>
      <c r="B52" s="48" t="s">
        <v>1282</v>
      </c>
      <c r="C52" s="48" t="s">
        <v>1301</v>
      </c>
      <c r="D52" s="48" t="s">
        <v>1373</v>
      </c>
      <c r="G52" s="48" t="s">
        <v>1519</v>
      </c>
      <c r="H52" s="48" t="s">
        <v>1563</v>
      </c>
      <c r="I52" s="53" t="s">
        <v>1276</v>
      </c>
      <c r="J52" s="53" t="s">
        <v>1299</v>
      </c>
      <c r="M52" s="48" t="str">
        <f t="shared" si="1"/>
        <v>update UPL_BPM_SYSDETAIL set CODE_GROUP = 'MISC', CATEGORY = 'INSU_TERM' where BPM_CATEGORY_CODE = 'INSURANCE_TERM';</v>
      </c>
    </row>
    <row r="53" spans="1:14" x14ac:dyDescent="0.25">
      <c r="A53" s="48" t="s">
        <v>189</v>
      </c>
      <c r="B53" s="48" t="s">
        <v>1285</v>
      </c>
      <c r="C53" s="48" t="s">
        <v>1303</v>
      </c>
      <c r="D53" s="48" t="s">
        <v>1391</v>
      </c>
      <c r="G53" s="48" t="s">
        <v>1520</v>
      </c>
      <c r="H53" s="48" t="s">
        <v>1564</v>
      </c>
      <c r="I53" s="53" t="s">
        <v>1622</v>
      </c>
      <c r="J53" s="53" t="s">
        <v>1299</v>
      </c>
      <c r="M53" s="48" t="str">
        <f t="shared" si="1"/>
        <v>update UPL_BPM_SYSDETAIL set CODE_GROUP = 'MISC', CATEGORY = 'LINS_COMP' where BPM_CATEGORY_CODE = 'LIFE_INSURANCE_COMPANY';</v>
      </c>
    </row>
    <row r="54" spans="1:14" x14ac:dyDescent="0.25">
      <c r="A54" s="48" t="s">
        <v>1286</v>
      </c>
      <c r="B54" s="48" t="s">
        <v>1285</v>
      </c>
      <c r="C54" s="48" t="s">
        <v>1303</v>
      </c>
      <c r="D54" s="48" t="s">
        <v>1310</v>
      </c>
      <c r="G54" s="48" t="s">
        <v>1521</v>
      </c>
      <c r="H54" s="48" t="s">
        <v>987</v>
      </c>
      <c r="I54" s="53" t="s">
        <v>1623</v>
      </c>
      <c r="J54" s="53" t="s">
        <v>1623</v>
      </c>
      <c r="M54" s="48" t="str">
        <f t="shared" si="1"/>
        <v>update UPL_BPM_SYSDETAIL set CODE_GROUP = 'PROD', CATEGORY = 'PROD' where BPM_CATEGORY_CODE = 'PRODUCT';</v>
      </c>
    </row>
    <row r="55" spans="1:14" x14ac:dyDescent="0.25">
      <c r="A55" s="48" t="s">
        <v>220</v>
      </c>
      <c r="B55" s="48" t="s">
        <v>1287</v>
      </c>
      <c r="C55" s="48" t="s">
        <v>1303</v>
      </c>
      <c r="D55" s="48" t="s">
        <v>1381</v>
      </c>
      <c r="G55" s="48" t="s">
        <v>1522</v>
      </c>
      <c r="H55" s="48" t="s">
        <v>1565</v>
      </c>
      <c r="I55" s="53" t="s">
        <v>1621</v>
      </c>
      <c r="J55" s="53" t="s">
        <v>1623</v>
      </c>
      <c r="M55" s="48" t="str">
        <f t="shared" si="1"/>
        <v>update UPL_BPM_SYSDETAIL set CODE_GROUP = 'PROD', CATEGORY = 'PROD_CS' where BPM_CATEGORY_CODE = 'PRODUCT_CS';</v>
      </c>
    </row>
    <row r="56" spans="1:14" x14ac:dyDescent="0.25">
      <c r="A56" s="48" t="s">
        <v>1288</v>
      </c>
      <c r="B56" s="48" t="s">
        <v>1287</v>
      </c>
      <c r="C56" s="48" t="s">
        <v>1303</v>
      </c>
      <c r="D56" s="48" t="s">
        <v>1308</v>
      </c>
      <c r="G56" s="48" t="s">
        <v>1523</v>
      </c>
      <c r="H56" s="48" t="s">
        <v>1566</v>
      </c>
      <c r="I56" s="48" t="s">
        <v>1523</v>
      </c>
      <c r="J56" s="48" t="s">
        <v>1627</v>
      </c>
      <c r="M56" s="48" t="str">
        <f t="shared" si="1"/>
        <v>update UPL_BPM_SYSDETAIL set CODE_GROUP = 'LOCA', CATEGORY = 'PROVINCE' where BPM_CATEGORY_CODE = 'PROVINCE';</v>
      </c>
    </row>
    <row r="57" spans="1:14" x14ac:dyDescent="0.25">
      <c r="A57" s="48" t="s">
        <v>222</v>
      </c>
      <c r="B57" s="48" t="s">
        <v>1289</v>
      </c>
      <c r="C57" s="48" t="s">
        <v>1303</v>
      </c>
      <c r="D57" s="48" t="s">
        <v>1380</v>
      </c>
      <c r="G57" s="48" t="s">
        <v>1524</v>
      </c>
      <c r="H57" s="48" t="s">
        <v>1546</v>
      </c>
      <c r="I57" s="48" t="s">
        <v>1624</v>
      </c>
      <c r="J57" s="53" t="s">
        <v>1630</v>
      </c>
      <c r="M57" s="48" t="str">
        <f t="shared" si="1"/>
        <v>update UPL_BPM_SYSDETAIL set CODE_GROUP = 'RSREJ', CATEGORY = 'RSRJ_APS' where BPM_CATEGORY_CODE = 'REASON_REJECT_APPRAISAL';</v>
      </c>
    </row>
    <row r="58" spans="1:14" x14ac:dyDescent="0.25">
      <c r="A58" s="48" t="s">
        <v>1290</v>
      </c>
      <c r="B58" s="48" t="s">
        <v>1289</v>
      </c>
      <c r="C58" s="48" t="s">
        <v>1303</v>
      </c>
      <c r="D58" s="48" t="s">
        <v>1331</v>
      </c>
      <c r="G58" s="48" t="s">
        <v>1525</v>
      </c>
      <c r="H58" s="48" t="s">
        <v>1546</v>
      </c>
      <c r="I58" s="48" t="s">
        <v>1625</v>
      </c>
      <c r="J58" s="53" t="s">
        <v>1630</v>
      </c>
      <c r="M58" s="48" t="str">
        <f t="shared" si="1"/>
        <v>update UPL_BPM_SYSDETAIL set CODE_GROUP = 'RSREJ', CATEGORY = 'RSRJ_APV' where BPM_CATEGORY_CODE = 'REASON_REJECT_APPROVAL';</v>
      </c>
    </row>
    <row r="59" spans="1:14" x14ac:dyDescent="0.25">
      <c r="A59" s="48" t="s">
        <v>224</v>
      </c>
      <c r="B59" s="48" t="s">
        <v>1289</v>
      </c>
      <c r="C59" s="48" t="s">
        <v>1303</v>
      </c>
      <c r="D59" s="48" t="s">
        <v>1390</v>
      </c>
      <c r="G59" s="48" t="s">
        <v>1526</v>
      </c>
      <c r="H59" s="48" t="s">
        <v>1567</v>
      </c>
      <c r="I59" s="48" t="s">
        <v>1626</v>
      </c>
      <c r="J59" s="53" t="s">
        <v>1629</v>
      </c>
      <c r="M59" s="48" t="str">
        <f t="shared" si="1"/>
        <v>update UPL_BPM_SYSDETAIL set CODE_GROUP = 'RSRET', CATEGORY = 'RSRT_DE' where BPM_CATEGORY_CODE = 'REASON_RETURN_DE';</v>
      </c>
    </row>
    <row r="60" spans="1:14" x14ac:dyDescent="0.25">
      <c r="A60" s="48" t="s">
        <v>1291</v>
      </c>
      <c r="B60" s="48" t="s">
        <v>1289</v>
      </c>
      <c r="C60" s="48" t="s">
        <v>1303</v>
      </c>
      <c r="D60" s="48" t="s">
        <v>1326</v>
      </c>
    </row>
    <row r="61" spans="1:14" x14ac:dyDescent="0.25">
      <c r="A61" s="48" t="s">
        <v>1292</v>
      </c>
      <c r="B61" s="48" t="s">
        <v>1289</v>
      </c>
      <c r="C61" s="48" t="s">
        <v>1303</v>
      </c>
      <c r="D61" s="48" t="s">
        <v>1395</v>
      </c>
    </row>
    <row r="62" spans="1:14" x14ac:dyDescent="0.25">
      <c r="A62" s="48" t="s">
        <v>1293</v>
      </c>
      <c r="B62" s="48" t="s">
        <v>1289</v>
      </c>
      <c r="C62" s="48" t="s">
        <v>1303</v>
      </c>
      <c r="D62" s="48" t="s">
        <v>1401</v>
      </c>
      <c r="G62" s="48" t="s">
        <v>1632</v>
      </c>
      <c r="H62" s="48" t="s">
        <v>1638</v>
      </c>
      <c r="I62" s="48" t="s">
        <v>1643</v>
      </c>
      <c r="L62" s="48" t="str">
        <f>"INSERT INTO CODE_TABLE(CODE_GROUP,CATEGORY,CODE_VALUE1,DESCRIPTION1) VALUES('APPR','RSRET_REJ','" &amp; G62 &amp; "','" &amp; H62 &amp; "');"</f>
        <v>INSERT INTO CODE_TABLE(CODE_GROUP,CATEGORY,CODE_VALUE1,DESCRIPTION1) VALUES('APPR','RSRET_REJ','APS_REJECT','Từ chối của thẩm định');</v>
      </c>
    </row>
    <row r="63" spans="1:14" x14ac:dyDescent="0.25">
      <c r="A63" s="48" t="s">
        <v>1294</v>
      </c>
      <c r="B63" s="48" t="s">
        <v>1289</v>
      </c>
      <c r="C63" s="48" t="s">
        <v>1303</v>
      </c>
      <c r="D63" s="48" t="s">
        <v>1344</v>
      </c>
      <c r="G63" s="48" t="s">
        <v>1633</v>
      </c>
      <c r="H63" s="48" t="s">
        <v>1639</v>
      </c>
      <c r="I63" s="48" t="s">
        <v>1643</v>
      </c>
      <c r="L63" s="48" t="str">
        <f t="shared" ref="L63:L67" si="4">"INSERT INTO CODE_TABLE(CODE_GROUP,CATEGORY,CODE_VALUE1,DESCRIPTION1) VALUES('APPR','RSRET_REJ','" &amp; G63 &amp; "','" &amp; H63 &amp; "');"</f>
        <v>INSERT INTO CODE_TABLE(CODE_GROUP,CATEGORY,CODE_VALUE1,DESCRIPTION1) VALUES('APPR','RSRET_REJ','APV_REJECT','Từ chối khi phê duyệt');</v>
      </c>
    </row>
    <row r="64" spans="1:14" x14ac:dyDescent="0.25">
      <c r="A64" s="48" t="s">
        <v>1295</v>
      </c>
      <c r="B64" s="48" t="s">
        <v>1289</v>
      </c>
      <c r="C64" s="48" t="s">
        <v>1303</v>
      </c>
      <c r="D64" s="48" t="s">
        <v>1358</v>
      </c>
      <c r="G64" s="48" t="s">
        <v>1634</v>
      </c>
      <c r="H64" s="48" t="s">
        <v>1540</v>
      </c>
      <c r="I64" s="48" t="s">
        <v>1643</v>
      </c>
      <c r="L64" s="48" t="str">
        <f t="shared" si="4"/>
        <v>INSERT INTO CODE_TABLE(CODE_GROUP,CATEGORY,CODE_VALUE1,DESCRIPTION1) VALUES('APPR','RSRET_REJ','CARS_RETSA','Lý do Call trả về Sales');</v>
      </c>
    </row>
    <row r="65" spans="1:12" x14ac:dyDescent="0.25">
      <c r="A65" s="48" t="s">
        <v>261</v>
      </c>
      <c r="B65" s="48" t="s">
        <v>1296</v>
      </c>
      <c r="C65" s="48" t="s">
        <v>1303</v>
      </c>
      <c r="D65" s="48" t="s">
        <v>1296</v>
      </c>
      <c r="G65" s="48" t="s">
        <v>1635</v>
      </c>
      <c r="H65" s="48" t="s">
        <v>1641</v>
      </c>
      <c r="I65" s="48" t="s">
        <v>1643</v>
      </c>
      <c r="L65" s="48" t="str">
        <f t="shared" si="4"/>
        <v>INSERT INTO CODE_TABLE(CODE_GROUP,CATEGORY,CODE_VALUE1,DESCRIPTION1) VALUES('APPR','RSRET_REJ','DCRS_RETDE','Lý do DC trả về DE');</v>
      </c>
    </row>
    <row r="66" spans="1:12" x14ac:dyDescent="0.25">
      <c r="A66" s="48" t="s">
        <v>1297</v>
      </c>
      <c r="B66" s="48" t="s">
        <v>1296</v>
      </c>
      <c r="C66" s="48" t="s">
        <v>1303</v>
      </c>
      <c r="D66" s="48" t="s">
        <v>1447</v>
      </c>
      <c r="G66" s="48" t="s">
        <v>1636</v>
      </c>
      <c r="H66" s="48" t="s">
        <v>1640</v>
      </c>
      <c r="I66" s="48" t="s">
        <v>1643</v>
      </c>
      <c r="L66" s="48" t="str">
        <f t="shared" si="4"/>
        <v>INSERT INTO CODE_TABLE(CODE_GROUP,CATEGORY,CODE_VALUE1,DESCRIPTION1) VALUES('APPR','RSRET_REJ','DCRS_RETSA','Lý do DC trả về Sales');</v>
      </c>
    </row>
    <row r="67" spans="1:12" x14ac:dyDescent="0.25">
      <c r="A67" s="48" t="s">
        <v>215</v>
      </c>
      <c r="B67" s="48" t="s">
        <v>1298</v>
      </c>
      <c r="C67" s="48" t="s">
        <v>1303</v>
      </c>
      <c r="D67" s="48" t="s">
        <v>1298</v>
      </c>
      <c r="G67" s="48" t="s">
        <v>1637</v>
      </c>
      <c r="H67" s="48" t="s">
        <v>1642</v>
      </c>
      <c r="I67" s="48" t="s">
        <v>1643</v>
      </c>
      <c r="L67" s="48" t="str">
        <f t="shared" si="4"/>
        <v>INSERT INTO CODE_TABLE(CODE_GROUP,CATEGORY,CODE_VALUE1,DESCRIPTION1) VALUES('APPR','RSRET_REJ','DERS_RETSA','Lý do DE trả về Sales');</v>
      </c>
    </row>
    <row r="68" spans="1:12" x14ac:dyDescent="0.25">
      <c r="A68" s="48" t="s">
        <v>252</v>
      </c>
      <c r="B68" s="48" t="s">
        <v>1298</v>
      </c>
      <c r="C68" s="48" t="s">
        <v>1303</v>
      </c>
      <c r="D68" s="48" t="s">
        <v>1309</v>
      </c>
    </row>
    <row r="69" spans="1:12" x14ac:dyDescent="0.25">
      <c r="A69" s="48" t="s">
        <v>226</v>
      </c>
      <c r="B69" s="48" t="s">
        <v>1456</v>
      </c>
      <c r="C69" s="48" t="s">
        <v>1312</v>
      </c>
      <c r="D69" s="48" t="s">
        <v>1314</v>
      </c>
    </row>
    <row r="70" spans="1:12" x14ac:dyDescent="0.25">
      <c r="A70" s="48" t="s">
        <v>267</v>
      </c>
      <c r="B70" s="48" t="s">
        <v>1451</v>
      </c>
      <c r="C70" s="48" t="s">
        <v>1303</v>
      </c>
      <c r="D70" s="48" t="s">
        <v>1369</v>
      </c>
    </row>
    <row r="71" spans="1:12" x14ac:dyDescent="0.25">
      <c r="A71" s="48" t="s">
        <v>217</v>
      </c>
      <c r="B71" s="48" t="s">
        <v>1455</v>
      </c>
      <c r="C71" s="48" t="s">
        <v>1303</v>
      </c>
      <c r="D71" s="48" t="s">
        <v>1414</v>
      </c>
    </row>
    <row r="72" spans="1:12" x14ac:dyDescent="0.25">
      <c r="A72" s="48" t="s">
        <v>229</v>
      </c>
      <c r="B72" s="48" t="s">
        <v>1452</v>
      </c>
      <c r="C72" s="48" t="s">
        <v>1299</v>
      </c>
      <c r="D72" s="48" t="s">
        <v>1426</v>
      </c>
    </row>
    <row r="73" spans="1:12" x14ac:dyDescent="0.25">
      <c r="A73" s="48" t="s">
        <v>105</v>
      </c>
      <c r="B73" s="48" t="s">
        <v>1436</v>
      </c>
      <c r="C73" s="48" t="s">
        <v>1299</v>
      </c>
      <c r="D73" s="48" t="s">
        <v>1436</v>
      </c>
    </row>
    <row r="74" spans="1:12" x14ac:dyDescent="0.25">
      <c r="A74" s="48" t="s">
        <v>107</v>
      </c>
      <c r="B74" s="48" t="s">
        <v>1454</v>
      </c>
      <c r="C74" s="48" t="s">
        <v>1299</v>
      </c>
      <c r="D74" s="48" t="s">
        <v>1439</v>
      </c>
    </row>
    <row r="75" spans="1:12" x14ac:dyDescent="0.25">
      <c r="A75" s="48" t="s">
        <v>148</v>
      </c>
      <c r="B75" s="48" t="s">
        <v>1441</v>
      </c>
      <c r="C75" s="48" t="s">
        <v>1303</v>
      </c>
      <c r="D75" s="48" t="s">
        <v>1441</v>
      </c>
    </row>
    <row r="76" spans="1:12" x14ac:dyDescent="0.25">
      <c r="A76" s="48" t="s">
        <v>1307</v>
      </c>
      <c r="B76" s="48" t="s">
        <v>1306</v>
      </c>
      <c r="C76" s="48" t="s">
        <v>1299</v>
      </c>
    </row>
    <row r="77" spans="1:12" x14ac:dyDescent="0.25">
      <c r="A77" s="48" t="s">
        <v>49</v>
      </c>
      <c r="B77" s="48" t="s">
        <v>1311</v>
      </c>
      <c r="C77" s="48" t="s">
        <v>1303</v>
      </c>
    </row>
    <row r="78" spans="1:12" x14ac:dyDescent="0.25">
      <c r="A78" s="48" t="s">
        <v>66</v>
      </c>
      <c r="B78" s="48" t="s">
        <v>1313</v>
      </c>
      <c r="C78" s="48" t="s">
        <v>1312</v>
      </c>
    </row>
    <row r="79" spans="1:12" x14ac:dyDescent="0.25">
      <c r="A79" s="48" t="s">
        <v>1316</v>
      </c>
      <c r="B79" s="48" t="s">
        <v>1457</v>
      </c>
      <c r="C79" s="48" t="s">
        <v>1299</v>
      </c>
    </row>
    <row r="80" spans="1:12" x14ac:dyDescent="0.25">
      <c r="A80" s="48" t="s">
        <v>1319</v>
      </c>
      <c r="B80" s="48" t="s">
        <v>1318</v>
      </c>
      <c r="C80" s="48" t="s">
        <v>1299</v>
      </c>
    </row>
    <row r="81" spans="1:3" x14ac:dyDescent="0.25">
      <c r="A81" s="48" t="s">
        <v>1325</v>
      </c>
      <c r="B81" s="48" t="s">
        <v>1324</v>
      </c>
      <c r="C81" s="48" t="s">
        <v>1299</v>
      </c>
    </row>
    <row r="82" spans="1:3" x14ac:dyDescent="0.25">
      <c r="A82" s="48" t="s">
        <v>136</v>
      </c>
      <c r="B82" s="48" t="s">
        <v>1328</v>
      </c>
      <c r="C82" s="48" t="s">
        <v>1301</v>
      </c>
    </row>
    <row r="83" spans="1:3" x14ac:dyDescent="0.25">
      <c r="A83" s="48" t="s">
        <v>1330</v>
      </c>
      <c r="B83" s="48" t="s">
        <v>1329</v>
      </c>
      <c r="C83" s="48" t="s">
        <v>1301</v>
      </c>
    </row>
    <row r="84" spans="1:3" x14ac:dyDescent="0.25">
      <c r="A84" s="48" t="s">
        <v>39</v>
      </c>
      <c r="B84" s="48" t="s">
        <v>1333</v>
      </c>
      <c r="C84" s="48" t="s">
        <v>1299</v>
      </c>
    </row>
    <row r="85" spans="1:3" x14ac:dyDescent="0.25">
      <c r="A85" s="48" t="s">
        <v>1336</v>
      </c>
      <c r="B85" s="48" t="s">
        <v>1335</v>
      </c>
      <c r="C85" s="48" t="s">
        <v>1301</v>
      </c>
    </row>
    <row r="86" spans="1:3" x14ac:dyDescent="0.25">
      <c r="A86" s="48" t="s">
        <v>1340</v>
      </c>
      <c r="B86" s="48" t="s">
        <v>1339</v>
      </c>
      <c r="C86" s="48" t="s">
        <v>1299</v>
      </c>
    </row>
    <row r="87" spans="1:3" x14ac:dyDescent="0.25">
      <c r="A87" s="48" t="s">
        <v>46</v>
      </c>
      <c r="B87" s="48" t="s">
        <v>1342</v>
      </c>
      <c r="C87" s="48" t="s">
        <v>1312</v>
      </c>
    </row>
    <row r="88" spans="1:3" x14ac:dyDescent="0.25">
      <c r="A88" s="48" t="s">
        <v>1347</v>
      </c>
      <c r="B88" s="48" t="s">
        <v>1346</v>
      </c>
      <c r="C88" s="48" t="s">
        <v>1303</v>
      </c>
    </row>
    <row r="89" spans="1:3" x14ac:dyDescent="0.25">
      <c r="A89" s="48" t="s">
        <v>1349</v>
      </c>
      <c r="B89" s="48" t="s">
        <v>1348</v>
      </c>
      <c r="C89" s="48" t="s">
        <v>1299</v>
      </c>
    </row>
    <row r="90" spans="1:3" x14ac:dyDescent="0.25">
      <c r="A90" s="48" t="s">
        <v>1351</v>
      </c>
      <c r="B90" s="48" t="s">
        <v>1350</v>
      </c>
      <c r="C90" s="48" t="s">
        <v>1312</v>
      </c>
    </row>
    <row r="91" spans="1:3" x14ac:dyDescent="0.25">
      <c r="A91" s="48" t="s">
        <v>77</v>
      </c>
      <c r="B91" s="48" t="s">
        <v>1352</v>
      </c>
      <c r="C91" s="48" t="s">
        <v>1303</v>
      </c>
    </row>
    <row r="92" spans="1:3" x14ac:dyDescent="0.25">
      <c r="A92" s="48" t="s">
        <v>125</v>
      </c>
      <c r="B92" s="48" t="s">
        <v>1353</v>
      </c>
      <c r="C92" s="48" t="s">
        <v>1303</v>
      </c>
    </row>
    <row r="93" spans="1:3" x14ac:dyDescent="0.25">
      <c r="A93" s="48" t="s">
        <v>1355</v>
      </c>
      <c r="B93" s="48" t="s">
        <v>1354</v>
      </c>
      <c r="C93" s="48" t="s">
        <v>1312</v>
      </c>
    </row>
    <row r="94" spans="1:3" x14ac:dyDescent="0.25">
      <c r="A94" s="48" t="s">
        <v>71</v>
      </c>
      <c r="B94" s="48" t="s">
        <v>1359</v>
      </c>
      <c r="C94" s="48" t="s">
        <v>1301</v>
      </c>
    </row>
    <row r="95" spans="1:3" x14ac:dyDescent="0.25">
      <c r="A95" s="48" t="s">
        <v>1361</v>
      </c>
      <c r="B95" s="48" t="s">
        <v>1360</v>
      </c>
      <c r="C95" s="48" t="s">
        <v>1303</v>
      </c>
    </row>
    <row r="96" spans="1:3" x14ac:dyDescent="0.25">
      <c r="A96" s="48" t="s">
        <v>1365</v>
      </c>
      <c r="B96" s="48" t="s">
        <v>1364</v>
      </c>
      <c r="C96" s="48" t="s">
        <v>1303</v>
      </c>
    </row>
    <row r="97" spans="1:3" x14ac:dyDescent="0.25">
      <c r="A97" s="48" t="s">
        <v>1368</v>
      </c>
      <c r="B97" s="48" t="s">
        <v>1367</v>
      </c>
      <c r="C97" s="48" t="s">
        <v>1312</v>
      </c>
    </row>
    <row r="98" spans="1:3" x14ac:dyDescent="0.25">
      <c r="A98" s="48" t="s">
        <v>1371</v>
      </c>
      <c r="B98" s="48" t="s">
        <v>1370</v>
      </c>
      <c r="C98" s="48" t="s">
        <v>1303</v>
      </c>
    </row>
    <row r="99" spans="1:3" x14ac:dyDescent="0.25">
      <c r="A99" s="48" t="s">
        <v>88</v>
      </c>
      <c r="B99" s="48" t="s">
        <v>1374</v>
      </c>
      <c r="C99" s="48" t="s">
        <v>1312</v>
      </c>
    </row>
    <row r="100" spans="1:3" x14ac:dyDescent="0.25">
      <c r="A100" s="48" t="s">
        <v>1376</v>
      </c>
      <c r="B100" s="48" t="s">
        <v>1375</v>
      </c>
      <c r="C100" s="48" t="s">
        <v>1312</v>
      </c>
    </row>
    <row r="101" spans="1:3" x14ac:dyDescent="0.25">
      <c r="A101" s="48" t="s">
        <v>1378</v>
      </c>
      <c r="B101" s="48" t="s">
        <v>1377</v>
      </c>
      <c r="C101" s="48" t="s">
        <v>1303</v>
      </c>
    </row>
    <row r="102" spans="1:3" x14ac:dyDescent="0.25">
      <c r="A102" s="48" t="s">
        <v>1384</v>
      </c>
      <c r="B102" s="48" t="s">
        <v>1383</v>
      </c>
      <c r="C102" s="48" t="s">
        <v>1299</v>
      </c>
    </row>
    <row r="103" spans="1:3" x14ac:dyDescent="0.25">
      <c r="A103" s="48" t="s">
        <v>34</v>
      </c>
      <c r="B103" s="48" t="s">
        <v>1386</v>
      </c>
      <c r="C103" s="48" t="s">
        <v>1312</v>
      </c>
    </row>
    <row r="104" spans="1:3" x14ac:dyDescent="0.25">
      <c r="A104" s="48" t="s">
        <v>68</v>
      </c>
      <c r="B104" s="48" t="s">
        <v>1389</v>
      </c>
      <c r="C104" s="48" t="s">
        <v>1301</v>
      </c>
    </row>
    <row r="105" spans="1:3" x14ac:dyDescent="0.25">
      <c r="A105" s="48" t="s">
        <v>1394</v>
      </c>
      <c r="B105" s="48" t="s">
        <v>1393</v>
      </c>
      <c r="C105" s="48" t="s">
        <v>1312</v>
      </c>
    </row>
    <row r="106" spans="1:3" x14ac:dyDescent="0.25">
      <c r="A106" s="48" t="s">
        <v>1397</v>
      </c>
      <c r="B106" s="48" t="s">
        <v>1396</v>
      </c>
      <c r="C106" s="48" t="s">
        <v>1299</v>
      </c>
    </row>
    <row r="107" spans="1:3" x14ac:dyDescent="0.25">
      <c r="A107" s="48" t="s">
        <v>1399</v>
      </c>
      <c r="B107" s="48" t="s">
        <v>1398</v>
      </c>
      <c r="C107" s="48" t="s">
        <v>1299</v>
      </c>
    </row>
    <row r="108" spans="1:3" x14ac:dyDescent="0.25">
      <c r="A108" s="48" t="s">
        <v>134</v>
      </c>
      <c r="B108" s="48" t="s">
        <v>1400</v>
      </c>
      <c r="C108" s="48" t="s">
        <v>1312</v>
      </c>
    </row>
    <row r="109" spans="1:3" x14ac:dyDescent="0.25">
      <c r="A109" s="48" t="s">
        <v>1405</v>
      </c>
      <c r="B109" s="48" t="s">
        <v>1404</v>
      </c>
      <c r="C109" s="48" t="s">
        <v>1299</v>
      </c>
    </row>
    <row r="110" spans="1:3" x14ac:dyDescent="0.25">
      <c r="A110" s="48" t="s">
        <v>1407</v>
      </c>
      <c r="B110" s="48" t="s">
        <v>1406</v>
      </c>
      <c r="C110" s="48" t="s">
        <v>1299</v>
      </c>
    </row>
    <row r="111" spans="1:3" x14ac:dyDescent="0.25">
      <c r="A111" s="48" t="s">
        <v>1410</v>
      </c>
      <c r="B111" s="48" t="s">
        <v>1409</v>
      </c>
      <c r="C111" s="48" t="s">
        <v>1312</v>
      </c>
    </row>
    <row r="112" spans="1:3" x14ac:dyDescent="0.25">
      <c r="A112" s="48" t="s">
        <v>1413</v>
      </c>
      <c r="B112" s="48" t="s">
        <v>1412</v>
      </c>
      <c r="C112" s="48" t="s">
        <v>1303</v>
      </c>
    </row>
    <row r="113" spans="1:6" x14ac:dyDescent="0.25">
      <c r="A113" s="48" t="s">
        <v>1417</v>
      </c>
      <c r="B113" s="48" t="s">
        <v>1416</v>
      </c>
      <c r="C113" s="48" t="s">
        <v>1303</v>
      </c>
    </row>
    <row r="114" spans="1:6" x14ac:dyDescent="0.25">
      <c r="A114" s="48" t="s">
        <v>1420</v>
      </c>
      <c r="B114" s="48" t="s">
        <v>1419</v>
      </c>
      <c r="C114" s="48" t="s">
        <v>1299</v>
      </c>
    </row>
    <row r="115" spans="1:6" x14ac:dyDescent="0.25">
      <c r="A115" s="48" t="s">
        <v>1431</v>
      </c>
      <c r="B115" s="48" t="s">
        <v>1430</v>
      </c>
      <c r="C115" s="48" t="s">
        <v>1312</v>
      </c>
    </row>
    <row r="116" spans="1:6" x14ac:dyDescent="0.25">
      <c r="A116" s="48" t="s">
        <v>1433</v>
      </c>
      <c r="B116" s="48" t="s">
        <v>1432</v>
      </c>
      <c r="C116" s="48" t="s">
        <v>1299</v>
      </c>
    </row>
    <row r="117" spans="1:6" x14ac:dyDescent="0.25">
      <c r="A117" s="48" t="s">
        <v>1438</v>
      </c>
      <c r="B117" s="48" t="s">
        <v>1437</v>
      </c>
      <c r="C117" s="48" t="s">
        <v>1303</v>
      </c>
    </row>
    <row r="118" spans="1:6" x14ac:dyDescent="0.25">
      <c r="A118" s="48" t="s">
        <v>1444</v>
      </c>
      <c r="B118" s="48" t="s">
        <v>1443</v>
      </c>
      <c r="C118" s="48" t="s">
        <v>1312</v>
      </c>
    </row>
    <row r="120" spans="1:6" x14ac:dyDescent="0.25">
      <c r="B120" s="48" t="s">
        <v>1664</v>
      </c>
      <c r="C120" s="48" t="s">
        <v>1303</v>
      </c>
      <c r="D120" s="48">
        <v>1</v>
      </c>
      <c r="E120" s="48" t="s">
        <v>1665</v>
      </c>
      <c r="F120" s="48" t="str">
        <f>"INSERT INTO CODE_TABLE(CODE_GROUP,CATEGORY,CODE_VALUE1,DESCRIPTION1) VALUES('" &amp; C120 &amp; "','" &amp; B120 &amp; "','" &amp; D120 &amp; "','" &amp; E120 &amp; "');"</f>
        <v>INSERT INTO CODE_TABLE(CODE_GROUP,CATEGORY,CODE_VALUE1,DESCRIPTION1) VALUES('CUST','IDTYP','1','CMT nhân dân');</v>
      </c>
    </row>
    <row r="121" spans="1:6" x14ac:dyDescent="0.25">
      <c r="B121" s="48" t="s">
        <v>1664</v>
      </c>
      <c r="C121" s="48" t="s">
        <v>1303</v>
      </c>
      <c r="D121" s="48">
        <v>2</v>
      </c>
      <c r="E121" s="48" t="s">
        <v>1666</v>
      </c>
      <c r="F121" s="48" t="str">
        <f t="shared" ref="F121:F126" si="5">"INSERT INTO CODE_TABLE(CODE_GROUP,CATEGORY,CODE_VALUE1,DESCRIPTION1) VALUES('" &amp; C121 &amp; "','" &amp; B121 &amp; "','" &amp; D121 &amp; "','" &amp; E121 &amp; "');"</f>
        <v>INSERT INTO CODE_TABLE(CODE_GROUP,CATEGORY,CODE_VALUE1,DESCRIPTION1) VALUES('CUST','IDTYP','2','CM quân đội');</v>
      </c>
    </row>
    <row r="122" spans="1:6" x14ac:dyDescent="0.25">
      <c r="B122" s="48" t="s">
        <v>1664</v>
      </c>
      <c r="C122" s="48" t="s">
        <v>1303</v>
      </c>
      <c r="D122" s="48">
        <v>3</v>
      </c>
      <c r="E122" s="48" t="s">
        <v>1667</v>
      </c>
      <c r="F122" s="48" t="str">
        <f t="shared" si="5"/>
        <v>INSERT INTO CODE_TABLE(CODE_GROUP,CATEGORY,CODE_VALUE1,DESCRIPTION1) VALUES('CUST','IDTYP','3','Thẻ CCCD');</v>
      </c>
    </row>
    <row r="123" spans="1:6" x14ac:dyDescent="0.25">
      <c r="B123" s="48" t="s">
        <v>1664</v>
      </c>
      <c r="C123" s="48" t="s">
        <v>1303</v>
      </c>
      <c r="D123" s="48">
        <v>4</v>
      </c>
      <c r="E123" s="48" t="s">
        <v>1668</v>
      </c>
      <c r="F123" s="48" t="str">
        <f t="shared" si="5"/>
        <v>INSERT INTO CODE_TABLE(CODE_GROUP,CATEGORY,CODE_VALUE1,DESCRIPTION1) VALUES('CUST','IDTYP','4','Giấy phép lái xe');</v>
      </c>
    </row>
    <row r="124" spans="1:6" x14ac:dyDescent="0.25">
      <c r="B124" s="48" t="s">
        <v>1664</v>
      </c>
      <c r="C124" s="48" t="s">
        <v>1303</v>
      </c>
      <c r="D124" s="48">
        <v>5</v>
      </c>
      <c r="E124" s="48" t="s">
        <v>1669</v>
      </c>
      <c r="F124" s="48" t="str">
        <f t="shared" si="5"/>
        <v>INSERT INTO CODE_TABLE(CODE_GROUP,CATEGORY,CODE_VALUE1,DESCRIPTION1) VALUES('CUST','IDTYP','5','Mã số thuế cá nhân');</v>
      </c>
    </row>
    <row r="125" spans="1:6" x14ac:dyDescent="0.25">
      <c r="B125" s="48" t="s">
        <v>1664</v>
      </c>
      <c r="C125" s="48" t="s">
        <v>1303</v>
      </c>
      <c r="D125" s="48">
        <v>6</v>
      </c>
      <c r="E125" s="48" t="s">
        <v>1670</v>
      </c>
      <c r="F125" s="48" t="str">
        <f t="shared" si="5"/>
        <v>INSERT INTO CODE_TABLE(CODE_GROUP,CATEGORY,CODE_VALUE1,DESCRIPTION1) VALUES('CUST','IDTYP','6','Hộ chiếu');</v>
      </c>
    </row>
    <row r="126" spans="1:6" x14ac:dyDescent="0.25">
      <c r="B126" s="48" t="s">
        <v>1664</v>
      </c>
      <c r="C126" s="48" t="s">
        <v>1303</v>
      </c>
      <c r="D126" s="48">
        <v>7</v>
      </c>
      <c r="E126" s="48" t="s">
        <v>1671</v>
      </c>
      <c r="F126" s="48" t="str">
        <f t="shared" si="5"/>
        <v>INSERT INTO CODE_TABLE(CODE_GROUP,CATEGORY,CODE_VALUE1,DESCRIPTION1) VALUES('CUST','IDTYP','7','Thẻ công an');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7" workbookViewId="0">
      <selection activeCell="E25" sqref="E25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5.8554687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6" style="48" customWidth="1"/>
    <col min="8" max="8" width="29.2851562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1215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POSTING_INSTANCE(id 	number(15,0),</v>
      </c>
    </row>
    <row r="6" spans="1:11" x14ac:dyDescent="0.25">
      <c r="A6" s="8"/>
      <c r="B6" s="8"/>
      <c r="C6" s="8" t="s">
        <v>1653</v>
      </c>
      <c r="D6" s="9" t="s">
        <v>286</v>
      </c>
      <c r="E6" s="8" t="s">
        <v>1105</v>
      </c>
      <c r="G6" s="36" t="s">
        <v>1654</v>
      </c>
      <c r="J6" s="49"/>
      <c r="K6" s="48" t="str">
        <f t="shared" ref="K6:K2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posting_configuration_id 	int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49"/>
      <c r="K7" s="48" t="str">
        <f t="shared" ca="1" si="0"/>
        <v>record_status 	varchar2(1) default on null 'A' not null,</v>
      </c>
    </row>
    <row r="8" spans="1:11" x14ac:dyDescent="0.25">
      <c r="A8" s="9"/>
      <c r="B8" s="9"/>
      <c r="C8" s="48" t="s">
        <v>296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created_date 	date default on null  	sysdate not null,</v>
      </c>
    </row>
    <row r="9" spans="1:11" x14ac:dyDescent="0.25">
      <c r="A9" s="9"/>
      <c r="B9" s="9"/>
      <c r="C9" s="48" t="s">
        <v>297</v>
      </c>
      <c r="D9" s="9" t="s">
        <v>290</v>
      </c>
      <c r="E9" s="8" t="s">
        <v>1054</v>
      </c>
      <c r="F9" s="9" t="s">
        <v>706</v>
      </c>
      <c r="G9" s="9"/>
      <c r="H9" s="11"/>
      <c r="I9" s="49"/>
      <c r="J9" s="49"/>
      <c r="K9" s="48" t="str">
        <f t="shared" ca="1" si="0"/>
        <v>last_updated_date 	date default on null  	sysdate not null,</v>
      </c>
    </row>
    <row r="10" spans="1:11" x14ac:dyDescent="0.25">
      <c r="A10" s="9"/>
      <c r="B10" s="9"/>
      <c r="C10" s="48" t="s">
        <v>298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created_by 	varchar2(30),</v>
      </c>
    </row>
    <row r="11" spans="1:11" x14ac:dyDescent="0.25">
      <c r="A11" s="9"/>
      <c r="B11" s="9"/>
      <c r="C11" s="48" t="s">
        <v>299</v>
      </c>
      <c r="D11" s="9" t="s">
        <v>294</v>
      </c>
      <c r="E11" s="8"/>
      <c r="F11" s="9"/>
      <c r="G11" s="9"/>
      <c r="H11" s="11"/>
      <c r="I11" s="49"/>
      <c r="J11" s="49"/>
      <c r="K11" s="48" t="str">
        <f t="shared" ca="1" si="0"/>
        <v>last_updated_by 	varchar2(30),</v>
      </c>
    </row>
    <row r="12" spans="1:11" x14ac:dyDescent="0.25">
      <c r="A12" s="9"/>
      <c r="B12" s="9"/>
      <c r="C12" s="48" t="s">
        <v>1130</v>
      </c>
      <c r="D12" s="9" t="s">
        <v>458</v>
      </c>
      <c r="E12" s="8" t="s">
        <v>1054</v>
      </c>
      <c r="F12" s="9"/>
      <c r="G12" s="9"/>
      <c r="H12" s="11"/>
      <c r="I12" s="49"/>
      <c r="J12" s="49"/>
      <c r="K12" s="48" t="str">
        <f t="shared" ca="1" si="0"/>
        <v>posting_group 	varchar2(20) not null,</v>
      </c>
    </row>
    <row r="13" spans="1:11" x14ac:dyDescent="0.25">
      <c r="A13" s="9"/>
      <c r="B13" s="9"/>
      <c r="C13" s="48" t="s">
        <v>1131</v>
      </c>
      <c r="D13" s="9" t="s">
        <v>286</v>
      </c>
      <c r="E13" s="8" t="s">
        <v>1054</v>
      </c>
      <c r="F13" s="9">
        <v>1</v>
      </c>
      <c r="G13" s="9"/>
      <c r="H13" s="11"/>
      <c r="I13" s="49"/>
      <c r="J13" s="49"/>
      <c r="K13" s="48" t="str">
        <f t="shared" ca="1" si="0"/>
        <v>posting_order 	int default on null  	1 not null,</v>
      </c>
    </row>
    <row r="14" spans="1:11" ht="45" x14ac:dyDescent="0.25">
      <c r="A14" s="9"/>
      <c r="B14" s="9" t="s">
        <v>1213</v>
      </c>
      <c r="C14" s="48" t="s">
        <v>1655</v>
      </c>
      <c r="D14" s="9" t="s">
        <v>286</v>
      </c>
      <c r="E14" s="8" t="s">
        <v>1054</v>
      </c>
      <c r="F14" s="9"/>
      <c r="G14" s="50"/>
      <c r="H14" s="24" t="s">
        <v>1646</v>
      </c>
      <c r="I14" s="49"/>
      <c r="J14" s="49"/>
      <c r="K14" s="48" t="str">
        <f t="shared" ca="1" si="0"/>
        <v>transaction_type_id 	int not null,</v>
      </c>
    </row>
    <row r="15" spans="1:11" x14ac:dyDescent="0.25">
      <c r="A15" s="49"/>
      <c r="B15" s="49"/>
      <c r="C15" s="48" t="s">
        <v>1162</v>
      </c>
      <c r="D15" s="9" t="s">
        <v>712</v>
      </c>
      <c r="E15" s="11" t="s">
        <v>1054</v>
      </c>
      <c r="F15" s="49" t="s">
        <v>1161</v>
      </c>
      <c r="G15" s="49"/>
      <c r="J15" s="49"/>
      <c r="K15" s="48" t="str">
        <f t="shared" ca="1" si="0"/>
        <v>debit_owner 	varchar2(1) default on null 'C' not null,</v>
      </c>
    </row>
    <row r="16" spans="1:11" x14ac:dyDescent="0.25">
      <c r="A16" s="9"/>
      <c r="B16" s="9"/>
      <c r="C16" s="48" t="s">
        <v>1132</v>
      </c>
      <c r="D16" s="9" t="s">
        <v>6</v>
      </c>
      <c r="E16" s="8" t="s">
        <v>1054</v>
      </c>
      <c r="F16" s="9"/>
      <c r="G16" s="9"/>
      <c r="H16" s="11"/>
      <c r="I16" s="49"/>
      <c r="J16" s="49"/>
      <c r="K16" s="48" t="str">
        <f t="shared" ca="1" si="0"/>
        <v>debit_branch 	varchar2(10) not null,</v>
      </c>
    </row>
    <row r="17" spans="1:11" x14ac:dyDescent="0.25">
      <c r="A17" s="9"/>
      <c r="B17" s="9"/>
      <c r="C17" s="48" t="s">
        <v>1133</v>
      </c>
      <c r="D17" s="9" t="s">
        <v>645</v>
      </c>
      <c r="E17" s="8" t="s">
        <v>1054</v>
      </c>
      <c r="F17" s="9" t="s">
        <v>703</v>
      </c>
      <c r="G17" s="9"/>
      <c r="H17" s="11"/>
      <c r="I17" s="49"/>
      <c r="J17" s="49"/>
      <c r="K17" s="48" t="str">
        <f t="shared" ca="1" si="0"/>
        <v>debit_ccy 	varchar2(3) default on null 'VND' not null,</v>
      </c>
    </row>
    <row r="18" spans="1:11" x14ac:dyDescent="0.25">
      <c r="A18" s="49"/>
      <c r="B18" s="49"/>
      <c r="C18" s="48" t="s">
        <v>1134</v>
      </c>
      <c r="D18" s="9" t="s">
        <v>458</v>
      </c>
      <c r="E18" s="11" t="s">
        <v>1054</v>
      </c>
      <c r="F18" s="49"/>
      <c r="G18" s="50"/>
      <c r="J18" s="49"/>
      <c r="K18" s="48" t="str">
        <f t="shared" ca="1" si="0"/>
        <v>debit_account 	varchar2(20) not null,</v>
      </c>
    </row>
    <row r="19" spans="1:11" x14ac:dyDescent="0.25">
      <c r="A19" s="49"/>
      <c r="B19" s="49"/>
      <c r="C19" s="48" t="s">
        <v>1160</v>
      </c>
      <c r="D19" s="9" t="s">
        <v>712</v>
      </c>
      <c r="E19" s="11" t="s">
        <v>1054</v>
      </c>
      <c r="F19" s="49" t="s">
        <v>1161</v>
      </c>
      <c r="G19" s="49"/>
      <c r="J19" s="49"/>
      <c r="K19" s="48" t="str">
        <f t="shared" ca="1" si="0"/>
        <v>credit_owner 	varchar2(1) default on null 'C' not null,</v>
      </c>
    </row>
    <row r="20" spans="1:11" x14ac:dyDescent="0.25">
      <c r="A20" s="49"/>
      <c r="B20" s="49"/>
      <c r="C20" s="48" t="s">
        <v>1135</v>
      </c>
      <c r="D20" s="9" t="s">
        <v>6</v>
      </c>
      <c r="E20" s="49" t="s">
        <v>1054</v>
      </c>
      <c r="F20" s="49"/>
      <c r="G20" s="9"/>
      <c r="J20" s="49"/>
      <c r="K20" s="48" t="str">
        <f t="shared" ca="1" si="0"/>
        <v>credit_branch 	varchar2(10) not null,</v>
      </c>
    </row>
    <row r="21" spans="1:11" x14ac:dyDescent="0.25">
      <c r="A21" s="49"/>
      <c r="B21" s="49"/>
      <c r="C21" s="48" t="s">
        <v>1136</v>
      </c>
      <c r="D21" s="9" t="s">
        <v>645</v>
      </c>
      <c r="E21" s="49" t="s">
        <v>1054</v>
      </c>
      <c r="F21" s="49" t="s">
        <v>703</v>
      </c>
      <c r="G21" s="49"/>
      <c r="H21" s="49"/>
      <c r="I21" s="49"/>
      <c r="J21" s="49"/>
      <c r="K21" s="48" t="str">
        <f t="shared" ca="1" si="0"/>
        <v>credit_ccy 	varchar2(3) default on null 'VND' not null,</v>
      </c>
    </row>
    <row r="22" spans="1:11" x14ac:dyDescent="0.25">
      <c r="A22" s="49"/>
      <c r="B22" s="49"/>
      <c r="C22" s="48" t="s">
        <v>1137</v>
      </c>
      <c r="D22" s="9" t="s">
        <v>458</v>
      </c>
      <c r="E22" s="49" t="s">
        <v>1054</v>
      </c>
      <c r="F22" s="49"/>
      <c r="G22" s="50"/>
      <c r="H22" s="49"/>
      <c r="I22" s="49"/>
      <c r="J22" s="49"/>
      <c r="K22" s="48" t="str">
        <f t="shared" ca="1" si="0"/>
        <v>credit_account 	varchar2(20) not null,</v>
      </c>
    </row>
    <row r="23" spans="1:11" x14ac:dyDescent="0.25">
      <c r="C23" s="48" t="s">
        <v>1138</v>
      </c>
      <c r="D23" s="49" t="s">
        <v>593</v>
      </c>
      <c r="G23" s="50"/>
      <c r="K23" s="48" t="str">
        <f t="shared" ca="1" si="0"/>
        <v>amount 	number(13,2),</v>
      </c>
    </row>
    <row r="24" spans="1:11" x14ac:dyDescent="0.25">
      <c r="C24" s="8" t="s">
        <v>313</v>
      </c>
      <c r="D24" s="9" t="s">
        <v>591</v>
      </c>
      <c r="G24" s="50"/>
      <c r="K24" s="48" t="str">
        <f t="shared" ca="1" si="0"/>
        <v>cust_id 	number(13,0),</v>
      </c>
    </row>
    <row r="25" spans="1:11" x14ac:dyDescent="0.25">
      <c r="C25" s="8" t="s">
        <v>1647</v>
      </c>
      <c r="D25" s="9" t="s">
        <v>294</v>
      </c>
      <c r="G25" s="50"/>
      <c r="K25" s="48" t="str">
        <f t="shared" ca="1" si="0"/>
        <v>ft_ref_number 	varchar2(30),</v>
      </c>
    </row>
    <row r="26" spans="1:11" x14ac:dyDescent="0.25">
      <c r="C26" s="8" t="s">
        <v>734</v>
      </c>
      <c r="D26" s="9" t="s">
        <v>712</v>
      </c>
      <c r="E26" s="49" t="s">
        <v>1054</v>
      </c>
      <c r="F26" s="48" t="s">
        <v>673</v>
      </c>
      <c r="G26" s="48" t="s">
        <v>1214</v>
      </c>
      <c r="K26" s="48" t="str">
        <f t="shared" ca="1" si="0"/>
        <v>status 	varchar2(1) default on null 'N' not null,</v>
      </c>
    </row>
    <row r="27" spans="1:11" x14ac:dyDescent="0.25">
      <c r="C27" s="11" t="s">
        <v>905</v>
      </c>
      <c r="D27" s="29" t="s">
        <v>286</v>
      </c>
      <c r="K27" s="48" t="str">
        <f t="shared" ca="1" si="0"/>
        <v>partner_id 	int,
CONSTRAINT PK_POSTING_INSTANCE PRIMARY KEY (id));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workbookViewId="0">
      <selection activeCell="G13" sqref="G13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1140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SCHEDULER(id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/>
      <c r="C11" t="s">
        <v>1166</v>
      </c>
      <c r="D11" s="9" t="s">
        <v>645</v>
      </c>
      <c r="E11" s="8" t="s">
        <v>1054</v>
      </c>
      <c r="F11" s="9"/>
      <c r="G11" s="9"/>
      <c r="H11" s="11"/>
      <c r="I11" s="12"/>
      <c r="J11" s="12"/>
      <c r="K11" t="str">
        <f t="shared" ca="1" si="0"/>
        <v>schedule_group 	varchar2(3) not null,</v>
      </c>
    </row>
    <row r="12" spans="1:11" x14ac:dyDescent="0.25">
      <c r="C12" t="s">
        <v>1141</v>
      </c>
      <c r="D12" s="9" t="s">
        <v>8</v>
      </c>
      <c r="K12" t="str">
        <f t="shared" ca="1" si="0"/>
        <v>sch_name 	varchar2(50),</v>
      </c>
    </row>
    <row r="13" spans="1:11" x14ac:dyDescent="0.25">
      <c r="C13" t="s">
        <v>1142</v>
      </c>
      <c r="D13" s="9" t="s">
        <v>712</v>
      </c>
      <c r="E13" t="s">
        <v>1054</v>
      </c>
      <c r="G13" t="s">
        <v>1146</v>
      </c>
      <c r="K13" t="str">
        <f t="shared" ca="1" si="0"/>
        <v>frequency 	varchar2(1) not null,</v>
      </c>
    </row>
    <row r="14" spans="1:11" x14ac:dyDescent="0.25">
      <c r="C14" t="s">
        <v>1143</v>
      </c>
      <c r="D14" s="29" t="s">
        <v>286</v>
      </c>
      <c r="E14" t="s">
        <v>1054</v>
      </c>
      <c r="K14" t="str">
        <f t="shared" ca="1" si="0"/>
        <v>interval 	int not null,</v>
      </c>
    </row>
    <row r="15" spans="1:11" x14ac:dyDescent="0.25">
      <c r="C15" t="s">
        <v>1144</v>
      </c>
      <c r="D15" s="29" t="s">
        <v>290</v>
      </c>
      <c r="E15" t="s">
        <v>1054</v>
      </c>
      <c r="G15" t="s">
        <v>1158</v>
      </c>
      <c r="K15" t="str">
        <f t="shared" ca="1" si="0"/>
        <v>start_time 	date not null,</v>
      </c>
    </row>
    <row r="16" spans="1:11" x14ac:dyDescent="0.25">
      <c r="C16" t="s">
        <v>1145</v>
      </c>
      <c r="D16" s="29" t="s">
        <v>290</v>
      </c>
      <c r="G16" t="s">
        <v>1158</v>
      </c>
      <c r="K16" t="str">
        <f t="shared" ca="1" si="0"/>
        <v>next_schedule_time 	date,</v>
      </c>
    </row>
    <row r="17" spans="3:11" x14ac:dyDescent="0.25">
      <c r="C17" t="s">
        <v>734</v>
      </c>
      <c r="D17" s="9" t="s">
        <v>712</v>
      </c>
      <c r="E17" t="s">
        <v>1054</v>
      </c>
      <c r="F17" t="s">
        <v>1150</v>
      </c>
      <c r="G17" t="s">
        <v>1147</v>
      </c>
      <c r="K17" t="str">
        <f t="shared" ca="1" si="0"/>
        <v>status 	varchar2(1) default on null 'S' not null,</v>
      </c>
    </row>
    <row r="18" spans="3:11" x14ac:dyDescent="0.25">
      <c r="C18" t="s">
        <v>1151</v>
      </c>
      <c r="D18" s="29" t="s">
        <v>286</v>
      </c>
      <c r="F18">
        <v>0</v>
      </c>
      <c r="K18" t="str">
        <f t="shared" ca="1" si="0"/>
        <v>num_of_run 	int default on null  	0,</v>
      </c>
    </row>
    <row r="19" spans="3:11" x14ac:dyDescent="0.25">
      <c r="C19" t="s">
        <v>1155</v>
      </c>
      <c r="D19" s="9" t="s">
        <v>289</v>
      </c>
      <c r="K19" t="str">
        <f t="shared" ca="1" si="0"/>
        <v>request 	varchar2(255),</v>
      </c>
    </row>
    <row r="20" spans="3:11" x14ac:dyDescent="0.25">
      <c r="C20" t="s">
        <v>1156</v>
      </c>
      <c r="D20" s="9" t="s">
        <v>712</v>
      </c>
      <c r="E20" t="s">
        <v>1054</v>
      </c>
      <c r="F20" t="s">
        <v>673</v>
      </c>
      <c r="K20" t="str">
        <f t="shared" ca="1" si="0"/>
        <v>allow_overlap 	varchar2(1) default on null 'N' not null,
CONSTRAINT PK_SCHEDULER PRIMARY KEY (id));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XFD1048576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1148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647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SCHEDULE_INSTANCE(id 	number(17,0),</v>
      </c>
    </row>
    <row r="6" spans="1:11" x14ac:dyDescent="0.25">
      <c r="A6" s="8"/>
      <c r="B6" s="8"/>
      <c r="C6" s="8" t="s">
        <v>1149</v>
      </c>
      <c r="D6" s="9" t="s">
        <v>286</v>
      </c>
      <c r="E6" s="8" t="s">
        <v>1054</v>
      </c>
      <c r="G6" s="36"/>
      <c r="J6" s="12"/>
      <c r="K6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schedule_id 	int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t="str">
        <f t="shared" ca="1" si="0"/>
        <v>record_status 	varchar2(1) default on null 'A' not null,</v>
      </c>
    </row>
    <row r="8" spans="1:11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created_date 	date default on null  	sysdate not null,</v>
      </c>
    </row>
    <row r="9" spans="1:11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/>
      <c r="I9" s="12"/>
      <c r="J9" s="12"/>
      <c r="K9" t="str">
        <f t="shared" ca="1" si="0"/>
        <v>last_updated_date 	date default on null  	sysdate not null,</v>
      </c>
    </row>
    <row r="10" spans="1:11" x14ac:dyDescent="0.25">
      <c r="C10" t="s">
        <v>1144</v>
      </c>
      <c r="D10" s="29" t="s">
        <v>290</v>
      </c>
      <c r="E10" s="11" t="s">
        <v>1054</v>
      </c>
      <c r="G10" t="s">
        <v>1158</v>
      </c>
      <c r="K10" t="str">
        <f t="shared" ca="1" si="0"/>
        <v>start_time 	date not null,</v>
      </c>
    </row>
    <row r="11" spans="1:11" x14ac:dyDescent="0.25">
      <c r="C11" t="s">
        <v>1152</v>
      </c>
      <c r="D11" s="29" t="s">
        <v>290</v>
      </c>
      <c r="G11" t="s">
        <v>1158</v>
      </c>
      <c r="K11" t="str">
        <f t="shared" ca="1" si="0"/>
        <v>end_time 	date,</v>
      </c>
    </row>
    <row r="12" spans="1:11" x14ac:dyDescent="0.25">
      <c r="C12" t="s">
        <v>734</v>
      </c>
      <c r="D12" s="9" t="s">
        <v>712</v>
      </c>
      <c r="G12" t="s">
        <v>1154</v>
      </c>
      <c r="K12" t="str">
        <f t="shared" ca="1" si="0"/>
        <v>status 	varchar2(1),</v>
      </c>
    </row>
    <row r="13" spans="1:11" x14ac:dyDescent="0.25">
      <c r="C13" t="s">
        <v>658</v>
      </c>
      <c r="D13" s="9" t="s">
        <v>6</v>
      </c>
      <c r="K13" t="str">
        <f t="shared" ca="1" si="0"/>
        <v>response_code 	varchar2(10),</v>
      </c>
    </row>
    <row r="14" spans="1:11" x14ac:dyDescent="0.25">
      <c r="C14" t="s">
        <v>1153</v>
      </c>
      <c r="D14" s="9" t="s">
        <v>289</v>
      </c>
      <c r="K14" t="str">
        <f t="shared" ca="1" si="0"/>
        <v>message 	varchar2(255),
CONSTRAINT PK_SCHEDULE_INSTANCE PRIMARY KEY (id));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A14" sqref="A14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3" style="14" customWidth="1"/>
    <col min="8" max="8" width="12" customWidth="1"/>
    <col min="9" max="9" width="15.42578125" customWidth="1"/>
    <col min="10" max="10" width="12" customWidth="1"/>
  </cols>
  <sheetData>
    <row r="1" spans="1:11" x14ac:dyDescent="0.25">
      <c r="A1" s="1"/>
      <c r="B1" s="2" t="s">
        <v>0</v>
      </c>
      <c r="C1" s="1" t="s">
        <v>927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FUNCTIONS(id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 t="s">
        <v>921</v>
      </c>
      <c r="C11" t="s">
        <v>908</v>
      </c>
      <c r="D11" t="s">
        <v>909</v>
      </c>
      <c r="E11" s="8"/>
      <c r="F11" s="9"/>
      <c r="G11" s="27"/>
      <c r="H11" s="11"/>
      <c r="I11" s="12"/>
      <c r="J11" s="12"/>
      <c r="K11" t="str">
        <f t="shared" ca="1" si="0"/>
        <v>module 	varchar2 (4),</v>
      </c>
    </row>
    <row r="12" spans="1:11" x14ac:dyDescent="0.25">
      <c r="A12" s="9"/>
      <c r="B12" s="9" t="s">
        <v>922</v>
      </c>
      <c r="C12" t="s">
        <v>910</v>
      </c>
      <c r="D12" t="s">
        <v>911</v>
      </c>
      <c r="E12" s="8" t="s">
        <v>1104</v>
      </c>
      <c r="F12" s="9"/>
      <c r="G12" s="27"/>
      <c r="J12" s="12"/>
      <c r="K12" t="str">
        <f t="shared" ca="1" si="0"/>
        <v>function_code 	varchar2 (10) not null,</v>
      </c>
    </row>
    <row r="13" spans="1:11" x14ac:dyDescent="0.25">
      <c r="A13" s="9"/>
      <c r="B13" s="9" t="s">
        <v>923</v>
      </c>
      <c r="C13" t="s">
        <v>912</v>
      </c>
      <c r="D13" t="s">
        <v>913</v>
      </c>
      <c r="E13" s="8"/>
      <c r="G13" s="27"/>
      <c r="H13" s="11"/>
      <c r="I13" s="12"/>
      <c r="J13" s="12"/>
      <c r="K13" t="str">
        <f t="shared" ca="1" si="0"/>
        <v>description 	varchar2 (100),</v>
      </c>
    </row>
    <row r="14" spans="1:11" x14ac:dyDescent="0.25">
      <c r="A14" s="12"/>
      <c r="B14" s="12" t="s">
        <v>924</v>
      </c>
      <c r="C14" t="s">
        <v>915</v>
      </c>
      <c r="D14" t="s">
        <v>916</v>
      </c>
      <c r="E14" s="12"/>
      <c r="F14" s="12"/>
      <c r="G14" s="28"/>
      <c r="J14" s="12"/>
      <c r="K14" t="str">
        <f t="shared" ca="1" si="0"/>
        <v>page_file 	varchar2 (32),</v>
      </c>
    </row>
    <row r="15" spans="1:11" ht="60" x14ac:dyDescent="0.25">
      <c r="A15" s="12"/>
      <c r="B15" s="12" t="s">
        <v>925</v>
      </c>
      <c r="C15" t="s">
        <v>917</v>
      </c>
      <c r="D15" t="s">
        <v>918</v>
      </c>
      <c r="E15" s="12" t="s">
        <v>1054</v>
      </c>
      <c r="F15" s="12" t="s">
        <v>1122</v>
      </c>
      <c r="G15" s="28" t="s">
        <v>2067</v>
      </c>
      <c r="J15" s="12"/>
      <c r="K15" t="str">
        <f t="shared" ca="1" si="0"/>
        <v>page_access_right 	varchar2 (20) default on null 'NNNNYNNNN' not null,</v>
      </c>
    </row>
    <row r="16" spans="1:11" x14ac:dyDescent="0.25">
      <c r="B16" s="12" t="s">
        <v>926</v>
      </c>
      <c r="C16" t="s">
        <v>919</v>
      </c>
      <c r="D16" t="s">
        <v>920</v>
      </c>
      <c r="K16" t="str">
        <f t="shared" ca="1" si="0"/>
        <v>url 	varchar2 (105),</v>
      </c>
    </row>
    <row r="17" spans="3:11" x14ac:dyDescent="0.25">
      <c r="C17" t="s">
        <v>734</v>
      </c>
      <c r="D17" t="s">
        <v>936</v>
      </c>
      <c r="K17" t="str">
        <f t="shared" ca="1" si="0"/>
        <v>status 	varchar2 (1),
CONSTRAINT PK_FUNCTIONS PRIMARY KEY (id));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E17" sqref="E17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32.28515625" style="14" customWidth="1"/>
    <col min="8" max="8" width="19.85546875" customWidth="1"/>
    <col min="9" max="9" width="11" customWidth="1"/>
    <col min="10" max="10" width="12" customWidth="1"/>
  </cols>
  <sheetData>
    <row r="1" spans="1:11" x14ac:dyDescent="0.25">
      <c r="A1" s="1"/>
      <c r="B1" s="2" t="s">
        <v>0</v>
      </c>
      <c r="C1" s="1" t="s">
        <v>942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SERVICES(id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A11" s="9"/>
      <c r="B11" s="9" t="s">
        <v>921</v>
      </c>
      <c r="C11" t="s">
        <v>908</v>
      </c>
      <c r="D11" t="s">
        <v>909</v>
      </c>
      <c r="E11" s="8"/>
      <c r="F11" s="9"/>
      <c r="G11" s="27"/>
      <c r="H11" s="11"/>
      <c r="I11" s="12"/>
      <c r="J11" s="12"/>
      <c r="K11" s="48" t="str">
        <f t="shared" ca="1" si="0"/>
        <v>module 	varchar2 (4),</v>
      </c>
    </row>
    <row r="12" spans="1:11" ht="30" x14ac:dyDescent="0.25">
      <c r="A12" s="9"/>
      <c r="B12" s="9" t="s">
        <v>699</v>
      </c>
      <c r="C12" t="s">
        <v>698</v>
      </c>
      <c r="D12" t="s">
        <v>960</v>
      </c>
      <c r="E12" s="8" t="s">
        <v>1104</v>
      </c>
      <c r="F12" s="9"/>
      <c r="G12" s="27" t="s">
        <v>961</v>
      </c>
      <c r="J12" s="12"/>
      <c r="K12" s="48" t="str">
        <f t="shared" ca="1" si="0"/>
        <v>service_name 	varchar2 (40) not null,</v>
      </c>
    </row>
    <row r="13" spans="1:11" x14ac:dyDescent="0.25">
      <c r="A13" s="9"/>
      <c r="B13" s="9" t="s">
        <v>937</v>
      </c>
      <c r="C13" t="s">
        <v>912</v>
      </c>
      <c r="D13" t="s">
        <v>913</v>
      </c>
      <c r="E13" s="8"/>
      <c r="G13" s="27"/>
      <c r="H13" s="11"/>
      <c r="I13" s="12"/>
      <c r="J13" s="12"/>
      <c r="K13" s="48" t="str">
        <f t="shared" ca="1" si="0"/>
        <v>description 	varchar2 (100),</v>
      </c>
    </row>
    <row r="14" spans="1:11" x14ac:dyDescent="0.25">
      <c r="A14" s="12"/>
      <c r="B14" s="12" t="s">
        <v>938</v>
      </c>
      <c r="C14" t="s">
        <v>939</v>
      </c>
      <c r="D14" t="s">
        <v>936</v>
      </c>
      <c r="E14" s="12" t="s">
        <v>1054</v>
      </c>
      <c r="F14" s="12" t="s">
        <v>1109</v>
      </c>
      <c r="G14" s="28" t="s">
        <v>714</v>
      </c>
      <c r="J14" s="12"/>
      <c r="K14" s="48" t="str">
        <f t="shared" ca="1" si="0"/>
        <v>service_access_right 	varchar2 (1) default on null 'Y' not null,</v>
      </c>
    </row>
    <row r="15" spans="1:11" x14ac:dyDescent="0.25">
      <c r="B15" s="12" t="s">
        <v>940</v>
      </c>
      <c r="C15" t="s">
        <v>941</v>
      </c>
      <c r="D15" t="s">
        <v>920</v>
      </c>
      <c r="K15" s="48" t="str">
        <f t="shared" ca="1" si="0"/>
        <v>service_path 	varchar2 (105),</v>
      </c>
    </row>
    <row r="16" spans="1:11" s="48" customFormat="1" x14ac:dyDescent="0.25">
      <c r="B16" s="49" t="s">
        <v>1210</v>
      </c>
      <c r="C16" s="48" t="s">
        <v>1130</v>
      </c>
      <c r="D16" s="9" t="s">
        <v>645</v>
      </c>
      <c r="G16" s="50"/>
      <c r="K16" s="48" t="str">
        <f t="shared" ca="1" si="0"/>
        <v>posting_group 	varchar2(3),</v>
      </c>
    </row>
    <row r="17" spans="3:11" x14ac:dyDescent="0.25">
      <c r="C17" t="s">
        <v>734</v>
      </c>
      <c r="D17" t="s">
        <v>936</v>
      </c>
      <c r="K17" s="48" t="str">
        <f t="shared" ca="1" si="0"/>
        <v>status 	varchar2 (1),
CONSTRAINT PK_SERVICES PRIMARY KEY (id));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C16" sqref="C16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32.28515625" style="14" customWidth="1"/>
    <col min="8" max="8" width="13.28515625" customWidth="1"/>
    <col min="9" max="9" width="13.7109375" customWidth="1"/>
    <col min="10" max="10" width="12" customWidth="1"/>
  </cols>
  <sheetData>
    <row r="1" spans="1:11" x14ac:dyDescent="0.25">
      <c r="A1" s="1"/>
      <c r="B1" s="2" t="s">
        <v>0</v>
      </c>
      <c r="C1" s="1" t="s">
        <v>945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4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FIELDS(id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/>
      <c r="C11" t="s">
        <v>949</v>
      </c>
      <c r="D11" s="29" t="s">
        <v>286</v>
      </c>
      <c r="E11" s="8" t="s">
        <v>1104</v>
      </c>
      <c r="F11" s="9"/>
      <c r="G11" s="27" t="s">
        <v>958</v>
      </c>
      <c r="J11" s="12"/>
      <c r="K11" t="str">
        <f t="shared" ca="1" si="0"/>
        <v>function_id 	int not null,</v>
      </c>
    </row>
    <row r="12" spans="1:11" x14ac:dyDescent="0.25">
      <c r="A12" s="9"/>
      <c r="B12" s="9"/>
      <c r="C12" t="s">
        <v>950</v>
      </c>
      <c r="D12" s="29" t="s">
        <v>286</v>
      </c>
      <c r="E12" s="8" t="s">
        <v>1104</v>
      </c>
      <c r="G12" s="27" t="s">
        <v>959</v>
      </c>
      <c r="H12" s="11"/>
      <c r="I12" s="12"/>
      <c r="J12" s="12"/>
      <c r="K12" t="str">
        <f t="shared" ca="1" si="0"/>
        <v>service_id 	int not null,</v>
      </c>
    </row>
    <row r="13" spans="1:11" x14ac:dyDescent="0.25">
      <c r="A13" s="12"/>
      <c r="B13" s="12"/>
      <c r="C13" t="s">
        <v>951</v>
      </c>
      <c r="D13" s="9" t="s">
        <v>9</v>
      </c>
      <c r="E13" s="12"/>
      <c r="F13" s="12"/>
      <c r="G13" s="28"/>
      <c r="J13" s="12"/>
      <c r="K13" t="str">
        <f t="shared" ca="1" si="0"/>
        <v>field_message_key 	varchar2(100),</v>
      </c>
    </row>
    <row r="14" spans="1:11" x14ac:dyDescent="0.25">
      <c r="B14" s="12"/>
      <c r="C14" t="s">
        <v>952</v>
      </c>
      <c r="D14" s="9" t="s">
        <v>9</v>
      </c>
      <c r="K14" t="str">
        <f t="shared" ca="1" si="0"/>
        <v>field_name 	varchar2(100),</v>
      </c>
    </row>
    <row r="15" spans="1:11" x14ac:dyDescent="0.25">
      <c r="B15" s="12"/>
      <c r="C15" t="s">
        <v>953</v>
      </c>
      <c r="D15" s="9" t="s">
        <v>8</v>
      </c>
      <c r="E15" t="s">
        <v>573</v>
      </c>
      <c r="K15" t="str">
        <f t="shared" ca="1" si="0"/>
        <v>field_ui_id 	varchar2(50),</v>
      </c>
    </row>
    <row r="16" spans="1:11" x14ac:dyDescent="0.25">
      <c r="B16" s="12"/>
      <c r="C16" t="s">
        <v>954</v>
      </c>
      <c r="D16" s="9" t="s">
        <v>8</v>
      </c>
      <c r="E16" t="s">
        <v>573</v>
      </c>
      <c r="K16" t="str">
        <f t="shared" ca="1" si="0"/>
        <v>field_object_id 	varchar2(50),</v>
      </c>
    </row>
    <row r="17" spans="2:11" ht="60" x14ac:dyDescent="0.25">
      <c r="B17" s="12"/>
      <c r="C17" t="s">
        <v>955</v>
      </c>
      <c r="D17" t="s">
        <v>918</v>
      </c>
      <c r="E17" s="12" t="s">
        <v>1054</v>
      </c>
      <c r="F17" s="12" t="s">
        <v>1122</v>
      </c>
      <c r="G17" s="28" t="s">
        <v>1121</v>
      </c>
      <c r="K17" t="str">
        <f t="shared" ca="1" si="0"/>
        <v>field_access_right 	varchar2 (20) default on null 'NNNNYNNNN' not null,</v>
      </c>
    </row>
    <row r="18" spans="2:11" x14ac:dyDescent="0.25">
      <c r="C18" t="s">
        <v>734</v>
      </c>
      <c r="D18" t="s">
        <v>936</v>
      </c>
      <c r="K18" t="str">
        <f t="shared" ca="1" si="0"/>
        <v>status 	varchar2 (1),
CONSTRAINT PK_FIELDS PRIMARY KEY (id));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C18" sqref="C18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2.5703125" style="14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928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MENU(id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s="48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A11" s="9"/>
      <c r="B11" s="9"/>
      <c r="C11" t="s">
        <v>908</v>
      </c>
      <c r="D11" t="s">
        <v>909</v>
      </c>
      <c r="E11" s="8"/>
      <c r="F11" s="9"/>
      <c r="G11" s="27"/>
      <c r="H11" s="11"/>
      <c r="I11" s="12"/>
      <c r="J11" s="12"/>
      <c r="K11" s="48" t="str">
        <f t="shared" ca="1" si="0"/>
        <v>module 	varchar2 (4),</v>
      </c>
    </row>
    <row r="12" spans="1:11" x14ac:dyDescent="0.25">
      <c r="A12" s="9"/>
      <c r="B12" s="9"/>
      <c r="C12" t="s">
        <v>914</v>
      </c>
      <c r="D12" t="s">
        <v>911</v>
      </c>
      <c r="E12" s="8" t="s">
        <v>1104</v>
      </c>
      <c r="F12" s="9"/>
      <c r="G12" s="27"/>
      <c r="J12" s="12"/>
      <c r="K12" s="48" t="str">
        <f t="shared" ca="1" si="0"/>
        <v>menu_code 	varchar2 (10) not null,</v>
      </c>
    </row>
    <row r="13" spans="1:11" x14ac:dyDescent="0.25">
      <c r="A13" s="9"/>
      <c r="B13" s="9"/>
      <c r="C13" t="s">
        <v>929</v>
      </c>
      <c r="D13" t="s">
        <v>913</v>
      </c>
      <c r="E13" s="8"/>
      <c r="G13" s="27"/>
      <c r="H13" s="11"/>
      <c r="I13" s="12"/>
      <c r="J13" s="12"/>
      <c r="K13" s="48" t="str">
        <f t="shared" ca="1" si="0"/>
        <v>menu_title 	varchar2 (100),</v>
      </c>
    </row>
    <row r="14" spans="1:11" x14ac:dyDescent="0.25">
      <c r="A14" s="12"/>
      <c r="B14" s="12"/>
      <c r="C14" t="s">
        <v>930</v>
      </c>
      <c r="D14" t="s">
        <v>913</v>
      </c>
      <c r="E14" s="12"/>
      <c r="G14" s="28"/>
      <c r="J14" s="12"/>
      <c r="K14" s="48" t="str">
        <f t="shared" ca="1" si="0"/>
        <v>menu_message_key 	varchar2 (100),</v>
      </c>
    </row>
    <row r="15" spans="1:11" x14ac:dyDescent="0.25">
      <c r="A15" s="12"/>
      <c r="B15" s="12"/>
      <c r="C15" t="s">
        <v>931</v>
      </c>
      <c r="D15" t="s">
        <v>286</v>
      </c>
      <c r="E15" s="12"/>
      <c r="F15" s="12"/>
      <c r="G15" s="28"/>
      <c r="J15" s="12"/>
      <c r="K15" s="48" t="str">
        <f t="shared" ca="1" si="0"/>
        <v>parent_menu 	int,</v>
      </c>
    </row>
    <row r="16" spans="1:11" x14ac:dyDescent="0.25">
      <c r="A16" s="12"/>
      <c r="B16" s="12"/>
      <c r="C16" t="s">
        <v>734</v>
      </c>
      <c r="D16" t="s">
        <v>936</v>
      </c>
      <c r="E16" s="12"/>
      <c r="F16" s="12"/>
      <c r="G16" s="28"/>
      <c r="J16" s="12"/>
      <c r="K16" s="48" t="str">
        <f t="shared" ca="1" si="0"/>
        <v>status 	varchar2 (1),</v>
      </c>
    </row>
    <row r="17" spans="2:11" ht="30" x14ac:dyDescent="0.25">
      <c r="B17" s="12"/>
      <c r="C17" t="s">
        <v>2065</v>
      </c>
      <c r="D17" s="48" t="s">
        <v>936</v>
      </c>
      <c r="G17" s="14" t="s">
        <v>2066</v>
      </c>
      <c r="K17" s="48" t="str">
        <f t="shared" ca="1" si="0"/>
        <v>menu_type 	varchar2 (1),</v>
      </c>
    </row>
    <row r="18" spans="2:11" x14ac:dyDescent="0.25">
      <c r="C18" t="s">
        <v>949</v>
      </c>
      <c r="D18" t="s">
        <v>286</v>
      </c>
      <c r="E18" t="s">
        <v>1054</v>
      </c>
      <c r="F18">
        <v>0</v>
      </c>
      <c r="K18" s="48" t="str">
        <f t="shared" ca="1" si="0"/>
        <v>function_id 	int default on null  	0 not null,
CONSTRAINT PK_MENU PRIMARY KEY (id));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13" sqref="G13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8.28515625" style="14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932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ROLES(id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/>
      <c r="C11" t="s">
        <v>933</v>
      </c>
      <c r="D11" t="s">
        <v>911</v>
      </c>
      <c r="E11" s="8" t="s">
        <v>1104</v>
      </c>
      <c r="F11" s="9"/>
      <c r="G11" s="27"/>
      <c r="H11" s="11"/>
      <c r="I11" s="12"/>
      <c r="J11" s="12"/>
      <c r="K11" t="str">
        <f t="shared" ca="1" si="0"/>
        <v>role_code 	varchar2 (10) not null,</v>
      </c>
    </row>
    <row r="12" spans="1:11" x14ac:dyDescent="0.25">
      <c r="A12" s="9"/>
      <c r="B12" s="9"/>
      <c r="C12" t="s">
        <v>934</v>
      </c>
      <c r="D12" t="s">
        <v>936</v>
      </c>
      <c r="E12" s="8"/>
      <c r="F12" s="9"/>
      <c r="G12" s="27" t="s">
        <v>2064</v>
      </c>
      <c r="J12" s="12"/>
      <c r="K12" t="str">
        <f t="shared" ca="1" si="0"/>
        <v>role_type 	varchar2 (1),</v>
      </c>
    </row>
    <row r="13" spans="1:11" x14ac:dyDescent="0.25">
      <c r="A13" s="9"/>
      <c r="B13" s="9"/>
      <c r="C13" t="s">
        <v>935</v>
      </c>
      <c r="D13" t="s">
        <v>913</v>
      </c>
      <c r="E13" s="8"/>
      <c r="G13" s="27"/>
      <c r="H13" s="11"/>
      <c r="I13" s="12"/>
      <c r="J13" s="12"/>
      <c r="K13" t="str">
        <f t="shared" ca="1" si="0"/>
        <v>role_name 	varchar2 (100),</v>
      </c>
    </row>
    <row r="14" spans="1:11" x14ac:dyDescent="0.25">
      <c r="A14" s="12"/>
      <c r="B14" s="12"/>
      <c r="C14" t="s">
        <v>734</v>
      </c>
      <c r="D14" t="s">
        <v>936</v>
      </c>
      <c r="E14" s="12"/>
      <c r="G14" s="28"/>
      <c r="J14" s="12"/>
      <c r="K14" t="str">
        <f t="shared" ca="1" si="0"/>
        <v>status 	varchar2 (1),
CONSTRAINT PK_ROLES PRIMARY KEY (id));</v>
      </c>
    </row>
    <row r="15" spans="1:11" x14ac:dyDescent="0.25">
      <c r="A15" s="12"/>
      <c r="B15" s="12"/>
      <c r="E15" s="12"/>
      <c r="F15" s="12"/>
      <c r="G15" s="28"/>
      <c r="J15" s="12"/>
    </row>
    <row r="16" spans="1:11" x14ac:dyDescent="0.25">
      <c r="A16" s="12"/>
      <c r="B16" s="12"/>
      <c r="E16" s="12"/>
      <c r="F16" s="12"/>
      <c r="G16" s="28"/>
      <c r="J16" s="12"/>
    </row>
    <row r="17" spans="2:2" x14ac:dyDescent="0.25">
      <c r="B17" s="1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C13" sqref="C13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6.5703125" style="14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965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ROLE_DETAILS(id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ht="30" x14ac:dyDescent="0.25">
      <c r="A11" s="9"/>
      <c r="B11" s="9"/>
      <c r="C11" t="s">
        <v>946</v>
      </c>
      <c r="D11" s="9" t="s">
        <v>712</v>
      </c>
      <c r="E11" s="8" t="s">
        <v>1104</v>
      </c>
      <c r="F11" s="9"/>
      <c r="G11" s="27" t="s">
        <v>947</v>
      </c>
      <c r="H11" s="11"/>
      <c r="I11" s="12"/>
      <c r="J11" s="12"/>
      <c r="K11" t="str">
        <f t="shared" ca="1" si="0"/>
        <v>object_type 	varchar2(1) not null,</v>
      </c>
    </row>
    <row r="12" spans="1:11" x14ac:dyDescent="0.25">
      <c r="A12" s="9"/>
      <c r="B12" s="9"/>
      <c r="C12" t="s">
        <v>943</v>
      </c>
      <c r="D12" s="29" t="s">
        <v>286</v>
      </c>
      <c r="E12" s="8" t="s">
        <v>1104</v>
      </c>
      <c r="G12" s="27"/>
      <c r="H12" s="11"/>
      <c r="I12" s="12"/>
      <c r="J12" s="12"/>
      <c r="K12" t="str">
        <f t="shared" ca="1" si="0"/>
        <v>role_id 	int not null,</v>
      </c>
    </row>
    <row r="13" spans="1:11" x14ac:dyDescent="0.25">
      <c r="A13" s="12"/>
      <c r="B13" s="12"/>
      <c r="C13" t="s">
        <v>948</v>
      </c>
      <c r="D13" s="29" t="s">
        <v>286</v>
      </c>
      <c r="E13" s="8" t="s">
        <v>1104</v>
      </c>
      <c r="G13" s="28"/>
      <c r="J13" s="12"/>
      <c r="K13" t="str">
        <f t="shared" ca="1" si="0"/>
        <v>object_id 	int not null,</v>
      </c>
    </row>
    <row r="14" spans="1:11" ht="60" x14ac:dyDescent="0.25">
      <c r="A14" s="12"/>
      <c r="B14" s="12"/>
      <c r="C14" t="s">
        <v>944</v>
      </c>
      <c r="D14" t="s">
        <v>918</v>
      </c>
      <c r="E14" s="12" t="s">
        <v>1054</v>
      </c>
      <c r="F14" s="12" t="s">
        <v>1122</v>
      </c>
      <c r="G14" s="28" t="s">
        <v>2063</v>
      </c>
      <c r="J14" s="12"/>
      <c r="K14" t="str">
        <f t="shared" ca="1" si="0"/>
        <v>access_right 	varchar2 (20) default on null 'NNNNYNNNN' not null,</v>
      </c>
    </row>
    <row r="15" spans="1:11" x14ac:dyDescent="0.25">
      <c r="A15" s="12"/>
      <c r="B15" s="12"/>
      <c r="C15" t="s">
        <v>734</v>
      </c>
      <c r="D15" t="s">
        <v>936</v>
      </c>
      <c r="E15" s="12"/>
      <c r="F15" s="12"/>
      <c r="G15" s="28"/>
      <c r="J15" s="12"/>
      <c r="K15" t="str">
        <f t="shared" ca="1" si="0"/>
        <v>status 	varchar2 (1),
CONSTRAINT PK_ROLE_DETAILS PRIMARY KEY (id));</v>
      </c>
    </row>
    <row r="16" spans="1:11" x14ac:dyDescent="0.25">
      <c r="B16" s="1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B16" sqref="B16"/>
    </sheetView>
  </sheetViews>
  <sheetFormatPr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42578125" style="50" customWidth="1"/>
    <col min="8" max="8" width="12" style="48" customWidth="1"/>
    <col min="9" max="9" width="15.42578125" style="48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1961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TEAMS(id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49"/>
      <c r="K6" s="48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27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27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 t="s">
        <v>1964</v>
      </c>
      <c r="C11" s="48" t="s">
        <v>1125</v>
      </c>
      <c r="D11" s="48" t="s">
        <v>286</v>
      </c>
      <c r="E11" s="8" t="s">
        <v>1105</v>
      </c>
      <c r="F11" s="9"/>
      <c r="G11" s="27" t="s">
        <v>901</v>
      </c>
      <c r="H11" s="11"/>
      <c r="I11" s="49"/>
      <c r="J11" s="49"/>
      <c r="K11" s="48" t="str">
        <f t="shared" ca="1" si="0"/>
        <v>manager_id 	int not null,</v>
      </c>
    </row>
    <row r="12" spans="1:11" ht="45" x14ac:dyDescent="0.25">
      <c r="A12" s="9"/>
      <c r="B12" s="9" t="s">
        <v>1982</v>
      </c>
      <c r="C12" s="48" t="s">
        <v>1980</v>
      </c>
      <c r="D12" s="9" t="s">
        <v>712</v>
      </c>
      <c r="E12" s="8" t="s">
        <v>1054</v>
      </c>
      <c r="G12" s="27" t="s">
        <v>1124</v>
      </c>
      <c r="H12" s="11"/>
      <c r="I12" s="49"/>
      <c r="J12" s="49"/>
      <c r="K12" s="48" t="str">
        <f t="shared" ca="1" si="0"/>
        <v>team_type 	varchar2(1) not null,</v>
      </c>
    </row>
    <row r="13" spans="1:11" ht="30" x14ac:dyDescent="0.25">
      <c r="A13" s="9"/>
      <c r="B13" s="9" t="s">
        <v>1983</v>
      </c>
      <c r="C13" s="48" t="s">
        <v>1981</v>
      </c>
      <c r="D13" s="9" t="s">
        <v>458</v>
      </c>
      <c r="E13" s="49" t="s">
        <v>1054</v>
      </c>
      <c r="G13" s="28" t="s">
        <v>1984</v>
      </c>
      <c r="H13" s="11"/>
      <c r="I13" s="49"/>
      <c r="J13" s="49"/>
      <c r="K13" s="48" t="str">
        <f t="shared" ca="1" si="0"/>
        <v>team_group 	varchar2(20) not null,</v>
      </c>
    </row>
    <row r="14" spans="1:11" x14ac:dyDescent="0.25">
      <c r="A14" s="9"/>
      <c r="B14" s="9" t="s">
        <v>1965</v>
      </c>
      <c r="C14" s="48" t="s">
        <v>1962</v>
      </c>
      <c r="D14" s="48" t="s">
        <v>911</v>
      </c>
      <c r="E14" s="8" t="s">
        <v>1104</v>
      </c>
      <c r="F14" s="9"/>
      <c r="G14" s="27"/>
      <c r="J14" s="49"/>
      <c r="K14" s="48" t="str">
        <f t="shared" ca="1" si="0"/>
        <v>team_code 	varchar2 (10) not null,</v>
      </c>
    </row>
    <row r="15" spans="1:11" x14ac:dyDescent="0.25">
      <c r="A15" s="9"/>
      <c r="B15" s="9" t="s">
        <v>1966</v>
      </c>
      <c r="C15" s="48" t="s">
        <v>1963</v>
      </c>
      <c r="D15" s="48" t="s">
        <v>913</v>
      </c>
      <c r="E15" s="8"/>
      <c r="G15" s="27"/>
      <c r="H15" s="11"/>
      <c r="I15" s="49"/>
      <c r="J15" s="49"/>
      <c r="K15" s="48" t="str">
        <f t="shared" ca="1" si="0"/>
        <v>team_name 	varchar2 (100),</v>
      </c>
    </row>
    <row r="16" spans="1:11" x14ac:dyDescent="0.25">
      <c r="B16" s="29" t="s">
        <v>1967</v>
      </c>
      <c r="C16" s="48" t="s">
        <v>734</v>
      </c>
      <c r="D16" s="48" t="s">
        <v>936</v>
      </c>
      <c r="G16" s="50" t="s">
        <v>2272</v>
      </c>
      <c r="K16" s="48" t="str">
        <f t="shared" ca="1" si="0"/>
        <v>status 	varchar2 (1),
CONSTRAINT PK_TEAMS PRIMARY KEY (id));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A3" sqref="A3"/>
    </sheetView>
  </sheetViews>
  <sheetFormatPr defaultRowHeight="15" x14ac:dyDescent="0.25"/>
  <cols>
    <col min="1" max="1" width="34" style="48" bestFit="1" customWidth="1"/>
    <col min="2" max="2" width="75.85546875" style="48" customWidth="1"/>
    <col min="3" max="3" width="34.28515625" style="48" customWidth="1"/>
    <col min="4" max="16384" width="9.140625" style="48"/>
  </cols>
  <sheetData>
    <row r="1" spans="1:3" x14ac:dyDescent="0.25">
      <c r="A1" s="7" t="s">
        <v>1994</v>
      </c>
      <c r="B1" s="7" t="s">
        <v>1995</v>
      </c>
      <c r="C1" s="7" t="s">
        <v>2029</v>
      </c>
    </row>
    <row r="2" spans="1:3" x14ac:dyDescent="0.25">
      <c r="A2" s="48" t="s">
        <v>1921</v>
      </c>
      <c r="B2" s="48" t="s">
        <v>1998</v>
      </c>
      <c r="C2" s="48" t="str">
        <f>IF(B2="","","CREATE UNIQUE INDEX UK1_" &amp; A2 &amp; " ON " &amp; A2 &amp; " (" &amp; B2 &amp; ") TABLESPACE MCPORTAL_INDEX;")</f>
        <v>CREATE UNIQUE INDEX UK1_ALLOCATION_DETAIL ON ALLOCATION_DETAIL (ALLOCATION_MASTER_ID,UPL_DETAIL_ID,OBJECT_TYPE,OBJECT_ID,UPL_CUSTOMER_ID) TABLESPACE MCPORTAL_INDEX;</v>
      </c>
    </row>
    <row r="3" spans="1:3" x14ac:dyDescent="0.25">
      <c r="A3" s="48" t="s">
        <v>1904</v>
      </c>
      <c r="B3" s="48" t="s">
        <v>1996</v>
      </c>
      <c r="C3" s="48" t="str">
        <f t="shared" ref="C3:C73" si="0">IF(B3="","","CREATE UNIQUE INDEX UK1_" &amp; A3 &amp; " ON " &amp; A3 &amp; " (" &amp; B3 &amp; ") TABLESPACE MCPORTAL_INDEX;")</f>
        <v>CREATE UNIQUE INDEX UK1_ALLOCATION_MASTER ON ALLOCATION_MASTER (UPL_MASTER_ID,ALLOCATED_SEQ,ALLOCATED_TYPE) TABLESPACE MCPORTAL_INDEX;</v>
      </c>
    </row>
    <row r="4" spans="1:3" x14ac:dyDescent="0.25">
      <c r="A4" s="48" t="s">
        <v>1991</v>
      </c>
      <c r="C4" s="48" t="str">
        <f t="shared" si="0"/>
        <v/>
      </c>
    </row>
    <row r="5" spans="1:3" x14ac:dyDescent="0.25">
      <c r="A5" s="48" t="s">
        <v>1940</v>
      </c>
      <c r="B5" s="50" t="s">
        <v>1999</v>
      </c>
      <c r="C5" s="48" t="str">
        <f t="shared" si="0"/>
        <v>CREATE UNIQUE INDEX UK1_CALL_RESULT ON CALL_RESULT (CUST_PROSPECT_ID,CALL_TIMES) TABLESPACE MCPORTAL_INDEX;</v>
      </c>
    </row>
    <row r="6" spans="1:3" x14ac:dyDescent="0.25">
      <c r="A6" s="48" t="s">
        <v>964</v>
      </c>
      <c r="B6" s="50" t="s">
        <v>2000</v>
      </c>
      <c r="C6" s="48" t="str">
        <f t="shared" si="0"/>
        <v>CREATE UNIQUE INDEX UK1_CODE_TABLE ON CODE_TABLE (PRODUCT_CAT_ID,PRODUCT_GROUP_ID,PRODUCT_ID,CATEGORY,CODE_VALUE1) TABLESPACE MCPORTAL_INDEX;</v>
      </c>
    </row>
    <row r="7" spans="1:3" x14ac:dyDescent="0.25">
      <c r="A7" s="48" t="s">
        <v>1462</v>
      </c>
      <c r="B7" s="50"/>
      <c r="C7" s="48" t="str">
        <f t="shared" si="0"/>
        <v/>
      </c>
    </row>
    <row r="8" spans="1:3" x14ac:dyDescent="0.25">
      <c r="A8" s="48" t="s">
        <v>1167</v>
      </c>
      <c r="B8" s="48" t="s">
        <v>2001</v>
      </c>
      <c r="C8" s="48" t="str">
        <f t="shared" si="0"/>
        <v>CREATE UNIQUE INDEX UK1_CREDIT_APP_ADDITIONAL ON CREDIT_APP_ADDITIONAL (CREDIT_APP_ID) TABLESPACE MCPORTAL_INDEX;</v>
      </c>
    </row>
    <row r="9" spans="1:3" x14ac:dyDescent="0.25">
      <c r="A9" s="48" t="s">
        <v>865</v>
      </c>
      <c r="B9" s="48" t="s">
        <v>2001</v>
      </c>
      <c r="C9" s="48" t="str">
        <f t="shared" si="0"/>
        <v>CREATE UNIQUE INDEX UK1_CREDIT_APP_APPRAISAL ON CREDIT_APP_APPRAISAL (CREDIT_APP_ID) TABLESPACE MCPORTAL_INDEX;</v>
      </c>
    </row>
    <row r="10" spans="1:3" x14ac:dyDescent="0.25">
      <c r="A10" s="48" t="s">
        <v>848</v>
      </c>
      <c r="B10" s="48" t="s">
        <v>2001</v>
      </c>
      <c r="C10" s="48" t="str">
        <f t="shared" si="0"/>
        <v>CREATE UNIQUE INDEX UK1_CREDIT_APP_BPM ON CREDIT_APP_BPM (CREDIT_APP_ID) TABLESPACE MCPORTAL_INDEX;</v>
      </c>
    </row>
    <row r="11" spans="1:3" x14ac:dyDescent="0.25">
      <c r="A11" s="48" t="s">
        <v>848</v>
      </c>
      <c r="B11" s="48" t="s">
        <v>2037</v>
      </c>
      <c r="C11" s="48" t="str">
        <f t="shared" si="0"/>
        <v>CREATE UNIQUE INDEX UK1_CREDIT_APP_BPM ON CREDIT_APP_BPM (BPM_APP_ID) TABLESPACE MCPORTAL_INDEX;</v>
      </c>
    </row>
    <row r="12" spans="1:3" x14ac:dyDescent="0.25">
      <c r="A12" s="48" t="s">
        <v>963</v>
      </c>
      <c r="B12" s="48" t="s">
        <v>2001</v>
      </c>
      <c r="C12" s="48" t="str">
        <f t="shared" si="0"/>
        <v>CREATE UNIQUE INDEX UK1_CREDIT_APP_COMMODITIES ON CREDIT_APP_COMMODITIES (CREDIT_APP_ID) TABLESPACE MCPORTAL_INDEX;</v>
      </c>
    </row>
    <row r="13" spans="1:3" x14ac:dyDescent="0.25">
      <c r="A13" s="48" t="s">
        <v>967</v>
      </c>
      <c r="B13" s="50" t="s">
        <v>2002</v>
      </c>
      <c r="C13" s="48" t="str">
        <f t="shared" si="0"/>
        <v>CREATE UNIQUE INDEX UK1_CREDIT_APP_CHECKLIST_DOCUMENT ON CREDIT_APP_CHECKLIST_DOCUMENT (CREDIT_APP_ID,PRODUCT_CHECKLIST_ID,DOCUMENT_ID) TABLESPACE MCPORTAL_INDEX;</v>
      </c>
    </row>
    <row r="14" spans="1:3" x14ac:dyDescent="0.25">
      <c r="A14" s="48" t="s">
        <v>864</v>
      </c>
      <c r="B14" s="48" t="s">
        <v>2001</v>
      </c>
      <c r="C14" s="48" t="str">
        <f t="shared" si="0"/>
        <v>CREATE UNIQUE INDEX UK1_CREDIT_APP_LMS ON CREDIT_APP_LMS (CREDIT_APP_ID) TABLESPACE MCPORTAL_INDEX;</v>
      </c>
    </row>
    <row r="15" spans="1:3" x14ac:dyDescent="0.25">
      <c r="A15" s="48" t="s">
        <v>864</v>
      </c>
      <c r="B15" s="48" t="s">
        <v>2031</v>
      </c>
      <c r="C15" s="48" t="str">
        <f t="shared" si="0"/>
        <v>CREATE UNIQUE INDEX UK1_CREDIT_APP_LMS ON CREDIT_APP_LMS (CORE_LN_APP_ID) TABLESPACE MCPORTAL_INDEX;</v>
      </c>
    </row>
    <row r="16" spans="1:3" x14ac:dyDescent="0.25">
      <c r="A16" s="48" t="s">
        <v>1801</v>
      </c>
      <c r="B16" s="48" t="s">
        <v>2001</v>
      </c>
      <c r="C16" s="48" t="str">
        <f t="shared" si="0"/>
        <v>CREATE UNIQUE INDEX UK1_CREDIT_APP_OUTSTANDING ON CREDIT_APP_OUTSTANDING (CREDIT_APP_ID) TABLESPACE MCPORTAL_INDEX;</v>
      </c>
    </row>
    <row r="17" spans="1:3" x14ac:dyDescent="0.25">
      <c r="A17" s="48" t="s">
        <v>847</v>
      </c>
      <c r="B17" s="48" t="s">
        <v>2038</v>
      </c>
      <c r="C17" s="48" t="str">
        <f t="shared" si="0"/>
        <v>CREATE UNIQUE INDEX UK1_CREDIT_APP_REQUEST ON CREDIT_APP_REQUEST (MC_CONTRACT_NUMBER) TABLESPACE MCPORTAL_INDEX;</v>
      </c>
    </row>
    <row r="18" spans="1:3" x14ac:dyDescent="0.25">
      <c r="A18" s="48" t="s">
        <v>849</v>
      </c>
      <c r="B18" s="50" t="s">
        <v>2003</v>
      </c>
      <c r="C18" s="48" t="str">
        <f t="shared" si="0"/>
        <v>CREATE UNIQUE INDEX UK1_CREDIT_APP_TRAIL ON CREDIT_APP_TRAIL (CREDIT_APP_ID,TRAIL_SEQ) TABLESPACE MCPORTAL_INDEX;</v>
      </c>
    </row>
    <row r="19" spans="1:3" x14ac:dyDescent="0.25">
      <c r="A19" s="48" t="s">
        <v>1750</v>
      </c>
      <c r="C19" s="48" t="str">
        <f t="shared" si="0"/>
        <v/>
      </c>
    </row>
    <row r="20" spans="1:3" x14ac:dyDescent="0.25">
      <c r="A20" s="48" t="s">
        <v>637</v>
      </c>
      <c r="B20" s="50" t="s">
        <v>2004</v>
      </c>
      <c r="C20" s="48" t="str">
        <f t="shared" si="0"/>
        <v>CREATE UNIQUE INDEX UK1_CUST_ACCOUNT_LINK ON CUST_ACCOUNT_LINK (CUST_ID,LINK_TYPE,LINK_SEQ) TABLESPACE MCPORTAL_INDEX;</v>
      </c>
    </row>
    <row r="21" spans="1:3" x14ac:dyDescent="0.25">
      <c r="A21" s="48" t="s">
        <v>311</v>
      </c>
      <c r="B21" s="48" t="s">
        <v>2005</v>
      </c>
      <c r="C21" s="48" t="str">
        <f t="shared" si="0"/>
        <v>CREATE UNIQUE INDEX UK1_CUST_ADDL_INFO ON CUST_ADDL_INFO (CUST_ID) TABLESPACE MCPORTAL_INDEX;</v>
      </c>
    </row>
    <row r="22" spans="1:3" x14ac:dyDescent="0.25">
      <c r="A22" s="48" t="s">
        <v>800</v>
      </c>
      <c r="B22" s="48" t="s">
        <v>2005</v>
      </c>
      <c r="C22" s="48" t="str">
        <f t="shared" si="0"/>
        <v>CREATE UNIQUE INDEX UK1_CUST_COMPANY_INFO ON CUST_COMPANY_INFO (CUST_ID) TABLESPACE MCPORTAL_INDEX;</v>
      </c>
    </row>
    <row r="23" spans="1:3" x14ac:dyDescent="0.25">
      <c r="A23" s="48" t="s">
        <v>312</v>
      </c>
      <c r="B23" s="48" t="s">
        <v>2294</v>
      </c>
      <c r="C23" s="48" t="str">
        <f t="shared" si="0"/>
        <v>CREATE UNIQUE INDEX UK1_CUST_CONTACT_INFO ON CUST_CONTACT_INFO (CUST_ID,CONTACT_TYPE,CONTACT_PRIORITY) TABLESPACE MCPORTAL_INDEX;</v>
      </c>
    </row>
    <row r="24" spans="1:3" x14ac:dyDescent="0.25">
      <c r="A24" s="48" t="s">
        <v>586</v>
      </c>
      <c r="B24" s="48" t="s">
        <v>2005</v>
      </c>
      <c r="C24" s="48" t="str">
        <f t="shared" si="0"/>
        <v>CREATE UNIQUE INDEX UK1_CUST_FINANCIAL_INFO ON CUST_FINANCIAL_INFO (CUST_ID) TABLESPACE MCPORTAL_INDEX;</v>
      </c>
    </row>
    <row r="25" spans="1:3" x14ac:dyDescent="0.25">
      <c r="A25" s="48" t="s">
        <v>797</v>
      </c>
      <c r="B25" s="48" t="s">
        <v>2006</v>
      </c>
      <c r="C25" s="48" t="str">
        <f t="shared" si="0"/>
        <v>CREATE UNIQUE INDEX UK1_CUST_IDENTITY ON CUST_IDENTITY (CUST_ID,IDENTITY_TYPE_ID) TABLESPACE MCPORTAL_INDEX;</v>
      </c>
    </row>
    <row r="26" spans="1:3" x14ac:dyDescent="0.25">
      <c r="A26" s="48" t="s">
        <v>309</v>
      </c>
      <c r="B26" s="48" t="s">
        <v>2007</v>
      </c>
      <c r="C26" s="48" t="str">
        <f t="shared" si="0"/>
        <v>CREATE UNIQUE INDEX UK1_CUST_PERSONAL_INFO ON CUST_PERSONAL_INFO (MC_CUST_CODE) TABLESPACE MCPORTAL_INDEX;</v>
      </c>
    </row>
    <row r="27" spans="1:3" x14ac:dyDescent="0.25">
      <c r="A27" s="48" t="s">
        <v>1926</v>
      </c>
      <c r="B27" s="48" t="s">
        <v>2008</v>
      </c>
      <c r="C27" s="48" t="str">
        <f t="shared" si="0"/>
        <v>CREATE UNIQUE INDEX UK1_CUST_PROSPECT ON CUST_PROSPECT (UPL_CUSTOMER_ID) TABLESPACE MCPORTAL_INDEX;</v>
      </c>
    </row>
    <row r="28" spans="1:3" x14ac:dyDescent="0.25">
      <c r="A28" s="48" t="s">
        <v>945</v>
      </c>
      <c r="B28" s="50" t="s">
        <v>2009</v>
      </c>
      <c r="C28" s="48" t="str">
        <f t="shared" si="0"/>
        <v>CREATE UNIQUE INDEX UK1_FIELDS ON FIELDS (FUNCTION_ID,SERVICE_ID,FIELD_UI_ID,FIELD_OBJECT_ID) TABLESPACE MCPORTAL_INDEX;</v>
      </c>
    </row>
    <row r="29" spans="1:3" x14ac:dyDescent="0.25">
      <c r="A29" s="48" t="s">
        <v>927</v>
      </c>
      <c r="B29" s="48" t="s">
        <v>2010</v>
      </c>
      <c r="C29" s="48" t="str">
        <f t="shared" si="0"/>
        <v>CREATE UNIQUE INDEX UK1_FUNCTIONS ON FUNCTIONS (FUNCTION_CODE) TABLESPACE MCPORTAL_INDEX;</v>
      </c>
    </row>
    <row r="30" spans="1:3" x14ac:dyDescent="0.25">
      <c r="A30" s="48" t="s">
        <v>887</v>
      </c>
      <c r="B30" s="48" t="s">
        <v>2011</v>
      </c>
      <c r="C30" s="48" t="str">
        <f t="shared" si="0"/>
        <v>CREATE UNIQUE INDEX UK1_GLOBAL_CHECKLIST ON GLOBAL_CHECKLIST (CHECKLIST_CATEGORY,CHECKLIST_CATEGORY_ID) TABLESPACE MCPORTAL_INDEX;</v>
      </c>
    </row>
    <row r="31" spans="1:3" x14ac:dyDescent="0.25">
      <c r="A31" s="48" t="s">
        <v>891</v>
      </c>
      <c r="C31" s="48" t="str">
        <f t="shared" si="0"/>
        <v/>
      </c>
    </row>
    <row r="32" spans="1:3" x14ac:dyDescent="0.25">
      <c r="A32" s="48" t="s">
        <v>966</v>
      </c>
      <c r="B32" s="48" t="s">
        <v>2012</v>
      </c>
      <c r="C32" s="48" t="str">
        <f t="shared" si="0"/>
        <v>CREATE UNIQUE INDEX UK1_INTEREST_TABLE ON INTEREST_TABLE (RATE_CODE) TABLESPACE MCPORTAL_INDEX;</v>
      </c>
    </row>
    <row r="33" spans="1:3" x14ac:dyDescent="0.25">
      <c r="A33" s="48" t="s">
        <v>928</v>
      </c>
      <c r="B33" s="48" t="s">
        <v>2013</v>
      </c>
      <c r="C33" s="48" t="str">
        <f t="shared" si="0"/>
        <v>CREATE UNIQUE INDEX UK1_MENU ON MENU (MENU_CODE) TABLESPACE MCPORTAL_INDEX;</v>
      </c>
    </row>
    <row r="34" spans="1:3" x14ac:dyDescent="0.25">
      <c r="A34" s="48" t="s">
        <v>655</v>
      </c>
      <c r="C34" s="48" t="str">
        <f t="shared" si="0"/>
        <v/>
      </c>
    </row>
    <row r="35" spans="1:3" x14ac:dyDescent="0.25">
      <c r="A35" s="48" t="s">
        <v>1992</v>
      </c>
      <c r="C35" s="48" t="str">
        <f t="shared" si="0"/>
        <v/>
      </c>
    </row>
    <row r="36" spans="1:3" x14ac:dyDescent="0.25">
      <c r="A36" s="48" t="s">
        <v>1846</v>
      </c>
      <c r="B36" s="48" t="s">
        <v>2014</v>
      </c>
      <c r="C36" s="48" t="str">
        <f t="shared" si="0"/>
        <v>CREATE UNIQUE INDEX UK1_NOTIFICATION_TEMPLATE ON NOTIFICATION_TEMPLATE (NOTIFICATION_CODE) TABLESPACE MCPORTAL_INDEX;</v>
      </c>
    </row>
    <row r="37" spans="1:3" x14ac:dyDescent="0.25">
      <c r="A37" s="48" t="s">
        <v>1660</v>
      </c>
      <c r="C37" s="48" t="str">
        <f t="shared" si="0"/>
        <v/>
      </c>
    </row>
    <row r="38" spans="1:3" x14ac:dyDescent="0.25">
      <c r="A38" s="48" t="s">
        <v>1196</v>
      </c>
      <c r="C38" s="48" t="str">
        <f t="shared" si="0"/>
        <v/>
      </c>
    </row>
    <row r="39" spans="1:3" x14ac:dyDescent="0.25">
      <c r="A39" s="48" t="s">
        <v>1163</v>
      </c>
      <c r="B39" s="48" t="s">
        <v>2015</v>
      </c>
      <c r="C39" s="48" t="str">
        <f t="shared" si="0"/>
        <v>CREATE UNIQUE INDEX UK1_PARTNER ON PARTNER (PARTNER_CODE) TABLESPACE MCPORTAL_INDEX;</v>
      </c>
    </row>
    <row r="40" spans="1:3" x14ac:dyDescent="0.25">
      <c r="A40" s="48" t="s">
        <v>1129</v>
      </c>
      <c r="B40" s="50" t="s">
        <v>2016</v>
      </c>
      <c r="C40" s="48" t="str">
        <f t="shared" si="0"/>
        <v>CREATE UNIQUE INDEX UK1_POSTING_CONFIGURATION ON POSTING_CONFIGURATION (POSTING_GROUP,POSTING_ORDER,PARTNER_ID) TABLESPACE MCPORTAL_INDEX;</v>
      </c>
    </row>
    <row r="41" spans="1:3" x14ac:dyDescent="0.25">
      <c r="A41" s="48" t="s">
        <v>1215</v>
      </c>
      <c r="C41" s="48" t="str">
        <f t="shared" si="0"/>
        <v/>
      </c>
    </row>
    <row r="42" spans="1:3" x14ac:dyDescent="0.25">
      <c r="A42" s="48" t="s">
        <v>888</v>
      </c>
      <c r="B42" s="50" t="s">
        <v>2017</v>
      </c>
      <c r="C42" s="48" t="str">
        <f t="shared" si="0"/>
        <v>CREATE UNIQUE INDEX UK1_PRODUCT_CHECKLIST_DOCUMENT ON PRODUCT_CHECKLIST_DOCUMENT (GLOBAL_CHECKLIST_ID,PRODUCT_ID,DOCUMENT_ID) TABLESPACE MCPORTAL_INDEX;</v>
      </c>
    </row>
    <row r="43" spans="1:3" x14ac:dyDescent="0.25">
      <c r="A43" s="48" t="s">
        <v>872</v>
      </c>
      <c r="B43" s="48" t="s">
        <v>2018</v>
      </c>
      <c r="C43" s="48" t="str">
        <f t="shared" si="0"/>
        <v>CREATE UNIQUE INDEX UK1_PRODUCT_SCOPE ON PRODUCT_SCOPE (PRODUCT_ID,SCOPE_TYPE,START_EFF_DATE,CUST_ID,POS_ID,TRANS_OFFICE_ID,PROVINCE_ID,COMM_ID,BRAND_ID,MODEL_ID,PROD_RULE_MATRIX_ID,APPR_RULE_MATRIX_ID) TABLESPACE MCPORTAL_INDEX;</v>
      </c>
    </row>
    <row r="44" spans="1:3" x14ac:dyDescent="0.25">
      <c r="A44" s="48" t="s">
        <v>1675</v>
      </c>
      <c r="B44" s="50" t="s">
        <v>2019</v>
      </c>
      <c r="C44" s="48" t="str">
        <f t="shared" si="0"/>
        <v>CREATE UNIQUE INDEX UK1_PRODUCT_SCOPE_ADDITIONAL ON PRODUCT_SCOPE_ADDITIONAL (START_EFF_DATE,PRODUCT_ID,PRODUCT_SCOPE_ID,RULE_MATRIX_ID) TABLESPACE MCPORTAL_INDEX;</v>
      </c>
    </row>
    <row r="45" spans="1:3" x14ac:dyDescent="0.25">
      <c r="A45" s="48" t="s">
        <v>590</v>
      </c>
      <c r="B45" s="48" t="s">
        <v>2030</v>
      </c>
      <c r="C45" s="48" t="str">
        <f t="shared" si="0"/>
        <v>CREATE UNIQUE INDEX UK1_PRODUCTS ON PRODUCTS (PRODUCT_CODE,START_EFF_DATE) TABLESPACE MCPORTAL_INDEX;</v>
      </c>
    </row>
    <row r="46" spans="1:3" x14ac:dyDescent="0.25">
      <c r="A46" s="48" t="s">
        <v>965</v>
      </c>
      <c r="B46" s="50" t="s">
        <v>2020</v>
      </c>
      <c r="C46" s="48" t="str">
        <f t="shared" si="0"/>
        <v>CREATE UNIQUE INDEX UK1_ROLE_DETAILS ON ROLE_DETAILS (OBJECT_TYPE,ROLE_ID,OBJECT_ID) TABLESPACE MCPORTAL_INDEX;</v>
      </c>
    </row>
    <row r="47" spans="1:3" x14ac:dyDescent="0.25">
      <c r="A47" s="48" t="s">
        <v>932</v>
      </c>
      <c r="B47" s="48" t="s">
        <v>2021</v>
      </c>
      <c r="C47" s="48" t="str">
        <f t="shared" si="0"/>
        <v>CREATE UNIQUE INDEX UK1_ROLES ON ROLES (ROLE_CODE) TABLESPACE MCPORTAL_INDEX;</v>
      </c>
    </row>
    <row r="48" spans="1:3" x14ac:dyDescent="0.25">
      <c r="A48" s="48" t="s">
        <v>1148</v>
      </c>
      <c r="C48" s="48" t="str">
        <f t="shared" si="0"/>
        <v/>
      </c>
    </row>
    <row r="49" spans="1:3" x14ac:dyDescent="0.25">
      <c r="A49" s="48" t="s">
        <v>1140</v>
      </c>
      <c r="C49" s="48" t="str">
        <f t="shared" si="0"/>
        <v/>
      </c>
    </row>
    <row r="50" spans="1:3" x14ac:dyDescent="0.25">
      <c r="A50" s="48" t="s">
        <v>942</v>
      </c>
      <c r="B50" s="48" t="s">
        <v>2022</v>
      </c>
      <c r="C50" s="48" t="str">
        <f t="shared" si="0"/>
        <v>CREATE UNIQUE INDEX UK1_SERVICES ON SERVICES (SERVICE_NAME) TABLESPACE MCPORTAL_INDEX;</v>
      </c>
    </row>
    <row r="51" spans="1:3" x14ac:dyDescent="0.25">
      <c r="A51" s="48" t="s">
        <v>1968</v>
      </c>
      <c r="B51" s="50" t="s">
        <v>2023</v>
      </c>
      <c r="C51" s="48" t="str">
        <f t="shared" si="0"/>
        <v>CREATE UNIQUE INDEX UK1_TEAM_MEMBER ON TEAM_MEMBER (TEAM_ID,USER_ID) TABLESPACE MCPORTAL_INDEX;</v>
      </c>
    </row>
    <row r="52" spans="1:3" x14ac:dyDescent="0.25">
      <c r="A52" s="48" t="s">
        <v>1961</v>
      </c>
      <c r="B52" s="48" t="s">
        <v>2024</v>
      </c>
      <c r="C52" s="48" t="str">
        <f t="shared" si="0"/>
        <v>CREATE UNIQUE INDEX UK1_TEAMS ON TEAMS (TEAM_CODE) TABLESPACE MCPORTAL_INDEX;</v>
      </c>
    </row>
    <row r="53" spans="1:3" x14ac:dyDescent="0.25">
      <c r="A53" s="48" t="s">
        <v>1681</v>
      </c>
      <c r="C53" s="48" t="str">
        <f t="shared" si="0"/>
        <v/>
      </c>
    </row>
    <row r="54" spans="1:3" x14ac:dyDescent="0.25">
      <c r="A54" s="48" t="s">
        <v>1993</v>
      </c>
      <c r="C54" s="48" t="str">
        <f t="shared" si="0"/>
        <v/>
      </c>
    </row>
    <row r="55" spans="1:3" x14ac:dyDescent="0.25">
      <c r="A55" s="48" t="s">
        <v>1682</v>
      </c>
      <c r="C55" s="48" t="str">
        <f t="shared" si="0"/>
        <v/>
      </c>
    </row>
    <row r="56" spans="1:3" x14ac:dyDescent="0.25">
      <c r="A56" s="48" t="s">
        <v>1767</v>
      </c>
      <c r="C56" s="48" t="str">
        <f t="shared" si="0"/>
        <v/>
      </c>
    </row>
    <row r="57" spans="1:3" x14ac:dyDescent="0.25">
      <c r="A57" s="48" t="s">
        <v>1864</v>
      </c>
      <c r="C57" s="48" t="str">
        <f t="shared" si="0"/>
        <v/>
      </c>
    </row>
    <row r="58" spans="1:3" x14ac:dyDescent="0.25">
      <c r="A58" s="48" t="s">
        <v>1959</v>
      </c>
      <c r="C58" s="48" t="str">
        <f t="shared" si="0"/>
        <v/>
      </c>
    </row>
    <row r="59" spans="1:3" x14ac:dyDescent="0.25">
      <c r="A59" s="48" t="s">
        <v>1975</v>
      </c>
      <c r="B59" s="50" t="s">
        <v>2025</v>
      </c>
      <c r="C59" s="48" t="str">
        <f t="shared" si="0"/>
        <v>CREATE UNIQUE INDEX UK1_UPL_DETAIL ON UPL_DETAIL (UPL_MASTER_ID,UPL_SEQ) TABLESPACE MCPORTAL_INDEX;</v>
      </c>
    </row>
    <row r="60" spans="1:3" x14ac:dyDescent="0.25">
      <c r="A60" s="48" t="s">
        <v>1856</v>
      </c>
      <c r="B60" s="50" t="s">
        <v>2026</v>
      </c>
      <c r="C60" s="48" t="str">
        <f t="shared" si="0"/>
        <v>CREATE UNIQUE INDEX UK1_UPL_MASTER ON UPL_MASTER (FROM_SOURCE,UPL_CODE) TABLESPACE MCPORTAL_INDEX;</v>
      </c>
    </row>
    <row r="61" spans="1:3" x14ac:dyDescent="0.25">
      <c r="A61" s="48" t="s">
        <v>900</v>
      </c>
      <c r="B61" s="48" t="s">
        <v>2027</v>
      </c>
      <c r="C61" s="48" t="str">
        <f t="shared" si="0"/>
        <v>CREATE UNIQUE INDEX UK1_USERS ON USERS (LOGIN_ID) TABLESPACE MCPORTAL_INDEX;</v>
      </c>
    </row>
    <row r="62" spans="1:3" x14ac:dyDescent="0.25">
      <c r="A62" s="48" t="s">
        <v>956</v>
      </c>
      <c r="B62" s="50" t="s">
        <v>2028</v>
      </c>
      <c r="C62" s="48" t="str">
        <f t="shared" si="0"/>
        <v>CREATE UNIQUE INDEX UK1_USERS_ROLE_MAPPING ON USERS_ROLE_MAPPING (USER_ID,OBJECT_TYPE,OBJECT_ID) TABLESPACE MCPORTAL_INDEX;</v>
      </c>
    </row>
    <row r="63" spans="1:3" x14ac:dyDescent="0.25">
      <c r="A63" s="48" t="s">
        <v>962</v>
      </c>
      <c r="C63" s="48" t="str">
        <f t="shared" si="0"/>
        <v/>
      </c>
    </row>
    <row r="64" spans="1:3" x14ac:dyDescent="0.25">
      <c r="A64" s="48" t="s">
        <v>2040</v>
      </c>
      <c r="B64" s="48" t="s">
        <v>2045</v>
      </c>
      <c r="C64" s="48" t="str">
        <f t="shared" si="0"/>
        <v>CREATE UNIQUE INDEX UK1_SYSTEM_DEFINE_FIELDS ON SYSTEM_DEFINE_FIELDS (SYSTEM,CODE_TABLE_ID) TABLESPACE MCPORTAL_INDEX;</v>
      </c>
    </row>
    <row r="65" spans="1:3" x14ac:dyDescent="0.25">
      <c r="A65" s="48" t="s">
        <v>2059</v>
      </c>
      <c r="B65" s="48" t="s">
        <v>2061</v>
      </c>
      <c r="C65" s="48" t="str">
        <f t="shared" si="0"/>
        <v>CREATE UNIQUE INDEX UK1_EMPLOYEE_LINK ON EMPLOYEE_LINK (EMP_CODE) TABLESPACE MCPORTAL_INDEX;</v>
      </c>
    </row>
    <row r="66" spans="1:3" x14ac:dyDescent="0.25">
      <c r="A66" s="48" t="s">
        <v>2085</v>
      </c>
      <c r="B66" s="48" t="s">
        <v>2127</v>
      </c>
      <c r="C66" s="48" t="str">
        <f t="shared" si="0"/>
        <v>CREATE UNIQUE INDEX UK1_RULE_DETAIL ON RULE_DETAIL (RULE_ID) TABLESPACE MCPORTAL_INDEX;</v>
      </c>
    </row>
    <row r="67" spans="1:3" x14ac:dyDescent="0.25">
      <c r="A67" s="48" t="s">
        <v>2083</v>
      </c>
      <c r="B67" s="48" t="s">
        <v>2128</v>
      </c>
      <c r="C67" s="48" t="str">
        <f t="shared" si="0"/>
        <v>CREATE UNIQUE INDEX UK1_RULE_OUTPUT ON RULE_OUTPUT (RULE_ID,RULE_COMBINATION_KEY,RULE_PARAM_ID,RULE_PARAM_DETAIL_ID) TABLESPACE MCPORTAL_INDEX;</v>
      </c>
    </row>
    <row r="68" spans="1:3" x14ac:dyDescent="0.25">
      <c r="A68" s="48" t="s">
        <v>2097</v>
      </c>
      <c r="B68" s="48" t="s">
        <v>2129</v>
      </c>
      <c r="C68" s="48" t="str">
        <f t="shared" si="0"/>
        <v>CREATE UNIQUE INDEX UK1_RULE_PARAMETER_DETAIL ON RULE_PARAMETER_DETAIL (PARAM_ID,PARAM_DETAIL_ID,PARAM_DETAIL_NAME) TABLESPACE MCPORTAL_INDEX;</v>
      </c>
    </row>
    <row r="69" spans="1:3" x14ac:dyDescent="0.25">
      <c r="A69" s="48" t="s">
        <v>2122</v>
      </c>
      <c r="B69" s="48" t="s">
        <v>2130</v>
      </c>
      <c r="C69" s="48" t="str">
        <f t="shared" si="0"/>
        <v>CREATE UNIQUE INDEX UK1_RULE_PARAMETER_LINK ON RULE_PARAMETER_LINK (RULE_ID,RULE_DETAIL_ID,RULE_PARAM_ID) TABLESPACE MCPORTAL_INDEX;</v>
      </c>
    </row>
    <row r="70" spans="1:3" x14ac:dyDescent="0.25">
      <c r="A70" s="48" t="s">
        <v>2080</v>
      </c>
      <c r="B70" s="48" t="s">
        <v>2131</v>
      </c>
      <c r="C70" s="48" t="str">
        <f t="shared" si="0"/>
        <v>CREATE UNIQUE INDEX UK1_RULE_PARAMETERS ON RULE_PARAMETERS (PARAM_NAME) TABLESPACE MCPORTAL_INDEX;</v>
      </c>
    </row>
    <row r="71" spans="1:3" x14ac:dyDescent="0.25">
      <c r="A71" s="48" t="s">
        <v>2084</v>
      </c>
      <c r="B71" s="48" t="s">
        <v>2132</v>
      </c>
      <c r="C71" s="48" t="str">
        <f t="shared" si="0"/>
        <v>CREATE UNIQUE INDEX UK1_RULES ON RULES (RULE_CODE,START_EFF_DATE) TABLESPACE MCPORTAL_INDEX;</v>
      </c>
    </row>
    <row r="72" spans="1:3" x14ac:dyDescent="0.25">
      <c r="A72" s="48" t="s">
        <v>2228</v>
      </c>
      <c r="B72" s="48" t="s">
        <v>2234</v>
      </c>
      <c r="C72" s="48" t="str">
        <f t="shared" si="0"/>
        <v>CREATE UNIQUE INDEX UK1_RULE_OUTPUT_DETAIL ON RULE_OUTPUT_DETAIL (RULE_OUTPUT_ID,OUTPUT_ORDER) TABLESPACE MCPORTAL_INDEX;</v>
      </c>
    </row>
    <row r="73" spans="1:3" x14ac:dyDescent="0.25">
      <c r="A73" s="48" t="s">
        <v>2277</v>
      </c>
      <c r="B73" s="48" t="s">
        <v>2295</v>
      </c>
      <c r="C73" s="48" t="str">
        <f t="shared" si="0"/>
        <v>CREATE UNIQUE INDEX UK1_CUST_ADDR_INFO ON CUST_ADDR_INFO (CUST_ID,ADDR_TYPE,ADDR_ORDER,PROVINCE,DISTRICT,WARD) TABLESPACE MCPORTAL_INDEX;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A4" workbookViewId="0">
      <selection activeCell="C21" sqref="C21"/>
    </sheetView>
  </sheetViews>
  <sheetFormatPr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3" style="50" customWidth="1"/>
    <col min="8" max="8" width="12" style="48" customWidth="1"/>
    <col min="9" max="9" width="15.42578125" style="48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1968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TEAM_MEMBER(id 	int,</v>
      </c>
    </row>
    <row r="6" spans="1:11" x14ac:dyDescent="0.25">
      <c r="A6" s="9"/>
      <c r="B6" s="9" t="s">
        <v>1970</v>
      </c>
      <c r="C6" s="48" t="s">
        <v>1969</v>
      </c>
      <c r="D6" s="48" t="s">
        <v>286</v>
      </c>
      <c r="E6" s="8" t="s">
        <v>1971</v>
      </c>
      <c r="F6" s="9"/>
      <c r="G6" s="27" t="s">
        <v>831</v>
      </c>
      <c r="H6" s="11"/>
      <c r="I6" s="49"/>
      <c r="J6" s="49"/>
      <c r="K6" s="48" t="str">
        <f t="shared" ref="K6:K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team_id 	int not null,</v>
      </c>
    </row>
    <row r="7" spans="1:11" x14ac:dyDescent="0.25">
      <c r="A7" s="9"/>
      <c r="B7" s="9" t="s">
        <v>1972</v>
      </c>
      <c r="C7" s="48" t="s">
        <v>651</v>
      </c>
      <c r="D7" s="9" t="s">
        <v>286</v>
      </c>
      <c r="E7" s="8" t="s">
        <v>1106</v>
      </c>
      <c r="F7" s="9"/>
      <c r="G7" s="27" t="s">
        <v>901</v>
      </c>
      <c r="J7" s="49"/>
      <c r="K7" s="48" t="str">
        <f t="shared" ca="1" si="0"/>
        <v>user_id 	int not null,</v>
      </c>
    </row>
    <row r="8" spans="1:11" x14ac:dyDescent="0.25">
      <c r="B8" s="29" t="s">
        <v>1973</v>
      </c>
      <c r="C8" s="48" t="s">
        <v>734</v>
      </c>
      <c r="D8" s="48" t="s">
        <v>936</v>
      </c>
      <c r="K8" s="48" t="str">
        <f t="shared" ca="1" si="0"/>
        <v>status 	varchar2 (1),
CONSTRAINT PK_TEAM_MEMBER PRIMARY KEY (id));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11" sqref="E11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18.28515625" style="14" bestFit="1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962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USERS_SESSION(id 	int,</v>
      </c>
    </row>
    <row r="6" spans="1:11" x14ac:dyDescent="0.25">
      <c r="A6" s="9"/>
      <c r="B6" s="9"/>
      <c r="C6" t="s">
        <v>578</v>
      </c>
      <c r="D6" s="9" t="s">
        <v>294</v>
      </c>
      <c r="E6" s="8" t="s">
        <v>1104</v>
      </c>
      <c r="F6" s="9"/>
      <c r="G6" s="27"/>
      <c r="H6" s="11"/>
      <c r="I6" s="12"/>
      <c r="J6" s="12"/>
      <c r="K6" t="str">
        <f t="shared" ref="K6:K1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login_id 	varchar2(30) not null,</v>
      </c>
    </row>
    <row r="7" spans="1:11" x14ac:dyDescent="0.25">
      <c r="A7" s="9"/>
      <c r="B7" s="9"/>
      <c r="C7" t="s">
        <v>902</v>
      </c>
      <c r="D7" s="9" t="s">
        <v>8</v>
      </c>
      <c r="E7" s="8"/>
      <c r="F7" s="9"/>
      <c r="G7" s="27"/>
      <c r="J7" s="12"/>
      <c r="K7" t="str">
        <f t="shared" ca="1" si="0"/>
        <v>session_key 	varchar2(50),</v>
      </c>
    </row>
    <row r="8" spans="1:11" ht="30" x14ac:dyDescent="0.25">
      <c r="A8" s="9"/>
      <c r="B8" s="9"/>
      <c r="C8" t="s">
        <v>904</v>
      </c>
      <c r="D8" s="9" t="s">
        <v>286</v>
      </c>
      <c r="E8" s="8"/>
      <c r="F8" s="9"/>
      <c r="G8" s="24" t="s">
        <v>906</v>
      </c>
      <c r="J8" s="12"/>
      <c r="K8" t="str">
        <f t="shared" ca="1" si="0"/>
        <v>channel_id 	int,</v>
      </c>
    </row>
    <row r="9" spans="1:11" ht="30" x14ac:dyDescent="0.25">
      <c r="A9" s="9"/>
      <c r="B9" s="9"/>
      <c r="C9" t="s">
        <v>905</v>
      </c>
      <c r="D9" s="9" t="s">
        <v>286</v>
      </c>
      <c r="E9" s="8"/>
      <c r="F9" s="9"/>
      <c r="G9" s="24" t="s">
        <v>907</v>
      </c>
      <c r="J9" s="12"/>
      <c r="K9" t="str">
        <f t="shared" ca="1" si="0"/>
        <v>partner_id 	int,</v>
      </c>
    </row>
    <row r="10" spans="1:11" x14ac:dyDescent="0.25">
      <c r="A10" s="9"/>
      <c r="B10" s="9"/>
      <c r="C10" t="s">
        <v>903</v>
      </c>
      <c r="D10" s="9" t="s">
        <v>290</v>
      </c>
      <c r="E10" s="8" t="s">
        <v>1054</v>
      </c>
      <c r="F10" s="9" t="s">
        <v>706</v>
      </c>
      <c r="G10" s="27" t="s">
        <v>1158</v>
      </c>
      <c r="H10" s="11"/>
      <c r="I10" s="12"/>
      <c r="J10" s="12"/>
      <c r="K10" t="str">
        <f t="shared" ca="1" si="0"/>
        <v>last_update_date 	date default on null  	sysdate not null,</v>
      </c>
    </row>
    <row r="11" spans="1:11" x14ac:dyDescent="0.25">
      <c r="A11" s="9"/>
      <c r="B11" s="9"/>
      <c r="C11" t="s">
        <v>698</v>
      </c>
      <c r="D11" s="9" t="s">
        <v>8</v>
      </c>
      <c r="E11" s="8"/>
      <c r="G11" s="27"/>
      <c r="H11" s="11"/>
      <c r="I11" s="12"/>
      <c r="J11" s="12"/>
      <c r="K11" t="str">
        <f t="shared" ca="1" si="0"/>
        <v>service_name 	varchar2(50),</v>
      </c>
    </row>
    <row r="12" spans="1:11" x14ac:dyDescent="0.25">
      <c r="A12" s="12"/>
      <c r="B12" s="12"/>
      <c r="C12" t="s">
        <v>910</v>
      </c>
      <c r="D12" t="s">
        <v>911</v>
      </c>
      <c r="E12" s="12"/>
      <c r="G12" s="28"/>
      <c r="J12" s="12"/>
      <c r="K12" t="str">
        <f t="shared" ca="1" si="0"/>
        <v>function_code 	varchar2 (10),
CONSTRAINT PK_USERS_SESSION PRIMARY KEY (id));</v>
      </c>
    </row>
    <row r="13" spans="1:11" x14ac:dyDescent="0.25">
      <c r="A13" s="12"/>
      <c r="B13" s="12"/>
      <c r="C13" s="12"/>
      <c r="D13" s="9"/>
      <c r="E13" s="12"/>
      <c r="F13" s="12"/>
      <c r="G13" s="28"/>
      <c r="J13" s="12"/>
    </row>
    <row r="14" spans="1:11" x14ac:dyDescent="0.25">
      <c r="A14" s="12"/>
      <c r="B14" s="12"/>
      <c r="C14" s="12"/>
      <c r="D14" s="9"/>
      <c r="E14" s="12"/>
      <c r="F14" s="12"/>
      <c r="G14" s="28"/>
      <c r="J14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2" sqref="E12"/>
    </sheetView>
  </sheetViews>
  <sheetFormatPr defaultRowHeight="15" x14ac:dyDescent="0.25"/>
  <cols>
    <col min="2" max="2" width="25.7109375" customWidth="1"/>
    <col min="3" max="3" width="26.28515625" bestFit="1" customWidth="1"/>
    <col min="4" max="4" width="12.85546875" bestFit="1" customWidth="1"/>
    <col min="5" max="5" width="17.85546875" customWidth="1"/>
    <col min="6" max="6" width="12.140625" bestFit="1" customWidth="1"/>
    <col min="7" max="7" width="20.5703125" bestFit="1" customWidth="1"/>
    <col min="8" max="8" width="9.5703125" bestFit="1" customWidth="1"/>
    <col min="9" max="9" width="14" bestFit="1" customWidth="1"/>
    <col min="10" max="10" width="9.28515625" bestFit="1" customWidth="1"/>
  </cols>
  <sheetData>
    <row r="1" spans="1:11" x14ac:dyDescent="0.25">
      <c r="A1" s="1"/>
      <c r="B1" s="2" t="s">
        <v>0</v>
      </c>
      <c r="C1" s="1" t="s">
        <v>966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1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INTEREST_TABLE(id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t="str">
        <f t="shared" ref="K6:K2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C9" t="s">
        <v>298</v>
      </c>
      <c r="D9" s="9" t="s">
        <v>294</v>
      </c>
      <c r="F9" s="24"/>
      <c r="G9" s="24"/>
      <c r="K9" t="str">
        <f t="shared" ca="1" si="0"/>
        <v>created_by 	varchar2(30),</v>
      </c>
    </row>
    <row r="10" spans="1:11" x14ac:dyDescent="0.25">
      <c r="C10" t="s">
        <v>299</v>
      </c>
      <c r="D10" s="9" t="s">
        <v>294</v>
      </c>
      <c r="F10" s="24"/>
      <c r="G10" s="24"/>
      <c r="K10" t="str">
        <f t="shared" ca="1" si="0"/>
        <v>last_updated_by 	varchar2(30),</v>
      </c>
    </row>
    <row r="11" spans="1:11" x14ac:dyDescent="0.25">
      <c r="B11" t="s">
        <v>763</v>
      </c>
      <c r="C11" t="s">
        <v>725</v>
      </c>
      <c r="D11" s="9" t="s">
        <v>712</v>
      </c>
      <c r="E11" s="11" t="s">
        <v>1054</v>
      </c>
      <c r="F11" s="29" t="s">
        <v>1123</v>
      </c>
      <c r="G11" t="s">
        <v>726</v>
      </c>
      <c r="K11" t="str">
        <f t="shared" ca="1" si="0"/>
        <v>rate_type 	varchar2(1) default on null 'F' not null,</v>
      </c>
    </row>
    <row r="12" spans="1:11" x14ac:dyDescent="0.25">
      <c r="B12" t="s">
        <v>753</v>
      </c>
      <c r="C12" t="s">
        <v>732</v>
      </c>
      <c r="D12" s="9" t="s">
        <v>6</v>
      </c>
      <c r="E12" s="11" t="s">
        <v>1997</v>
      </c>
      <c r="K12" t="str">
        <f t="shared" ca="1" si="0"/>
        <v>rate_code 	varchar2(10) not null,</v>
      </c>
    </row>
    <row r="13" spans="1:11" x14ac:dyDescent="0.25">
      <c r="B13" t="s">
        <v>764</v>
      </c>
      <c r="C13" t="s">
        <v>733</v>
      </c>
      <c r="D13" s="9" t="s">
        <v>9</v>
      </c>
      <c r="K13" t="str">
        <f t="shared" ca="1" si="0"/>
        <v>rate_name 	varchar2(100),</v>
      </c>
    </row>
    <row r="14" spans="1:11" x14ac:dyDescent="0.25">
      <c r="B14" t="s">
        <v>765</v>
      </c>
      <c r="C14" t="s">
        <v>728</v>
      </c>
      <c r="D14" s="12" t="s">
        <v>594</v>
      </c>
      <c r="K14" t="str">
        <f t="shared" ca="1" si="0"/>
        <v>monthly_rate 	number(13,5),</v>
      </c>
    </row>
    <row r="15" spans="1:11" x14ac:dyDescent="0.25">
      <c r="B15" t="s">
        <v>766</v>
      </c>
      <c r="C15" t="s">
        <v>729</v>
      </c>
      <c r="D15" s="12" t="s">
        <v>594</v>
      </c>
      <c r="K15" t="str">
        <f t="shared" ca="1" si="0"/>
        <v>yearly_rate 	number(13,5),</v>
      </c>
    </row>
    <row r="16" spans="1:11" x14ac:dyDescent="0.25">
      <c r="B16" t="s">
        <v>739</v>
      </c>
      <c r="C16" t="s">
        <v>727</v>
      </c>
      <c r="D16" s="12" t="s">
        <v>594</v>
      </c>
      <c r="K16" t="str">
        <f t="shared" ca="1" si="0"/>
        <v>spread 	number(13,5),</v>
      </c>
    </row>
    <row r="17" spans="2:11" x14ac:dyDescent="0.25">
      <c r="B17" t="s">
        <v>767</v>
      </c>
      <c r="C17" t="s">
        <v>730</v>
      </c>
      <c r="D17" s="12" t="s">
        <v>594</v>
      </c>
      <c r="G17" t="s">
        <v>770</v>
      </c>
      <c r="K17" t="str">
        <f t="shared" ca="1" si="0"/>
        <v>max_rate 	number(13,5),</v>
      </c>
    </row>
    <row r="18" spans="2:11" x14ac:dyDescent="0.25">
      <c r="B18" t="s">
        <v>768</v>
      </c>
      <c r="C18" t="s">
        <v>731</v>
      </c>
      <c r="D18" s="12" t="s">
        <v>594</v>
      </c>
      <c r="G18" t="s">
        <v>770</v>
      </c>
      <c r="K18" t="str">
        <f t="shared" ca="1" si="0"/>
        <v>min_rate 	number(13,5),</v>
      </c>
    </row>
    <row r="19" spans="2:11" x14ac:dyDescent="0.25">
      <c r="B19" t="s">
        <v>769</v>
      </c>
      <c r="C19" t="s">
        <v>734</v>
      </c>
      <c r="D19" s="9" t="s">
        <v>712</v>
      </c>
      <c r="K19" t="str">
        <f t="shared" ca="1" si="0"/>
        <v>status 	varchar2(1),</v>
      </c>
    </row>
    <row r="20" spans="2:11" x14ac:dyDescent="0.25">
      <c r="B20" t="s">
        <v>761</v>
      </c>
      <c r="C20" t="s">
        <v>526</v>
      </c>
      <c r="D20" s="29" t="s">
        <v>290</v>
      </c>
      <c r="E20" t="s">
        <v>1054</v>
      </c>
      <c r="G20" t="s">
        <v>1157</v>
      </c>
      <c r="H20" t="s">
        <v>602</v>
      </c>
      <c r="I20" t="s">
        <v>618</v>
      </c>
      <c r="K20" t="str">
        <f t="shared" ca="1" si="0"/>
        <v>start_eff_date 	date not null,</v>
      </c>
    </row>
    <row r="21" spans="2:11" x14ac:dyDescent="0.25">
      <c r="B21" t="s">
        <v>762</v>
      </c>
      <c r="C21" t="s">
        <v>527</v>
      </c>
      <c r="D21" s="29" t="s">
        <v>290</v>
      </c>
      <c r="E21" t="s">
        <v>1054</v>
      </c>
      <c r="F21" t="s">
        <v>1118</v>
      </c>
      <c r="G21" t="s">
        <v>1157</v>
      </c>
      <c r="H21" t="s">
        <v>602</v>
      </c>
      <c r="I21" t="s">
        <v>619</v>
      </c>
      <c r="K21" t="str">
        <f t="shared" ca="1" si="0"/>
        <v>end_eff_date 	date default on null  	to_date('31-DEC-9999') not null,
CONSTRAINT PK_INTEREST_TABLE PRIMARY KEY (id));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0" zoomScaleNormal="100" workbookViewId="0">
      <selection activeCell="E19" sqref="E19"/>
    </sheetView>
  </sheetViews>
  <sheetFormatPr defaultRowHeight="15" x14ac:dyDescent="0.25"/>
  <cols>
    <col min="2" max="2" width="28.140625" customWidth="1"/>
    <col min="3" max="3" width="27.140625" customWidth="1"/>
    <col min="4" max="4" width="12.85546875" bestFit="1" customWidth="1"/>
    <col min="5" max="5" width="17.85546875" customWidth="1"/>
    <col min="6" max="6" width="27.140625" customWidth="1"/>
    <col min="7" max="7" width="38.8554687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2084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1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s="48" customFormat="1" ht="45" x14ac:dyDescent="0.25">
      <c r="B11" s="48" t="s">
        <v>2073</v>
      </c>
      <c r="C11" s="49" t="s">
        <v>2068</v>
      </c>
      <c r="D11" s="9" t="s">
        <v>645</v>
      </c>
      <c r="E11" s="11" t="s">
        <v>1054</v>
      </c>
      <c r="G11" s="50" t="s">
        <v>2071</v>
      </c>
      <c r="K11" s="48" t="str">
        <f t="shared" ca="1" si="0"/>
        <v>rule_from 	varchar2(3) not null,</v>
      </c>
    </row>
    <row r="12" spans="1:11" s="48" customFormat="1" ht="105" x14ac:dyDescent="0.25">
      <c r="B12" s="48" t="s">
        <v>2070</v>
      </c>
      <c r="C12" s="49" t="s">
        <v>2069</v>
      </c>
      <c r="D12" s="9" t="s">
        <v>712</v>
      </c>
      <c r="E12" s="11" t="s">
        <v>1054</v>
      </c>
      <c r="G12" s="50" t="s">
        <v>2148</v>
      </c>
      <c r="K12" s="48" t="str">
        <f t="shared" ca="1" si="0"/>
        <v>rule_type 	varchar2(1) not null,</v>
      </c>
    </row>
    <row r="13" spans="1:11" s="48" customFormat="1" x14ac:dyDescent="0.25">
      <c r="B13" s="48" t="s">
        <v>2121</v>
      </c>
      <c r="C13" s="49" t="s">
        <v>2086</v>
      </c>
      <c r="D13" s="9" t="s">
        <v>458</v>
      </c>
      <c r="E13" s="11" t="s">
        <v>1104</v>
      </c>
      <c r="G13" s="50"/>
      <c r="K13" s="48" t="str">
        <f t="shared" ca="1" si="0"/>
        <v>rule_code 	varchar2(20) not null,</v>
      </c>
    </row>
    <row r="14" spans="1:11" s="48" customFormat="1" x14ac:dyDescent="0.25">
      <c r="B14" s="48" t="s">
        <v>2074</v>
      </c>
      <c r="C14" s="48" t="s">
        <v>2072</v>
      </c>
      <c r="D14" s="9" t="s">
        <v>9</v>
      </c>
      <c r="E14" s="11"/>
      <c r="K14" s="48" t="str">
        <f t="shared" ca="1" si="0"/>
        <v>rule_name 	varchar2(100),</v>
      </c>
    </row>
    <row r="15" spans="1:11" x14ac:dyDescent="0.25">
      <c r="B15" s="48" t="s">
        <v>761</v>
      </c>
      <c r="C15" s="48" t="s">
        <v>526</v>
      </c>
      <c r="D15" s="29" t="s">
        <v>290</v>
      </c>
      <c r="E15" s="11" t="s">
        <v>1104</v>
      </c>
      <c r="F15" s="48"/>
      <c r="G15" s="48" t="s">
        <v>1157</v>
      </c>
      <c r="K15" s="48" t="str">
        <f t="shared" ca="1" si="0"/>
        <v>start_eff_date 	date not null,</v>
      </c>
    </row>
    <row r="16" spans="1:11" x14ac:dyDescent="0.25">
      <c r="B16" s="48" t="s">
        <v>762</v>
      </c>
      <c r="C16" s="48" t="s">
        <v>527</v>
      </c>
      <c r="D16" s="29" t="s">
        <v>290</v>
      </c>
      <c r="E16" s="48" t="s">
        <v>1054</v>
      </c>
      <c r="F16" s="48" t="s">
        <v>1118</v>
      </c>
      <c r="G16" s="48" t="s">
        <v>1157</v>
      </c>
      <c r="K16" s="48" t="str">
        <f t="shared" ca="1" si="0"/>
        <v>end_eff_date 	date default on null  	to_date('31-DEC-9999') not null,</v>
      </c>
    </row>
    <row r="17" spans="2:11" s="48" customFormat="1" x14ac:dyDescent="0.25">
      <c r="B17" s="48" t="s">
        <v>2075</v>
      </c>
      <c r="C17" s="48" t="s">
        <v>734</v>
      </c>
      <c r="D17" s="9" t="s">
        <v>712</v>
      </c>
      <c r="E17" s="48" t="s">
        <v>1054</v>
      </c>
      <c r="F17" s="48" t="s">
        <v>707</v>
      </c>
      <c r="K17" s="48" t="str">
        <f t="shared" ca="1" si="0"/>
        <v>status 	varchar2(1) default on null 'A' not null,</v>
      </c>
    </row>
    <row r="18" spans="2:11" x14ac:dyDescent="0.25">
      <c r="B18" t="s">
        <v>2147</v>
      </c>
      <c r="C18" t="s">
        <v>2146</v>
      </c>
      <c r="D18" s="29" t="s">
        <v>286</v>
      </c>
      <c r="K18" s="48" t="str">
        <f t="shared" ca="1" si="0"/>
        <v>parent_rule 	int,</v>
      </c>
    </row>
    <row r="19" spans="2:11" ht="45" x14ac:dyDescent="0.25">
      <c r="B19" t="s">
        <v>2269</v>
      </c>
      <c r="C19" t="s">
        <v>2268</v>
      </c>
      <c r="D19" s="29" t="s">
        <v>286</v>
      </c>
      <c r="F19">
        <v>1</v>
      </c>
      <c r="G19" s="63" t="s">
        <v>2270</v>
      </c>
      <c r="K19" s="48" t="str">
        <f t="shared" ca="1" si="0"/>
        <v>num_of_result 	int default on null  	1,
CONSTRAINT PK_RULES PRIMARY KEY (id));</v>
      </c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7" sqref="C7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4" style="48" bestFit="1" customWidth="1"/>
    <col min="5" max="5" width="17.85546875" style="48" customWidth="1"/>
    <col min="6" max="6" width="27.140625" style="48" customWidth="1"/>
    <col min="7" max="7" width="40.28515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2085</v>
      </c>
      <c r="D1" s="1"/>
      <c r="E1" s="1"/>
      <c r="F1" s="1"/>
      <c r="G1" s="1"/>
    </row>
    <row r="2" spans="1:11" x14ac:dyDescent="0.25">
      <c r="A2" s="1"/>
      <c r="B2" s="1"/>
      <c r="C2" s="1" t="s">
        <v>2105</v>
      </c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RULE_DETAIL(id 	int,</v>
      </c>
    </row>
    <row r="6" spans="1:11" x14ac:dyDescent="0.25">
      <c r="B6" s="48" t="s">
        <v>2089</v>
      </c>
      <c r="C6" s="49" t="s">
        <v>2087</v>
      </c>
      <c r="D6" s="15" t="s">
        <v>286</v>
      </c>
      <c r="E6" s="48" t="s">
        <v>1106</v>
      </c>
      <c r="G6" s="48" t="s">
        <v>2090</v>
      </c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rule_id 	int not null,</v>
      </c>
    </row>
    <row r="7" spans="1:11" x14ac:dyDescent="0.25">
      <c r="B7" s="55"/>
      <c r="C7" s="49" t="s">
        <v>2115</v>
      </c>
      <c r="D7" s="9" t="s">
        <v>712</v>
      </c>
      <c r="E7" s="48" t="s">
        <v>1054</v>
      </c>
      <c r="G7" s="50" t="s">
        <v>2133</v>
      </c>
      <c r="K7" s="48" t="str">
        <f t="shared" ca="1" si="0"/>
        <v>rule_combination_type 	varchar2(1) not null,</v>
      </c>
    </row>
    <row r="8" spans="1:11" ht="45" x14ac:dyDescent="0.25">
      <c r="B8" s="55" t="s">
        <v>2100</v>
      </c>
      <c r="C8" s="49" t="s">
        <v>2117</v>
      </c>
      <c r="D8" s="9" t="s">
        <v>661</v>
      </c>
      <c r="G8" s="50" t="s">
        <v>2116</v>
      </c>
      <c r="K8" s="48" t="str">
        <f t="shared" ca="1" si="0"/>
        <v>rule_combination_definition 	clob,</v>
      </c>
    </row>
    <row r="9" spans="1:11" x14ac:dyDescent="0.25">
      <c r="B9" s="48" t="s">
        <v>873</v>
      </c>
      <c r="C9" s="48" t="s">
        <v>734</v>
      </c>
      <c r="D9" s="9" t="s">
        <v>712</v>
      </c>
      <c r="E9" s="48" t="s">
        <v>1054</v>
      </c>
      <c r="F9" s="48" t="s">
        <v>707</v>
      </c>
      <c r="K9" s="48" t="str">
        <f t="shared" ca="1" si="0"/>
        <v>status 	varchar2(1) default on null 'A' not null,
CONSTRAINT PK_RULE_DETAIL PRIMARY KEY (id));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7.140625" style="48" customWidth="1"/>
    <col min="7" max="7" width="40.425781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2083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RULE_OUTPUT(id 	int,</v>
      </c>
    </row>
    <row r="6" spans="1:11" x14ac:dyDescent="0.25">
      <c r="A6" s="8"/>
      <c r="B6" s="8" t="s">
        <v>2119</v>
      </c>
      <c r="C6" s="8" t="s">
        <v>2087</v>
      </c>
      <c r="D6" s="9" t="s">
        <v>286</v>
      </c>
      <c r="E6" s="8" t="s">
        <v>1106</v>
      </c>
      <c r="G6" s="36" t="s">
        <v>2090</v>
      </c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rule_id 	int not null,</v>
      </c>
    </row>
    <row r="7" spans="1:11" x14ac:dyDescent="0.25">
      <c r="B7" s="48" t="s">
        <v>2112</v>
      </c>
      <c r="C7" s="49" t="s">
        <v>2114</v>
      </c>
      <c r="D7" s="15" t="s">
        <v>286</v>
      </c>
      <c r="E7" s="48" t="s">
        <v>1104</v>
      </c>
      <c r="G7" s="48" t="s">
        <v>2113</v>
      </c>
      <c r="K7" s="48" t="str">
        <f t="shared" ca="1" si="0"/>
        <v>rule_combination_key 	int not null,</v>
      </c>
    </row>
    <row r="8" spans="1:11" x14ac:dyDescent="0.25">
      <c r="C8" s="49" t="s">
        <v>2107</v>
      </c>
      <c r="D8" s="15" t="s">
        <v>286</v>
      </c>
      <c r="E8" s="48" t="s">
        <v>314</v>
      </c>
      <c r="G8" s="48" t="s">
        <v>2099</v>
      </c>
      <c r="K8" s="48" t="str">
        <f t="shared" ca="1" si="0"/>
        <v>rule_param_id 	int,</v>
      </c>
    </row>
    <row r="9" spans="1:11" x14ac:dyDescent="0.25">
      <c r="C9" s="49" t="s">
        <v>2108</v>
      </c>
      <c r="D9" s="15" t="s">
        <v>286</v>
      </c>
      <c r="E9" s="48" t="s">
        <v>314</v>
      </c>
      <c r="G9" s="55" t="s">
        <v>2110</v>
      </c>
      <c r="K9" s="48" t="str">
        <f t="shared" ca="1" si="0"/>
        <v>rule_param_detail_id 	int,</v>
      </c>
    </row>
    <row r="10" spans="1:11" x14ac:dyDescent="0.25">
      <c r="C10" s="48" t="s">
        <v>2118</v>
      </c>
      <c r="D10" s="9" t="s">
        <v>294</v>
      </c>
      <c r="E10" s="55" t="s">
        <v>1054</v>
      </c>
      <c r="G10" s="55"/>
      <c r="K10" s="48" t="str">
        <f t="shared" ca="1" si="0"/>
        <v>output_key 	varchar2(30) not null,</v>
      </c>
    </row>
    <row r="11" spans="1:11" ht="75" x14ac:dyDescent="0.25">
      <c r="B11" s="55" t="s">
        <v>2079</v>
      </c>
      <c r="C11" s="48" t="s">
        <v>2077</v>
      </c>
      <c r="D11" s="9" t="s">
        <v>712</v>
      </c>
      <c r="G11" s="50" t="s">
        <v>2123</v>
      </c>
      <c r="K11" s="48" t="str">
        <f t="shared" ca="1" si="0"/>
        <v>output_data_type 	varchar2(1),</v>
      </c>
    </row>
    <row r="12" spans="1:11" x14ac:dyDescent="0.25">
      <c r="B12" s="55" t="s">
        <v>2111</v>
      </c>
      <c r="C12" s="48" t="s">
        <v>2078</v>
      </c>
      <c r="D12" s="9" t="s">
        <v>8</v>
      </c>
      <c r="E12" s="55" t="s">
        <v>1054</v>
      </c>
      <c r="K12" s="48" t="str">
        <f t="shared" ca="1" si="0"/>
        <v>output_value 	varchar2(50) not null,</v>
      </c>
    </row>
    <row r="13" spans="1:11" ht="14.25" customHeight="1" x14ac:dyDescent="0.25">
      <c r="B13" s="48" t="s">
        <v>2082</v>
      </c>
      <c r="C13" s="48" t="s">
        <v>734</v>
      </c>
      <c r="D13" s="9" t="s">
        <v>712</v>
      </c>
      <c r="E13" s="48" t="s">
        <v>1054</v>
      </c>
      <c r="F13" s="48" t="s">
        <v>707</v>
      </c>
      <c r="K13" s="48" t="str">
        <f t="shared" ca="1" si="0"/>
        <v>status 	varchar2(1) default on null 'A' not null,
CONSTRAINT PK_RULE_OUTPUT PRIMARY KEY (id));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2" sqref="D12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4" style="48" bestFit="1" customWidth="1"/>
    <col min="5" max="5" width="17.85546875" style="48" customWidth="1"/>
    <col min="6" max="6" width="27.140625" style="48" customWidth="1"/>
    <col min="7" max="7" width="40.425781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2228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RULE_OUTPUT_DETAIL(id 	int,</v>
      </c>
    </row>
    <row r="6" spans="1:11" x14ac:dyDescent="0.25">
      <c r="A6" s="8"/>
      <c r="B6" s="8" t="s">
        <v>2119</v>
      </c>
      <c r="C6" s="8" t="s">
        <v>2229</v>
      </c>
      <c r="D6" s="9" t="s">
        <v>286</v>
      </c>
      <c r="E6" s="8" t="s">
        <v>1106</v>
      </c>
      <c r="G6" s="36" t="s">
        <v>2233</v>
      </c>
      <c r="J6" s="49"/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rule_output_id 	int not null,</v>
      </c>
    </row>
    <row r="7" spans="1:11" x14ac:dyDescent="0.25">
      <c r="B7" s="55" t="s">
        <v>2111</v>
      </c>
      <c r="C7" s="48" t="s">
        <v>2078</v>
      </c>
      <c r="D7" s="9" t="s">
        <v>2230</v>
      </c>
      <c r="E7" s="55" t="s">
        <v>1054</v>
      </c>
      <c r="K7" s="48" t="str">
        <f t="shared" ca="1" si="0"/>
        <v>output_value 	varchar2(1000) not null,</v>
      </c>
    </row>
    <row r="8" spans="1:11" x14ac:dyDescent="0.25">
      <c r="B8" s="55"/>
      <c r="C8" s="48" t="s">
        <v>2231</v>
      </c>
      <c r="D8" s="9" t="s">
        <v>2232</v>
      </c>
      <c r="E8" s="55" t="s">
        <v>1104</v>
      </c>
      <c r="F8" s="48">
        <v>1</v>
      </c>
      <c r="K8" s="48" t="str">
        <f t="shared" ca="1" si="0"/>
        <v>output_order 	number(8) default on null  	1 not null,</v>
      </c>
    </row>
    <row r="9" spans="1:11" x14ac:dyDescent="0.25">
      <c r="B9" s="48" t="s">
        <v>2082</v>
      </c>
      <c r="C9" s="48" t="s">
        <v>734</v>
      </c>
      <c r="D9" s="9" t="s">
        <v>712</v>
      </c>
      <c r="E9" s="48" t="s">
        <v>1054</v>
      </c>
      <c r="F9" s="48" t="s">
        <v>707</v>
      </c>
      <c r="K9" s="48" t="str">
        <f t="shared" ca="1" si="0"/>
        <v>status 	varchar2(1) default on null 'A' not null,
CONSTRAINT PK_RULE_OUTPUT_DETAIL PRIMARY KEY (id));</v>
      </c>
    </row>
    <row r="10" spans="1:11" x14ac:dyDescent="0.25">
      <c r="B10" s="48" t="s">
        <v>761</v>
      </c>
      <c r="C10" s="48" t="s">
        <v>526</v>
      </c>
      <c r="D10" s="29" t="s">
        <v>290</v>
      </c>
      <c r="F10" s="48" t="s">
        <v>1157</v>
      </c>
    </row>
    <row r="11" spans="1:11" x14ac:dyDescent="0.25">
      <c r="B11" s="48" t="s">
        <v>762</v>
      </c>
      <c r="C11" s="48" t="s">
        <v>527</v>
      </c>
      <c r="D11" s="29" t="s">
        <v>290</v>
      </c>
      <c r="F11" s="48" t="s">
        <v>1157</v>
      </c>
    </row>
    <row r="12" spans="1:11" x14ac:dyDescent="0.25">
      <c r="C12" s="48" t="s">
        <v>2271</v>
      </c>
      <c r="D12" s="9" t="s">
        <v>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D10" workbookViewId="0">
      <selection activeCell="F10" sqref="F10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7.140625" style="48" customWidth="1"/>
    <col min="7" max="7" width="4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2080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RULE_PARAMETERS(id 	int,</v>
      </c>
    </row>
    <row r="6" spans="1:11" x14ac:dyDescent="0.25">
      <c r="B6" s="48" t="s">
        <v>2092</v>
      </c>
      <c r="C6" s="49" t="s">
        <v>1197</v>
      </c>
      <c r="D6" s="9" t="s">
        <v>458</v>
      </c>
      <c r="E6" s="55" t="s">
        <v>573</v>
      </c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param_name 	varchar2(20),</v>
      </c>
    </row>
    <row r="7" spans="1:11" ht="120" x14ac:dyDescent="0.25">
      <c r="B7" s="55" t="s">
        <v>2094</v>
      </c>
      <c r="C7" s="49" t="s">
        <v>2093</v>
      </c>
      <c r="D7" s="9" t="s">
        <v>645</v>
      </c>
      <c r="G7" s="50" t="s">
        <v>2192</v>
      </c>
      <c r="K7" s="48" t="str">
        <f t="shared" ca="1" si="0"/>
        <v>param_type 	varchar2(3),</v>
      </c>
    </row>
    <row r="8" spans="1:11" ht="75" x14ac:dyDescent="0.25">
      <c r="B8" s="55" t="s">
        <v>2095</v>
      </c>
      <c r="C8" s="49" t="s">
        <v>1199</v>
      </c>
      <c r="D8" s="9" t="s">
        <v>712</v>
      </c>
      <c r="G8" s="50" t="s">
        <v>2123</v>
      </c>
      <c r="K8" s="48" t="str">
        <f t="shared" ca="1" si="0"/>
        <v>param_data_type 	varchar2(1),</v>
      </c>
    </row>
    <row r="9" spans="1:11" ht="345" x14ac:dyDescent="0.25">
      <c r="B9" s="48" t="s">
        <v>2076</v>
      </c>
      <c r="C9" s="49" t="s">
        <v>2096</v>
      </c>
      <c r="D9" s="9" t="s">
        <v>645</v>
      </c>
      <c r="E9" s="11" t="s">
        <v>1104</v>
      </c>
      <c r="G9" s="50" t="s">
        <v>2194</v>
      </c>
      <c r="K9" s="48" t="str">
        <f t="shared" ca="1" si="0"/>
        <v>param_list_type 	varchar2(3) not null,</v>
      </c>
    </row>
    <row r="10" spans="1:11" ht="150" x14ac:dyDescent="0.25">
      <c r="B10" s="55" t="s">
        <v>2100</v>
      </c>
      <c r="C10" s="49" t="s">
        <v>1198</v>
      </c>
      <c r="D10" s="9" t="s">
        <v>829</v>
      </c>
      <c r="G10" s="50" t="s">
        <v>2193</v>
      </c>
      <c r="K10" s="48" t="str">
        <f t="shared" ca="1" si="0"/>
        <v>param_value 	varchar2(4000),</v>
      </c>
    </row>
    <row r="11" spans="1:11" x14ac:dyDescent="0.25">
      <c r="B11" s="48" t="s">
        <v>2082</v>
      </c>
      <c r="C11" s="48" t="s">
        <v>734</v>
      </c>
      <c r="D11" s="9" t="s">
        <v>712</v>
      </c>
      <c r="E11" s="48" t="s">
        <v>1054</v>
      </c>
      <c r="F11" s="48" t="s">
        <v>707</v>
      </c>
      <c r="K11" s="48" t="str">
        <f t="shared" ca="1" si="0"/>
        <v>status 	varchar2(1) default on null 'A' not null,
CONSTRAINT PK_RULE_PARAMETERS PRIMARY KEY (id));</v>
      </c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5" workbookViewId="0">
      <selection activeCell="G8" sqref="G8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7.140625" style="48" customWidth="1"/>
    <col min="7" max="7" width="4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2097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RULE_PARAMETER_DETAIL(id 	int,</v>
      </c>
    </row>
    <row r="6" spans="1:11" x14ac:dyDescent="0.25">
      <c r="B6" s="48" t="s">
        <v>2098</v>
      </c>
      <c r="C6" s="49" t="s">
        <v>1661</v>
      </c>
      <c r="D6" s="9" t="s">
        <v>286</v>
      </c>
      <c r="E6" s="55" t="s">
        <v>1104</v>
      </c>
      <c r="G6" s="48" t="s">
        <v>2099</v>
      </c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param_id 	int not null,</v>
      </c>
    </row>
    <row r="7" spans="1:11" x14ac:dyDescent="0.25">
      <c r="C7" s="49" t="s">
        <v>2103</v>
      </c>
      <c r="D7" s="9" t="s">
        <v>592</v>
      </c>
      <c r="E7" s="55" t="s">
        <v>573</v>
      </c>
      <c r="G7" s="48" t="s">
        <v>2124</v>
      </c>
      <c r="K7" s="48" t="str">
        <f t="shared" ca="1" si="0"/>
        <v>param_detail_id 	number(15,0),</v>
      </c>
    </row>
    <row r="8" spans="1:11" ht="60" x14ac:dyDescent="0.25">
      <c r="B8" s="55"/>
      <c r="C8" s="49" t="s">
        <v>2101</v>
      </c>
      <c r="D8" s="9" t="s">
        <v>8</v>
      </c>
      <c r="E8" s="48" t="s">
        <v>573</v>
      </c>
      <c r="G8" s="50" t="s">
        <v>2126</v>
      </c>
      <c r="K8" s="48" t="str">
        <f t="shared" ca="1" si="0"/>
        <v>param_detail_name 	varchar2(50),</v>
      </c>
    </row>
    <row r="9" spans="1:11" x14ac:dyDescent="0.25">
      <c r="C9" s="49" t="s">
        <v>2102</v>
      </c>
      <c r="D9" s="9" t="s">
        <v>712</v>
      </c>
      <c r="E9" s="11"/>
      <c r="G9" s="50"/>
      <c r="K9" s="48" t="str">
        <f t="shared" ca="1" si="0"/>
        <v>param_detail_type 	varchar2(1),</v>
      </c>
    </row>
    <row r="10" spans="1:11" ht="30" x14ac:dyDescent="0.25">
      <c r="B10" s="55" t="s">
        <v>2104</v>
      </c>
      <c r="C10" s="48" t="s">
        <v>2120</v>
      </c>
      <c r="D10" s="9" t="s">
        <v>2081</v>
      </c>
      <c r="G10" s="50" t="s">
        <v>2125</v>
      </c>
      <c r="K10" s="48" t="str">
        <f t="shared" ca="1" si="0"/>
        <v>java_class_name 	varchar2(70),</v>
      </c>
    </row>
    <row r="11" spans="1:11" x14ac:dyDescent="0.25">
      <c r="B11" s="48" t="s">
        <v>2082</v>
      </c>
      <c r="C11" s="48" t="s">
        <v>734</v>
      </c>
      <c r="D11" s="9" t="s">
        <v>712</v>
      </c>
      <c r="E11" s="48" t="s">
        <v>1054</v>
      </c>
      <c r="F11" s="48" t="s">
        <v>707</v>
      </c>
      <c r="K11" s="48" t="str">
        <f t="shared" ca="1" si="0"/>
        <v>status 	varchar2(1) default on null 'A' not null,
CONSTRAINT PK_RULE_PARAMETER_DETAIL PRIMARY KEY (id));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workbookViewId="0">
      <selection activeCell="K5" sqref="K5:K9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7.140625" style="48" customWidth="1"/>
    <col min="7" max="7" width="40.425781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2122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RULE_PARAMETER_LINK(id 	int,</v>
      </c>
    </row>
    <row r="6" spans="1:11" x14ac:dyDescent="0.25">
      <c r="B6" s="48" t="s">
        <v>2089</v>
      </c>
      <c r="C6" s="49" t="s">
        <v>2087</v>
      </c>
      <c r="D6" s="15" t="s">
        <v>286</v>
      </c>
      <c r="E6" s="48" t="s">
        <v>1106</v>
      </c>
      <c r="G6" s="48" t="s">
        <v>2090</v>
      </c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rule_id 	int not null,</v>
      </c>
    </row>
    <row r="7" spans="1:11" x14ac:dyDescent="0.25">
      <c r="C7" s="49" t="s">
        <v>2088</v>
      </c>
      <c r="D7" s="9" t="s">
        <v>286</v>
      </c>
      <c r="E7" s="48" t="s">
        <v>1106</v>
      </c>
      <c r="G7" s="48" t="s">
        <v>2091</v>
      </c>
      <c r="K7" s="48" t="str">
        <f t="shared" ca="1" si="0"/>
        <v>rule_detail_id 	int not null,</v>
      </c>
    </row>
    <row r="8" spans="1:11" x14ac:dyDescent="0.25">
      <c r="C8" s="49" t="s">
        <v>2107</v>
      </c>
      <c r="D8" s="9" t="s">
        <v>286</v>
      </c>
      <c r="E8" s="48" t="s">
        <v>1106</v>
      </c>
      <c r="G8" s="55" t="s">
        <v>2099</v>
      </c>
      <c r="K8" s="48" t="str">
        <f t="shared" ca="1" si="0"/>
        <v>rule_param_id 	int not null,</v>
      </c>
    </row>
    <row r="9" spans="1:11" x14ac:dyDescent="0.25">
      <c r="B9" s="48" t="s">
        <v>2082</v>
      </c>
      <c r="C9" s="48" t="s">
        <v>734</v>
      </c>
      <c r="D9" s="9" t="s">
        <v>712</v>
      </c>
      <c r="E9" s="48" t="s">
        <v>1054</v>
      </c>
      <c r="F9" s="48" t="s">
        <v>707</v>
      </c>
      <c r="K9" s="48" t="str">
        <f t="shared" ca="1" si="0"/>
        <v>status 	varchar2(1) default on null 'A' not null,
CONSTRAINT PK_RULE_PARAMETER_LINK PRIMARY KEY (id));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15" sqref="J15"/>
    </sheetView>
  </sheetViews>
  <sheetFormatPr defaultRowHeight="15" x14ac:dyDescent="0.25"/>
  <cols>
    <col min="1" max="1" width="24.42578125" bestFit="1" customWidth="1"/>
    <col min="2" max="2" width="12.5703125" bestFit="1" customWidth="1"/>
  </cols>
  <sheetData>
    <row r="1" spans="1:5" x14ac:dyDescent="0.25">
      <c r="A1" t="s">
        <v>2085</v>
      </c>
      <c r="B1" t="s">
        <v>2106</v>
      </c>
      <c r="E1" t="str">
        <f>"CREATE OR REPLACE TRIGGER TRG_" &amp; A1 &amp; "_INS" &amp; CHAR(10) &amp; "BEFORE INSERT ON " &amp; A1 &amp; " FOR EACH ROW" &amp; CHAR(10) &amp; "BEGIN" &amp; CHAR(10) &amp; "IF :new.ID is null THEN" &amp; CHAR(10) &amp; "select " &amp; B1 &amp; ".nextval into :new.ID from dual;" &amp; CHAR(10) &amp; "END IF;" &amp; CHAR(10) &amp; "END;" &amp; CHAR(10) &amp; "/" &amp; CHAR(10)</f>
        <v xml:space="preserve">CREATE OR REPLACE TRIGGER TRG_RULE_DETAIL_INS
BEFORE INSERT ON RULE_DETAIL FOR EACH ROW
BEGIN
IF :new.ID is null THEN
select SEQ_RULE_ID.nextval into :new.ID from dual;
END IF;
END;
/
</v>
      </c>
    </row>
    <row r="2" spans="1:5" x14ac:dyDescent="0.25">
      <c r="A2" t="s">
        <v>2083</v>
      </c>
      <c r="B2" s="48" t="s">
        <v>2106</v>
      </c>
      <c r="E2" s="48" t="str">
        <f t="shared" ref="E2:E6" si="0">"CREATE OR REPLACE TRIGGER TRG_" &amp; A2 &amp; "_INS" &amp; CHAR(10) &amp; "BEFORE INSERT ON " &amp; A2 &amp; " FOR EACH ROW" &amp; CHAR(10) &amp; "BEGIN" &amp; CHAR(10) &amp; "IF :new.ID is null THEN" &amp; CHAR(10) &amp; "select " &amp; B2 &amp; ".nextval into :new.ID from dual;" &amp; CHAR(10) &amp; "END IF;" &amp; CHAR(10) &amp; "END;" &amp; CHAR(10) &amp; "/" &amp; CHAR(10)</f>
        <v xml:space="preserve">CREATE OR REPLACE TRIGGER TRG_RULE_OUTPUT_INS
BEFORE INSERT ON RULE_OUTPUT FOR EACH ROW
BEGIN
IF :new.ID is null THEN
select SEQ_RULE_ID.nextval into :new.ID from dual;
END IF;
END;
/
</v>
      </c>
    </row>
    <row r="3" spans="1:5" x14ac:dyDescent="0.25">
      <c r="A3" t="s">
        <v>2097</v>
      </c>
      <c r="B3" s="48" t="s">
        <v>2106</v>
      </c>
      <c r="E3" s="48" t="str">
        <f t="shared" si="0"/>
        <v xml:space="preserve">CREATE OR REPLACE TRIGGER TRG_RULE_PARAMETER_DETAIL_INS
BEFORE INSERT ON RULE_PARAMETER_DETAIL FOR EACH ROW
BEGIN
IF :new.ID is null THEN
select SEQ_RULE_ID.nextval into :new.ID from dual;
END IF;
END;
/
</v>
      </c>
    </row>
    <row r="4" spans="1:5" x14ac:dyDescent="0.25">
      <c r="A4" t="s">
        <v>2080</v>
      </c>
      <c r="B4" s="48" t="s">
        <v>2106</v>
      </c>
      <c r="E4" s="48" t="str">
        <f t="shared" si="0"/>
        <v xml:space="preserve">CREATE OR REPLACE TRIGGER TRG_RULE_PARAMETERS_INS
BEFORE INSERT ON RULE_PARAMETERS FOR EACH ROW
BEGIN
IF :new.ID is null THEN
select SEQ_RULE_ID.nextval into :new.ID from dual;
END IF;
END;
/
</v>
      </c>
    </row>
    <row r="5" spans="1:5" x14ac:dyDescent="0.25">
      <c r="A5" t="s">
        <v>2084</v>
      </c>
      <c r="B5" s="48" t="s">
        <v>2106</v>
      </c>
      <c r="E5" s="48" t="str">
        <f t="shared" si="0"/>
        <v xml:space="preserve">CREATE OR REPLACE TRIGGER TRG_RULES_INS
BEFORE INSERT ON RULES FOR EACH ROW
BEGIN
IF :new.ID is null THEN
select SEQ_RULE_ID.nextval into :new.ID from dual;
END IF;
END;
/
</v>
      </c>
    </row>
    <row r="6" spans="1:5" x14ac:dyDescent="0.25">
      <c r="A6" t="s">
        <v>2122</v>
      </c>
      <c r="B6" s="48" t="s">
        <v>2106</v>
      </c>
      <c r="E6" s="48" t="str">
        <f t="shared" si="0"/>
        <v xml:space="preserve">CREATE OR REPLACE TRIGGER TRG_RULE_PARAMETER_LINK_INS
BEFORE INSERT ON RULE_PARAMETER_LINK FOR EACH ROW
BEGIN
IF :new.ID is null THEN
select SEQ_RULE_ID.nextval into :new.ID from dual;
END IF;
END;
/
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4" workbookViewId="0">
      <selection activeCell="C12" sqref="C12"/>
    </sheetView>
  </sheetViews>
  <sheetFormatPr defaultRowHeight="15" x14ac:dyDescent="0.25"/>
  <cols>
    <col min="2" max="2" width="25.7109375" customWidth="1"/>
    <col min="3" max="3" width="27.140625" customWidth="1"/>
    <col min="4" max="4" width="12.85546875" bestFit="1" customWidth="1"/>
    <col min="5" max="5" width="17.85546875" customWidth="1"/>
    <col min="6" max="6" width="12.140625" bestFit="1" customWidth="1"/>
    <col min="7" max="7" width="15.42578125" bestFit="1" customWidth="1"/>
    <col min="8" max="8" width="19.85546875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1163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PARTNER(id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s="48" customFormat="1" ht="60" x14ac:dyDescent="0.25">
      <c r="A11" s="9"/>
      <c r="B11" s="9"/>
      <c r="C11" s="48" t="s">
        <v>1648</v>
      </c>
      <c r="D11" s="9" t="s">
        <v>712</v>
      </c>
      <c r="E11" s="8" t="s">
        <v>1054</v>
      </c>
      <c r="F11" s="9" t="s">
        <v>1161</v>
      </c>
      <c r="G11" s="27" t="s">
        <v>1650</v>
      </c>
      <c r="H11" s="11"/>
      <c r="I11" s="49"/>
      <c r="J11" s="49"/>
      <c r="K11" s="48" t="str">
        <f t="shared" ca="1" si="0"/>
        <v>partner_type 	varchar2(1) default on null 'C' not null,</v>
      </c>
    </row>
    <row r="12" spans="1:11" x14ac:dyDescent="0.25">
      <c r="C12" t="s">
        <v>1164</v>
      </c>
      <c r="D12" s="9" t="s">
        <v>458</v>
      </c>
      <c r="E12" s="11" t="s">
        <v>1104</v>
      </c>
      <c r="K12" s="48" t="str">
        <f t="shared" ca="1" si="0"/>
        <v>partner_code 	varchar2(20) not null,</v>
      </c>
    </row>
    <row r="13" spans="1:11" x14ac:dyDescent="0.25">
      <c r="C13" t="s">
        <v>1165</v>
      </c>
      <c r="D13" s="9" t="s">
        <v>9</v>
      </c>
      <c r="K13" s="48" t="str">
        <f t="shared" ca="1" si="0"/>
        <v>partner_name 	varchar2(100),</v>
      </c>
    </row>
    <row r="14" spans="1:11" s="48" customFormat="1" ht="30" x14ac:dyDescent="0.25">
      <c r="C14" s="48" t="s">
        <v>1203</v>
      </c>
      <c r="D14" s="9" t="s">
        <v>286</v>
      </c>
      <c r="G14" s="24" t="s">
        <v>629</v>
      </c>
      <c r="K14" s="48" t="str">
        <f t="shared" ca="1" si="0"/>
        <v>partner_bank 	int,</v>
      </c>
    </row>
    <row r="15" spans="1:11" x14ac:dyDescent="0.25">
      <c r="C15" t="s">
        <v>1649</v>
      </c>
      <c r="D15" s="9" t="s">
        <v>294</v>
      </c>
      <c r="K15" s="48" t="str">
        <f t="shared" ca="1" si="0"/>
        <v>partner_acct_in_core 	varchar2(30),</v>
      </c>
    </row>
    <row r="16" spans="1:11" x14ac:dyDescent="0.25">
      <c r="C16" t="s">
        <v>734</v>
      </c>
      <c r="D16" s="9" t="s">
        <v>712</v>
      </c>
      <c r="K16" s="48" t="str">
        <f t="shared" ca="1" si="0"/>
        <v>status 	varchar2(1),</v>
      </c>
    </row>
    <row r="17" spans="3:11" x14ac:dyDescent="0.25">
      <c r="C17" t="s">
        <v>1651</v>
      </c>
      <c r="D17" s="29" t="s">
        <v>286</v>
      </c>
      <c r="K17" s="48" t="str">
        <f t="shared" ca="1" si="0"/>
        <v>bpm_ref_id 	int,
CONSTRAINT PK_PARTNER PRIMARY KEY (id));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1" sqref="E11"/>
    </sheetView>
  </sheetViews>
  <sheetFormatPr defaultRowHeight="15" x14ac:dyDescent="0.25"/>
  <cols>
    <col min="2" max="2" width="25.7109375" customWidth="1"/>
    <col min="3" max="3" width="26.28515625" bestFit="1" customWidth="1"/>
    <col min="4" max="4" width="12.85546875" bestFit="1" customWidth="1"/>
    <col min="5" max="5" width="17.85546875" customWidth="1"/>
    <col min="6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646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647</v>
      </c>
      <c r="E5" s="8" t="s">
        <v>7</v>
      </c>
      <c r="F5" s="31" t="s">
        <v>293</v>
      </c>
      <c r="G5" s="31"/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AUDIT_TRANS(id 	number(17,0) default on null  	Sequence,</v>
      </c>
    </row>
    <row r="6" spans="1:11" x14ac:dyDescent="0.25">
      <c r="A6" s="9"/>
      <c r="B6" s="9"/>
      <c r="C6" t="s">
        <v>297</v>
      </c>
      <c r="D6" s="9" t="s">
        <v>290</v>
      </c>
      <c r="E6" s="8"/>
      <c r="F6" s="9"/>
      <c r="G6" s="9"/>
      <c r="H6" s="11"/>
      <c r="I6" s="12"/>
      <c r="J6" s="12"/>
      <c r="K6" t="str">
        <f t="shared" ref="K6:K1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last_updated_date 	date,</v>
      </c>
    </row>
    <row r="7" spans="1:11" x14ac:dyDescent="0.25">
      <c r="A7" s="9"/>
      <c r="B7" s="9"/>
      <c r="C7" t="s">
        <v>299</v>
      </c>
      <c r="D7" s="9" t="s">
        <v>294</v>
      </c>
      <c r="E7" s="8"/>
      <c r="F7" s="9"/>
      <c r="G7" s="9"/>
      <c r="H7" s="11"/>
      <c r="I7" s="12"/>
      <c r="J7" s="12"/>
      <c r="K7" t="str">
        <f t="shared" ca="1" si="0"/>
        <v>last_updated_by 	varchar2(30),</v>
      </c>
    </row>
    <row r="8" spans="1:11" x14ac:dyDescent="0.25">
      <c r="C8" t="s">
        <v>648</v>
      </c>
      <c r="D8" s="9" t="s">
        <v>592</v>
      </c>
      <c r="G8" t="s">
        <v>654</v>
      </c>
      <c r="K8" t="str">
        <f t="shared" ca="1" si="0"/>
        <v>audit_trans_id 	number(15,0),</v>
      </c>
    </row>
    <row r="9" spans="1:11" x14ac:dyDescent="0.25">
      <c r="C9" t="s">
        <v>649</v>
      </c>
      <c r="D9" s="9" t="s">
        <v>712</v>
      </c>
      <c r="F9" t="s">
        <v>573</v>
      </c>
      <c r="G9" t="s">
        <v>650</v>
      </c>
      <c r="K9" t="str">
        <f t="shared" ca="1" si="0"/>
        <v>action 	varchar2(1) default on null 'U',</v>
      </c>
    </row>
    <row r="10" spans="1:11" x14ac:dyDescent="0.25">
      <c r="C10" t="s">
        <v>16</v>
      </c>
      <c r="D10" s="9" t="s">
        <v>294</v>
      </c>
      <c r="K10" t="str">
        <f t="shared" ca="1" si="0"/>
        <v>table_name 	varchar2(30),</v>
      </c>
    </row>
    <row r="11" spans="1:11" x14ac:dyDescent="0.25">
      <c r="C11" t="s">
        <v>651</v>
      </c>
      <c r="D11" s="29" t="s">
        <v>286</v>
      </c>
      <c r="K11" t="str">
        <f t="shared" ca="1" si="0"/>
        <v>user_id 	int,</v>
      </c>
    </row>
    <row r="12" spans="1:11" x14ac:dyDescent="0.25">
      <c r="C12" t="s">
        <v>652</v>
      </c>
      <c r="D12" s="9" t="s">
        <v>712</v>
      </c>
      <c r="G12" t="s">
        <v>653</v>
      </c>
      <c r="K12" t="str">
        <f t="shared" ca="1" si="0"/>
        <v>task 	varchar2(1),
CONSTRAINT PK_AUDIT_TRANS PRIMARY KEY (id));</v>
      </c>
    </row>
    <row r="13" spans="1:11" x14ac:dyDescent="0.25">
      <c r="D13" s="2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workbookViewId="0">
      <selection activeCell="E15" sqref="E15"/>
    </sheetView>
  </sheetViews>
  <sheetFormatPr defaultRowHeight="15" x14ac:dyDescent="0.25"/>
  <cols>
    <col min="2" max="2" width="33.140625" bestFit="1" customWidth="1"/>
    <col min="3" max="3" width="26.28515625" bestFit="1" customWidth="1"/>
    <col min="4" max="4" width="12.85546875" bestFit="1" customWidth="1"/>
    <col min="5" max="5" width="17.85546875" customWidth="1"/>
    <col min="6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655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ht="30" x14ac:dyDescent="0.25">
      <c r="A5" s="8"/>
      <c r="B5" s="8" t="s">
        <v>677</v>
      </c>
      <c r="C5" s="8" t="s">
        <v>20</v>
      </c>
      <c r="D5" s="9" t="s">
        <v>647</v>
      </c>
      <c r="E5" s="8" t="s">
        <v>7</v>
      </c>
      <c r="F5" s="31" t="s">
        <v>293</v>
      </c>
      <c r="G5" s="32" t="s">
        <v>715</v>
      </c>
      <c r="J5" s="12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MESSAGE_LOG(id 	number(17,0) default on null  	Sequence,</v>
      </c>
    </row>
    <row r="6" spans="1:11" x14ac:dyDescent="0.25">
      <c r="B6" t="s">
        <v>678</v>
      </c>
      <c r="C6" t="s">
        <v>656</v>
      </c>
      <c r="D6" s="29" t="s">
        <v>712</v>
      </c>
      <c r="G6" t="s">
        <v>716</v>
      </c>
      <c r="K6" s="48" t="str">
        <f t="shared" ref="K6:K2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msg_type 	varchar2(1),</v>
      </c>
    </row>
    <row r="7" spans="1:11" x14ac:dyDescent="0.25">
      <c r="B7" t="s">
        <v>679</v>
      </c>
      <c r="C7" t="s">
        <v>662</v>
      </c>
      <c r="D7" s="29" t="s">
        <v>645</v>
      </c>
      <c r="F7" t="s">
        <v>674</v>
      </c>
      <c r="G7" t="s">
        <v>1194</v>
      </c>
      <c r="K7" s="48" t="str">
        <f t="shared" ca="1" si="0"/>
        <v>from_channel 	varchar2(3) default on null 'BPM',</v>
      </c>
    </row>
    <row r="8" spans="1:11" x14ac:dyDescent="0.25">
      <c r="B8" t="s">
        <v>680</v>
      </c>
      <c r="C8" t="s">
        <v>663</v>
      </c>
      <c r="D8" s="29" t="s">
        <v>645</v>
      </c>
      <c r="F8" t="s">
        <v>675</v>
      </c>
      <c r="G8" s="48" t="s">
        <v>1194</v>
      </c>
      <c r="K8" s="48" t="str">
        <f t="shared" ca="1" si="0"/>
        <v>to_channel 	varchar2(3) default on null 'T24',</v>
      </c>
    </row>
    <row r="9" spans="1:11" x14ac:dyDescent="0.25">
      <c r="B9" t="s">
        <v>681</v>
      </c>
      <c r="C9" t="s">
        <v>657</v>
      </c>
      <c r="D9" s="29" t="s">
        <v>711</v>
      </c>
      <c r="E9" t="s">
        <v>573</v>
      </c>
      <c r="G9" t="s">
        <v>710</v>
      </c>
      <c r="K9" s="48" t="str">
        <f t="shared" ca="1" si="0"/>
        <v>relation_id 	varchar2(40),</v>
      </c>
    </row>
    <row r="10" spans="1:11" x14ac:dyDescent="0.25">
      <c r="B10" t="s">
        <v>686</v>
      </c>
      <c r="C10" t="s">
        <v>660</v>
      </c>
      <c r="D10" s="9" t="s">
        <v>647</v>
      </c>
      <c r="F10">
        <v>0</v>
      </c>
      <c r="G10" t="s">
        <v>717</v>
      </c>
      <c r="K10" s="48" t="str">
        <f t="shared" ca="1" si="0"/>
        <v>trans_id 	number(17,0) default on null  	0,</v>
      </c>
    </row>
    <row r="11" spans="1:11" x14ac:dyDescent="0.25">
      <c r="B11" t="s">
        <v>682</v>
      </c>
      <c r="C11" t="s">
        <v>664</v>
      </c>
      <c r="D11" s="29" t="s">
        <v>6</v>
      </c>
      <c r="E11" t="s">
        <v>573</v>
      </c>
      <c r="F11" t="s">
        <v>676</v>
      </c>
      <c r="G11" s="48" t="s">
        <v>1195</v>
      </c>
      <c r="K11" s="48" t="str">
        <f t="shared" ca="1" si="0"/>
        <v>trans_type 	varchar2(10) default on null 'ISSCARD',</v>
      </c>
    </row>
    <row r="12" spans="1:11" x14ac:dyDescent="0.25">
      <c r="B12" t="s">
        <v>699</v>
      </c>
      <c r="C12" t="s">
        <v>698</v>
      </c>
      <c r="D12" s="29" t="s">
        <v>288</v>
      </c>
      <c r="K12" s="48" t="str">
        <f t="shared" ca="1" si="0"/>
        <v>service_name 	varchar2(200),</v>
      </c>
    </row>
    <row r="13" spans="1:11" x14ac:dyDescent="0.25">
      <c r="B13" t="s">
        <v>683</v>
      </c>
      <c r="C13" t="s">
        <v>658</v>
      </c>
      <c r="D13" s="29" t="s">
        <v>6</v>
      </c>
      <c r="K13" s="48" t="str">
        <f t="shared" ca="1" si="0"/>
        <v>response_code 	varchar2(10),</v>
      </c>
    </row>
    <row r="14" spans="1:11" x14ac:dyDescent="0.25">
      <c r="B14" t="s">
        <v>684</v>
      </c>
      <c r="C14" t="s">
        <v>659</v>
      </c>
      <c r="D14" s="29" t="s">
        <v>289</v>
      </c>
      <c r="K14" s="48" t="str">
        <f t="shared" ca="1" si="0"/>
        <v>response_error_desc 	varchar2(255),</v>
      </c>
    </row>
    <row r="15" spans="1:11" x14ac:dyDescent="0.25">
      <c r="B15" t="s">
        <v>702</v>
      </c>
      <c r="C15" t="s">
        <v>700</v>
      </c>
      <c r="D15" s="29" t="s">
        <v>701</v>
      </c>
      <c r="E15" t="s">
        <v>573</v>
      </c>
      <c r="F15">
        <v>1</v>
      </c>
      <c r="K15" s="48" t="str">
        <f t="shared" ca="1" si="0"/>
        <v>msg_order 	number(2) default on null  	1,</v>
      </c>
    </row>
    <row r="16" spans="1:11" x14ac:dyDescent="0.25">
      <c r="B16" t="s">
        <v>688</v>
      </c>
      <c r="C16" t="s">
        <v>687</v>
      </c>
      <c r="D16" s="29" t="s">
        <v>661</v>
      </c>
      <c r="K16" s="48" t="str">
        <f t="shared" ca="1" si="0"/>
        <v>msg_request 	clob,</v>
      </c>
    </row>
    <row r="17" spans="2:11" x14ac:dyDescent="0.25">
      <c r="B17" t="s">
        <v>689</v>
      </c>
      <c r="C17" t="s">
        <v>690</v>
      </c>
      <c r="D17" s="29" t="s">
        <v>661</v>
      </c>
      <c r="K17" s="48" t="str">
        <f t="shared" ca="1" si="0"/>
        <v>msg_response 	clob,</v>
      </c>
    </row>
    <row r="18" spans="2:11" x14ac:dyDescent="0.25">
      <c r="B18" t="s">
        <v>685</v>
      </c>
      <c r="C18" t="s">
        <v>672</v>
      </c>
      <c r="D18" s="29" t="s">
        <v>712</v>
      </c>
      <c r="F18" t="s">
        <v>673</v>
      </c>
      <c r="G18" t="s">
        <v>718</v>
      </c>
      <c r="K18" s="48" t="str">
        <f t="shared" ca="1" si="0"/>
        <v>msg_status 	varchar2(1) default on null 'N',</v>
      </c>
    </row>
    <row r="19" spans="2:11" x14ac:dyDescent="0.25">
      <c r="B19" t="s">
        <v>695</v>
      </c>
      <c r="C19" t="s">
        <v>693</v>
      </c>
      <c r="D19" s="29" t="s">
        <v>691</v>
      </c>
      <c r="G19" t="s">
        <v>1159</v>
      </c>
      <c r="K19" s="48" t="str">
        <f t="shared" ca="1" si="0"/>
        <v>request_time 	timestamp,</v>
      </c>
    </row>
    <row r="20" spans="2:11" x14ac:dyDescent="0.25">
      <c r="B20" t="s">
        <v>696</v>
      </c>
      <c r="C20" t="s">
        <v>692</v>
      </c>
      <c r="D20" s="29" t="s">
        <v>691</v>
      </c>
      <c r="G20" t="s">
        <v>1159</v>
      </c>
      <c r="K20" s="48" t="str">
        <f t="shared" ca="1" si="0"/>
        <v>process_time 	timestamp,</v>
      </c>
    </row>
    <row r="21" spans="2:11" x14ac:dyDescent="0.25">
      <c r="B21" t="s">
        <v>697</v>
      </c>
      <c r="C21" t="s">
        <v>694</v>
      </c>
      <c r="D21" s="29" t="s">
        <v>691</v>
      </c>
      <c r="G21" t="s">
        <v>1159</v>
      </c>
      <c r="K21" s="48" t="str">
        <f t="shared" ca="1" si="0"/>
        <v>response_time 	timestamp,</v>
      </c>
    </row>
    <row r="22" spans="2:11" ht="90" x14ac:dyDescent="0.25">
      <c r="B22" t="s">
        <v>1464</v>
      </c>
      <c r="C22" t="s">
        <v>1463</v>
      </c>
      <c r="D22" s="29" t="s">
        <v>294</v>
      </c>
      <c r="G22" s="50" t="s">
        <v>1465</v>
      </c>
      <c r="K22" s="48" t="str">
        <f t="shared" ca="1" si="0"/>
        <v>response_payload_id 	varchar2(30),
CONSTRAINT PK_MESSAGE_LOG PRIMARY KEY (id));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7" workbookViewId="0">
      <selection activeCell="G14" sqref="G14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46.42578125" style="48" customWidth="1"/>
    <col min="8" max="8" width="35.2851562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1846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NOTIFICATION_TEMPLATE(id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ht="30" x14ac:dyDescent="0.25">
      <c r="A11" s="9"/>
      <c r="B11" s="9"/>
      <c r="C11" s="48" t="s">
        <v>1847</v>
      </c>
      <c r="D11" s="9" t="s">
        <v>712</v>
      </c>
      <c r="E11" s="8" t="s">
        <v>1104</v>
      </c>
      <c r="F11" s="9" t="s">
        <v>1150</v>
      </c>
      <c r="G11" s="27" t="s">
        <v>1848</v>
      </c>
      <c r="H11" s="11"/>
      <c r="I11" s="49"/>
      <c r="J11" s="49"/>
      <c r="K11" s="48" t="str">
        <f t="shared" ca="1" si="0"/>
        <v>notification_channel 	varchar2(1) default on null 'S' not null,</v>
      </c>
    </row>
    <row r="12" spans="1:11" x14ac:dyDescent="0.25">
      <c r="C12" s="48" t="s">
        <v>1849</v>
      </c>
      <c r="D12" s="9" t="s">
        <v>458</v>
      </c>
      <c r="E12" s="11" t="s">
        <v>1104</v>
      </c>
      <c r="K12" s="48" t="str">
        <f t="shared" ca="1" si="0"/>
        <v>notification_code 	varchar2(20) not null,</v>
      </c>
    </row>
    <row r="13" spans="1:11" x14ac:dyDescent="0.25">
      <c r="C13" s="48" t="s">
        <v>1850</v>
      </c>
      <c r="D13" s="9" t="s">
        <v>9</v>
      </c>
      <c r="K13" s="48" t="str">
        <f t="shared" ca="1" si="0"/>
        <v>notification_name 	varchar2(100),</v>
      </c>
    </row>
    <row r="14" spans="1:11" ht="225" x14ac:dyDescent="0.25">
      <c r="C14" s="48" t="s">
        <v>1851</v>
      </c>
      <c r="D14" s="9" t="s">
        <v>661</v>
      </c>
      <c r="G14" s="57" t="s">
        <v>1989</v>
      </c>
      <c r="H14" s="58" t="s">
        <v>1990</v>
      </c>
      <c r="K14" s="48" t="str">
        <f t="shared" ca="1" si="0"/>
        <v>notification_template 	clob,</v>
      </c>
    </row>
    <row r="15" spans="1:11" x14ac:dyDescent="0.25">
      <c r="C15" s="48" t="s">
        <v>734</v>
      </c>
      <c r="D15" s="9" t="s">
        <v>712</v>
      </c>
      <c r="E15" s="48" t="s">
        <v>1054</v>
      </c>
      <c r="F15" s="48" t="s">
        <v>707</v>
      </c>
      <c r="K15" s="48" t="str">
        <f t="shared" ca="1" si="0"/>
        <v>status 	varchar2(1) default on null 'A' not null,
CONSTRAINT PK_NOTIFICATION_TEMPLATE PRIMARY KEY (id));</v>
      </c>
    </row>
    <row r="16" spans="1:11" x14ac:dyDescent="0.25">
      <c r="D16" s="2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20" sqref="F20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15.42578125" style="48" bestFit="1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0" x14ac:dyDescent="0.25">
      <c r="A1" s="1"/>
      <c r="B1" s="2" t="s">
        <v>0</v>
      </c>
      <c r="C1" s="1" t="s">
        <v>1681</v>
      </c>
      <c r="D1" s="1"/>
      <c r="E1" s="1"/>
      <c r="F1" s="1"/>
      <c r="G1" s="1"/>
    </row>
    <row r="2" spans="1:10" x14ac:dyDescent="0.25">
      <c r="A2" s="1"/>
      <c r="B2" s="1"/>
      <c r="C2" s="1"/>
      <c r="D2" s="1"/>
      <c r="E2" s="1"/>
      <c r="F2" s="1"/>
      <c r="G2" s="1"/>
    </row>
    <row r="4" spans="1:10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0" x14ac:dyDescent="0.25">
      <c r="A5" s="8"/>
      <c r="B5" s="8"/>
      <c r="C5" s="8" t="s">
        <v>1113</v>
      </c>
      <c r="D5" s="9" t="s">
        <v>457</v>
      </c>
      <c r="E5" s="8"/>
      <c r="G5" s="36"/>
      <c r="J5" s="49"/>
    </row>
    <row r="6" spans="1:10" x14ac:dyDescent="0.25">
      <c r="C6" s="48" t="s">
        <v>456</v>
      </c>
      <c r="D6" s="9" t="s">
        <v>6</v>
      </c>
    </row>
    <row r="7" spans="1:10" x14ac:dyDescent="0.25">
      <c r="C7" s="48" t="s">
        <v>1207</v>
      </c>
      <c r="D7" s="9" t="s">
        <v>9</v>
      </c>
    </row>
    <row r="8" spans="1:10" x14ac:dyDescent="0.25">
      <c r="C8" s="48" t="s">
        <v>1208</v>
      </c>
      <c r="D8" s="54" t="s">
        <v>661</v>
      </c>
      <c r="G8" s="48" t="s">
        <v>1680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2" sqref="E12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4.140625" style="48" bestFit="1" customWidth="1"/>
    <col min="5" max="5" width="17.85546875" style="48" customWidth="1"/>
    <col min="6" max="6" width="12.140625" style="48" bestFit="1" customWidth="1"/>
    <col min="7" max="7" width="15.42578125" style="48" bestFit="1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0" x14ac:dyDescent="0.25">
      <c r="A1" s="1"/>
      <c r="B1" s="2" t="s">
        <v>0</v>
      </c>
      <c r="C1" s="1" t="s">
        <v>1682</v>
      </c>
      <c r="D1" s="1"/>
      <c r="E1" s="1"/>
      <c r="F1" s="1"/>
      <c r="G1" s="1"/>
    </row>
    <row r="2" spans="1:10" x14ac:dyDescent="0.25">
      <c r="A2" s="1"/>
      <c r="B2" s="1"/>
      <c r="C2" s="1"/>
      <c r="D2" s="1"/>
      <c r="E2" s="1"/>
      <c r="F2" s="1"/>
      <c r="G2" s="1"/>
    </row>
    <row r="4" spans="1:10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0" x14ac:dyDescent="0.25">
      <c r="A5" s="8"/>
      <c r="B5" s="8"/>
      <c r="C5" s="8" t="s">
        <v>20</v>
      </c>
      <c r="D5" s="9" t="s">
        <v>286</v>
      </c>
      <c r="E5" s="8"/>
      <c r="G5" s="36"/>
      <c r="J5" s="49"/>
    </row>
    <row r="6" spans="1:10" x14ac:dyDescent="0.25">
      <c r="C6" s="48" t="s">
        <v>1113</v>
      </c>
      <c r="D6" s="9" t="s">
        <v>1683</v>
      </c>
    </row>
    <row r="7" spans="1:10" x14ac:dyDescent="0.25">
      <c r="C7" s="48" t="s">
        <v>456</v>
      </c>
      <c r="D7" s="9" t="s">
        <v>1684</v>
      </c>
    </row>
    <row r="8" spans="1:10" x14ac:dyDescent="0.25">
      <c r="C8" s="48" t="s">
        <v>1685</v>
      </c>
      <c r="D8" s="54" t="s">
        <v>22</v>
      </c>
    </row>
    <row r="9" spans="1:10" x14ac:dyDescent="0.25">
      <c r="C9" s="48" t="s">
        <v>1686</v>
      </c>
      <c r="D9" s="48" t="s">
        <v>1687</v>
      </c>
    </row>
    <row r="10" spans="1:10" x14ac:dyDescent="0.25">
      <c r="C10" s="48" t="s">
        <v>1688</v>
      </c>
      <c r="D10" s="48" t="s">
        <v>1687</v>
      </c>
    </row>
    <row r="11" spans="1:10" x14ac:dyDescent="0.25">
      <c r="C11" s="48" t="s">
        <v>1689</v>
      </c>
      <c r="D11" s="48" t="s">
        <v>286</v>
      </c>
    </row>
    <row r="12" spans="1:10" x14ac:dyDescent="0.25">
      <c r="C12" s="48" t="s">
        <v>912</v>
      </c>
      <c r="D12" s="48" t="s">
        <v>1687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C22" workbookViewId="0">
      <selection activeCell="G31" sqref="G31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35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15.42578125" style="48" bestFit="1" customWidth="1"/>
    <col min="8" max="8" width="26.7109375" style="48" bestFit="1" customWidth="1"/>
    <col min="9" max="9" width="19.140625" style="48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1767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C5" s="48" t="s">
        <v>20</v>
      </c>
      <c r="D5" s="48" t="s">
        <v>286</v>
      </c>
      <c r="E5" s="48" t="s">
        <v>7</v>
      </c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UPL_CC_STATEMENT(id 	int,</v>
      </c>
    </row>
    <row r="6" spans="1:11" x14ac:dyDescent="0.25">
      <c r="C6" s="48" t="s">
        <v>1865</v>
      </c>
      <c r="D6" s="54" t="s">
        <v>286</v>
      </c>
      <c r="E6" s="48" t="s">
        <v>314</v>
      </c>
      <c r="G6" s="48" t="s">
        <v>1872</v>
      </c>
      <c r="K6" s="48" t="str">
        <f t="shared" ref="K6:K5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upl_master_id 	int,</v>
      </c>
    </row>
    <row r="7" spans="1:11" x14ac:dyDescent="0.25">
      <c r="C7" s="48" t="s">
        <v>1704</v>
      </c>
      <c r="D7" s="54" t="s">
        <v>6</v>
      </c>
      <c r="E7" s="48" t="s">
        <v>573</v>
      </c>
      <c r="G7" s="48" t="s">
        <v>1770</v>
      </c>
      <c r="H7" s="48" t="s">
        <v>637</v>
      </c>
      <c r="I7" s="48" t="s">
        <v>704</v>
      </c>
      <c r="K7" s="48" t="str">
        <f t="shared" ca="1" si="0"/>
        <v>CARD_ID 	varchar2(10),</v>
      </c>
    </row>
    <row r="8" spans="1:11" x14ac:dyDescent="0.25">
      <c r="C8" s="48" t="s">
        <v>1693</v>
      </c>
      <c r="D8" s="54" t="s">
        <v>6</v>
      </c>
      <c r="H8" s="48" t="s">
        <v>1167</v>
      </c>
      <c r="I8" s="48" t="s">
        <v>1735</v>
      </c>
      <c r="K8" s="48" t="str">
        <f t="shared" ca="1" si="0"/>
        <v>HANG_THE 	varchar2(10),</v>
      </c>
    </row>
    <row r="9" spans="1:11" x14ac:dyDescent="0.25">
      <c r="C9" s="48" t="s">
        <v>1694</v>
      </c>
      <c r="D9" s="54" t="s">
        <v>458</v>
      </c>
      <c r="H9" s="48" t="s">
        <v>1167</v>
      </c>
      <c r="I9" s="48" t="s">
        <v>1738</v>
      </c>
      <c r="K9" s="48" t="str">
        <f t="shared" ca="1" si="0"/>
        <v>LOAI_THE 	varchar2(20),</v>
      </c>
    </row>
    <row r="10" spans="1:11" x14ac:dyDescent="0.25">
      <c r="C10" s="48" t="s">
        <v>1695</v>
      </c>
      <c r="D10" s="54" t="s">
        <v>1157</v>
      </c>
      <c r="G10" s="48" t="s">
        <v>1157</v>
      </c>
      <c r="H10" s="48" t="s">
        <v>1167</v>
      </c>
      <c r="I10" s="48" t="s">
        <v>1733</v>
      </c>
      <c r="K10" s="48" t="str">
        <f t="shared" ca="1" si="0"/>
        <v>NGAY_KICH_HOAT_THE 	Date,</v>
      </c>
    </row>
    <row r="11" spans="1:11" x14ac:dyDescent="0.25">
      <c r="C11" s="48" t="s">
        <v>1699</v>
      </c>
      <c r="D11" s="54" t="s">
        <v>1157</v>
      </c>
      <c r="G11" s="48" t="s">
        <v>1157</v>
      </c>
      <c r="K11" s="48" t="str">
        <f t="shared" ca="1" si="0"/>
        <v>REPORT_DATE 	Date,</v>
      </c>
    </row>
    <row r="12" spans="1:11" x14ac:dyDescent="0.25">
      <c r="C12" s="48" t="s">
        <v>1690</v>
      </c>
      <c r="D12" s="54" t="s">
        <v>458</v>
      </c>
      <c r="H12" s="48" t="s">
        <v>864</v>
      </c>
      <c r="I12" s="48" t="s">
        <v>471</v>
      </c>
      <c r="K12" s="48" t="str">
        <f t="shared" ca="1" si="0"/>
        <v>CONTRACT_NUMBER 	varchar2(20),</v>
      </c>
    </row>
    <row r="13" spans="1:11" x14ac:dyDescent="0.25">
      <c r="C13" s="48" t="s">
        <v>1691</v>
      </c>
      <c r="D13" s="54" t="s">
        <v>8</v>
      </c>
      <c r="K13" s="48" t="str">
        <f t="shared" ca="1" si="0"/>
        <v>CARDHOLDER_NAME 	varchar2(50),</v>
      </c>
    </row>
    <row r="14" spans="1:11" x14ac:dyDescent="0.25">
      <c r="C14" s="48" t="s">
        <v>1692</v>
      </c>
      <c r="D14" s="54" t="s">
        <v>458</v>
      </c>
      <c r="K14" s="48" t="str">
        <f t="shared" ca="1" si="0"/>
        <v>CLIENT_NUMBER 	varchar2(20),</v>
      </c>
    </row>
    <row r="15" spans="1:11" x14ac:dyDescent="0.25">
      <c r="C15" s="48" t="s">
        <v>1700</v>
      </c>
      <c r="D15" s="54" t="s">
        <v>8</v>
      </c>
      <c r="K15" s="48" t="str">
        <f t="shared" ca="1" si="0"/>
        <v>CONTRACT_STATUS 	varchar2(50),</v>
      </c>
    </row>
    <row r="16" spans="1:11" x14ac:dyDescent="0.25">
      <c r="C16" s="48" t="s">
        <v>1768</v>
      </c>
      <c r="D16" s="54" t="s">
        <v>457</v>
      </c>
      <c r="H16" s="48" t="s">
        <v>864</v>
      </c>
      <c r="I16" s="48" t="s">
        <v>1739</v>
      </c>
      <c r="K16" s="48" t="str">
        <f t="shared" ca="1" si="0"/>
        <v>CONTRACT_STATUS_CODE 	varchar2(5),</v>
      </c>
    </row>
    <row r="17" spans="3:11" x14ac:dyDescent="0.25">
      <c r="C17" s="48" t="s">
        <v>1701</v>
      </c>
      <c r="D17" s="54" t="s">
        <v>458</v>
      </c>
      <c r="H17" s="48" t="s">
        <v>1167</v>
      </c>
      <c r="I17" s="48" t="s">
        <v>1804</v>
      </c>
      <c r="K17" s="48" t="str">
        <f t="shared" ca="1" si="0"/>
        <v>SCHEME_CODE 	varchar2(20),</v>
      </c>
    </row>
    <row r="18" spans="3:11" x14ac:dyDescent="0.25">
      <c r="C18" s="48" t="s">
        <v>1702</v>
      </c>
      <c r="D18" s="54" t="s">
        <v>8</v>
      </c>
      <c r="K18" s="48" t="str">
        <f t="shared" ca="1" si="0"/>
        <v>SCHEME_NAME 	varchar2(50),</v>
      </c>
    </row>
    <row r="19" spans="3:11" x14ac:dyDescent="0.25">
      <c r="C19" s="48" t="s">
        <v>1703</v>
      </c>
      <c r="D19" s="54" t="s">
        <v>458</v>
      </c>
      <c r="G19" s="48" t="s">
        <v>1769</v>
      </c>
      <c r="H19" s="48" t="s">
        <v>637</v>
      </c>
      <c r="I19" s="48" t="s">
        <v>704</v>
      </c>
      <c r="K19" s="48" t="str">
        <f t="shared" ca="1" si="0"/>
        <v>CARD_NUMBER 	varchar2(20),</v>
      </c>
    </row>
    <row r="20" spans="3:11" x14ac:dyDescent="0.25">
      <c r="C20" s="48" t="s">
        <v>1705</v>
      </c>
      <c r="D20" s="54" t="s">
        <v>8</v>
      </c>
      <c r="K20" s="48" t="str">
        <f t="shared" ca="1" si="0"/>
        <v>CARD_STATUS 	varchar2(50),</v>
      </c>
    </row>
    <row r="21" spans="3:11" x14ac:dyDescent="0.25">
      <c r="C21" s="48" t="s">
        <v>1771</v>
      </c>
      <c r="D21" s="54" t="s">
        <v>457</v>
      </c>
      <c r="H21" s="48" t="s">
        <v>1167</v>
      </c>
      <c r="I21" s="48" t="s">
        <v>1805</v>
      </c>
      <c r="K21" s="48" t="str">
        <f t="shared" ca="1" si="0"/>
        <v>CARD_STATUS_CODE 	varchar2(5),</v>
      </c>
    </row>
    <row r="22" spans="3:11" x14ac:dyDescent="0.25">
      <c r="C22" s="48" t="s">
        <v>1706</v>
      </c>
      <c r="D22" s="54" t="s">
        <v>457</v>
      </c>
      <c r="H22" s="48" t="s">
        <v>1167</v>
      </c>
      <c r="I22" s="48" t="s">
        <v>1740</v>
      </c>
      <c r="K22" s="48" t="str">
        <f t="shared" ca="1" si="0"/>
        <v>MA_CN 	varchar2(5),</v>
      </c>
    </row>
    <row r="23" spans="3:11" x14ac:dyDescent="0.25">
      <c r="C23" s="48" t="s">
        <v>1707</v>
      </c>
      <c r="D23" s="54" t="s">
        <v>8</v>
      </c>
      <c r="K23" s="48" t="str">
        <f t="shared" ca="1" si="0"/>
        <v>TEN_CN 	varchar2(50),</v>
      </c>
    </row>
    <row r="24" spans="3:11" x14ac:dyDescent="0.25">
      <c r="C24" s="48" t="s">
        <v>1708</v>
      </c>
      <c r="D24" s="54" t="s">
        <v>1157</v>
      </c>
      <c r="G24" s="54" t="s">
        <v>1157</v>
      </c>
      <c r="H24" s="48" t="s">
        <v>1167</v>
      </c>
      <c r="I24" s="48" t="s">
        <v>1798</v>
      </c>
      <c r="K24" s="48" t="str">
        <f t="shared" ca="1" si="0"/>
        <v>NGAY_MO_THE 	Date,</v>
      </c>
    </row>
    <row r="25" spans="3:11" x14ac:dyDescent="0.25">
      <c r="C25" s="48" t="s">
        <v>1709</v>
      </c>
      <c r="D25" s="54" t="s">
        <v>1887</v>
      </c>
      <c r="G25" s="54" t="s">
        <v>1157</v>
      </c>
      <c r="H25" s="48" t="s">
        <v>1167</v>
      </c>
      <c r="I25" s="48" t="s">
        <v>1743</v>
      </c>
      <c r="K25" s="48" t="str">
        <f t="shared" ca="1" si="0"/>
        <v>CARD_EXPIRE 	varchar2(4),</v>
      </c>
    </row>
    <row r="26" spans="3:11" x14ac:dyDescent="0.25">
      <c r="C26" s="48" t="s">
        <v>1696</v>
      </c>
      <c r="D26" s="54" t="s">
        <v>1157</v>
      </c>
      <c r="G26" s="54" t="s">
        <v>1157</v>
      </c>
      <c r="H26" s="48" t="s">
        <v>1167</v>
      </c>
      <c r="I26" s="48" t="s">
        <v>1799</v>
      </c>
      <c r="K26" s="48" t="str">
        <f t="shared" ca="1" si="0"/>
        <v>NGAY_DONG_THE 	Date,</v>
      </c>
    </row>
    <row r="27" spans="3:11" x14ac:dyDescent="0.25">
      <c r="C27" s="48" t="s">
        <v>1697</v>
      </c>
      <c r="D27" s="49" t="s">
        <v>593</v>
      </c>
      <c r="K27" s="48" t="str">
        <f t="shared" ca="1" si="0"/>
        <v>CREDIT_LIMIT 	number(13,2),</v>
      </c>
    </row>
    <row r="28" spans="3:11" x14ac:dyDescent="0.25">
      <c r="C28" s="48" t="s">
        <v>1698</v>
      </c>
      <c r="D28" s="49" t="s">
        <v>593</v>
      </c>
      <c r="H28" s="48" t="s">
        <v>1801</v>
      </c>
      <c r="I28" s="48" t="s">
        <v>1746</v>
      </c>
      <c r="K28" s="48" t="str">
        <f t="shared" ca="1" si="0"/>
        <v>HAN_MUC_CON_LAI 	number(13,2),</v>
      </c>
    </row>
    <row r="29" spans="3:11" x14ac:dyDescent="0.25">
      <c r="C29" s="48" t="s">
        <v>1710</v>
      </c>
      <c r="D29" s="49" t="s">
        <v>594</v>
      </c>
      <c r="I29" s="49"/>
      <c r="K29" s="48" t="str">
        <f t="shared" ca="1" si="0"/>
        <v>LAI_SUAT_THONG_THUONG 	number(13,5),</v>
      </c>
    </row>
    <row r="30" spans="3:11" x14ac:dyDescent="0.25">
      <c r="C30" s="48" t="s">
        <v>1711</v>
      </c>
      <c r="D30" s="49" t="s">
        <v>593</v>
      </c>
      <c r="H30" s="48" t="s">
        <v>1801</v>
      </c>
      <c r="I30" s="11" t="s">
        <v>1751</v>
      </c>
      <c r="K30" s="48" t="str">
        <f t="shared" ca="1" si="0"/>
        <v>DU_NO_THOI_DIEM_BC 	number(13,2),</v>
      </c>
    </row>
    <row r="31" spans="3:11" x14ac:dyDescent="0.25">
      <c r="C31" s="48" t="s">
        <v>1712</v>
      </c>
      <c r="D31" s="49" t="s">
        <v>593</v>
      </c>
      <c r="H31" s="48" t="s">
        <v>1801</v>
      </c>
      <c r="I31" s="48" t="s">
        <v>1752</v>
      </c>
      <c r="K31" s="48" t="str">
        <f t="shared" ca="1" si="0"/>
        <v>DU_NO_DEN_HAN_TT 	number(13,2),</v>
      </c>
    </row>
    <row r="32" spans="3:11" x14ac:dyDescent="0.25">
      <c r="C32" s="48" t="s">
        <v>1713</v>
      </c>
      <c r="D32" s="49" t="s">
        <v>593</v>
      </c>
      <c r="H32" s="48" t="s">
        <v>1801</v>
      </c>
      <c r="I32" s="48" t="s">
        <v>1753</v>
      </c>
      <c r="K32" s="48" t="str">
        <f t="shared" ca="1" si="0"/>
        <v>DU_NO_CHUA_DEN_HAN_TT 	number(13,2),</v>
      </c>
    </row>
    <row r="33" spans="3:11" x14ac:dyDescent="0.25">
      <c r="C33" s="48" t="s">
        <v>1714</v>
      </c>
      <c r="D33" s="49" t="s">
        <v>593</v>
      </c>
      <c r="H33" s="48" t="s">
        <v>1801</v>
      </c>
      <c r="I33" s="48" t="s">
        <v>1754</v>
      </c>
      <c r="K33" s="48" t="str">
        <f t="shared" ca="1" si="0"/>
        <v>SO_TIEN_CAN_TT_TOI_THIEU 	number(13,2),</v>
      </c>
    </row>
    <row r="34" spans="3:11" x14ac:dyDescent="0.25">
      <c r="C34" s="48" t="s">
        <v>1715</v>
      </c>
      <c r="D34" s="54" t="s">
        <v>458</v>
      </c>
      <c r="K34" s="48" t="str">
        <f t="shared" ca="1" si="0"/>
        <v>TT_DU_MIN 	varchar2(20),</v>
      </c>
    </row>
    <row r="35" spans="3:11" x14ac:dyDescent="0.25">
      <c r="C35" s="48" t="s">
        <v>1716</v>
      </c>
      <c r="D35" s="49" t="s">
        <v>593</v>
      </c>
      <c r="H35" s="48" t="s">
        <v>1801</v>
      </c>
      <c r="I35" s="48" t="s">
        <v>1755</v>
      </c>
      <c r="K35" s="48" t="str">
        <f t="shared" ca="1" si="0"/>
        <v>SO_TIEN_MIN_CON_LAI 	number(13,2),</v>
      </c>
    </row>
    <row r="36" spans="3:11" x14ac:dyDescent="0.25">
      <c r="C36" s="48" t="s">
        <v>1717</v>
      </c>
      <c r="D36" s="49" t="s">
        <v>593</v>
      </c>
      <c r="H36" s="48" t="s">
        <v>1801</v>
      </c>
      <c r="I36" s="11" t="s">
        <v>1760</v>
      </c>
      <c r="K36" s="48" t="str">
        <f t="shared" ca="1" si="0"/>
        <v>GOC_TAI_THOI_DIEM_BC 	number(13,2),</v>
      </c>
    </row>
    <row r="37" spans="3:11" x14ac:dyDescent="0.25">
      <c r="C37" s="48" t="s">
        <v>1718</v>
      </c>
      <c r="D37" s="49" t="s">
        <v>593</v>
      </c>
      <c r="H37" s="48" t="s">
        <v>1801</v>
      </c>
      <c r="I37" s="48" t="s">
        <v>1756</v>
      </c>
      <c r="K37" s="48" t="str">
        <f t="shared" ca="1" si="0"/>
        <v>LAI_TRONG_HAN 	number(13,2),</v>
      </c>
    </row>
    <row r="38" spans="3:11" x14ac:dyDescent="0.25">
      <c r="C38" s="48" t="s">
        <v>1719</v>
      </c>
      <c r="D38" s="49" t="s">
        <v>593</v>
      </c>
      <c r="H38" s="48" t="s">
        <v>1801</v>
      </c>
      <c r="I38" s="48" t="s">
        <v>1757</v>
      </c>
      <c r="K38" s="48" t="str">
        <f t="shared" ca="1" si="0"/>
        <v>LAI_PHAT 	number(13,2),</v>
      </c>
    </row>
    <row r="39" spans="3:11" x14ac:dyDescent="0.25">
      <c r="C39" s="48" t="s">
        <v>1720</v>
      </c>
      <c r="D39" s="49" t="s">
        <v>593</v>
      </c>
      <c r="H39" s="48" t="s">
        <v>1801</v>
      </c>
      <c r="I39" s="48" t="s">
        <v>1758</v>
      </c>
      <c r="K39" s="48" t="str">
        <f t="shared" ca="1" si="0"/>
        <v>TONG_PHI 	number(13,2),</v>
      </c>
    </row>
    <row r="40" spans="3:11" x14ac:dyDescent="0.25">
      <c r="C40" s="48" t="s">
        <v>1721</v>
      </c>
      <c r="D40" s="49" t="s">
        <v>593</v>
      </c>
      <c r="H40" s="48" t="s">
        <v>1801</v>
      </c>
      <c r="I40" s="48" t="s">
        <v>1759</v>
      </c>
      <c r="K40" s="48" t="str">
        <f t="shared" ca="1" si="0"/>
        <v>GOC_QUA_HAN_TAI_THOI_DIEM_BC 	number(13,2),</v>
      </c>
    </row>
    <row r="41" spans="3:11" x14ac:dyDescent="0.25">
      <c r="C41" s="48" t="s">
        <v>1722</v>
      </c>
      <c r="D41" s="49" t="s">
        <v>593</v>
      </c>
      <c r="H41" s="48" t="s">
        <v>1801</v>
      </c>
      <c r="I41" s="48" t="s">
        <v>1761</v>
      </c>
      <c r="K41" s="48" t="str">
        <f t="shared" ca="1" si="0"/>
        <v>TONG_PHI_DEN_HAN_TT 	number(13,2),</v>
      </c>
    </row>
    <row r="42" spans="3:11" x14ac:dyDescent="0.25">
      <c r="C42" s="48" t="s">
        <v>1723</v>
      </c>
      <c r="D42" s="49" t="s">
        <v>593</v>
      </c>
      <c r="K42" s="48" t="str">
        <f t="shared" ca="1" si="0"/>
        <v>GOC_CHUA_DEN_HAN_TT 	number(13,2),</v>
      </c>
    </row>
    <row r="43" spans="3:11" x14ac:dyDescent="0.25">
      <c r="C43" s="48" t="s">
        <v>1724</v>
      </c>
      <c r="D43" s="49" t="s">
        <v>593</v>
      </c>
      <c r="K43" s="48" t="str">
        <f t="shared" ca="1" si="0"/>
        <v>LAI_TRONG_HAN_CHUA_DEN_HAN_TT 	number(13,2),</v>
      </c>
    </row>
    <row r="44" spans="3:11" x14ac:dyDescent="0.25">
      <c r="C44" s="48" t="s">
        <v>1725</v>
      </c>
      <c r="D44" s="49" t="s">
        <v>593</v>
      </c>
      <c r="K44" s="48" t="str">
        <f t="shared" ca="1" si="0"/>
        <v>LAI_PHAT_CHUA_DEN_HAN_TT 	number(13,2),</v>
      </c>
    </row>
    <row r="45" spans="3:11" x14ac:dyDescent="0.25">
      <c r="C45" s="48" t="s">
        <v>1726</v>
      </c>
      <c r="D45" s="49" t="s">
        <v>593</v>
      </c>
      <c r="K45" s="48" t="str">
        <f t="shared" ca="1" si="0"/>
        <v>TONG_PHI_CHUA_DEN_HAN_TT 	number(13,2),</v>
      </c>
    </row>
    <row r="46" spans="3:11" x14ac:dyDescent="0.25">
      <c r="C46" s="48" t="s">
        <v>1727</v>
      </c>
      <c r="D46" s="49" t="s">
        <v>286</v>
      </c>
      <c r="H46" s="48" t="s">
        <v>864</v>
      </c>
      <c r="I46" s="48" t="s">
        <v>1762</v>
      </c>
      <c r="K46" s="48" t="str">
        <f t="shared" ca="1" si="0"/>
        <v>SO_NGAY_QUA_HAN_TREN_WAY4 	int,</v>
      </c>
    </row>
    <row r="47" spans="3:11" x14ac:dyDescent="0.25">
      <c r="C47" s="48" t="s">
        <v>1728</v>
      </c>
      <c r="D47" s="54" t="s">
        <v>645</v>
      </c>
      <c r="H47" s="48" t="s">
        <v>864</v>
      </c>
      <c r="I47" s="48" t="s">
        <v>1764</v>
      </c>
      <c r="K47" s="48" t="str">
        <f t="shared" ca="1" si="0"/>
        <v>NHOM_NO_WAY4 	varchar2(3),</v>
      </c>
    </row>
    <row r="48" spans="3:11" x14ac:dyDescent="0.25">
      <c r="C48" s="48" t="s">
        <v>1729</v>
      </c>
      <c r="D48" s="54" t="s">
        <v>286</v>
      </c>
      <c r="K48" s="48" t="str">
        <f t="shared" ca="1" si="0"/>
        <v>SO_DIEM_LOYALTY_DAUKY 	int,</v>
      </c>
    </row>
    <row r="49" spans="3:11" x14ac:dyDescent="0.25">
      <c r="C49" s="48" t="s">
        <v>1730</v>
      </c>
      <c r="D49" s="54" t="s">
        <v>286</v>
      </c>
      <c r="K49" s="48" t="str">
        <f t="shared" ca="1" si="0"/>
        <v>SO_DIEM_LOYALTY_TICH_LUY_TK 	int,</v>
      </c>
    </row>
    <row r="50" spans="3:11" x14ac:dyDescent="0.25">
      <c r="C50" s="48" t="s">
        <v>1731</v>
      </c>
      <c r="D50" s="54" t="s">
        <v>286</v>
      </c>
      <c r="K50" s="48" t="str">
        <f t="shared" ca="1" si="0"/>
        <v>SO_DIEM_LOYALTY_QUY_DOI_TK 	int,</v>
      </c>
    </row>
    <row r="51" spans="3:11" x14ac:dyDescent="0.25">
      <c r="C51" s="48" t="s">
        <v>1732</v>
      </c>
      <c r="D51" s="54" t="s">
        <v>286</v>
      </c>
      <c r="H51" s="48" t="s">
        <v>1801</v>
      </c>
      <c r="I51" s="48" t="s">
        <v>1766</v>
      </c>
      <c r="K51" s="48" t="str">
        <f t="shared" ca="1" si="0"/>
        <v>SO_DIEM_LOYALTY_CUOI_KY 	int,
CONSTRAINT PK_UPL_CC_STATEMENT PRIMARY KEY (id));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0" sqref="C10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3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1856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UPL_MASTER(id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 t="s">
        <v>1911</v>
      </c>
      <c r="C11" s="48" t="s">
        <v>1859</v>
      </c>
      <c r="D11" s="9" t="s">
        <v>457</v>
      </c>
      <c r="E11" s="8" t="s">
        <v>1054</v>
      </c>
      <c r="F11" s="9"/>
      <c r="G11" s="27" t="s">
        <v>1960</v>
      </c>
      <c r="H11" s="11"/>
      <c r="I11" s="49"/>
      <c r="J11" s="49"/>
      <c r="K11" s="48" t="str">
        <f t="shared" ca="1" si="0"/>
        <v>upl_format 	varchar2(5) not null,</v>
      </c>
    </row>
    <row r="12" spans="1:11" ht="60" x14ac:dyDescent="0.25">
      <c r="B12" s="48" t="s">
        <v>1910</v>
      </c>
      <c r="C12" s="48" t="s">
        <v>1858</v>
      </c>
      <c r="D12" s="9" t="s">
        <v>286</v>
      </c>
      <c r="E12" s="48" t="s">
        <v>1104</v>
      </c>
      <c r="G12" s="24" t="s">
        <v>1863</v>
      </c>
      <c r="H12" s="48" t="s">
        <v>1894</v>
      </c>
      <c r="K12" s="48" t="str">
        <f t="shared" ca="1" si="0"/>
        <v>from_source 	int not null,</v>
      </c>
    </row>
    <row r="13" spans="1:11" x14ac:dyDescent="0.25">
      <c r="B13" s="48" t="s">
        <v>1909</v>
      </c>
      <c r="C13" s="48" t="s">
        <v>1860</v>
      </c>
      <c r="D13" s="9" t="s">
        <v>294</v>
      </c>
      <c r="E13" s="48" t="s">
        <v>1104</v>
      </c>
      <c r="G13" s="24"/>
      <c r="K13" s="48" t="str">
        <f t="shared" ca="1" si="0"/>
        <v>upl_code 	varchar2(30) not null,</v>
      </c>
    </row>
    <row r="14" spans="1:11" ht="45" x14ac:dyDescent="0.25">
      <c r="B14" s="48" t="s">
        <v>1908</v>
      </c>
      <c r="C14" s="48" t="s">
        <v>1857</v>
      </c>
      <c r="D14" s="29" t="s">
        <v>286</v>
      </c>
      <c r="E14" s="11" t="s">
        <v>1054</v>
      </c>
      <c r="G14" s="24" t="s">
        <v>1861</v>
      </c>
      <c r="K14" s="48" t="str">
        <f t="shared" ca="1" si="0"/>
        <v>upl_type 	int not null,</v>
      </c>
    </row>
    <row r="15" spans="1:11" x14ac:dyDescent="0.25">
      <c r="B15" s="48" t="s">
        <v>1906</v>
      </c>
      <c r="C15" s="48" t="s">
        <v>1862</v>
      </c>
      <c r="D15" s="9" t="s">
        <v>286</v>
      </c>
      <c r="E15" s="48" t="s">
        <v>314</v>
      </c>
      <c r="G15" s="48" t="s">
        <v>901</v>
      </c>
      <c r="K15" s="48" t="str">
        <f t="shared" ca="1" si="0"/>
        <v>owner_id 	int,</v>
      </c>
    </row>
    <row r="16" spans="1:11" x14ac:dyDescent="0.25">
      <c r="B16" s="48" t="s">
        <v>1905</v>
      </c>
      <c r="C16" s="48" t="s">
        <v>1897</v>
      </c>
      <c r="D16" s="9" t="s">
        <v>286</v>
      </c>
      <c r="F16" s="48">
        <v>0</v>
      </c>
      <c r="K16" s="48" t="str">
        <f t="shared" ca="1" si="0"/>
        <v>imported 	int default on null  	0,</v>
      </c>
    </row>
    <row r="17" spans="2:11" x14ac:dyDescent="0.25">
      <c r="B17" s="48" t="s">
        <v>1915</v>
      </c>
      <c r="C17" s="48" t="s">
        <v>1914</v>
      </c>
      <c r="D17" s="9" t="s">
        <v>286</v>
      </c>
      <c r="F17" s="48">
        <v>0</v>
      </c>
      <c r="K17" s="48" t="str">
        <f t="shared" ca="1" si="0"/>
        <v>total_allocated 	int default on null  	0,
CONSTRAINT PK_UPL_MASTER PRIMARY KEY (id));</v>
      </c>
    </row>
    <row r="18" spans="2:11" x14ac:dyDescent="0.25">
      <c r="D18" s="2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C8" sqref="C8:F8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3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1975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UPL_DETAIL(id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8"/>
      <c r="B11" s="8"/>
      <c r="C11" s="48" t="s">
        <v>1865</v>
      </c>
      <c r="D11" s="54" t="s">
        <v>286</v>
      </c>
      <c r="E11" s="48" t="s">
        <v>1105</v>
      </c>
      <c r="G11" s="48" t="s">
        <v>1872</v>
      </c>
      <c r="J11" s="49"/>
      <c r="K11" s="48" t="str">
        <f t="shared" ca="1" si="0"/>
        <v>upl_master_id 	int not null,</v>
      </c>
    </row>
    <row r="12" spans="1:11" x14ac:dyDescent="0.25">
      <c r="B12" s="48" t="s">
        <v>1907</v>
      </c>
      <c r="C12" s="48" t="s">
        <v>1895</v>
      </c>
      <c r="D12" s="29" t="s">
        <v>286</v>
      </c>
      <c r="E12" s="48" t="s">
        <v>1104</v>
      </c>
      <c r="F12" s="48">
        <v>1</v>
      </c>
      <c r="G12" s="24"/>
      <c r="K12" s="48" t="str">
        <f t="shared" ca="1" si="0"/>
        <v>upl_seq 	int default on null  	1 not null,</v>
      </c>
    </row>
    <row r="13" spans="1:11" x14ac:dyDescent="0.25">
      <c r="B13" s="48" t="s">
        <v>1905</v>
      </c>
      <c r="C13" s="48" t="s">
        <v>1897</v>
      </c>
      <c r="D13" s="9" t="s">
        <v>286</v>
      </c>
      <c r="F13" s="48">
        <v>0</v>
      </c>
      <c r="K13" s="48" t="str">
        <f t="shared" ca="1" si="0"/>
        <v>imported 	int default on null  	0,</v>
      </c>
    </row>
    <row r="14" spans="1:11" x14ac:dyDescent="0.25">
      <c r="B14" s="48" t="s">
        <v>1915</v>
      </c>
      <c r="C14" s="48" t="s">
        <v>1914</v>
      </c>
      <c r="D14" s="9" t="s">
        <v>286</v>
      </c>
      <c r="F14" s="48">
        <v>0</v>
      </c>
      <c r="K14" s="48" t="str">
        <f t="shared" ca="1" si="0"/>
        <v>total_allocated 	int default on null  	0,</v>
      </c>
    </row>
    <row r="15" spans="1:11" x14ac:dyDescent="0.25">
      <c r="B15" s="48" t="s">
        <v>1900</v>
      </c>
      <c r="C15" s="48" t="s">
        <v>1898</v>
      </c>
      <c r="D15" s="9" t="s">
        <v>9</v>
      </c>
      <c r="K15" s="48" t="str">
        <f t="shared" ca="1" si="0"/>
        <v>upl_file_name 	varchar2(100),</v>
      </c>
    </row>
    <row r="16" spans="1:11" x14ac:dyDescent="0.25">
      <c r="B16" s="48" t="s">
        <v>1901</v>
      </c>
      <c r="C16" s="48" t="s">
        <v>1899</v>
      </c>
      <c r="D16" s="9" t="s">
        <v>8</v>
      </c>
      <c r="G16" s="48" t="s">
        <v>1902</v>
      </c>
      <c r="K16" s="48" t="str">
        <f t="shared" ca="1" si="0"/>
        <v>server_file_name 	varchar2(50),</v>
      </c>
    </row>
    <row r="17" spans="2:11" x14ac:dyDescent="0.25">
      <c r="B17" s="48" t="s">
        <v>1912</v>
      </c>
      <c r="C17" s="48" t="s">
        <v>734</v>
      </c>
      <c r="D17" s="9" t="s">
        <v>712</v>
      </c>
      <c r="E17" s="48" t="s">
        <v>1054</v>
      </c>
      <c r="F17" s="48" t="s">
        <v>673</v>
      </c>
      <c r="G17" s="48" t="s">
        <v>1985</v>
      </c>
      <c r="K17" s="48" t="str">
        <f t="shared" ca="1" si="0"/>
        <v>status 	varchar2(1) default on null 'N' not null,
CONSTRAINT PK_UPL_DETAIL PRIMARY KEY (id));</v>
      </c>
    </row>
    <row r="18" spans="2:11" x14ac:dyDescent="0.25">
      <c r="D18" s="2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14" sqref="E14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3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1864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48" t="s">
        <v>286</v>
      </c>
      <c r="E5" s="48" t="s">
        <v>7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UPL_CORE_CONTRACT(id 	int,</v>
      </c>
    </row>
    <row r="6" spans="1:11" x14ac:dyDescent="0.25">
      <c r="A6" s="9"/>
      <c r="B6" s="9"/>
      <c r="C6" s="48" t="s">
        <v>1865</v>
      </c>
      <c r="D6" s="54" t="s">
        <v>286</v>
      </c>
      <c r="E6" s="48" t="s">
        <v>314</v>
      </c>
      <c r="G6" s="48" t="s">
        <v>1872</v>
      </c>
      <c r="J6" s="49"/>
      <c r="K6" s="48" t="str">
        <f t="shared" ref="K6:K2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upl_master_id 	int,</v>
      </c>
    </row>
    <row r="7" spans="1:11" x14ac:dyDescent="0.25">
      <c r="A7" s="9"/>
      <c r="B7" s="9"/>
      <c r="C7" s="48" t="s">
        <v>1874</v>
      </c>
      <c r="D7" s="9" t="s">
        <v>290</v>
      </c>
      <c r="E7" s="8"/>
      <c r="F7" s="9"/>
      <c r="G7" s="9"/>
      <c r="H7" s="11"/>
      <c r="I7" s="49"/>
      <c r="J7" s="49"/>
      <c r="K7" s="48" t="str">
        <f t="shared" ca="1" si="0"/>
        <v>SEL_DATE 	date,</v>
      </c>
    </row>
    <row r="8" spans="1:11" x14ac:dyDescent="0.25">
      <c r="A8" s="9"/>
      <c r="B8" s="9"/>
      <c r="C8" s="48" t="s">
        <v>1875</v>
      </c>
      <c r="D8" s="9" t="s">
        <v>458</v>
      </c>
      <c r="E8" s="8"/>
      <c r="F8" s="9"/>
      <c r="G8" s="9"/>
      <c r="H8" s="11"/>
      <c r="I8" s="49"/>
      <c r="J8" s="49"/>
      <c r="K8" s="48" t="str">
        <f t="shared" ca="1" si="0"/>
        <v>CONTRACT_REF 	varchar2(20),</v>
      </c>
    </row>
    <row r="9" spans="1:11" x14ac:dyDescent="0.25">
      <c r="A9" s="9"/>
      <c r="B9" s="9"/>
      <c r="C9" s="48" t="s">
        <v>1876</v>
      </c>
      <c r="D9" s="9" t="s">
        <v>458</v>
      </c>
      <c r="E9" s="8"/>
      <c r="F9" s="9"/>
      <c r="G9" s="27"/>
      <c r="H9" s="11"/>
      <c r="I9" s="49"/>
      <c r="J9" s="49"/>
      <c r="K9" s="48" t="str">
        <f t="shared" ca="1" si="0"/>
        <v>LD_ID 	varchar2(20),</v>
      </c>
    </row>
    <row r="10" spans="1:11" x14ac:dyDescent="0.25">
      <c r="C10" s="48" t="s">
        <v>1866</v>
      </c>
      <c r="D10" s="9" t="s">
        <v>458</v>
      </c>
      <c r="G10" s="24"/>
      <c r="K10" s="48" t="str">
        <f t="shared" ca="1" si="0"/>
        <v>CUS 	varchar2(20),</v>
      </c>
    </row>
    <row r="11" spans="1:11" x14ac:dyDescent="0.25">
      <c r="C11" s="48" t="s">
        <v>1867</v>
      </c>
      <c r="D11" s="9" t="s">
        <v>8</v>
      </c>
      <c r="K11" s="48" t="str">
        <f t="shared" ca="1" si="0"/>
        <v>NAME 	varchar2(50),</v>
      </c>
    </row>
    <row r="12" spans="1:11" x14ac:dyDescent="0.25">
      <c r="C12" s="48" t="s">
        <v>1877</v>
      </c>
      <c r="D12" s="9" t="s">
        <v>6</v>
      </c>
      <c r="G12" s="24"/>
      <c r="K12" s="48" t="str">
        <f t="shared" ca="1" si="0"/>
        <v>SUB_PRODUCT 	varchar2(10),</v>
      </c>
    </row>
    <row r="13" spans="1:11" x14ac:dyDescent="0.25">
      <c r="C13" s="48" t="s">
        <v>1868</v>
      </c>
      <c r="D13" s="49" t="s">
        <v>594</v>
      </c>
      <c r="K13" s="48" t="str">
        <f t="shared" ca="1" si="0"/>
        <v>RATE 	number(13,5),</v>
      </c>
    </row>
    <row r="14" spans="1:11" x14ac:dyDescent="0.25">
      <c r="C14" s="48" t="s">
        <v>1869</v>
      </c>
      <c r="D14" s="29" t="s">
        <v>286</v>
      </c>
      <c r="K14" s="48" t="str">
        <f t="shared" ca="1" si="0"/>
        <v>TERM 	int,</v>
      </c>
    </row>
    <row r="15" spans="1:11" x14ac:dyDescent="0.25">
      <c r="C15" s="48" t="s">
        <v>1873</v>
      </c>
      <c r="D15" s="9" t="s">
        <v>645</v>
      </c>
      <c r="K15" s="48" t="str">
        <f t="shared" ca="1" si="0"/>
        <v>CURR 	varchar2(3),</v>
      </c>
    </row>
    <row r="16" spans="1:11" x14ac:dyDescent="0.25">
      <c r="C16" s="48" t="s">
        <v>1870</v>
      </c>
      <c r="D16" s="49" t="s">
        <v>593</v>
      </c>
      <c r="K16" s="48" t="str">
        <f t="shared" ca="1" si="0"/>
        <v>AMT 	number(13,2),</v>
      </c>
    </row>
    <row r="17" spans="3:11" x14ac:dyDescent="0.25">
      <c r="C17" s="48" t="s">
        <v>1878</v>
      </c>
      <c r="D17" s="49" t="s">
        <v>593</v>
      </c>
      <c r="K17" s="48" t="str">
        <f t="shared" ca="1" si="0"/>
        <v>ISS_AMT 	number(13,2),</v>
      </c>
    </row>
    <row r="18" spans="3:11" x14ac:dyDescent="0.25">
      <c r="C18" s="48" t="s">
        <v>1879</v>
      </c>
      <c r="D18" s="49" t="s">
        <v>290</v>
      </c>
      <c r="K18" s="48" t="str">
        <f t="shared" ca="1" si="0"/>
        <v>CONTRACT_DATE 	date,</v>
      </c>
    </row>
    <row r="19" spans="3:11" x14ac:dyDescent="0.25">
      <c r="C19" s="48" t="s">
        <v>1880</v>
      </c>
      <c r="D19" s="49" t="s">
        <v>290</v>
      </c>
      <c r="K19" s="48" t="str">
        <f t="shared" ca="1" si="0"/>
        <v>VAL_DATE 	date,</v>
      </c>
    </row>
    <row r="20" spans="3:11" x14ac:dyDescent="0.25">
      <c r="C20" s="48" t="s">
        <v>1881</v>
      </c>
      <c r="D20" s="49" t="s">
        <v>290</v>
      </c>
      <c r="K20" s="48" t="str">
        <f t="shared" ca="1" si="0"/>
        <v>MAT_DATE_BD 	date,</v>
      </c>
    </row>
    <row r="21" spans="3:11" x14ac:dyDescent="0.25">
      <c r="C21" s="48" t="s">
        <v>1882</v>
      </c>
      <c r="D21" s="49" t="s">
        <v>290</v>
      </c>
      <c r="K21" s="48" t="str">
        <f t="shared" ca="1" si="0"/>
        <v>AGREE_DATE 	date,</v>
      </c>
    </row>
    <row r="22" spans="3:11" x14ac:dyDescent="0.25">
      <c r="C22" s="48" t="s">
        <v>1883</v>
      </c>
      <c r="D22" s="49" t="s">
        <v>290</v>
      </c>
      <c r="K22" s="48" t="str">
        <f t="shared" ca="1" si="0"/>
        <v>MATDATE_TH 	date,</v>
      </c>
    </row>
    <row r="23" spans="3:11" x14ac:dyDescent="0.25">
      <c r="C23" s="48" t="s">
        <v>1884</v>
      </c>
      <c r="D23" s="49" t="s">
        <v>593</v>
      </c>
      <c r="K23" s="48" t="str">
        <f t="shared" ca="1" si="0"/>
        <v>AMT_CL 	number(13,2),</v>
      </c>
    </row>
    <row r="24" spans="3:11" x14ac:dyDescent="0.25">
      <c r="C24" s="48" t="s">
        <v>10</v>
      </c>
      <c r="D24" s="9" t="s">
        <v>458</v>
      </c>
      <c r="K24" s="48" t="str">
        <f t="shared" ca="1" si="0"/>
        <v>STATUS 	varchar2(20),</v>
      </c>
    </row>
    <row r="25" spans="3:11" x14ac:dyDescent="0.25">
      <c r="C25" s="48" t="s">
        <v>1871</v>
      </c>
      <c r="D25" s="9" t="s">
        <v>458</v>
      </c>
      <c r="K25" s="48" t="str">
        <f t="shared" ca="1" si="0"/>
        <v>PARNER 	varchar2(20),</v>
      </c>
    </row>
    <row r="26" spans="3:11" x14ac:dyDescent="0.25">
      <c r="C26" s="48" t="s">
        <v>1885</v>
      </c>
      <c r="D26" s="9" t="s">
        <v>458</v>
      </c>
      <c r="K26" s="48" t="str">
        <f t="shared" ca="1" si="0"/>
        <v>STATUS_LD 	varchar2(20),
CONSTRAINT PK_UPL_CORE_CONTRACT PRIMARY KEY (id));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25" workbookViewId="0">
      <selection activeCell="B45" sqref="B45"/>
    </sheetView>
  </sheetViews>
  <sheetFormatPr defaultRowHeight="15" x14ac:dyDescent="0.25"/>
  <cols>
    <col min="2" max="2" width="34" bestFit="1" customWidth="1"/>
    <col min="3" max="3" width="33.85546875" bestFit="1" customWidth="1"/>
  </cols>
  <sheetData>
    <row r="2" spans="2:3" x14ac:dyDescent="0.25">
      <c r="B2" s="38" t="s">
        <v>309</v>
      </c>
      <c r="C2" t="s">
        <v>310</v>
      </c>
    </row>
    <row r="3" spans="2:3" x14ac:dyDescent="0.25">
      <c r="B3" s="38" t="s">
        <v>311</v>
      </c>
      <c r="C3" t="s">
        <v>15</v>
      </c>
    </row>
    <row r="4" spans="2:3" x14ac:dyDescent="0.25">
      <c r="B4" s="38" t="s">
        <v>586</v>
      </c>
      <c r="C4" t="s">
        <v>587</v>
      </c>
    </row>
    <row r="5" spans="2:3" x14ac:dyDescent="0.25">
      <c r="B5" s="38" t="s">
        <v>312</v>
      </c>
      <c r="C5" t="s">
        <v>588</v>
      </c>
    </row>
    <row r="6" spans="2:3" x14ac:dyDescent="0.25">
      <c r="B6" s="38" t="s">
        <v>800</v>
      </c>
      <c r="C6" t="s">
        <v>976</v>
      </c>
    </row>
    <row r="7" spans="2:3" x14ac:dyDescent="0.25">
      <c r="B7" s="38" t="s">
        <v>637</v>
      </c>
      <c r="C7" t="s">
        <v>638</v>
      </c>
    </row>
    <row r="8" spans="2:3" x14ac:dyDescent="0.25">
      <c r="B8" s="38" t="s">
        <v>797</v>
      </c>
      <c r="C8" t="s">
        <v>968</v>
      </c>
    </row>
    <row r="9" spans="2:3" x14ac:dyDescent="0.25">
      <c r="B9" s="39" t="s">
        <v>847</v>
      </c>
      <c r="C9" t="s">
        <v>969</v>
      </c>
    </row>
    <row r="10" spans="2:3" x14ac:dyDescent="0.25">
      <c r="B10" s="39" t="s">
        <v>864</v>
      </c>
      <c r="C10" t="s">
        <v>970</v>
      </c>
    </row>
    <row r="11" spans="2:3" x14ac:dyDescent="0.25">
      <c r="B11" s="39" t="s">
        <v>865</v>
      </c>
      <c r="C11" t="s">
        <v>971</v>
      </c>
    </row>
    <row r="12" spans="2:3" x14ac:dyDescent="0.25">
      <c r="B12" s="39" t="s">
        <v>848</v>
      </c>
      <c r="C12" t="s">
        <v>972</v>
      </c>
    </row>
    <row r="13" spans="2:3" x14ac:dyDescent="0.25">
      <c r="B13" s="39" t="s">
        <v>849</v>
      </c>
      <c r="C13" t="s">
        <v>973</v>
      </c>
    </row>
    <row r="14" spans="2:3" x14ac:dyDescent="0.25">
      <c r="B14" s="39" t="s">
        <v>963</v>
      </c>
      <c r="C14" t="s">
        <v>974</v>
      </c>
    </row>
    <row r="15" spans="2:3" x14ac:dyDescent="0.25">
      <c r="B15" s="30" t="s">
        <v>850</v>
      </c>
      <c r="C15" t="s">
        <v>975</v>
      </c>
    </row>
    <row r="16" spans="2:3" x14ac:dyDescent="0.25">
      <c r="B16" s="30" t="s">
        <v>964</v>
      </c>
      <c r="C16" t="s">
        <v>977</v>
      </c>
    </row>
    <row r="17" spans="2:3" x14ac:dyDescent="0.25">
      <c r="B17" s="40" t="s">
        <v>900</v>
      </c>
      <c r="C17" t="s">
        <v>978</v>
      </c>
    </row>
    <row r="18" spans="2:3" x14ac:dyDescent="0.25">
      <c r="B18" s="40" t="s">
        <v>927</v>
      </c>
      <c r="C18" t="s">
        <v>979</v>
      </c>
    </row>
    <row r="19" spans="2:3" x14ac:dyDescent="0.25">
      <c r="B19" s="40" t="s">
        <v>942</v>
      </c>
      <c r="C19" t="s">
        <v>980</v>
      </c>
    </row>
    <row r="20" spans="2:3" x14ac:dyDescent="0.25">
      <c r="B20" s="40" t="s">
        <v>945</v>
      </c>
      <c r="C20" t="s">
        <v>981</v>
      </c>
    </row>
    <row r="21" spans="2:3" x14ac:dyDescent="0.25">
      <c r="B21" s="40" t="s">
        <v>928</v>
      </c>
      <c r="C21" t="s">
        <v>982</v>
      </c>
    </row>
    <row r="22" spans="2:3" x14ac:dyDescent="0.25">
      <c r="B22" s="40" t="s">
        <v>932</v>
      </c>
      <c r="C22" t="s">
        <v>983</v>
      </c>
    </row>
    <row r="23" spans="2:3" x14ac:dyDescent="0.25">
      <c r="B23" s="40" t="s">
        <v>965</v>
      </c>
      <c r="C23" t="s">
        <v>984</v>
      </c>
    </row>
    <row r="24" spans="2:3" x14ac:dyDescent="0.25">
      <c r="B24" s="40" t="s">
        <v>956</v>
      </c>
      <c r="C24" t="s">
        <v>985</v>
      </c>
    </row>
    <row r="25" spans="2:3" x14ac:dyDescent="0.25">
      <c r="B25" s="40" t="s">
        <v>962</v>
      </c>
      <c r="C25" t="s">
        <v>986</v>
      </c>
    </row>
    <row r="26" spans="2:3" x14ac:dyDescent="0.25">
      <c r="B26" s="41" t="s">
        <v>590</v>
      </c>
      <c r="C26" t="s">
        <v>987</v>
      </c>
    </row>
    <row r="27" spans="2:3" x14ac:dyDescent="0.25">
      <c r="B27" s="41" t="s">
        <v>966</v>
      </c>
      <c r="C27" t="s">
        <v>988</v>
      </c>
    </row>
    <row r="28" spans="2:3" x14ac:dyDescent="0.25">
      <c r="B28" s="41" t="s">
        <v>872</v>
      </c>
      <c r="C28" t="s">
        <v>989</v>
      </c>
    </row>
    <row r="29" spans="2:3" x14ac:dyDescent="0.25">
      <c r="B29" s="41" t="s">
        <v>608</v>
      </c>
      <c r="C29" t="s">
        <v>990</v>
      </c>
    </row>
    <row r="30" spans="2:3" x14ac:dyDescent="0.25">
      <c r="B30" s="42" t="s">
        <v>887</v>
      </c>
      <c r="C30" t="s">
        <v>991</v>
      </c>
    </row>
    <row r="31" spans="2:3" x14ac:dyDescent="0.25">
      <c r="B31" s="42" t="s">
        <v>888</v>
      </c>
      <c r="C31" t="s">
        <v>992</v>
      </c>
    </row>
    <row r="32" spans="2:3" x14ac:dyDescent="0.25">
      <c r="B32" s="42" t="s">
        <v>967</v>
      </c>
      <c r="C32" t="s">
        <v>993</v>
      </c>
    </row>
    <row r="33" spans="2:3" x14ac:dyDescent="0.25">
      <c r="B33" s="42" t="s">
        <v>891</v>
      </c>
      <c r="C33" t="s">
        <v>994</v>
      </c>
    </row>
    <row r="34" spans="2:3" x14ac:dyDescent="0.25">
      <c r="B34" s="30" t="s">
        <v>655</v>
      </c>
      <c r="C34" t="s">
        <v>995</v>
      </c>
    </row>
    <row r="36" spans="2:3" x14ac:dyDescent="0.25">
      <c r="B36" s="42" t="s">
        <v>2134</v>
      </c>
    </row>
    <row r="37" spans="2:3" x14ac:dyDescent="0.25">
      <c r="B37" s="42" t="s">
        <v>2135</v>
      </c>
      <c r="C37" t="s">
        <v>2137</v>
      </c>
    </row>
    <row r="38" spans="2:3" x14ac:dyDescent="0.25">
      <c r="B38" s="42" t="s">
        <v>2136</v>
      </c>
      <c r="C38" t="s">
        <v>2139</v>
      </c>
    </row>
    <row r="39" spans="2:3" x14ac:dyDescent="0.25">
      <c r="B39" s="42" t="s">
        <v>2138</v>
      </c>
      <c r="C39" t="s">
        <v>2140</v>
      </c>
    </row>
    <row r="40" spans="2:3" x14ac:dyDescent="0.25">
      <c r="B40" s="42" t="s">
        <v>2141</v>
      </c>
    </row>
    <row r="41" spans="2:3" x14ac:dyDescent="0.25">
      <c r="B41" s="42" t="s">
        <v>2142</v>
      </c>
    </row>
    <row r="42" spans="2:3" x14ac:dyDescent="0.25">
      <c r="B42" s="42" t="s">
        <v>2143</v>
      </c>
    </row>
    <row r="43" spans="2:3" x14ac:dyDescent="0.25">
      <c r="B43" s="42" t="s">
        <v>2144</v>
      </c>
    </row>
    <row r="44" spans="2:3" x14ac:dyDescent="0.25">
      <c r="B44" s="42" t="s">
        <v>2145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7" workbookViewId="0">
      <selection activeCell="C14" sqref="C14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1959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48" t="s">
        <v>1903</v>
      </c>
      <c r="E5" s="48" t="s">
        <v>7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UPL_CUSTOMER(id 	number(18,0),</v>
      </c>
    </row>
    <row r="6" spans="1:11" x14ac:dyDescent="0.25">
      <c r="A6" s="9"/>
      <c r="B6" s="9"/>
      <c r="C6" s="48" t="s">
        <v>1976</v>
      </c>
      <c r="D6" s="54" t="s">
        <v>286</v>
      </c>
      <c r="E6" s="48" t="s">
        <v>314</v>
      </c>
      <c r="G6" s="48" t="s">
        <v>1872</v>
      </c>
      <c r="J6" s="49"/>
      <c r="K6" s="48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upl_detail_id 	int,</v>
      </c>
    </row>
    <row r="7" spans="1:11" x14ac:dyDescent="0.25">
      <c r="C7" s="55" t="s">
        <v>1889</v>
      </c>
      <c r="D7" s="48" t="s">
        <v>8</v>
      </c>
      <c r="K7" s="48" t="str">
        <f t="shared" ca="1" si="0"/>
        <v>customer_name 	varchar2(50),</v>
      </c>
    </row>
    <row r="8" spans="1:11" x14ac:dyDescent="0.25">
      <c r="C8" s="55" t="s">
        <v>303</v>
      </c>
      <c r="D8" s="48" t="s">
        <v>1890</v>
      </c>
      <c r="K8" s="48" t="str">
        <f t="shared" ca="1" si="0"/>
        <v>birth_date 	varchar2(15),</v>
      </c>
    </row>
    <row r="9" spans="1:11" x14ac:dyDescent="0.25">
      <c r="C9" s="55" t="s">
        <v>504</v>
      </c>
      <c r="D9" s="48" t="s">
        <v>1890</v>
      </c>
      <c r="K9" s="48" t="str">
        <f t="shared" ca="1" si="0"/>
        <v>mobile 	varchar2(15),</v>
      </c>
    </row>
    <row r="10" spans="1:11" x14ac:dyDescent="0.25">
      <c r="C10" s="55" t="s">
        <v>304</v>
      </c>
      <c r="D10" s="48" t="s">
        <v>1890</v>
      </c>
      <c r="K10" s="48" t="str">
        <f t="shared" ca="1" si="0"/>
        <v>identity_number 	varchar2(15),</v>
      </c>
    </row>
    <row r="11" spans="1:11" x14ac:dyDescent="0.25">
      <c r="C11" s="55" t="s">
        <v>1891</v>
      </c>
      <c r="D11" s="48" t="s">
        <v>9</v>
      </c>
      <c r="K11" s="48" t="str">
        <f t="shared" ca="1" si="0"/>
        <v>address 	varchar2(100),</v>
      </c>
    </row>
    <row r="12" spans="1:11" x14ac:dyDescent="0.25">
      <c r="C12" s="55" t="s">
        <v>1892</v>
      </c>
      <c r="D12" s="48" t="s">
        <v>1890</v>
      </c>
      <c r="K12" s="48" t="str">
        <f t="shared" ca="1" si="0"/>
        <v>income 	varchar2(15),</v>
      </c>
    </row>
    <row r="13" spans="1:11" x14ac:dyDescent="0.25">
      <c r="C13" s="55" t="s">
        <v>1893</v>
      </c>
      <c r="D13" s="48" t="s">
        <v>9</v>
      </c>
      <c r="K13" s="48" t="str">
        <f t="shared" ca="1" si="0"/>
        <v>note 	varchar2(100),</v>
      </c>
    </row>
    <row r="14" spans="1:11" ht="165" x14ac:dyDescent="0.25">
      <c r="C14" s="55" t="s">
        <v>658</v>
      </c>
      <c r="D14" s="48" t="s">
        <v>6</v>
      </c>
      <c r="G14" s="50" t="s">
        <v>1974</v>
      </c>
      <c r="H14" s="24" t="s">
        <v>1896</v>
      </c>
      <c r="K14" s="48" t="str">
        <f t="shared" ca="1" si="0"/>
        <v>response_code 	varchar2(10),</v>
      </c>
    </row>
    <row r="15" spans="1:11" x14ac:dyDescent="0.25">
      <c r="C15" s="55" t="s">
        <v>1153</v>
      </c>
      <c r="D15" s="48" t="s">
        <v>288</v>
      </c>
      <c r="K15" s="48" t="str">
        <f t="shared" ca="1" si="0"/>
        <v>message 	varchar2(200),
CONSTRAINT PK_UPL_CUSTOMER PRIMARY KEY (id));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workbookViewId="0">
      <selection activeCell="C12" sqref="C12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2423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48" t="s">
        <v>1903</v>
      </c>
      <c r="E5" s="48" t="s">
        <v>7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UPL_CUSTOMER_HIST(id 	number(18,0),</v>
      </c>
    </row>
    <row r="6" spans="1:11" x14ac:dyDescent="0.25">
      <c r="A6" s="8"/>
      <c r="B6" s="8"/>
      <c r="C6" s="48" t="s">
        <v>297</v>
      </c>
      <c r="D6" s="9" t="s">
        <v>290</v>
      </c>
      <c r="E6" s="8" t="s">
        <v>1054</v>
      </c>
      <c r="F6" s="9" t="s">
        <v>706</v>
      </c>
      <c r="J6" s="49"/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last_updated_date 	date default on null  	sysdate not null,</v>
      </c>
    </row>
    <row r="7" spans="1:11" x14ac:dyDescent="0.25">
      <c r="A7" s="9"/>
      <c r="B7" s="9"/>
      <c r="C7" s="48" t="s">
        <v>1925</v>
      </c>
      <c r="D7" s="48" t="s">
        <v>1903</v>
      </c>
      <c r="E7" s="48" t="s">
        <v>314</v>
      </c>
      <c r="G7" s="48" t="s">
        <v>1924</v>
      </c>
      <c r="J7" s="49"/>
      <c r="K7" s="48" t="str">
        <f t="shared" ca="1" si="0"/>
        <v>upl_customer_id 	number(18,0),</v>
      </c>
    </row>
    <row r="8" spans="1:11" x14ac:dyDescent="0.25">
      <c r="C8" s="48" t="s">
        <v>1865</v>
      </c>
      <c r="D8" s="54" t="s">
        <v>286</v>
      </c>
      <c r="E8" s="48" t="s">
        <v>314</v>
      </c>
      <c r="G8" s="48" t="s">
        <v>1872</v>
      </c>
      <c r="K8" s="48" t="str">
        <f t="shared" ca="1" si="0"/>
        <v>upl_master_id 	int,</v>
      </c>
    </row>
    <row r="9" spans="1:11" x14ac:dyDescent="0.25">
      <c r="C9" s="55" t="s">
        <v>2424</v>
      </c>
      <c r="D9" s="48" t="s">
        <v>458</v>
      </c>
      <c r="K9" s="48" t="str">
        <f t="shared" ca="1" si="0"/>
        <v>ref_id 	varchar2(20),</v>
      </c>
    </row>
    <row r="10" spans="1:11" x14ac:dyDescent="0.25">
      <c r="C10" s="55" t="s">
        <v>658</v>
      </c>
      <c r="D10" s="48" t="s">
        <v>6</v>
      </c>
      <c r="G10" s="50"/>
      <c r="H10" s="24"/>
      <c r="K10" s="48" t="str">
        <f t="shared" ca="1" si="0"/>
        <v>response_code 	varchar2(10),</v>
      </c>
    </row>
    <row r="11" spans="1:11" x14ac:dyDescent="0.25">
      <c r="C11" s="55" t="s">
        <v>1153</v>
      </c>
      <c r="D11" s="48" t="s">
        <v>288</v>
      </c>
      <c r="K11" s="48" t="str">
        <f t="shared" ca="1" si="0"/>
        <v>message 	varchar2(200),
CONSTRAINT PK_UPL_CUSTOMER_HIST PRIMARY KEY (id));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5" workbookViewId="0">
      <selection activeCell="C15" sqref="C15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1904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48" t="s">
        <v>286</v>
      </c>
      <c r="E5" s="48" t="s">
        <v>7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ALLOCATION_MASTER(id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8" t="s">
        <v>1865</v>
      </c>
      <c r="D11" s="54" t="s">
        <v>286</v>
      </c>
      <c r="E11" s="48" t="s">
        <v>1106</v>
      </c>
      <c r="G11" s="48" t="s">
        <v>1872</v>
      </c>
      <c r="J11" s="49"/>
      <c r="K11" s="48" t="str">
        <f t="shared" ca="1" si="0"/>
        <v>upl_master_id 	int not null,</v>
      </c>
    </row>
    <row r="12" spans="1:11" x14ac:dyDescent="0.25">
      <c r="A12" s="9"/>
      <c r="B12" s="9"/>
      <c r="C12" s="55" t="s">
        <v>1986</v>
      </c>
      <c r="D12" s="54" t="s">
        <v>286</v>
      </c>
      <c r="E12" s="11" t="s">
        <v>1104</v>
      </c>
      <c r="J12" s="49"/>
      <c r="K12" s="48" t="str">
        <f t="shared" ca="1" si="0"/>
        <v>allocated_seq 	int not null,</v>
      </c>
    </row>
    <row r="13" spans="1:11" x14ac:dyDescent="0.25">
      <c r="C13" s="55" t="s">
        <v>1913</v>
      </c>
      <c r="D13" s="48" t="s">
        <v>286</v>
      </c>
      <c r="E13" s="11" t="s">
        <v>1054</v>
      </c>
      <c r="F13" s="48">
        <v>0</v>
      </c>
      <c r="K13" s="48" t="str">
        <f t="shared" ca="1" si="0"/>
        <v>allocated_number 	int default on null  	0 not null,</v>
      </c>
    </row>
    <row r="14" spans="1:11" ht="60.75" customHeight="1" x14ac:dyDescent="0.25">
      <c r="C14" s="55" t="s">
        <v>1916</v>
      </c>
      <c r="D14" s="55" t="s">
        <v>286</v>
      </c>
      <c r="E14" s="55" t="s">
        <v>1054</v>
      </c>
      <c r="G14" s="24" t="s">
        <v>2032</v>
      </c>
      <c r="K14" s="48" t="str">
        <f t="shared" ca="1" si="0"/>
        <v>allocated_to 	int not null,</v>
      </c>
    </row>
    <row r="15" spans="1:11" x14ac:dyDescent="0.25">
      <c r="C15" s="55" t="s">
        <v>1917</v>
      </c>
      <c r="D15" s="55" t="s">
        <v>712</v>
      </c>
      <c r="E15" s="55" t="s">
        <v>1104</v>
      </c>
      <c r="G15" s="55" t="s">
        <v>1918</v>
      </c>
      <c r="K15" s="48" t="str">
        <f t="shared" ca="1" si="0"/>
        <v>allocated_type 	varchar2(1) not null,</v>
      </c>
    </row>
    <row r="16" spans="1:11" x14ac:dyDescent="0.25">
      <c r="C16" s="55" t="s">
        <v>1919</v>
      </c>
      <c r="D16" s="55" t="s">
        <v>286</v>
      </c>
      <c r="E16" s="48" t="s">
        <v>314</v>
      </c>
      <c r="F16" s="48">
        <v>0</v>
      </c>
      <c r="G16" s="55" t="s">
        <v>1920</v>
      </c>
      <c r="K16" s="48" t="str">
        <f t="shared" ca="1" si="0"/>
        <v>related_allocation 	int default on null  	0,
CONSTRAINT PK_ALLOCATION_MASTER PRIMARY KEY (id));</v>
      </c>
    </row>
    <row r="17" spans="3:7" x14ac:dyDescent="0.25">
      <c r="C17" s="55" t="s">
        <v>2248</v>
      </c>
      <c r="D17" s="55" t="s">
        <v>290</v>
      </c>
      <c r="E17" s="55"/>
      <c r="F17" s="48" t="s">
        <v>706</v>
      </c>
      <c r="G17" s="55" t="s">
        <v>1157</v>
      </c>
    </row>
    <row r="18" spans="3:7" x14ac:dyDescent="0.25">
      <c r="C18" s="48" t="s">
        <v>2377</v>
      </c>
      <c r="D18" s="48" t="s">
        <v>2378</v>
      </c>
      <c r="G18" s="55" t="s">
        <v>2379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4" workbookViewId="0">
      <selection activeCell="G10" sqref="G10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1921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55" t="s">
        <v>592</v>
      </c>
      <c r="E5" s="48" t="s">
        <v>7</v>
      </c>
      <c r="J5" s="49"/>
      <c r="K5" s="48" t="str">
        <f t="shared" ref="K5:K12" ca="1" si="0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ALLOCATION_DETAIL(id 	number(15,0),</v>
      </c>
    </row>
    <row r="6" spans="1:11" x14ac:dyDescent="0.25">
      <c r="A6" s="9"/>
      <c r="B6" s="9"/>
      <c r="C6" s="48" t="s">
        <v>1922</v>
      </c>
      <c r="D6" s="54" t="s">
        <v>286</v>
      </c>
      <c r="E6" s="48" t="s">
        <v>1106</v>
      </c>
      <c r="G6" s="48" t="s">
        <v>1920</v>
      </c>
      <c r="J6" s="49"/>
      <c r="K6" s="48" t="str">
        <f t="shared" ca="1" si="0"/>
        <v>allocation_master_id 	int not null,</v>
      </c>
    </row>
    <row r="7" spans="1:11" x14ac:dyDescent="0.25">
      <c r="A7" s="9"/>
      <c r="B7" s="9"/>
      <c r="C7" s="48" t="s">
        <v>1976</v>
      </c>
      <c r="D7" s="54" t="s">
        <v>286</v>
      </c>
      <c r="E7" s="48" t="s">
        <v>1106</v>
      </c>
      <c r="G7" s="48" t="s">
        <v>1977</v>
      </c>
      <c r="J7" s="49"/>
      <c r="K7" s="48" t="str">
        <f t="shared" ca="1" si="0"/>
        <v>upl_detail_id 	int not null,</v>
      </c>
    </row>
    <row r="8" spans="1:11" x14ac:dyDescent="0.25">
      <c r="A8" s="9"/>
      <c r="B8" s="9" t="s">
        <v>2033</v>
      </c>
      <c r="C8" s="55" t="s">
        <v>1913</v>
      </c>
      <c r="D8" s="48" t="s">
        <v>286</v>
      </c>
      <c r="E8" s="55" t="s">
        <v>1054</v>
      </c>
      <c r="F8" s="48">
        <v>0</v>
      </c>
      <c r="J8" s="49"/>
      <c r="K8" s="48" t="str">
        <f t="shared" ca="1" si="0"/>
        <v>allocated_number 	int default on null  	0 not null,</v>
      </c>
    </row>
    <row r="9" spans="1:11" x14ac:dyDescent="0.25">
      <c r="A9" s="9"/>
      <c r="B9" s="9" t="s">
        <v>2034</v>
      </c>
      <c r="C9" s="55" t="s">
        <v>946</v>
      </c>
      <c r="D9" s="55" t="s">
        <v>712</v>
      </c>
      <c r="E9" s="55" t="s">
        <v>1104</v>
      </c>
      <c r="G9" s="48" t="s">
        <v>1978</v>
      </c>
      <c r="J9" s="49"/>
      <c r="K9" s="48" t="str">
        <f t="shared" ca="1" si="0"/>
        <v>object_type 	varchar2(1) not null,</v>
      </c>
    </row>
    <row r="10" spans="1:11" ht="30" x14ac:dyDescent="0.25">
      <c r="B10" s="48" t="s">
        <v>2035</v>
      </c>
      <c r="C10" s="55" t="s">
        <v>2380</v>
      </c>
      <c r="D10" s="48" t="s">
        <v>286</v>
      </c>
      <c r="E10" s="48" t="s">
        <v>1106</v>
      </c>
      <c r="G10" s="50" t="s">
        <v>1979</v>
      </c>
      <c r="K10" s="48" t="str">
        <f t="shared" ca="1" si="0"/>
        <v>assignee_id 	int not null,</v>
      </c>
    </row>
    <row r="11" spans="1:11" x14ac:dyDescent="0.25">
      <c r="B11" s="29" t="s">
        <v>2036</v>
      </c>
      <c r="C11" s="55" t="s">
        <v>2381</v>
      </c>
      <c r="D11" s="55" t="s">
        <v>1903</v>
      </c>
      <c r="E11" s="48" t="s">
        <v>1923</v>
      </c>
      <c r="F11" s="48">
        <v>0</v>
      </c>
      <c r="G11" s="55" t="s">
        <v>2382</v>
      </c>
      <c r="K11" s="48" t="str">
        <f t="shared" ca="1" si="0"/>
        <v>upl_object_id 	number(18,0) default on null  	0,</v>
      </c>
    </row>
    <row r="12" spans="1:11" ht="135" x14ac:dyDescent="0.25">
      <c r="C12" s="55" t="s">
        <v>734</v>
      </c>
      <c r="D12" s="55" t="s">
        <v>286</v>
      </c>
      <c r="E12" s="55" t="s">
        <v>1054</v>
      </c>
      <c r="F12" s="48">
        <v>0</v>
      </c>
      <c r="G12" s="56" t="s">
        <v>2039</v>
      </c>
      <c r="K12" s="48" t="str">
        <f t="shared" ca="1" si="0"/>
        <v>status 	int default on null  	0 not null,
CONSTRAINT PK_ALLOCATION_DETAIL PRIMARY KEY (id));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1" sqref="D11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3.8554687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2249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55" t="s">
        <v>592</v>
      </c>
      <c r="E5" s="48" t="s">
        <v>7</v>
      </c>
      <c r="J5" s="49"/>
      <c r="K5" s="48" t="str">
        <f t="shared" ref="K5:K10" ca="1" si="0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ALLOCATION_HIST(id 	number(15,0),</v>
      </c>
    </row>
    <row r="6" spans="1:11" x14ac:dyDescent="0.25">
      <c r="A6" s="9"/>
      <c r="B6" s="9"/>
      <c r="C6" s="48" t="s">
        <v>1939</v>
      </c>
      <c r="D6" s="54" t="s">
        <v>286</v>
      </c>
      <c r="E6" s="48" t="s">
        <v>1106</v>
      </c>
      <c r="G6" s="48" t="s">
        <v>1938</v>
      </c>
      <c r="J6" s="49"/>
      <c r="K6" s="48" t="str">
        <f t="shared" ca="1" si="0"/>
        <v>allocation_detail_id 	int not null,</v>
      </c>
    </row>
    <row r="7" spans="1:11" x14ac:dyDescent="0.25">
      <c r="A7" s="9"/>
      <c r="B7" s="9" t="s">
        <v>2252</v>
      </c>
      <c r="C7" s="55" t="s">
        <v>1913</v>
      </c>
      <c r="D7" s="48" t="s">
        <v>286</v>
      </c>
      <c r="E7" s="55" t="s">
        <v>1054</v>
      </c>
      <c r="F7" s="48">
        <v>1</v>
      </c>
      <c r="J7" s="49"/>
      <c r="K7" s="48" t="str">
        <f t="shared" ca="1" si="0"/>
        <v>allocated_number 	int default on null  	1 not null,</v>
      </c>
    </row>
    <row r="8" spans="1:11" x14ac:dyDescent="0.25">
      <c r="A8" s="9"/>
      <c r="B8" s="9" t="s">
        <v>2034</v>
      </c>
      <c r="C8" s="55" t="s">
        <v>1917</v>
      </c>
      <c r="D8" s="55" t="s">
        <v>712</v>
      </c>
      <c r="E8" s="55" t="s">
        <v>1104</v>
      </c>
      <c r="F8" s="62" t="s">
        <v>2256</v>
      </c>
      <c r="G8" s="48" t="s">
        <v>1978</v>
      </c>
      <c r="J8" s="49"/>
      <c r="K8" s="48" t="str">
        <f t="shared" ca="1" si="0"/>
        <v>allocated_type 	varchar2(1) default on null 'U'' not null,</v>
      </c>
    </row>
    <row r="9" spans="1:11" x14ac:dyDescent="0.25">
      <c r="B9" s="48" t="s">
        <v>2035</v>
      </c>
      <c r="C9" s="55" t="s">
        <v>2250</v>
      </c>
      <c r="D9" s="48" t="s">
        <v>286</v>
      </c>
      <c r="E9" s="48" t="s">
        <v>1106</v>
      </c>
      <c r="F9" s="48">
        <v>0</v>
      </c>
      <c r="G9" s="50" t="s">
        <v>2255</v>
      </c>
      <c r="K9" s="48" t="str">
        <f t="shared" ca="1" si="0"/>
        <v>from_assignee 	int default on null  	0 not null,</v>
      </c>
    </row>
    <row r="10" spans="1:11" x14ac:dyDescent="0.25">
      <c r="B10" s="29" t="s">
        <v>2254</v>
      </c>
      <c r="C10" s="55" t="s">
        <v>2251</v>
      </c>
      <c r="D10" s="48" t="s">
        <v>286</v>
      </c>
      <c r="E10" s="48" t="s">
        <v>1106</v>
      </c>
      <c r="F10" s="48">
        <v>0</v>
      </c>
      <c r="G10" s="50" t="s">
        <v>2255</v>
      </c>
      <c r="K10" s="48" t="str">
        <f t="shared" ca="1" si="0"/>
        <v>to_assignee 	int default on null  	0 not null,
CONSTRAINT PK_ALLOCATION_HIST PRIMARY KEY (id));</v>
      </c>
    </row>
    <row r="11" spans="1:11" x14ac:dyDescent="0.25">
      <c r="B11" s="29"/>
      <c r="C11" s="55" t="s">
        <v>2253</v>
      </c>
      <c r="D11" s="55" t="s">
        <v>290</v>
      </c>
      <c r="E11" s="48" t="s">
        <v>1054</v>
      </c>
      <c r="F11" s="48" t="s">
        <v>2257</v>
      </c>
      <c r="G11" s="55" t="s">
        <v>1157</v>
      </c>
    </row>
    <row r="12" spans="1:11" x14ac:dyDescent="0.25">
      <c r="C12" s="55" t="s">
        <v>1893</v>
      </c>
      <c r="D12" s="55" t="s">
        <v>9</v>
      </c>
      <c r="E12" s="55"/>
      <c r="G12" s="56"/>
      <c r="K12" s="48" t="str">
        <f ca="1">IF(E12="P","create table " &amp; $C$1 &amp; "(","") &amp; C12 &amp; " " &amp; CHAR(9)  &amp; D12 &amp; IF(F12&lt;&gt;""," default on null ","") &amp; IF(F12&lt;&gt;"",IF(IFERROR(FIND("varchar2",D12,1),0)&gt;0,"'" &amp; F12 &amp; "'"," " &amp; CHAR(9) &amp; F12),"") &amp; IF(OR(IFERROR(FIND("M",E12,1),0)&gt;0)," not null","") &amp; "," &amp; IF(INDIRECT(ADDRESS(ROW()+1,COLUMN(),4))=0,CHAR(10) &amp; "CONSTRAINT PK_" &amp; $C$1 &amp; " PRIMARY KEY (id));","")</f>
        <v>note 	varchar2(100),
CONSTRAINT PK_ALLOCATION_HIST PRIMARY KEY (id));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7" sqref="C27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28515625" style="48" bestFit="1" customWidth="1"/>
    <col min="4" max="4" width="12.85546875" style="48" bestFit="1" customWidth="1"/>
    <col min="5" max="5" width="17.85546875" style="48" customWidth="1"/>
    <col min="6" max="6" width="12.85546875" style="48" customWidth="1"/>
    <col min="7" max="7" width="21.5703125" style="23" customWidth="1"/>
    <col min="8" max="8" width="19.85546875" style="48" customWidth="1"/>
    <col min="9" max="9" width="25.28515625" style="48" bestFit="1" customWidth="1"/>
    <col min="10" max="10" width="12" style="48" customWidth="1"/>
    <col min="11" max="11" width="40.5703125" style="48" bestFit="1" customWidth="1"/>
    <col min="12" max="12" width="10.42578125" style="48" bestFit="1" customWidth="1"/>
    <col min="13" max="16384" width="9" style="48"/>
  </cols>
  <sheetData>
    <row r="1" spans="1:11" x14ac:dyDescent="0.25">
      <c r="A1" s="1"/>
      <c r="B1" s="2" t="s">
        <v>0</v>
      </c>
      <c r="C1" s="1" t="s">
        <v>1926</v>
      </c>
      <c r="D1" s="1"/>
      <c r="E1" s="1"/>
      <c r="F1" s="1"/>
      <c r="G1" s="17"/>
    </row>
    <row r="2" spans="1:11" x14ac:dyDescent="0.25">
      <c r="A2" s="1"/>
      <c r="B2" s="1"/>
      <c r="C2" s="1"/>
      <c r="D2" s="1"/>
      <c r="E2" s="1"/>
      <c r="F2" s="1"/>
      <c r="G2" s="17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8" t="s">
        <v>595</v>
      </c>
      <c r="H4" s="6" t="s">
        <v>12</v>
      </c>
      <c r="I4" s="6" t="s">
        <v>13</v>
      </c>
      <c r="J4" s="6" t="s">
        <v>14</v>
      </c>
      <c r="K4" s="6" t="s">
        <v>1103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F5" s="36"/>
      <c r="G5" s="19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CUST_PROSPECT(id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0"/>
      <c r="J6" s="49"/>
      <c r="K6" s="48" t="str">
        <f t="shared" ref="K6:K2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20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20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20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20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8" t="s">
        <v>1939</v>
      </c>
      <c r="D11" s="55" t="s">
        <v>592</v>
      </c>
      <c r="E11" s="8" t="s">
        <v>314</v>
      </c>
      <c r="F11" s="9"/>
      <c r="G11" s="20" t="s">
        <v>1938</v>
      </c>
      <c r="H11" s="11"/>
      <c r="I11" s="49"/>
      <c r="J11" s="49"/>
      <c r="K11" s="48" t="str">
        <f t="shared" ca="1" si="0"/>
        <v>allocation_detail_id 	number(15,0),</v>
      </c>
    </row>
    <row r="12" spans="1:11" x14ac:dyDescent="0.25">
      <c r="A12" s="49"/>
      <c r="B12" s="49"/>
      <c r="C12" s="48" t="s">
        <v>1925</v>
      </c>
      <c r="D12" s="48" t="s">
        <v>1903</v>
      </c>
      <c r="E12" s="48" t="s">
        <v>1110</v>
      </c>
      <c r="G12" s="48" t="s">
        <v>1924</v>
      </c>
      <c r="J12" s="49"/>
      <c r="K12" s="48" t="str">
        <f t="shared" ca="1" si="0"/>
        <v>upl_customer_id 	number(18,0) not null,</v>
      </c>
    </row>
    <row r="13" spans="1:11" x14ac:dyDescent="0.25">
      <c r="A13" s="9"/>
      <c r="B13" s="9" t="s">
        <v>996</v>
      </c>
      <c r="C13" s="49" t="s">
        <v>301</v>
      </c>
      <c r="D13" s="9" t="s">
        <v>9</v>
      </c>
      <c r="E13" s="9"/>
      <c r="F13" s="9"/>
      <c r="G13" s="20"/>
      <c r="H13" s="11"/>
      <c r="I13" s="49"/>
      <c r="J13" s="49"/>
      <c r="K13" s="48" t="str">
        <f t="shared" ca="1" si="0"/>
        <v>cust_name 	varchar2(100),</v>
      </c>
    </row>
    <row r="14" spans="1:11" x14ac:dyDescent="0.25">
      <c r="A14" s="9"/>
      <c r="B14" s="9" t="s">
        <v>1927</v>
      </c>
      <c r="C14" s="49" t="s">
        <v>304</v>
      </c>
      <c r="D14" s="9" t="s">
        <v>1890</v>
      </c>
      <c r="E14" s="11"/>
      <c r="G14" s="13"/>
      <c r="H14" s="11"/>
      <c r="I14" s="49"/>
      <c r="J14" s="49"/>
      <c r="K14" s="48" t="str">
        <f t="shared" ca="1" si="0"/>
        <v>identity_number 	varchar2(15),</v>
      </c>
    </row>
    <row r="15" spans="1:11" x14ac:dyDescent="0.25">
      <c r="A15" s="9"/>
      <c r="B15" s="9" t="s">
        <v>1987</v>
      </c>
      <c r="C15" s="49" t="s">
        <v>504</v>
      </c>
      <c r="D15" s="9" t="s">
        <v>1890</v>
      </c>
      <c r="E15" s="11"/>
      <c r="G15" s="13"/>
      <c r="H15" s="11"/>
      <c r="I15" s="49"/>
      <c r="J15" s="49"/>
      <c r="K15" s="48" t="str">
        <f t="shared" ca="1" si="0"/>
        <v>mobile 	varchar2(15),</v>
      </c>
    </row>
    <row r="16" spans="1:11" s="53" customFormat="1" ht="30" x14ac:dyDescent="0.25">
      <c r="A16" s="59"/>
      <c r="B16" s="59" t="s">
        <v>1000</v>
      </c>
      <c r="C16" s="59" t="s">
        <v>159</v>
      </c>
      <c r="D16" s="29" t="s">
        <v>286</v>
      </c>
      <c r="E16" s="59"/>
      <c r="G16" s="35" t="s">
        <v>1204</v>
      </c>
      <c r="J16" s="59"/>
      <c r="K16" s="48" t="str">
        <f t="shared" ca="1" si="0"/>
        <v>gender 	int,</v>
      </c>
    </row>
    <row r="17" spans="1:11" x14ac:dyDescent="0.25">
      <c r="A17" s="49"/>
      <c r="B17" s="49" t="s">
        <v>1001</v>
      </c>
      <c r="C17" s="49" t="s">
        <v>303</v>
      </c>
      <c r="D17" s="49" t="s">
        <v>290</v>
      </c>
      <c r="E17" s="49"/>
      <c r="G17" s="22" t="s">
        <v>1157</v>
      </c>
      <c r="H17" s="11"/>
      <c r="J17" s="49"/>
      <c r="K17" s="48" t="str">
        <f t="shared" ca="1" si="0"/>
        <v>birth_date 	date,</v>
      </c>
    </row>
    <row r="18" spans="1:11" ht="30" x14ac:dyDescent="0.25">
      <c r="A18" s="49"/>
      <c r="B18" s="49" t="s">
        <v>1038</v>
      </c>
      <c r="C18" s="48" t="s">
        <v>793</v>
      </c>
      <c r="D18" s="49" t="s">
        <v>286</v>
      </c>
      <c r="G18" s="24" t="s">
        <v>795</v>
      </c>
      <c r="J18" s="49"/>
      <c r="K18" s="48" t="str">
        <f t="shared" ca="1" si="0"/>
        <v>professional 	int,</v>
      </c>
    </row>
    <row r="19" spans="1:11" ht="45" x14ac:dyDescent="0.25">
      <c r="A19" s="49"/>
      <c r="B19" s="49" t="s">
        <v>1035</v>
      </c>
      <c r="C19" s="48" t="s">
        <v>776</v>
      </c>
      <c r="D19" s="49" t="s">
        <v>286</v>
      </c>
      <c r="G19" s="24" t="s">
        <v>1450</v>
      </c>
      <c r="J19" s="49"/>
      <c r="K19" s="48" t="str">
        <f t="shared" ca="1" si="0"/>
        <v>accommodation_type 	int,</v>
      </c>
    </row>
    <row r="20" spans="1:11" x14ac:dyDescent="0.25">
      <c r="A20" s="49"/>
      <c r="B20" s="49" t="s">
        <v>1928</v>
      </c>
      <c r="C20" s="48" t="s">
        <v>505</v>
      </c>
      <c r="D20" s="49" t="s">
        <v>9</v>
      </c>
      <c r="E20" s="49"/>
      <c r="F20" s="49"/>
      <c r="G20" s="49"/>
      <c r="J20" s="49"/>
      <c r="K20" s="48" t="str">
        <f t="shared" ca="1" si="0"/>
        <v>permanent_addr 	varchar2(100),</v>
      </c>
    </row>
    <row r="21" spans="1:11" ht="30" x14ac:dyDescent="0.25">
      <c r="B21" s="49" t="s">
        <v>1929</v>
      </c>
      <c r="C21" s="48" t="s">
        <v>507</v>
      </c>
      <c r="D21" s="49" t="s">
        <v>286</v>
      </c>
      <c r="G21" s="24" t="s">
        <v>819</v>
      </c>
      <c r="K21" s="48" t="str">
        <f t="shared" ca="1" si="0"/>
        <v>permanent_province 	int,</v>
      </c>
    </row>
    <row r="22" spans="1:11" ht="30" x14ac:dyDescent="0.25">
      <c r="B22" s="49" t="s">
        <v>1930</v>
      </c>
      <c r="C22" s="48" t="s">
        <v>506</v>
      </c>
      <c r="D22" s="49" t="s">
        <v>286</v>
      </c>
      <c r="G22" s="24" t="s">
        <v>818</v>
      </c>
      <c r="K22" s="48" t="str">
        <f t="shared" ca="1" si="0"/>
        <v>permanent_district 	int,</v>
      </c>
    </row>
    <row r="23" spans="1:11" ht="30" x14ac:dyDescent="0.25">
      <c r="B23" s="49" t="s">
        <v>1931</v>
      </c>
      <c r="C23" s="48" t="s">
        <v>508</v>
      </c>
      <c r="D23" s="49" t="s">
        <v>286</v>
      </c>
      <c r="G23" s="24" t="s">
        <v>597</v>
      </c>
      <c r="K23" s="48" t="str">
        <f t="shared" ca="1" si="0"/>
        <v>permanent_ward 	int,</v>
      </c>
    </row>
    <row r="24" spans="1:11" x14ac:dyDescent="0.25">
      <c r="B24" s="49" t="s">
        <v>1933</v>
      </c>
      <c r="C24" s="48" t="s">
        <v>788</v>
      </c>
      <c r="D24" s="49" t="s">
        <v>9</v>
      </c>
      <c r="G24" s="48"/>
      <c r="K24" s="48" t="str">
        <f t="shared" ca="1" si="0"/>
        <v>comp_addr_street 	varchar2(100),</v>
      </c>
    </row>
    <row r="25" spans="1:11" ht="30" x14ac:dyDescent="0.25">
      <c r="B25" s="49" t="s">
        <v>1934</v>
      </c>
      <c r="C25" s="48" t="s">
        <v>785</v>
      </c>
      <c r="D25" s="49" t="s">
        <v>286</v>
      </c>
      <c r="G25" s="24" t="s">
        <v>819</v>
      </c>
      <c r="K25" s="48" t="str">
        <f t="shared" ca="1" si="0"/>
        <v>comp_addr_province 	int,</v>
      </c>
    </row>
    <row r="26" spans="1:11" ht="30" x14ac:dyDescent="0.25">
      <c r="B26" s="49" t="s">
        <v>1935</v>
      </c>
      <c r="C26" s="48" t="s">
        <v>786</v>
      </c>
      <c r="D26" s="49" t="s">
        <v>286</v>
      </c>
      <c r="G26" s="24" t="s">
        <v>818</v>
      </c>
      <c r="K26" s="48" t="str">
        <f t="shared" ca="1" si="0"/>
        <v>comp_addr_district 	int,</v>
      </c>
    </row>
    <row r="27" spans="1:11" ht="30" x14ac:dyDescent="0.25">
      <c r="B27" s="49" t="s">
        <v>1936</v>
      </c>
      <c r="C27" s="48" t="s">
        <v>787</v>
      </c>
      <c r="D27" s="49" t="s">
        <v>286</v>
      </c>
      <c r="G27" s="24" t="s">
        <v>597</v>
      </c>
      <c r="K27" s="48" t="str">
        <f t="shared" ca="1" si="0"/>
        <v>comp_addr_ward 	int,</v>
      </c>
    </row>
    <row r="28" spans="1:11" x14ac:dyDescent="0.25">
      <c r="A28" s="49"/>
      <c r="B28" s="49" t="s">
        <v>1045</v>
      </c>
      <c r="C28" s="49" t="s">
        <v>316</v>
      </c>
      <c r="D28" s="49" t="s">
        <v>593</v>
      </c>
      <c r="E28" s="49"/>
      <c r="F28" s="49"/>
      <c r="G28" s="22"/>
      <c r="J28" s="49"/>
      <c r="K28" s="48" t="str">
        <f t="shared" ca="1" si="0"/>
        <v>cust_income 	number(13,2),</v>
      </c>
    </row>
    <row r="29" spans="1:11" x14ac:dyDescent="0.25">
      <c r="A29" s="49"/>
      <c r="B29" s="49" t="s">
        <v>1937</v>
      </c>
      <c r="C29" s="49" t="s">
        <v>1893</v>
      </c>
      <c r="D29" s="49" t="s">
        <v>9</v>
      </c>
      <c r="E29" s="49"/>
      <c r="F29" s="49"/>
      <c r="G29" s="22"/>
      <c r="J29" s="49"/>
      <c r="K29" s="48" t="str">
        <f t="shared" ca="1" si="0"/>
        <v>note 	varchar2(100),
CONSTRAINT PK_CUST_PROSPECT PRIMARY KEY (id));</v>
      </c>
    </row>
    <row r="30" spans="1:11" x14ac:dyDescent="0.25">
      <c r="A30" s="49"/>
      <c r="B30" s="49"/>
      <c r="C30" s="49"/>
      <c r="D30" s="49"/>
      <c r="E30" s="49"/>
      <c r="F30" s="49"/>
      <c r="G30" s="22"/>
      <c r="J30" s="49"/>
    </row>
    <row r="31" spans="1:11" x14ac:dyDescent="0.25">
      <c r="A31" s="49"/>
      <c r="B31" s="49"/>
      <c r="C31" s="49"/>
      <c r="D31" s="49"/>
      <c r="E31" s="49"/>
      <c r="F31" s="49"/>
      <c r="G31" s="22"/>
      <c r="H31" s="11"/>
      <c r="I31" s="49"/>
      <c r="J31" s="49"/>
    </row>
    <row r="32" spans="1:11" x14ac:dyDescent="0.25">
      <c r="A32" s="49"/>
      <c r="B32" s="49"/>
      <c r="C32" s="49"/>
      <c r="D32" s="49"/>
      <c r="E32" s="49"/>
      <c r="F32" s="49"/>
      <c r="G32" s="22"/>
      <c r="H32" s="11"/>
      <c r="I32" s="49"/>
      <c r="J32" s="49"/>
    </row>
    <row r="33" spans="1:10" x14ac:dyDescent="0.25">
      <c r="A33" s="49"/>
      <c r="B33" s="49"/>
      <c r="C33" s="49"/>
      <c r="D33" s="49"/>
      <c r="E33" s="49"/>
      <c r="F33" s="49"/>
      <c r="G33" s="22"/>
      <c r="H33" s="11"/>
      <c r="I33" s="49"/>
      <c r="J33" s="49"/>
    </row>
    <row r="34" spans="1:10" x14ac:dyDescent="0.25">
      <c r="A34" s="49"/>
      <c r="B34" s="49"/>
      <c r="C34" s="49"/>
      <c r="D34" s="49"/>
      <c r="E34" s="49"/>
      <c r="F34" s="49"/>
      <c r="G34" s="22"/>
      <c r="H34" s="11"/>
      <c r="I34" s="49"/>
      <c r="J34" s="49"/>
    </row>
    <row r="35" spans="1:10" x14ac:dyDescent="0.25">
      <c r="A35" s="49"/>
      <c r="B35" s="49"/>
      <c r="C35" s="49"/>
      <c r="D35" s="49"/>
      <c r="E35" s="49"/>
      <c r="F35" s="49"/>
      <c r="G35" s="22"/>
      <c r="H35" s="11"/>
      <c r="I35" s="49"/>
      <c r="J35" s="49"/>
    </row>
    <row r="36" spans="1:10" x14ac:dyDescent="0.25">
      <c r="A36" s="49"/>
      <c r="B36" s="49"/>
      <c r="C36" s="49"/>
      <c r="D36" s="49"/>
      <c r="E36" s="49"/>
      <c r="F36" s="49"/>
      <c r="G36" s="22"/>
      <c r="H36" s="11"/>
      <c r="I36" s="49"/>
      <c r="J36" s="49"/>
    </row>
    <row r="37" spans="1:10" x14ac:dyDescent="0.25">
      <c r="A37" s="49"/>
      <c r="B37" s="49"/>
      <c r="C37" s="49"/>
      <c r="D37" s="49"/>
      <c r="E37" s="49"/>
      <c r="F37" s="49"/>
      <c r="G37" s="22"/>
      <c r="H37" s="49"/>
      <c r="I37" s="49"/>
      <c r="J37" s="49"/>
    </row>
    <row r="38" spans="1:10" x14ac:dyDescent="0.25">
      <c r="A38" s="49"/>
      <c r="B38" s="49"/>
      <c r="C38" s="49"/>
      <c r="D38" s="49"/>
      <c r="E38" s="49"/>
      <c r="F38" s="49"/>
      <c r="G38" s="22"/>
      <c r="H38" s="49"/>
      <c r="I38" s="49"/>
      <c r="J38" s="49"/>
    </row>
    <row r="39" spans="1:10" x14ac:dyDescent="0.25">
      <c r="A39" s="49"/>
      <c r="B39" s="49"/>
      <c r="C39" s="49"/>
      <c r="D39" s="49"/>
      <c r="E39" s="49"/>
      <c r="F39" s="49"/>
      <c r="G39" s="22"/>
      <c r="H39" s="49"/>
      <c r="I39" s="49"/>
      <c r="J39" s="49"/>
    </row>
  </sheetData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13" sqref="E13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28515625" style="48" bestFit="1" customWidth="1"/>
    <col min="4" max="4" width="12.85546875" style="48" bestFit="1" customWidth="1"/>
    <col min="5" max="5" width="17.85546875" style="48" customWidth="1"/>
    <col min="6" max="6" width="12.85546875" style="48" customWidth="1"/>
    <col min="7" max="7" width="21.5703125" style="23" customWidth="1"/>
    <col min="8" max="8" width="19.85546875" style="48" customWidth="1"/>
    <col min="9" max="9" width="25.28515625" style="48" bestFit="1" customWidth="1"/>
    <col min="10" max="10" width="12" style="48" customWidth="1"/>
    <col min="11" max="11" width="40.5703125" style="48" bestFit="1" customWidth="1"/>
    <col min="12" max="12" width="10.42578125" style="48" bestFit="1" customWidth="1"/>
    <col min="13" max="16384" width="9" style="48"/>
  </cols>
  <sheetData>
    <row r="1" spans="1:11" x14ac:dyDescent="0.25">
      <c r="A1" s="1"/>
      <c r="B1" s="2" t="s">
        <v>0</v>
      </c>
      <c r="C1" s="1" t="s">
        <v>1940</v>
      </c>
      <c r="D1" s="1"/>
      <c r="E1" s="1"/>
      <c r="F1" s="1"/>
      <c r="G1" s="17"/>
    </row>
    <row r="2" spans="1:11" x14ac:dyDescent="0.25">
      <c r="A2" s="1"/>
      <c r="B2" s="1"/>
      <c r="C2" s="1"/>
      <c r="D2" s="1"/>
      <c r="E2" s="1"/>
      <c r="F2" s="1"/>
      <c r="G2" s="17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8" t="s">
        <v>595</v>
      </c>
      <c r="H4" s="6" t="s">
        <v>12</v>
      </c>
      <c r="I4" s="6" t="s">
        <v>13</v>
      </c>
      <c r="J4" s="6" t="s">
        <v>14</v>
      </c>
      <c r="K4" s="6" t="s">
        <v>1103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F5" s="36"/>
      <c r="G5" s="19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CALL_RESULT(id 	number(13,0),</v>
      </c>
    </row>
    <row r="6" spans="1:11" x14ac:dyDescent="0.25">
      <c r="A6" s="9"/>
      <c r="B6" s="9"/>
      <c r="C6" s="48" t="s">
        <v>1939</v>
      </c>
      <c r="D6" s="55" t="s">
        <v>592</v>
      </c>
      <c r="E6" s="8" t="s">
        <v>314</v>
      </c>
      <c r="F6" s="9"/>
      <c r="G6" s="20" t="s">
        <v>1938</v>
      </c>
      <c r="H6" s="11"/>
      <c r="I6" s="49"/>
      <c r="J6" s="49"/>
      <c r="K6" s="48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allocation_detail_id 	number(15,0),</v>
      </c>
    </row>
    <row r="7" spans="1:11" x14ac:dyDescent="0.25">
      <c r="A7" s="49"/>
      <c r="B7" s="49"/>
      <c r="C7" s="48" t="s">
        <v>1941</v>
      </c>
      <c r="D7" s="55" t="s">
        <v>592</v>
      </c>
      <c r="E7" s="48" t="s">
        <v>1988</v>
      </c>
      <c r="G7" s="48" t="s">
        <v>1942</v>
      </c>
      <c r="J7" s="49"/>
      <c r="K7" s="48" t="str">
        <f t="shared" ca="1" si="0"/>
        <v>cust_prospect_id 	number(15,0),</v>
      </c>
    </row>
    <row r="8" spans="1:11" x14ac:dyDescent="0.25">
      <c r="A8" s="49"/>
      <c r="B8" s="49" t="s">
        <v>1952</v>
      </c>
      <c r="C8" s="49" t="s">
        <v>1943</v>
      </c>
      <c r="D8" s="49" t="s">
        <v>286</v>
      </c>
      <c r="E8" s="49" t="s">
        <v>1997</v>
      </c>
      <c r="F8" s="49">
        <v>1</v>
      </c>
      <c r="G8" s="22"/>
      <c r="J8" s="49"/>
      <c r="K8" s="48" t="str">
        <f t="shared" ca="1" si="0"/>
        <v>call_times 	int default on null  	1 not null,</v>
      </c>
    </row>
    <row r="9" spans="1:11" ht="45" x14ac:dyDescent="0.25">
      <c r="A9" s="49"/>
      <c r="B9" s="49" t="s">
        <v>1953</v>
      </c>
      <c r="C9" s="49" t="s">
        <v>1944</v>
      </c>
      <c r="D9" s="49" t="s">
        <v>286</v>
      </c>
      <c r="E9" s="49" t="s">
        <v>1054</v>
      </c>
      <c r="F9" s="49"/>
      <c r="G9" s="24" t="s">
        <v>1945</v>
      </c>
      <c r="H9" s="11"/>
      <c r="I9" s="49"/>
      <c r="J9" s="49"/>
      <c r="K9" s="48" t="str">
        <f t="shared" ca="1" si="0"/>
        <v>call_status 	int not null,</v>
      </c>
    </row>
    <row r="10" spans="1:11" ht="45" x14ac:dyDescent="0.25">
      <c r="A10" s="49"/>
      <c r="B10" s="49" t="s">
        <v>1954</v>
      </c>
      <c r="C10" s="49" t="s">
        <v>1946</v>
      </c>
      <c r="D10" s="49" t="s">
        <v>286</v>
      </c>
      <c r="E10" s="49" t="s">
        <v>1054</v>
      </c>
      <c r="F10" s="49"/>
      <c r="G10" s="24" t="s">
        <v>1947</v>
      </c>
      <c r="H10" s="11"/>
      <c r="I10" s="49"/>
      <c r="J10" s="49"/>
      <c r="K10" s="48" t="str">
        <f t="shared" ca="1" si="0"/>
        <v>call_result 	int not null,</v>
      </c>
    </row>
    <row r="11" spans="1:11" ht="45" x14ac:dyDescent="0.25">
      <c r="A11" s="49"/>
      <c r="B11" s="49" t="s">
        <v>1955</v>
      </c>
      <c r="C11" s="49" t="s">
        <v>1948</v>
      </c>
      <c r="D11" s="49" t="s">
        <v>286</v>
      </c>
      <c r="E11" s="49" t="s">
        <v>1054</v>
      </c>
      <c r="F11" s="49"/>
      <c r="G11" s="24" t="s">
        <v>1949</v>
      </c>
      <c r="H11" s="11"/>
      <c r="I11" s="49"/>
      <c r="J11" s="49"/>
      <c r="K11" s="48" t="str">
        <f t="shared" ca="1" si="0"/>
        <v>next_action 	int not null,</v>
      </c>
    </row>
    <row r="12" spans="1:11" x14ac:dyDescent="0.25">
      <c r="A12" s="49"/>
      <c r="B12" s="49" t="s">
        <v>1956</v>
      </c>
      <c r="C12" s="49" t="s">
        <v>1950</v>
      </c>
      <c r="D12" s="49" t="s">
        <v>290</v>
      </c>
      <c r="E12" s="49" t="s">
        <v>1054</v>
      </c>
      <c r="F12" s="49"/>
      <c r="G12" s="22" t="s">
        <v>1158</v>
      </c>
      <c r="H12" s="11"/>
      <c r="I12" s="49"/>
      <c r="J12" s="49"/>
      <c r="K12" s="48" t="str">
        <f t="shared" ca="1" si="0"/>
        <v>next_action_date 	date not null,</v>
      </c>
    </row>
    <row r="13" spans="1:11" x14ac:dyDescent="0.25">
      <c r="A13" s="49"/>
      <c r="B13" s="49" t="s">
        <v>1957</v>
      </c>
      <c r="C13" s="49" t="s">
        <v>1951</v>
      </c>
      <c r="D13" s="49" t="s">
        <v>290</v>
      </c>
      <c r="E13" s="49" t="s">
        <v>1054</v>
      </c>
      <c r="F13" s="49" t="s">
        <v>706</v>
      </c>
      <c r="G13" s="22" t="s">
        <v>1158</v>
      </c>
      <c r="H13" s="11"/>
      <c r="I13" s="49"/>
      <c r="J13" s="49"/>
      <c r="K13" s="48" t="str">
        <f t="shared" ca="1" si="0"/>
        <v>call_date 	date default on null  	sysdate not null,</v>
      </c>
    </row>
    <row r="14" spans="1:11" x14ac:dyDescent="0.25">
      <c r="A14" s="49"/>
      <c r="B14" s="49" t="s">
        <v>1958</v>
      </c>
      <c r="C14" s="49" t="s">
        <v>1893</v>
      </c>
      <c r="D14" s="9" t="s">
        <v>288</v>
      </c>
      <c r="E14" s="49"/>
      <c r="F14" s="49"/>
      <c r="G14" s="22"/>
      <c r="H14" s="11"/>
      <c r="I14" s="49"/>
      <c r="J14" s="49"/>
      <c r="K14" s="48" t="str">
        <f t="shared" ca="1" si="0"/>
        <v>note 	varchar2(200),
CONSTRAINT PK_CALL_RESULT PRIMARY KEY (id));</v>
      </c>
    </row>
    <row r="15" spans="1:11" x14ac:dyDescent="0.25">
      <c r="A15" s="49"/>
      <c r="B15" s="49"/>
      <c r="C15" s="49"/>
      <c r="D15" s="49"/>
      <c r="E15" s="49"/>
      <c r="F15" s="49"/>
      <c r="G15" s="22"/>
      <c r="H15" s="11"/>
      <c r="I15" s="49"/>
      <c r="J15" s="49"/>
    </row>
    <row r="16" spans="1:11" x14ac:dyDescent="0.25">
      <c r="A16" s="49"/>
      <c r="B16" s="49"/>
      <c r="C16" s="49"/>
      <c r="D16" s="49"/>
      <c r="E16" s="49"/>
      <c r="F16" s="49"/>
      <c r="G16" s="22"/>
      <c r="H16" s="49"/>
      <c r="I16" s="49"/>
      <c r="J16" s="49"/>
    </row>
    <row r="17" spans="1:10" x14ac:dyDescent="0.25">
      <c r="A17" s="49"/>
      <c r="B17" s="49"/>
      <c r="C17" s="49"/>
      <c r="D17" s="49"/>
      <c r="E17" s="49"/>
      <c r="F17" s="49"/>
      <c r="G17" s="22"/>
      <c r="H17" s="49"/>
      <c r="I17" s="49"/>
      <c r="J17" s="49"/>
    </row>
    <row r="18" spans="1:10" x14ac:dyDescent="0.25">
      <c r="A18" s="49"/>
      <c r="B18" s="49"/>
      <c r="C18" s="49"/>
      <c r="D18" s="49"/>
      <c r="E18" s="49"/>
      <c r="F18" s="49"/>
      <c r="G18" s="22"/>
      <c r="H18" s="49"/>
      <c r="I18" s="49"/>
      <c r="J18" s="49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8" sqref="C8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1.42578125" style="48" bestFit="1" customWidth="1"/>
    <col min="7" max="7" width="18" style="48" customWidth="1"/>
    <col min="8" max="8" width="9.5703125" style="48" bestFit="1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2195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BASE_CHECKLIST(id 	int,</v>
      </c>
    </row>
    <row r="6" spans="1:11" x14ac:dyDescent="0.25">
      <c r="C6" s="49" t="s">
        <v>875</v>
      </c>
      <c r="D6" s="9" t="s">
        <v>712</v>
      </c>
      <c r="E6" s="48" t="s">
        <v>1104</v>
      </c>
      <c r="G6" s="48" t="s">
        <v>876</v>
      </c>
      <c r="K6" s="48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checklist_category 	varchar2(1) not null,</v>
      </c>
    </row>
    <row r="7" spans="1:11" x14ac:dyDescent="0.25">
      <c r="C7" s="49" t="s">
        <v>877</v>
      </c>
      <c r="D7" s="15" t="s">
        <v>286</v>
      </c>
      <c r="E7" s="48" t="s">
        <v>1106</v>
      </c>
      <c r="G7" s="48" t="s">
        <v>878</v>
      </c>
      <c r="K7" s="48" t="str">
        <f t="shared" ca="1" si="0"/>
        <v>checklist_category_id 	int not null,</v>
      </c>
    </row>
    <row r="8" spans="1:11" x14ac:dyDescent="0.25">
      <c r="A8" s="9"/>
      <c r="B8" s="9"/>
      <c r="C8" s="8" t="s">
        <v>295</v>
      </c>
      <c r="D8" s="9" t="s">
        <v>712</v>
      </c>
      <c r="E8" s="8" t="s">
        <v>1054</v>
      </c>
      <c r="F8" s="9" t="s">
        <v>707</v>
      </c>
      <c r="G8" s="9"/>
      <c r="J8" s="49"/>
      <c r="K8" s="48" t="str">
        <f t="shared" ca="1" si="0"/>
        <v>record_status 	varchar2(1) default on null 'A' not null,</v>
      </c>
    </row>
    <row r="9" spans="1:11" x14ac:dyDescent="0.25">
      <c r="A9" s="9"/>
      <c r="B9" s="9"/>
      <c r="C9" s="48" t="s">
        <v>296</v>
      </c>
      <c r="D9" s="9" t="s">
        <v>290</v>
      </c>
      <c r="E9" s="8" t="s">
        <v>1054</v>
      </c>
      <c r="F9" s="9" t="s">
        <v>706</v>
      </c>
      <c r="G9" s="9"/>
      <c r="H9" s="11"/>
      <c r="I9" s="49"/>
      <c r="J9" s="49"/>
      <c r="K9" s="48" t="str">
        <f t="shared" ca="1" si="0"/>
        <v>created_date 	date default on null  	sysdate not null,</v>
      </c>
    </row>
    <row r="10" spans="1:11" x14ac:dyDescent="0.25">
      <c r="A10" s="9"/>
      <c r="B10" s="9"/>
      <c r="C10" s="48" t="s">
        <v>297</v>
      </c>
      <c r="D10" s="9" t="s">
        <v>290</v>
      </c>
      <c r="E10" s="8" t="s">
        <v>1054</v>
      </c>
      <c r="F10" s="9" t="s">
        <v>706</v>
      </c>
      <c r="G10" s="9"/>
      <c r="H10" s="11"/>
      <c r="I10" s="49"/>
      <c r="J10" s="49"/>
      <c r="K10" s="48" t="str">
        <f t="shared" ca="1" si="0"/>
        <v>last_updated_date 	date default on null  	sysdate not null,</v>
      </c>
    </row>
    <row r="11" spans="1:11" x14ac:dyDescent="0.25">
      <c r="A11" s="9"/>
      <c r="B11" s="9"/>
      <c r="C11" s="48" t="s">
        <v>298</v>
      </c>
      <c r="D11" s="9" t="s">
        <v>294</v>
      </c>
      <c r="E11" s="8"/>
      <c r="F11" s="9"/>
      <c r="G11" s="9"/>
      <c r="H11" s="11"/>
      <c r="I11" s="49"/>
      <c r="J11" s="49"/>
      <c r="K11" s="48" t="str">
        <f t="shared" ca="1" si="0"/>
        <v>created_by 	varchar2(30),</v>
      </c>
    </row>
    <row r="12" spans="1:11" x14ac:dyDescent="0.25">
      <c r="A12" s="9"/>
      <c r="B12" s="9"/>
      <c r="C12" s="48" t="s">
        <v>299</v>
      </c>
      <c r="D12" s="9" t="s">
        <v>294</v>
      </c>
      <c r="E12" s="8"/>
      <c r="F12" s="9"/>
      <c r="G12" s="9"/>
      <c r="H12" s="11"/>
      <c r="I12" s="49"/>
      <c r="J12" s="49"/>
      <c r="K12" s="48" t="str">
        <f t="shared" ca="1" si="0"/>
        <v>last_updated_by 	varchar2(30),</v>
      </c>
    </row>
    <row r="13" spans="1:11" x14ac:dyDescent="0.25">
      <c r="C13" s="48" t="s">
        <v>879</v>
      </c>
      <c r="D13" s="9" t="s">
        <v>9</v>
      </c>
      <c r="F13" s="24"/>
      <c r="G13" s="24"/>
      <c r="K13" s="48" t="str">
        <f t="shared" ca="1" si="0"/>
        <v>checklist_name 	varchar2(100),</v>
      </c>
    </row>
    <row r="14" spans="1:11" x14ac:dyDescent="0.25">
      <c r="B14" s="48" t="s">
        <v>880</v>
      </c>
      <c r="C14" s="48" t="s">
        <v>734</v>
      </c>
      <c r="D14" s="9" t="s">
        <v>712</v>
      </c>
      <c r="K14" s="48" t="str">
        <f t="shared" ca="1" si="0"/>
        <v>status 	varchar2(1),</v>
      </c>
    </row>
    <row r="15" spans="1:11" x14ac:dyDescent="0.25">
      <c r="B15" s="48" t="s">
        <v>761</v>
      </c>
      <c r="C15" s="48" t="s">
        <v>526</v>
      </c>
      <c r="D15" s="29" t="s">
        <v>290</v>
      </c>
      <c r="E15" s="48" t="s">
        <v>1054</v>
      </c>
      <c r="G15" s="48" t="s">
        <v>1157</v>
      </c>
      <c r="K15" s="48" t="str">
        <f t="shared" ca="1" si="0"/>
        <v>start_eff_date 	date not null,</v>
      </c>
    </row>
    <row r="16" spans="1:11" x14ac:dyDescent="0.25">
      <c r="B16" s="48" t="s">
        <v>762</v>
      </c>
      <c r="C16" s="48" t="s">
        <v>527</v>
      </c>
      <c r="D16" s="29" t="s">
        <v>290</v>
      </c>
      <c r="E16" s="48" t="s">
        <v>1054</v>
      </c>
      <c r="F16" s="48" t="s">
        <v>1118</v>
      </c>
      <c r="G16" s="48" t="s">
        <v>1157</v>
      </c>
      <c r="K16" s="48" t="str">
        <f t="shared" ca="1" si="0"/>
        <v>end_eff_date 	date default on null  	to_date('31-DEC-9999') not null,
CONSTRAINT PK_BASE_CHECKLIST PRIMARY KEY (id));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8" sqref="C8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6.85546875" style="48" bestFit="1" customWidth="1"/>
    <col min="5" max="5" width="17.85546875" style="48" customWidth="1"/>
    <col min="6" max="6" width="12.140625" style="48" bestFit="1" customWidth="1"/>
    <col min="7" max="7" width="1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2458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2456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DOCUMENT_CHECKLIST(id 	integer,</v>
      </c>
    </row>
    <row r="6" spans="1:11" x14ac:dyDescent="0.25">
      <c r="A6" s="9"/>
      <c r="B6" s="9"/>
      <c r="C6" s="8" t="s">
        <v>881</v>
      </c>
      <c r="D6" s="9" t="s">
        <v>2456</v>
      </c>
      <c r="E6" s="8" t="s">
        <v>1054</v>
      </c>
      <c r="F6" s="9"/>
      <c r="G6" s="9"/>
      <c r="J6" s="49"/>
      <c r="K6" s="48" t="str">
        <f t="shared" ref="K6:K1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document_id 	integer not null,</v>
      </c>
    </row>
    <row r="7" spans="1:11" x14ac:dyDescent="0.25">
      <c r="A7" s="9"/>
      <c r="B7" s="9"/>
      <c r="C7" s="48" t="s">
        <v>2457</v>
      </c>
      <c r="D7" s="9" t="s">
        <v>2456</v>
      </c>
      <c r="E7" s="8" t="s">
        <v>1054</v>
      </c>
      <c r="F7" s="9"/>
      <c r="G7" s="9"/>
      <c r="H7" s="11"/>
      <c r="I7" s="49"/>
      <c r="J7" s="49"/>
      <c r="K7" s="48" t="str">
        <f t="shared" ca="1" si="0"/>
        <v>checklist_id 	integer not null,</v>
      </c>
    </row>
    <row r="8" spans="1:11" x14ac:dyDescent="0.25">
      <c r="A8" s="9"/>
      <c r="B8" s="9"/>
      <c r="C8" s="48" t="s">
        <v>2454</v>
      </c>
      <c r="D8" s="9" t="s">
        <v>2437</v>
      </c>
      <c r="E8" s="8"/>
      <c r="F8" s="9"/>
      <c r="G8" s="9"/>
      <c r="H8" s="11"/>
      <c r="I8" s="49"/>
      <c r="J8" s="49"/>
      <c r="K8" s="48" t="str">
        <f t="shared" ca="1" si="0"/>
        <v>workflow 	varchar2 (30),</v>
      </c>
    </row>
    <row r="9" spans="1:11" x14ac:dyDescent="0.25">
      <c r="A9" s="9"/>
      <c r="B9" s="9"/>
      <c r="D9" s="9"/>
      <c r="E9" s="8"/>
      <c r="F9" s="9"/>
      <c r="G9" s="9"/>
      <c r="H9" s="11"/>
      <c r="I9" s="49"/>
      <c r="J9" s="49"/>
      <c r="K9" s="48" t="str">
        <f t="shared" ca="1" si="0"/>
        <v xml:space="preserve"> 	,</v>
      </c>
    </row>
    <row r="10" spans="1:11" x14ac:dyDescent="0.25">
      <c r="A10" s="9"/>
      <c r="B10" s="9"/>
      <c r="D10" s="9"/>
      <c r="E10" s="8"/>
      <c r="F10" s="9"/>
      <c r="G10" s="9"/>
      <c r="H10" s="11"/>
      <c r="I10" s="49"/>
      <c r="J10" s="49"/>
      <c r="K10" s="48" t="str">
        <f t="shared" ca="1" si="0"/>
        <v xml:space="preserve"> 	,</v>
      </c>
    </row>
    <row r="11" spans="1:11" x14ac:dyDescent="0.25">
      <c r="A11" s="9"/>
      <c r="B11" s="9"/>
      <c r="C11" s="49"/>
      <c r="D11" s="9"/>
      <c r="E11" s="8"/>
      <c r="F11" s="9"/>
      <c r="G11" s="9"/>
      <c r="H11" s="11"/>
      <c r="I11" s="49"/>
      <c r="J11" s="49"/>
      <c r="K11" s="48" t="str">
        <f t="shared" ref="K11" ca="1" si="1">IF(E11="P","create table " &amp; $C$1 &amp; "(","") &amp; C11 &amp; " " &amp; CHAR(9)  &amp; D11 &amp; IF(F11&lt;&gt;""," default on null ","") &amp; IF(F11&lt;&gt;"",IF(IFERROR(FIND("varchar2",D11,1),0)&gt;0,"'" &amp; F11 &amp; "'"," " &amp; CHAR(9) &amp; F11),"") &amp; IF(OR(IFERROR(FIND("M",E11,1),0)&gt;0)," not null","") &amp; "," &amp; IF(INDIRECT(ADDRESS(ROW()+1,COLUMN(),4))=0,CHAR(10) &amp; "CONSTRAINT PK_" &amp; $C$1 &amp; " PRIMARY KEY (id));","")</f>
        <v xml:space="preserve"> 	,
CONSTRAINT PK_DOCUMENT_CHECKLIST PRIMARY KEY (id));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3" sqref="C13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2197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DOCUMENTS(id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9" t="s">
        <v>892</v>
      </c>
      <c r="D11" s="9" t="s">
        <v>712</v>
      </c>
      <c r="E11" s="8" t="s">
        <v>1054</v>
      </c>
      <c r="F11" s="9"/>
      <c r="G11" s="9" t="s">
        <v>884</v>
      </c>
      <c r="H11" s="11"/>
      <c r="I11" s="49"/>
      <c r="J11" s="49"/>
      <c r="K11" s="48" t="str">
        <f t="shared" ca="1" si="0"/>
        <v>document_originality 	varchar2(1) not null,</v>
      </c>
    </row>
    <row r="12" spans="1:11" x14ac:dyDescent="0.25">
      <c r="A12" s="9"/>
      <c r="B12" s="9"/>
      <c r="C12" s="49" t="s">
        <v>897</v>
      </c>
      <c r="D12" s="9" t="s">
        <v>8</v>
      </c>
      <c r="E12" s="8" t="s">
        <v>1054</v>
      </c>
      <c r="F12" s="9"/>
      <c r="G12" s="9"/>
      <c r="H12" s="11"/>
      <c r="I12" s="49"/>
      <c r="J12" s="49"/>
      <c r="K12" s="48" t="str">
        <f t="shared" ca="1" si="0"/>
        <v>document_code 	varchar2(50) not null,</v>
      </c>
    </row>
    <row r="13" spans="1:11" x14ac:dyDescent="0.25">
      <c r="A13" s="9"/>
      <c r="B13" s="9"/>
      <c r="C13" s="49" t="s">
        <v>899</v>
      </c>
      <c r="D13" s="9" t="s">
        <v>9</v>
      </c>
      <c r="E13" s="8"/>
      <c r="F13" s="9"/>
      <c r="G13" s="9"/>
      <c r="H13" s="11"/>
      <c r="I13" s="49"/>
      <c r="J13" s="49"/>
      <c r="K13" s="48" t="str">
        <f t="shared" ca="1" si="0"/>
        <v>document_name 	varchar2(100),</v>
      </c>
    </row>
    <row r="14" spans="1:11" ht="30" x14ac:dyDescent="0.25">
      <c r="A14" s="9"/>
      <c r="B14" s="9"/>
      <c r="C14" s="49" t="s">
        <v>2201</v>
      </c>
      <c r="D14" s="9" t="s">
        <v>286</v>
      </c>
      <c r="E14" s="8"/>
      <c r="F14" s="9"/>
      <c r="G14" s="27" t="s">
        <v>2202</v>
      </c>
      <c r="H14" s="11"/>
      <c r="I14" s="49"/>
      <c r="J14" s="49"/>
      <c r="K14" s="48" t="str">
        <f t="shared" ca="1" si="0"/>
        <v>document_type 	int,</v>
      </c>
    </row>
    <row r="15" spans="1:11" x14ac:dyDescent="0.25">
      <c r="C15" s="49" t="s">
        <v>2452</v>
      </c>
      <c r="D15" s="9" t="s">
        <v>9</v>
      </c>
      <c r="K15" s="48" t="str">
        <f t="shared" ca="1" si="0"/>
        <v>extensions 	varchar2(100),</v>
      </c>
    </row>
    <row r="16" spans="1:11" x14ac:dyDescent="0.25">
      <c r="C16" s="49" t="s">
        <v>2453</v>
      </c>
      <c r="D16" s="9" t="s">
        <v>6</v>
      </c>
      <c r="K16" s="48" t="str">
        <f t="shared" ca="1" si="0"/>
        <v>max_size 	varchar2(10),</v>
      </c>
    </row>
    <row r="17" spans="3:11" x14ac:dyDescent="0.25">
      <c r="C17" s="49" t="s">
        <v>734</v>
      </c>
      <c r="D17" s="9" t="s">
        <v>712</v>
      </c>
      <c r="K17" s="48" t="str">
        <f t="shared" ca="1" si="0"/>
        <v>status 	varchar2(1),
CONSTRAINT PK_DOCUMENTS PRIMARY KEY (id));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17"/>
  <sheetViews>
    <sheetView workbookViewId="0">
      <selection activeCell="B279" sqref="A1:M517"/>
    </sheetView>
  </sheetViews>
  <sheetFormatPr defaultRowHeight="15" x14ac:dyDescent="0.25"/>
  <cols>
    <col min="1" max="1" width="16.140625" bestFit="1" customWidth="1"/>
    <col min="2" max="2" width="38.7109375" bestFit="1" customWidth="1"/>
    <col min="3" max="3" width="16.5703125" customWidth="1"/>
    <col min="4" max="4" width="11" bestFit="1" customWidth="1"/>
    <col min="5" max="5" width="43.5703125" customWidth="1"/>
    <col min="6" max="6" width="9.42578125" customWidth="1"/>
    <col min="7" max="7" width="10.7109375" customWidth="1"/>
    <col min="11" max="11" width="8.85546875" customWidth="1"/>
  </cols>
  <sheetData>
    <row r="1" spans="1:13" x14ac:dyDescent="0.25">
      <c r="A1" s="7" t="s">
        <v>16</v>
      </c>
      <c r="B1" s="7" t="s">
        <v>17</v>
      </c>
      <c r="C1" s="7" t="s">
        <v>18</v>
      </c>
      <c r="D1" s="7" t="s">
        <v>523</v>
      </c>
      <c r="E1" s="7" t="s">
        <v>421</v>
      </c>
      <c r="F1" s="7" t="s">
        <v>455</v>
      </c>
      <c r="G1" s="7" t="s">
        <v>771</v>
      </c>
      <c r="H1" s="7" t="s">
        <v>772</v>
      </c>
      <c r="I1" s="7" t="s">
        <v>773</v>
      </c>
      <c r="J1" s="7" t="s">
        <v>774</v>
      </c>
      <c r="K1" s="7" t="s">
        <v>775</v>
      </c>
      <c r="L1" s="7" t="s">
        <v>803</v>
      </c>
      <c r="M1" s="7" t="s">
        <v>804</v>
      </c>
    </row>
    <row r="2" spans="1:13" hidden="1" x14ac:dyDescent="0.25">
      <c r="A2" t="s">
        <v>19</v>
      </c>
      <c r="B2" t="s">
        <v>20</v>
      </c>
      <c r="C2" t="s">
        <v>592</v>
      </c>
      <c r="E2" t="s">
        <v>319</v>
      </c>
    </row>
    <row r="3" spans="1:13" hidden="1" x14ac:dyDescent="0.25">
      <c r="A3" t="s">
        <v>19</v>
      </c>
      <c r="B3" t="s">
        <v>21</v>
      </c>
      <c r="C3" t="s">
        <v>8</v>
      </c>
      <c r="E3">
        <v>0</v>
      </c>
    </row>
    <row r="4" spans="1:13" hidden="1" x14ac:dyDescent="0.25">
      <c r="A4" t="s">
        <v>19</v>
      </c>
      <c r="B4" t="s">
        <v>23</v>
      </c>
      <c r="C4" t="s">
        <v>291</v>
      </c>
      <c r="E4">
        <v>0</v>
      </c>
    </row>
    <row r="5" spans="1:13" hidden="1" x14ac:dyDescent="0.25">
      <c r="A5" t="s">
        <v>19</v>
      </c>
      <c r="B5" t="s">
        <v>25</v>
      </c>
      <c r="C5" t="s">
        <v>287</v>
      </c>
      <c r="E5">
        <v>0</v>
      </c>
    </row>
    <row r="6" spans="1:13" hidden="1" x14ac:dyDescent="0.25">
      <c r="A6" t="s">
        <v>19</v>
      </c>
      <c r="B6" t="s">
        <v>27</v>
      </c>
      <c r="C6" t="s">
        <v>290</v>
      </c>
      <c r="E6">
        <v>0</v>
      </c>
    </row>
    <row r="7" spans="1:13" hidden="1" x14ac:dyDescent="0.25">
      <c r="A7" t="s">
        <v>19</v>
      </c>
      <c r="B7" t="s">
        <v>29</v>
      </c>
      <c r="C7" t="s">
        <v>288</v>
      </c>
      <c r="E7">
        <v>0</v>
      </c>
    </row>
    <row r="8" spans="1:13" hidden="1" x14ac:dyDescent="0.25">
      <c r="A8" t="s">
        <v>19</v>
      </c>
      <c r="B8" t="s">
        <v>30</v>
      </c>
      <c r="C8" t="s">
        <v>290</v>
      </c>
      <c r="E8">
        <v>0</v>
      </c>
    </row>
    <row r="9" spans="1:13" hidden="1" x14ac:dyDescent="0.25">
      <c r="A9" t="s">
        <v>19</v>
      </c>
      <c r="B9" t="s">
        <v>31</v>
      </c>
      <c r="C9" t="s">
        <v>593</v>
      </c>
      <c r="E9" t="e">
        <v>#N/A</v>
      </c>
    </row>
    <row r="10" spans="1:13" hidden="1" x14ac:dyDescent="0.25">
      <c r="A10" t="s">
        <v>19</v>
      </c>
      <c r="B10" t="s">
        <v>33</v>
      </c>
      <c r="C10" t="s">
        <v>593</v>
      </c>
      <c r="E10" t="s">
        <v>451</v>
      </c>
    </row>
    <row r="11" spans="1:13" hidden="1" x14ac:dyDescent="0.25">
      <c r="A11" t="s">
        <v>19</v>
      </c>
      <c r="B11" t="s">
        <v>34</v>
      </c>
      <c r="C11" t="s">
        <v>287</v>
      </c>
      <c r="E11" t="s">
        <v>441</v>
      </c>
    </row>
    <row r="12" spans="1:13" hidden="1" x14ac:dyDescent="0.25">
      <c r="A12" t="s">
        <v>19</v>
      </c>
      <c r="B12" t="s">
        <v>35</v>
      </c>
      <c r="C12" t="s">
        <v>524</v>
      </c>
      <c r="E12" t="e">
        <v>#N/A</v>
      </c>
    </row>
    <row r="13" spans="1:13" hidden="1" x14ac:dyDescent="0.25">
      <c r="A13" t="s">
        <v>19</v>
      </c>
      <c r="B13" t="s">
        <v>37</v>
      </c>
      <c r="C13" t="s">
        <v>524</v>
      </c>
      <c r="E13">
        <v>0</v>
      </c>
    </row>
    <row r="14" spans="1:13" hidden="1" x14ac:dyDescent="0.25">
      <c r="A14" t="s">
        <v>19</v>
      </c>
      <c r="B14" t="s">
        <v>38</v>
      </c>
      <c r="C14" t="s">
        <v>8</v>
      </c>
      <c r="E14" t="s">
        <v>429</v>
      </c>
    </row>
    <row r="15" spans="1:13" hidden="1" x14ac:dyDescent="0.25">
      <c r="A15" t="s">
        <v>19</v>
      </c>
      <c r="B15" t="s">
        <v>39</v>
      </c>
      <c r="C15" t="s">
        <v>287</v>
      </c>
      <c r="E15" t="e">
        <v>#N/A</v>
      </c>
    </row>
    <row r="16" spans="1:13" hidden="1" x14ac:dyDescent="0.25">
      <c r="A16" t="s">
        <v>19</v>
      </c>
      <c r="B16" t="s">
        <v>40</v>
      </c>
      <c r="C16" t="s">
        <v>524</v>
      </c>
      <c r="E16" t="e">
        <v>#N/A</v>
      </c>
    </row>
    <row r="17" spans="1:5" hidden="1" x14ac:dyDescent="0.25">
      <c r="A17" t="s">
        <v>19</v>
      </c>
      <c r="B17" t="s">
        <v>41</v>
      </c>
      <c r="C17" t="s">
        <v>593</v>
      </c>
      <c r="E17" t="s">
        <v>431</v>
      </c>
    </row>
    <row r="18" spans="1:5" hidden="1" x14ac:dyDescent="0.25">
      <c r="A18" t="s">
        <v>19</v>
      </c>
      <c r="B18" t="s">
        <v>42</v>
      </c>
      <c r="C18" t="s">
        <v>593</v>
      </c>
      <c r="E18" t="s">
        <v>525</v>
      </c>
    </row>
    <row r="19" spans="1:5" hidden="1" x14ac:dyDescent="0.25">
      <c r="A19" t="s">
        <v>19</v>
      </c>
      <c r="B19" t="s">
        <v>43</v>
      </c>
      <c r="C19" t="s">
        <v>593</v>
      </c>
      <c r="E19" t="s">
        <v>430</v>
      </c>
    </row>
    <row r="20" spans="1:5" hidden="1" x14ac:dyDescent="0.25">
      <c r="A20" t="s">
        <v>19</v>
      </c>
      <c r="B20" t="s">
        <v>44</v>
      </c>
      <c r="C20" t="s">
        <v>287</v>
      </c>
      <c r="E20">
        <v>0</v>
      </c>
    </row>
    <row r="21" spans="1:5" hidden="1" x14ac:dyDescent="0.25">
      <c r="A21" t="s">
        <v>19</v>
      </c>
      <c r="B21" t="s">
        <v>45</v>
      </c>
      <c r="C21" t="s">
        <v>287</v>
      </c>
      <c r="E21" t="s">
        <v>437</v>
      </c>
    </row>
    <row r="22" spans="1:5" hidden="1" x14ac:dyDescent="0.25">
      <c r="A22" t="s">
        <v>19</v>
      </c>
      <c r="B22" t="s">
        <v>46</v>
      </c>
      <c r="C22" t="s">
        <v>287</v>
      </c>
      <c r="E22" t="s">
        <v>440</v>
      </c>
    </row>
    <row r="23" spans="1:5" hidden="1" x14ac:dyDescent="0.25">
      <c r="A23" t="s">
        <v>19</v>
      </c>
      <c r="B23" t="s">
        <v>47</v>
      </c>
      <c r="C23" t="s">
        <v>524</v>
      </c>
      <c r="E23" t="e">
        <v>#N/A</v>
      </c>
    </row>
    <row r="24" spans="1:5" hidden="1" x14ac:dyDescent="0.25">
      <c r="A24" t="s">
        <v>19</v>
      </c>
      <c r="B24" t="s">
        <v>48</v>
      </c>
      <c r="C24" t="s">
        <v>287</v>
      </c>
      <c r="E24">
        <v>0</v>
      </c>
    </row>
    <row r="25" spans="1:5" hidden="1" x14ac:dyDescent="0.25">
      <c r="A25" t="s">
        <v>19</v>
      </c>
      <c r="B25" t="s">
        <v>49</v>
      </c>
      <c r="C25" t="s">
        <v>287</v>
      </c>
      <c r="E25" t="s">
        <v>432</v>
      </c>
    </row>
    <row r="26" spans="1:5" hidden="1" x14ac:dyDescent="0.25">
      <c r="A26" t="s">
        <v>19</v>
      </c>
      <c r="B26" t="s">
        <v>50</v>
      </c>
      <c r="C26" t="s">
        <v>524</v>
      </c>
      <c r="E26" t="e">
        <v>#N/A</v>
      </c>
    </row>
    <row r="27" spans="1:5" hidden="1" x14ac:dyDescent="0.25">
      <c r="A27" t="s">
        <v>19</v>
      </c>
      <c r="B27" t="s">
        <v>51</v>
      </c>
      <c r="C27" t="s">
        <v>287</v>
      </c>
      <c r="E27" t="s">
        <v>428</v>
      </c>
    </row>
    <row r="28" spans="1:5" hidden="1" x14ac:dyDescent="0.25">
      <c r="A28" t="s">
        <v>19</v>
      </c>
      <c r="B28" t="s">
        <v>52</v>
      </c>
      <c r="C28" t="s">
        <v>524</v>
      </c>
      <c r="E28" t="e">
        <v>#N/A</v>
      </c>
    </row>
    <row r="29" spans="1:5" hidden="1" x14ac:dyDescent="0.25">
      <c r="A29" t="s">
        <v>19</v>
      </c>
      <c r="B29" t="s">
        <v>53</v>
      </c>
      <c r="C29" t="s">
        <v>6</v>
      </c>
      <c r="E29" t="s">
        <v>452</v>
      </c>
    </row>
    <row r="30" spans="1:5" hidden="1" x14ac:dyDescent="0.25">
      <c r="A30" t="s">
        <v>19</v>
      </c>
      <c r="B30" t="s">
        <v>54</v>
      </c>
      <c r="C30" t="s">
        <v>524</v>
      </c>
      <c r="E30" t="e">
        <v>#N/A</v>
      </c>
    </row>
    <row r="31" spans="1:5" hidden="1" x14ac:dyDescent="0.25">
      <c r="A31" t="s">
        <v>19</v>
      </c>
      <c r="B31" t="s">
        <v>55</v>
      </c>
      <c r="C31" t="s">
        <v>593</v>
      </c>
      <c r="E31" t="e">
        <v>#N/A</v>
      </c>
    </row>
    <row r="32" spans="1:5" hidden="1" x14ac:dyDescent="0.25">
      <c r="A32" t="s">
        <v>19</v>
      </c>
      <c r="B32" t="s">
        <v>56</v>
      </c>
      <c r="C32" t="s">
        <v>8</v>
      </c>
      <c r="E32" t="s">
        <v>449</v>
      </c>
    </row>
    <row r="33" spans="1:5" hidden="1" x14ac:dyDescent="0.25">
      <c r="A33" t="s">
        <v>19</v>
      </c>
      <c r="B33" t="s">
        <v>57</v>
      </c>
      <c r="C33" t="s">
        <v>593</v>
      </c>
      <c r="E33" t="s">
        <v>448</v>
      </c>
    </row>
    <row r="34" spans="1:5" hidden="1" x14ac:dyDescent="0.25">
      <c r="A34" t="s">
        <v>19</v>
      </c>
      <c r="B34" t="s">
        <v>58</v>
      </c>
      <c r="C34" t="s">
        <v>287</v>
      </c>
      <c r="E34">
        <v>0</v>
      </c>
    </row>
    <row r="35" spans="1:5" hidden="1" x14ac:dyDescent="0.25">
      <c r="A35" t="s">
        <v>19</v>
      </c>
      <c r="B35" t="s">
        <v>59</v>
      </c>
      <c r="C35" t="s">
        <v>593</v>
      </c>
      <c r="E35" t="e">
        <v>#N/A</v>
      </c>
    </row>
    <row r="36" spans="1:5" hidden="1" x14ac:dyDescent="0.25">
      <c r="A36" t="s">
        <v>19</v>
      </c>
      <c r="B36" t="s">
        <v>60</v>
      </c>
      <c r="C36" t="s">
        <v>593</v>
      </c>
      <c r="E36">
        <v>0</v>
      </c>
    </row>
    <row r="37" spans="1:5" hidden="1" x14ac:dyDescent="0.25">
      <c r="A37" t="s">
        <v>19</v>
      </c>
      <c r="B37" t="s">
        <v>61</v>
      </c>
      <c r="C37" t="s">
        <v>287</v>
      </c>
      <c r="E37">
        <v>0</v>
      </c>
    </row>
    <row r="38" spans="1:5" hidden="1" x14ac:dyDescent="0.25">
      <c r="A38" t="s">
        <v>19</v>
      </c>
      <c r="B38" t="s">
        <v>62</v>
      </c>
      <c r="C38" t="s">
        <v>8</v>
      </c>
      <c r="E38" t="s">
        <v>450</v>
      </c>
    </row>
    <row r="39" spans="1:5" hidden="1" x14ac:dyDescent="0.25">
      <c r="A39" t="s">
        <v>19</v>
      </c>
      <c r="B39" t="s">
        <v>63</v>
      </c>
      <c r="C39" t="s">
        <v>524</v>
      </c>
      <c r="E39" t="e">
        <v>#N/A</v>
      </c>
    </row>
    <row r="40" spans="1:5" hidden="1" x14ac:dyDescent="0.25">
      <c r="A40" t="s">
        <v>19</v>
      </c>
      <c r="B40" t="s">
        <v>64</v>
      </c>
      <c r="C40" t="s">
        <v>593</v>
      </c>
      <c r="E40" t="e">
        <v>#N/A</v>
      </c>
    </row>
    <row r="41" spans="1:5" hidden="1" x14ac:dyDescent="0.25">
      <c r="A41" t="s">
        <v>19</v>
      </c>
      <c r="B41" t="s">
        <v>65</v>
      </c>
      <c r="C41" t="s">
        <v>593</v>
      </c>
      <c r="E41" t="s">
        <v>434</v>
      </c>
    </row>
    <row r="42" spans="1:5" hidden="1" x14ac:dyDescent="0.25">
      <c r="A42" t="s">
        <v>19</v>
      </c>
      <c r="B42" t="s">
        <v>66</v>
      </c>
      <c r="C42" t="s">
        <v>287</v>
      </c>
      <c r="E42" t="s">
        <v>433</v>
      </c>
    </row>
    <row r="43" spans="1:5" hidden="1" x14ac:dyDescent="0.25">
      <c r="A43" t="s">
        <v>19</v>
      </c>
      <c r="B43" t="s">
        <v>67</v>
      </c>
      <c r="C43" t="s">
        <v>524</v>
      </c>
      <c r="E43" t="e">
        <v>#N/A</v>
      </c>
    </row>
    <row r="44" spans="1:5" hidden="1" x14ac:dyDescent="0.25">
      <c r="A44" t="s">
        <v>19</v>
      </c>
      <c r="B44" t="s">
        <v>68</v>
      </c>
      <c r="C44" t="s">
        <v>287</v>
      </c>
      <c r="E44">
        <v>0</v>
      </c>
    </row>
    <row r="45" spans="1:5" hidden="1" x14ac:dyDescent="0.25">
      <c r="A45" t="s">
        <v>19</v>
      </c>
      <c r="B45" t="s">
        <v>69</v>
      </c>
      <c r="C45" t="s">
        <v>287</v>
      </c>
      <c r="E45" t="s">
        <v>436</v>
      </c>
    </row>
    <row r="46" spans="1:5" hidden="1" x14ac:dyDescent="0.25">
      <c r="A46" t="s">
        <v>19</v>
      </c>
      <c r="B46" t="s">
        <v>70</v>
      </c>
      <c r="C46" t="s">
        <v>524</v>
      </c>
      <c r="E46" t="e">
        <v>#N/A</v>
      </c>
    </row>
    <row r="47" spans="1:5" hidden="1" x14ac:dyDescent="0.25">
      <c r="A47" t="s">
        <v>19</v>
      </c>
      <c r="B47" t="s">
        <v>71</v>
      </c>
      <c r="C47" t="s">
        <v>287</v>
      </c>
      <c r="E47" t="s">
        <v>435</v>
      </c>
    </row>
    <row r="48" spans="1:5" hidden="1" x14ac:dyDescent="0.25">
      <c r="A48" t="s">
        <v>19</v>
      </c>
      <c r="B48" t="s">
        <v>72</v>
      </c>
      <c r="C48" t="s">
        <v>524</v>
      </c>
      <c r="E48" t="e">
        <v>#N/A</v>
      </c>
    </row>
    <row r="49" spans="1:5" hidden="1" x14ac:dyDescent="0.25">
      <c r="A49" t="s">
        <v>19</v>
      </c>
      <c r="B49" t="s">
        <v>73</v>
      </c>
      <c r="C49" t="s">
        <v>287</v>
      </c>
      <c r="E49" t="s">
        <v>427</v>
      </c>
    </row>
    <row r="50" spans="1:5" hidden="1" x14ac:dyDescent="0.25">
      <c r="A50" t="s">
        <v>19</v>
      </c>
      <c r="B50" t="s">
        <v>74</v>
      </c>
      <c r="C50" t="s">
        <v>8</v>
      </c>
      <c r="E50" t="s">
        <v>454</v>
      </c>
    </row>
    <row r="51" spans="1:5" hidden="1" x14ac:dyDescent="0.25">
      <c r="A51" t="s">
        <v>19</v>
      </c>
      <c r="B51" t="s">
        <v>75</v>
      </c>
      <c r="C51" t="s">
        <v>8</v>
      </c>
      <c r="E51" t="s">
        <v>453</v>
      </c>
    </row>
    <row r="52" spans="1:5" hidden="1" x14ac:dyDescent="0.25">
      <c r="A52" t="s">
        <v>19</v>
      </c>
      <c r="B52" t="s">
        <v>76</v>
      </c>
      <c r="C52" t="s">
        <v>287</v>
      </c>
      <c r="E52">
        <v>0</v>
      </c>
    </row>
    <row r="53" spans="1:5" hidden="1" x14ac:dyDescent="0.25">
      <c r="A53" t="s">
        <v>19</v>
      </c>
      <c r="B53" t="s">
        <v>77</v>
      </c>
      <c r="C53" t="s">
        <v>287</v>
      </c>
      <c r="E53">
        <v>0</v>
      </c>
    </row>
    <row r="54" spans="1:5" hidden="1" x14ac:dyDescent="0.25">
      <c r="A54" t="s">
        <v>19</v>
      </c>
      <c r="B54" t="s">
        <v>78</v>
      </c>
      <c r="C54" t="s">
        <v>524</v>
      </c>
      <c r="E54" t="e">
        <v>#N/A</v>
      </c>
    </row>
    <row r="55" spans="1:5" hidden="1" x14ac:dyDescent="0.25">
      <c r="A55" t="s">
        <v>19</v>
      </c>
      <c r="B55" t="s">
        <v>79</v>
      </c>
      <c r="C55" t="s">
        <v>593</v>
      </c>
      <c r="E55" t="e">
        <v>#N/A</v>
      </c>
    </row>
    <row r="56" spans="1:5" hidden="1" x14ac:dyDescent="0.25">
      <c r="A56" t="s">
        <v>19</v>
      </c>
      <c r="B56" t="s">
        <v>80</v>
      </c>
      <c r="C56" t="s">
        <v>287</v>
      </c>
      <c r="E56" t="s">
        <v>438</v>
      </c>
    </row>
    <row r="57" spans="1:5" hidden="1" x14ac:dyDescent="0.25">
      <c r="A57" t="s">
        <v>19</v>
      </c>
      <c r="B57" t="s">
        <v>81</v>
      </c>
      <c r="C57" t="s">
        <v>288</v>
      </c>
      <c r="E57" t="s">
        <v>444</v>
      </c>
    </row>
    <row r="58" spans="1:5" hidden="1" x14ac:dyDescent="0.25">
      <c r="A58" t="s">
        <v>19</v>
      </c>
      <c r="B58" t="s">
        <v>82</v>
      </c>
      <c r="C58" t="s">
        <v>524</v>
      </c>
      <c r="E58" t="e">
        <v>#N/A</v>
      </c>
    </row>
    <row r="59" spans="1:5" hidden="1" x14ac:dyDescent="0.25">
      <c r="A59" t="s">
        <v>19</v>
      </c>
      <c r="B59" t="s">
        <v>83</v>
      </c>
      <c r="C59" t="s">
        <v>288</v>
      </c>
      <c r="E59" t="s">
        <v>443</v>
      </c>
    </row>
    <row r="60" spans="1:5" hidden="1" x14ac:dyDescent="0.25">
      <c r="A60" t="s">
        <v>19</v>
      </c>
      <c r="B60" t="s">
        <v>84</v>
      </c>
      <c r="C60" t="s">
        <v>524</v>
      </c>
      <c r="E60" t="e">
        <v>#N/A</v>
      </c>
    </row>
    <row r="61" spans="1:5" hidden="1" x14ac:dyDescent="0.25">
      <c r="A61" t="s">
        <v>19</v>
      </c>
      <c r="B61" t="s">
        <v>85</v>
      </c>
      <c r="C61" t="s">
        <v>524</v>
      </c>
      <c r="E61" t="s">
        <v>442</v>
      </c>
    </row>
    <row r="62" spans="1:5" hidden="1" x14ac:dyDescent="0.25">
      <c r="A62" t="s">
        <v>19</v>
      </c>
      <c r="B62" t="s">
        <v>86</v>
      </c>
      <c r="C62" t="s">
        <v>288</v>
      </c>
      <c r="E62" t="s">
        <v>445</v>
      </c>
    </row>
    <row r="63" spans="1:5" hidden="1" x14ac:dyDescent="0.25">
      <c r="A63" t="s">
        <v>19</v>
      </c>
      <c r="B63" t="s">
        <v>87</v>
      </c>
      <c r="C63" t="s">
        <v>288</v>
      </c>
      <c r="E63" t="e">
        <v>#N/A</v>
      </c>
    </row>
    <row r="64" spans="1:5" hidden="1" x14ac:dyDescent="0.25">
      <c r="A64" t="s">
        <v>19</v>
      </c>
      <c r="B64" t="s">
        <v>88</v>
      </c>
      <c r="C64" t="s">
        <v>287</v>
      </c>
      <c r="E64" t="s">
        <v>439</v>
      </c>
    </row>
    <row r="65" spans="1:5" hidden="1" x14ac:dyDescent="0.25">
      <c r="A65" t="s">
        <v>19</v>
      </c>
      <c r="B65" t="s">
        <v>89</v>
      </c>
      <c r="C65" t="s">
        <v>593</v>
      </c>
      <c r="E65" t="s">
        <v>446</v>
      </c>
    </row>
    <row r="66" spans="1:5" hidden="1" x14ac:dyDescent="0.25">
      <c r="A66" t="s">
        <v>19</v>
      </c>
      <c r="B66" t="s">
        <v>90</v>
      </c>
      <c r="C66" t="s">
        <v>593</v>
      </c>
      <c r="E66" t="s">
        <v>446</v>
      </c>
    </row>
    <row r="67" spans="1:5" hidden="1" x14ac:dyDescent="0.25">
      <c r="A67" t="s">
        <v>19</v>
      </c>
      <c r="B67" t="s">
        <v>91</v>
      </c>
      <c r="C67" t="s">
        <v>593</v>
      </c>
      <c r="E67" t="s">
        <v>446</v>
      </c>
    </row>
    <row r="68" spans="1:5" hidden="1" x14ac:dyDescent="0.25">
      <c r="A68" t="s">
        <v>19</v>
      </c>
      <c r="B68" t="s">
        <v>92</v>
      </c>
      <c r="C68" t="s">
        <v>291</v>
      </c>
      <c r="E68" t="s">
        <v>447</v>
      </c>
    </row>
    <row r="69" spans="1:5" hidden="1" x14ac:dyDescent="0.25">
      <c r="A69" t="s">
        <v>19</v>
      </c>
      <c r="B69" t="s">
        <v>93</v>
      </c>
      <c r="C69" t="s">
        <v>291</v>
      </c>
      <c r="E69" t="s">
        <v>446</v>
      </c>
    </row>
    <row r="70" spans="1:5" hidden="1" x14ac:dyDescent="0.25">
      <c r="A70" t="s">
        <v>19</v>
      </c>
      <c r="B70" t="s">
        <v>94</v>
      </c>
      <c r="C70" t="s">
        <v>593</v>
      </c>
      <c r="E70" t="s">
        <v>447</v>
      </c>
    </row>
    <row r="71" spans="1:5" hidden="1" x14ac:dyDescent="0.25">
      <c r="A71" t="s">
        <v>19</v>
      </c>
      <c r="B71" t="s">
        <v>95</v>
      </c>
      <c r="C71" t="s">
        <v>524</v>
      </c>
      <c r="E71">
        <v>0</v>
      </c>
    </row>
    <row r="72" spans="1:5" hidden="1" x14ac:dyDescent="0.25">
      <c r="A72" t="s">
        <v>96</v>
      </c>
      <c r="B72" t="s">
        <v>20</v>
      </c>
      <c r="C72" t="s">
        <v>592</v>
      </c>
      <c r="D72" t="e">
        <v>#N/A</v>
      </c>
      <c r="E72" t="s">
        <v>320</v>
      </c>
    </row>
    <row r="73" spans="1:5" hidden="1" x14ac:dyDescent="0.25">
      <c r="A73" t="s">
        <v>96</v>
      </c>
      <c r="B73" t="s">
        <v>21</v>
      </c>
      <c r="C73" t="s">
        <v>528</v>
      </c>
      <c r="D73">
        <v>32</v>
      </c>
      <c r="E73" t="s">
        <v>391</v>
      </c>
    </row>
    <row r="74" spans="1:5" hidden="1" x14ac:dyDescent="0.25">
      <c r="A74" t="s">
        <v>96</v>
      </c>
      <c r="B74" t="s">
        <v>23</v>
      </c>
      <c r="C74" t="s">
        <v>291</v>
      </c>
      <c r="D74" t="e">
        <v>#N/A</v>
      </c>
      <c r="E74" t="s">
        <v>392</v>
      </c>
    </row>
    <row r="75" spans="1:5" hidden="1" x14ac:dyDescent="0.25">
      <c r="A75" t="s">
        <v>96</v>
      </c>
      <c r="B75" t="s">
        <v>97</v>
      </c>
      <c r="C75" t="s">
        <v>529</v>
      </c>
      <c r="D75">
        <v>50</v>
      </c>
      <c r="E75" t="s">
        <v>399</v>
      </c>
    </row>
    <row r="76" spans="1:5" hidden="1" x14ac:dyDescent="0.25">
      <c r="A76" t="s">
        <v>96</v>
      </c>
      <c r="B76" t="s">
        <v>98</v>
      </c>
      <c r="C76" t="s">
        <v>8</v>
      </c>
      <c r="D76">
        <v>5</v>
      </c>
      <c r="E76" t="s">
        <v>400</v>
      </c>
    </row>
    <row r="77" spans="1:5" hidden="1" x14ac:dyDescent="0.25">
      <c r="A77" t="s">
        <v>96</v>
      </c>
      <c r="B77" t="s">
        <v>99</v>
      </c>
      <c r="C77" t="s">
        <v>9</v>
      </c>
      <c r="D77">
        <v>29</v>
      </c>
      <c r="E77" t="e">
        <v>#N/A</v>
      </c>
    </row>
    <row r="78" spans="1:5" hidden="1" x14ac:dyDescent="0.25">
      <c r="A78" t="s">
        <v>96</v>
      </c>
      <c r="B78" t="s">
        <v>100</v>
      </c>
      <c r="C78" t="s">
        <v>712</v>
      </c>
      <c r="D78">
        <v>1</v>
      </c>
      <c r="E78" t="s">
        <v>369</v>
      </c>
    </row>
    <row r="79" spans="1:5" hidden="1" x14ac:dyDescent="0.25">
      <c r="A79" t="s">
        <v>96</v>
      </c>
      <c r="B79" t="s">
        <v>101</v>
      </c>
      <c r="C79" t="s">
        <v>8</v>
      </c>
      <c r="D79">
        <v>13</v>
      </c>
      <c r="E79" t="s">
        <v>415</v>
      </c>
    </row>
    <row r="80" spans="1:5" hidden="1" x14ac:dyDescent="0.25">
      <c r="A80" t="s">
        <v>96</v>
      </c>
      <c r="B80" t="s">
        <v>102</v>
      </c>
      <c r="C80" t="s">
        <v>593</v>
      </c>
      <c r="D80" t="e">
        <v>#N/A</v>
      </c>
      <c r="E80" t="s">
        <v>389</v>
      </c>
    </row>
    <row r="81" spans="1:5" hidden="1" x14ac:dyDescent="0.25">
      <c r="A81" t="s">
        <v>96</v>
      </c>
      <c r="B81" t="s">
        <v>103</v>
      </c>
      <c r="C81" t="s">
        <v>9</v>
      </c>
      <c r="D81">
        <v>0</v>
      </c>
      <c r="E81" t="e">
        <v>#N/A</v>
      </c>
    </row>
    <row r="82" spans="1:5" hidden="1" x14ac:dyDescent="0.25">
      <c r="A82" t="s">
        <v>96</v>
      </c>
      <c r="B82" t="s">
        <v>31</v>
      </c>
      <c r="C82" t="s">
        <v>593</v>
      </c>
      <c r="D82" t="e">
        <v>#N/A</v>
      </c>
      <c r="E82" t="s">
        <v>408</v>
      </c>
    </row>
    <row r="83" spans="1:5" hidden="1" x14ac:dyDescent="0.25">
      <c r="A83" t="s">
        <v>96</v>
      </c>
      <c r="B83" t="s">
        <v>33</v>
      </c>
      <c r="C83" t="s">
        <v>593</v>
      </c>
      <c r="D83" t="e">
        <v>#N/A</v>
      </c>
      <c r="E83" t="s">
        <v>407</v>
      </c>
    </row>
    <row r="84" spans="1:5" hidden="1" x14ac:dyDescent="0.25">
      <c r="A84" t="s">
        <v>96</v>
      </c>
      <c r="B84" t="s">
        <v>104</v>
      </c>
      <c r="C84" t="s">
        <v>8</v>
      </c>
      <c r="D84">
        <v>0</v>
      </c>
      <c r="E84" t="s">
        <v>416</v>
      </c>
    </row>
    <row r="85" spans="1:5" hidden="1" x14ac:dyDescent="0.25">
      <c r="A85" t="s">
        <v>96</v>
      </c>
      <c r="B85" t="s">
        <v>105</v>
      </c>
      <c r="C85" t="s">
        <v>712</v>
      </c>
      <c r="D85">
        <v>1</v>
      </c>
      <c r="E85" t="e">
        <v>#N/A</v>
      </c>
    </row>
    <row r="86" spans="1:5" hidden="1" x14ac:dyDescent="0.25">
      <c r="A86" t="s">
        <v>96</v>
      </c>
      <c r="B86" t="s">
        <v>106</v>
      </c>
      <c r="C86" t="s">
        <v>9</v>
      </c>
      <c r="D86">
        <v>26</v>
      </c>
      <c r="E86" t="e">
        <v>#N/A</v>
      </c>
    </row>
    <row r="87" spans="1:5" hidden="1" x14ac:dyDescent="0.25">
      <c r="A87" t="s">
        <v>96</v>
      </c>
      <c r="B87" t="s">
        <v>107</v>
      </c>
      <c r="C87" t="s">
        <v>712</v>
      </c>
      <c r="D87">
        <v>1</v>
      </c>
      <c r="E87" t="e">
        <v>#N/A</v>
      </c>
    </row>
    <row r="88" spans="1:5" hidden="1" x14ac:dyDescent="0.25">
      <c r="A88" t="s">
        <v>96</v>
      </c>
      <c r="B88" t="s">
        <v>108</v>
      </c>
      <c r="C88" t="s">
        <v>9</v>
      </c>
      <c r="D88">
        <v>20</v>
      </c>
      <c r="E88" t="e">
        <v>#N/A</v>
      </c>
    </row>
    <row r="89" spans="1:5" hidden="1" x14ac:dyDescent="0.25">
      <c r="A89" t="s">
        <v>96</v>
      </c>
      <c r="B89" t="s">
        <v>109</v>
      </c>
      <c r="C89" t="s">
        <v>8</v>
      </c>
      <c r="D89">
        <v>16</v>
      </c>
      <c r="E89" t="s">
        <v>418</v>
      </c>
    </row>
    <row r="90" spans="1:5" hidden="1" x14ac:dyDescent="0.25">
      <c r="A90" t="s">
        <v>96</v>
      </c>
      <c r="B90" t="s">
        <v>110</v>
      </c>
      <c r="C90" t="s">
        <v>9</v>
      </c>
      <c r="D90">
        <v>0</v>
      </c>
      <c r="E90">
        <v>0</v>
      </c>
    </row>
    <row r="91" spans="1:5" hidden="1" x14ac:dyDescent="0.25">
      <c r="A91" t="s">
        <v>96</v>
      </c>
      <c r="B91" t="s">
        <v>111</v>
      </c>
      <c r="C91" t="s">
        <v>9</v>
      </c>
      <c r="D91">
        <v>2</v>
      </c>
      <c r="E91" t="e">
        <v>#N/A</v>
      </c>
    </row>
    <row r="92" spans="1:5" hidden="1" x14ac:dyDescent="0.25">
      <c r="A92" t="s">
        <v>96</v>
      </c>
      <c r="B92" t="s">
        <v>112</v>
      </c>
      <c r="C92" t="s">
        <v>712</v>
      </c>
      <c r="D92">
        <v>1</v>
      </c>
      <c r="E92" t="s">
        <v>414</v>
      </c>
    </row>
    <row r="93" spans="1:5" hidden="1" x14ac:dyDescent="0.25">
      <c r="A93" t="s">
        <v>96</v>
      </c>
      <c r="B93" t="s">
        <v>113</v>
      </c>
      <c r="C93" t="s">
        <v>8</v>
      </c>
      <c r="D93">
        <v>12</v>
      </c>
      <c r="E93" t="s">
        <v>338</v>
      </c>
    </row>
    <row r="94" spans="1:5" hidden="1" x14ac:dyDescent="0.25">
      <c r="A94" t="s">
        <v>96</v>
      </c>
      <c r="B94" t="s">
        <v>114</v>
      </c>
      <c r="C94" t="s">
        <v>8</v>
      </c>
      <c r="D94">
        <v>9</v>
      </c>
      <c r="E94" t="s">
        <v>341</v>
      </c>
    </row>
    <row r="95" spans="1:5" hidden="1" x14ac:dyDescent="0.25">
      <c r="A95" t="s">
        <v>96</v>
      </c>
      <c r="B95" t="s">
        <v>115</v>
      </c>
      <c r="C95" t="s">
        <v>9</v>
      </c>
      <c r="D95">
        <v>30</v>
      </c>
      <c r="E95" t="e">
        <v>#N/A</v>
      </c>
    </row>
    <row r="96" spans="1:5" hidden="1" x14ac:dyDescent="0.25">
      <c r="A96" t="s">
        <v>96</v>
      </c>
      <c r="B96" t="s">
        <v>116</v>
      </c>
      <c r="C96" t="s">
        <v>6</v>
      </c>
      <c r="D96">
        <v>3</v>
      </c>
      <c r="E96" t="s">
        <v>351</v>
      </c>
    </row>
    <row r="97" spans="1:5" hidden="1" x14ac:dyDescent="0.25">
      <c r="A97" t="s">
        <v>96</v>
      </c>
      <c r="B97" t="s">
        <v>117</v>
      </c>
      <c r="C97" t="s">
        <v>9</v>
      </c>
      <c r="D97">
        <v>29</v>
      </c>
      <c r="E97" t="e">
        <v>#N/A</v>
      </c>
    </row>
    <row r="98" spans="1:5" hidden="1" x14ac:dyDescent="0.25">
      <c r="A98" t="s">
        <v>96</v>
      </c>
      <c r="B98" t="s">
        <v>118</v>
      </c>
      <c r="C98" t="s">
        <v>6</v>
      </c>
      <c r="D98">
        <v>2</v>
      </c>
      <c r="E98" t="s">
        <v>352</v>
      </c>
    </row>
    <row r="99" spans="1:5" hidden="1" x14ac:dyDescent="0.25">
      <c r="A99" t="s">
        <v>96</v>
      </c>
      <c r="B99" t="s">
        <v>119</v>
      </c>
      <c r="C99" t="s">
        <v>289</v>
      </c>
      <c r="D99">
        <v>112</v>
      </c>
      <c r="E99" t="s">
        <v>349</v>
      </c>
    </row>
    <row r="100" spans="1:5" hidden="1" x14ac:dyDescent="0.25">
      <c r="A100" t="s">
        <v>96</v>
      </c>
      <c r="B100" t="s">
        <v>120</v>
      </c>
      <c r="C100" t="s">
        <v>9</v>
      </c>
      <c r="D100">
        <v>35</v>
      </c>
      <c r="E100" t="e">
        <v>#N/A</v>
      </c>
    </row>
    <row r="101" spans="1:5" hidden="1" x14ac:dyDescent="0.25">
      <c r="A101" t="s">
        <v>96</v>
      </c>
      <c r="B101" t="s">
        <v>121</v>
      </c>
      <c r="C101" t="s">
        <v>6</v>
      </c>
      <c r="D101">
        <v>5</v>
      </c>
      <c r="E101" t="s">
        <v>350</v>
      </c>
    </row>
    <row r="102" spans="1:5" hidden="1" x14ac:dyDescent="0.25">
      <c r="A102" t="s">
        <v>96</v>
      </c>
      <c r="B102" t="s">
        <v>122</v>
      </c>
      <c r="C102" t="s">
        <v>289</v>
      </c>
      <c r="D102">
        <v>133</v>
      </c>
      <c r="E102" t="s">
        <v>347</v>
      </c>
    </row>
    <row r="103" spans="1:5" hidden="1" x14ac:dyDescent="0.25">
      <c r="A103" t="s">
        <v>96</v>
      </c>
      <c r="B103" t="s">
        <v>38</v>
      </c>
      <c r="C103" t="s">
        <v>8</v>
      </c>
      <c r="D103">
        <v>16</v>
      </c>
      <c r="E103" t="s">
        <v>409</v>
      </c>
    </row>
    <row r="104" spans="1:5" hidden="1" x14ac:dyDescent="0.25">
      <c r="A104" t="s">
        <v>96</v>
      </c>
      <c r="B104" t="s">
        <v>123</v>
      </c>
      <c r="C104" t="s">
        <v>8</v>
      </c>
      <c r="D104">
        <v>0</v>
      </c>
      <c r="E104" t="s">
        <v>393</v>
      </c>
    </row>
    <row r="105" spans="1:5" hidden="1" x14ac:dyDescent="0.25">
      <c r="A105" t="s">
        <v>96</v>
      </c>
      <c r="B105" t="s">
        <v>25</v>
      </c>
      <c r="C105" t="s">
        <v>8</v>
      </c>
      <c r="D105">
        <v>12</v>
      </c>
      <c r="E105">
        <v>0</v>
      </c>
    </row>
    <row r="106" spans="1:5" hidden="1" x14ac:dyDescent="0.25">
      <c r="A106" t="s">
        <v>96</v>
      </c>
      <c r="B106" t="s">
        <v>27</v>
      </c>
      <c r="C106" t="s">
        <v>290</v>
      </c>
      <c r="D106" t="e">
        <v>#N/A</v>
      </c>
      <c r="E106">
        <v>0</v>
      </c>
    </row>
    <row r="107" spans="1:5" hidden="1" x14ac:dyDescent="0.25">
      <c r="A107" t="s">
        <v>96</v>
      </c>
      <c r="B107" t="s">
        <v>124</v>
      </c>
      <c r="C107" t="s">
        <v>9</v>
      </c>
      <c r="D107">
        <v>53</v>
      </c>
      <c r="E107" t="e">
        <v>#N/A</v>
      </c>
    </row>
    <row r="108" spans="1:5" hidden="1" x14ac:dyDescent="0.25">
      <c r="A108" t="s">
        <v>96</v>
      </c>
      <c r="B108" t="s">
        <v>125</v>
      </c>
      <c r="C108" t="s">
        <v>712</v>
      </c>
      <c r="D108">
        <v>1</v>
      </c>
      <c r="E108" t="s">
        <v>376</v>
      </c>
    </row>
    <row r="109" spans="1:5" hidden="1" x14ac:dyDescent="0.25">
      <c r="A109" t="s">
        <v>96</v>
      </c>
      <c r="B109" t="s">
        <v>126</v>
      </c>
      <c r="C109" t="s">
        <v>8</v>
      </c>
      <c r="D109">
        <v>0</v>
      </c>
      <c r="E109" t="s">
        <v>402</v>
      </c>
    </row>
    <row r="110" spans="1:5" ht="75" hidden="1" x14ac:dyDescent="0.25">
      <c r="A110" t="s">
        <v>96</v>
      </c>
      <c r="B110" t="s">
        <v>127</v>
      </c>
      <c r="C110" t="s">
        <v>528</v>
      </c>
      <c r="D110">
        <v>32</v>
      </c>
      <c r="E110" s="14" t="s">
        <v>422</v>
      </c>
    </row>
    <row r="111" spans="1:5" hidden="1" x14ac:dyDescent="0.25">
      <c r="A111" t="s">
        <v>96</v>
      </c>
      <c r="B111" t="s">
        <v>128</v>
      </c>
      <c r="C111" t="s">
        <v>593</v>
      </c>
      <c r="D111" t="e">
        <v>#N/A</v>
      </c>
      <c r="E111" t="s">
        <v>354</v>
      </c>
    </row>
    <row r="112" spans="1:5" hidden="1" x14ac:dyDescent="0.25">
      <c r="A112" t="s">
        <v>96</v>
      </c>
      <c r="B112" t="s">
        <v>129</v>
      </c>
      <c r="C112" t="s">
        <v>9</v>
      </c>
      <c r="D112">
        <v>58</v>
      </c>
      <c r="E112" t="s">
        <v>333</v>
      </c>
    </row>
    <row r="113" spans="1:5" hidden="1" x14ac:dyDescent="0.25">
      <c r="A113" t="s">
        <v>96</v>
      </c>
      <c r="B113" t="s">
        <v>130</v>
      </c>
      <c r="C113" t="s">
        <v>9</v>
      </c>
      <c r="D113">
        <v>50</v>
      </c>
      <c r="E113" t="s">
        <v>420</v>
      </c>
    </row>
    <row r="114" spans="1:5" hidden="1" x14ac:dyDescent="0.25">
      <c r="A114" t="s">
        <v>96</v>
      </c>
      <c r="B114" t="s">
        <v>131</v>
      </c>
      <c r="C114" t="s">
        <v>9</v>
      </c>
      <c r="D114" t="e">
        <v>#N/A</v>
      </c>
      <c r="E114" t="s">
        <v>419</v>
      </c>
    </row>
    <row r="115" spans="1:5" hidden="1" x14ac:dyDescent="0.25">
      <c r="A115" t="s">
        <v>96</v>
      </c>
      <c r="B115" t="s">
        <v>132</v>
      </c>
      <c r="C115" t="s">
        <v>529</v>
      </c>
      <c r="D115">
        <v>722</v>
      </c>
      <c r="E115">
        <v>0</v>
      </c>
    </row>
    <row r="116" spans="1:5" hidden="1" x14ac:dyDescent="0.25">
      <c r="A116" t="s">
        <v>96</v>
      </c>
      <c r="B116" t="s">
        <v>133</v>
      </c>
      <c r="C116" t="s">
        <v>289</v>
      </c>
      <c r="D116">
        <v>202</v>
      </c>
      <c r="E116" t="e">
        <v>#N/A</v>
      </c>
    </row>
    <row r="117" spans="1:5" hidden="1" x14ac:dyDescent="0.25">
      <c r="A117" t="s">
        <v>96</v>
      </c>
      <c r="B117" t="s">
        <v>134</v>
      </c>
      <c r="C117" t="s">
        <v>291</v>
      </c>
      <c r="D117" t="e">
        <v>#N/A</v>
      </c>
      <c r="E117">
        <v>0</v>
      </c>
    </row>
    <row r="118" spans="1:5" hidden="1" x14ac:dyDescent="0.25">
      <c r="A118" t="s">
        <v>96</v>
      </c>
      <c r="B118" t="s">
        <v>135</v>
      </c>
      <c r="C118" t="s">
        <v>9</v>
      </c>
      <c r="D118">
        <v>26</v>
      </c>
      <c r="E118" t="e">
        <v>#N/A</v>
      </c>
    </row>
    <row r="119" spans="1:5" hidden="1" x14ac:dyDescent="0.25">
      <c r="A119" t="s">
        <v>96</v>
      </c>
      <c r="B119" t="s">
        <v>136</v>
      </c>
      <c r="C119" t="s">
        <v>712</v>
      </c>
      <c r="D119">
        <v>1</v>
      </c>
      <c r="E119" t="e">
        <v>#N/A</v>
      </c>
    </row>
    <row r="120" spans="1:5" hidden="1" x14ac:dyDescent="0.25">
      <c r="A120" t="s">
        <v>96</v>
      </c>
      <c r="B120" t="s">
        <v>137</v>
      </c>
      <c r="C120" t="s">
        <v>9</v>
      </c>
      <c r="D120">
        <v>25</v>
      </c>
      <c r="E120" t="e">
        <v>#N/A</v>
      </c>
    </row>
    <row r="121" spans="1:5" hidden="1" x14ac:dyDescent="0.25">
      <c r="A121" t="s">
        <v>96</v>
      </c>
      <c r="B121" t="s">
        <v>138</v>
      </c>
      <c r="C121" t="s">
        <v>9</v>
      </c>
      <c r="D121">
        <v>72</v>
      </c>
      <c r="E121" t="s">
        <v>348</v>
      </c>
    </row>
    <row r="122" spans="1:5" hidden="1" x14ac:dyDescent="0.25">
      <c r="A122" t="s">
        <v>96</v>
      </c>
      <c r="B122" t="s">
        <v>139</v>
      </c>
      <c r="C122" t="s">
        <v>9</v>
      </c>
      <c r="D122">
        <v>60</v>
      </c>
      <c r="E122" t="e">
        <v>#N/A</v>
      </c>
    </row>
    <row r="123" spans="1:5" hidden="1" x14ac:dyDescent="0.25">
      <c r="A123" t="s">
        <v>96</v>
      </c>
      <c r="B123" t="s">
        <v>140</v>
      </c>
      <c r="C123" t="s">
        <v>712</v>
      </c>
      <c r="D123">
        <v>1</v>
      </c>
      <c r="E123" t="s">
        <v>413</v>
      </c>
    </row>
    <row r="124" spans="1:5" hidden="1" x14ac:dyDescent="0.25">
      <c r="A124" t="s">
        <v>96</v>
      </c>
      <c r="B124" t="s">
        <v>141</v>
      </c>
      <c r="C124" t="s">
        <v>290</v>
      </c>
      <c r="D124" t="e">
        <v>#N/A</v>
      </c>
      <c r="E124" t="s">
        <v>396</v>
      </c>
    </row>
    <row r="125" spans="1:5" hidden="1" x14ac:dyDescent="0.25">
      <c r="A125" t="s">
        <v>96</v>
      </c>
      <c r="B125" t="s">
        <v>142</v>
      </c>
      <c r="C125" t="s">
        <v>6</v>
      </c>
      <c r="D125">
        <v>0</v>
      </c>
      <c r="E125" t="e">
        <v>#N/A</v>
      </c>
    </row>
    <row r="126" spans="1:5" hidden="1" x14ac:dyDescent="0.25">
      <c r="A126" t="s">
        <v>96</v>
      </c>
      <c r="B126" t="s">
        <v>143</v>
      </c>
      <c r="C126" t="s">
        <v>290</v>
      </c>
      <c r="D126" t="e">
        <v>#N/A</v>
      </c>
      <c r="E126" t="s">
        <v>334</v>
      </c>
    </row>
    <row r="127" spans="1:5" hidden="1" x14ac:dyDescent="0.25">
      <c r="A127" t="s">
        <v>96</v>
      </c>
      <c r="B127" t="s">
        <v>144</v>
      </c>
      <c r="C127" t="s">
        <v>712</v>
      </c>
      <c r="D127">
        <v>1</v>
      </c>
      <c r="E127" t="e">
        <v>#N/A</v>
      </c>
    </row>
    <row r="128" spans="1:5" hidden="1" x14ac:dyDescent="0.25">
      <c r="A128" t="s">
        <v>96</v>
      </c>
      <c r="B128" t="s">
        <v>145</v>
      </c>
      <c r="C128" t="s">
        <v>9</v>
      </c>
      <c r="D128">
        <v>21</v>
      </c>
      <c r="E128" t="e">
        <v>#N/A</v>
      </c>
    </row>
    <row r="129" spans="1:5" hidden="1" x14ac:dyDescent="0.25">
      <c r="A129" t="s">
        <v>96</v>
      </c>
      <c r="B129" t="s">
        <v>146</v>
      </c>
      <c r="C129" t="s">
        <v>529</v>
      </c>
      <c r="D129">
        <v>341</v>
      </c>
      <c r="E129" t="e">
        <v>#N/A</v>
      </c>
    </row>
    <row r="130" spans="1:5" hidden="1" x14ac:dyDescent="0.25">
      <c r="A130" t="s">
        <v>96</v>
      </c>
      <c r="B130" t="s">
        <v>147</v>
      </c>
      <c r="C130" t="s">
        <v>9</v>
      </c>
      <c r="D130">
        <v>20</v>
      </c>
      <c r="E130" t="e">
        <v>#N/A</v>
      </c>
    </row>
    <row r="131" spans="1:5" hidden="1" x14ac:dyDescent="0.25">
      <c r="A131" t="s">
        <v>96</v>
      </c>
      <c r="B131" t="s">
        <v>148</v>
      </c>
      <c r="C131" t="s">
        <v>712</v>
      </c>
      <c r="D131">
        <v>1</v>
      </c>
      <c r="E131" t="s">
        <v>337</v>
      </c>
    </row>
    <row r="132" spans="1:5" hidden="1" x14ac:dyDescent="0.25">
      <c r="A132" t="s">
        <v>96</v>
      </c>
      <c r="B132" t="s">
        <v>149</v>
      </c>
      <c r="C132" t="s">
        <v>9</v>
      </c>
      <c r="D132">
        <v>30</v>
      </c>
      <c r="E132" t="s">
        <v>343</v>
      </c>
    </row>
    <row r="133" spans="1:5" hidden="1" x14ac:dyDescent="0.25">
      <c r="A133" t="s">
        <v>96</v>
      </c>
      <c r="B133" t="s">
        <v>150</v>
      </c>
      <c r="C133" t="s">
        <v>291</v>
      </c>
      <c r="D133" t="e">
        <v>#N/A</v>
      </c>
      <c r="E133" t="s">
        <v>356</v>
      </c>
    </row>
    <row r="134" spans="1:5" hidden="1" x14ac:dyDescent="0.25">
      <c r="A134" t="s">
        <v>96</v>
      </c>
      <c r="B134" t="s">
        <v>151</v>
      </c>
      <c r="C134" t="s">
        <v>291</v>
      </c>
      <c r="D134" t="e">
        <v>#N/A</v>
      </c>
      <c r="E134" t="s">
        <v>355</v>
      </c>
    </row>
    <row r="135" spans="1:5" hidden="1" x14ac:dyDescent="0.25">
      <c r="A135" t="s">
        <v>96</v>
      </c>
      <c r="B135" t="s">
        <v>152</v>
      </c>
      <c r="C135" t="s">
        <v>8</v>
      </c>
      <c r="D135">
        <v>19</v>
      </c>
      <c r="E135" t="s">
        <v>362</v>
      </c>
    </row>
    <row r="136" spans="1:5" hidden="1" x14ac:dyDescent="0.25">
      <c r="A136" t="s">
        <v>96</v>
      </c>
      <c r="B136" t="s">
        <v>153</v>
      </c>
      <c r="C136" t="s">
        <v>9</v>
      </c>
      <c r="D136">
        <v>29</v>
      </c>
      <c r="E136" t="e">
        <v>#N/A</v>
      </c>
    </row>
    <row r="137" spans="1:5" hidden="1" x14ac:dyDescent="0.25">
      <c r="A137" t="s">
        <v>96</v>
      </c>
      <c r="B137" t="s">
        <v>154</v>
      </c>
      <c r="C137" t="s">
        <v>6</v>
      </c>
      <c r="D137">
        <v>4</v>
      </c>
      <c r="E137" t="e">
        <v>#N/A</v>
      </c>
    </row>
    <row r="138" spans="1:5" hidden="1" x14ac:dyDescent="0.25">
      <c r="A138" t="s">
        <v>96</v>
      </c>
      <c r="B138" t="s">
        <v>155</v>
      </c>
      <c r="C138" t="s">
        <v>8</v>
      </c>
      <c r="D138">
        <v>0</v>
      </c>
      <c r="E138" t="s">
        <v>465</v>
      </c>
    </row>
    <row r="139" spans="1:5" hidden="1" x14ac:dyDescent="0.25">
      <c r="A139" t="s">
        <v>96</v>
      </c>
      <c r="B139" t="s">
        <v>156</v>
      </c>
      <c r="C139" t="s">
        <v>9</v>
      </c>
      <c r="D139">
        <v>51</v>
      </c>
      <c r="E139" t="s">
        <v>382</v>
      </c>
    </row>
    <row r="140" spans="1:5" hidden="1" x14ac:dyDescent="0.25">
      <c r="A140" t="s">
        <v>96</v>
      </c>
      <c r="B140" t="s">
        <v>157</v>
      </c>
      <c r="C140" t="s">
        <v>9</v>
      </c>
      <c r="D140">
        <v>54</v>
      </c>
      <c r="E140" t="s">
        <v>385</v>
      </c>
    </row>
    <row r="141" spans="1:5" hidden="1" x14ac:dyDescent="0.25">
      <c r="A141" t="s">
        <v>96</v>
      </c>
      <c r="B141" t="s">
        <v>158</v>
      </c>
      <c r="C141" t="s">
        <v>9</v>
      </c>
      <c r="D141">
        <v>20</v>
      </c>
      <c r="E141" t="e">
        <v>#N/A</v>
      </c>
    </row>
    <row r="142" spans="1:5" hidden="1" x14ac:dyDescent="0.25">
      <c r="A142" t="s">
        <v>96</v>
      </c>
      <c r="B142" t="s">
        <v>159</v>
      </c>
      <c r="C142" t="s">
        <v>712</v>
      </c>
      <c r="D142">
        <v>1</v>
      </c>
      <c r="E142" t="s">
        <v>335</v>
      </c>
    </row>
    <row r="143" spans="1:5" hidden="1" x14ac:dyDescent="0.25">
      <c r="A143" t="s">
        <v>96</v>
      </c>
      <c r="B143" t="s">
        <v>160</v>
      </c>
      <c r="C143" t="s">
        <v>593</v>
      </c>
      <c r="D143" t="e">
        <v>#N/A</v>
      </c>
      <c r="E143" t="s">
        <v>328</v>
      </c>
    </row>
    <row r="144" spans="1:5" hidden="1" x14ac:dyDescent="0.25">
      <c r="A144" t="s">
        <v>96</v>
      </c>
      <c r="B144" t="s">
        <v>161</v>
      </c>
      <c r="C144" t="s">
        <v>9</v>
      </c>
      <c r="D144">
        <v>6</v>
      </c>
      <c r="E144" t="e">
        <v>#N/A</v>
      </c>
    </row>
    <row r="145" spans="1:5" hidden="1" x14ac:dyDescent="0.25">
      <c r="A145" t="s">
        <v>96</v>
      </c>
      <c r="B145" t="s">
        <v>162</v>
      </c>
      <c r="C145" t="s">
        <v>291</v>
      </c>
      <c r="D145" t="e">
        <v>#N/A</v>
      </c>
      <c r="E145" t="e">
        <v>#N/A</v>
      </c>
    </row>
    <row r="146" spans="1:5" hidden="1" x14ac:dyDescent="0.25">
      <c r="A146" t="s">
        <v>96</v>
      </c>
      <c r="B146" t="s">
        <v>163</v>
      </c>
      <c r="C146" t="s">
        <v>8</v>
      </c>
      <c r="D146">
        <v>11</v>
      </c>
      <c r="E146" t="s">
        <v>365</v>
      </c>
    </row>
    <row r="147" spans="1:5" hidden="1" x14ac:dyDescent="0.25">
      <c r="A147" t="s">
        <v>96</v>
      </c>
      <c r="B147" t="s">
        <v>164</v>
      </c>
      <c r="C147" t="s">
        <v>593</v>
      </c>
      <c r="D147" t="e">
        <v>#N/A</v>
      </c>
      <c r="E147" t="s">
        <v>381</v>
      </c>
    </row>
    <row r="148" spans="1:5" hidden="1" x14ac:dyDescent="0.25">
      <c r="A148" t="s">
        <v>96</v>
      </c>
      <c r="B148" t="s">
        <v>55</v>
      </c>
      <c r="C148" t="s">
        <v>593</v>
      </c>
      <c r="D148" t="e">
        <v>#N/A</v>
      </c>
      <c r="E148" t="s">
        <v>330</v>
      </c>
    </row>
    <row r="149" spans="1:5" hidden="1" x14ac:dyDescent="0.25">
      <c r="A149" t="s">
        <v>96</v>
      </c>
      <c r="B149" t="s">
        <v>165</v>
      </c>
      <c r="C149" t="s">
        <v>9</v>
      </c>
      <c r="D149">
        <v>47</v>
      </c>
      <c r="E149" t="e">
        <v>#N/A</v>
      </c>
    </row>
    <row r="150" spans="1:5" hidden="1" x14ac:dyDescent="0.25">
      <c r="A150" t="s">
        <v>96</v>
      </c>
      <c r="B150" t="s">
        <v>166</v>
      </c>
      <c r="C150" t="s">
        <v>6</v>
      </c>
      <c r="D150">
        <v>4</v>
      </c>
      <c r="E150" t="e">
        <v>#N/A</v>
      </c>
    </row>
    <row r="151" spans="1:5" hidden="1" x14ac:dyDescent="0.25">
      <c r="A151" t="s">
        <v>96</v>
      </c>
      <c r="B151" t="s">
        <v>167</v>
      </c>
      <c r="C151" t="s">
        <v>8</v>
      </c>
      <c r="D151">
        <v>0</v>
      </c>
      <c r="E151" t="s">
        <v>401</v>
      </c>
    </row>
    <row r="152" spans="1:5" hidden="1" x14ac:dyDescent="0.25">
      <c r="A152" t="s">
        <v>96</v>
      </c>
      <c r="B152" t="s">
        <v>168</v>
      </c>
      <c r="C152" t="s">
        <v>9</v>
      </c>
      <c r="D152">
        <v>20</v>
      </c>
      <c r="E152" t="e">
        <v>#N/A</v>
      </c>
    </row>
    <row r="153" spans="1:5" hidden="1" x14ac:dyDescent="0.25">
      <c r="A153" t="s">
        <v>96</v>
      </c>
      <c r="B153" t="s">
        <v>56</v>
      </c>
      <c r="C153" t="s">
        <v>6</v>
      </c>
      <c r="D153">
        <v>9</v>
      </c>
      <c r="E153" t="s">
        <v>405</v>
      </c>
    </row>
    <row r="154" spans="1:5" hidden="1" x14ac:dyDescent="0.25">
      <c r="A154" t="s">
        <v>96</v>
      </c>
      <c r="B154" t="s">
        <v>57</v>
      </c>
      <c r="C154" t="s">
        <v>593</v>
      </c>
      <c r="D154" t="e">
        <v>#N/A</v>
      </c>
      <c r="E154" t="s">
        <v>403</v>
      </c>
    </row>
    <row r="155" spans="1:5" hidden="1" x14ac:dyDescent="0.25">
      <c r="A155" t="s">
        <v>96</v>
      </c>
      <c r="B155" t="s">
        <v>58</v>
      </c>
      <c r="C155" t="s">
        <v>6</v>
      </c>
      <c r="D155">
        <v>0</v>
      </c>
      <c r="E155" t="s">
        <v>404</v>
      </c>
    </row>
    <row r="156" spans="1:5" hidden="1" x14ac:dyDescent="0.25">
      <c r="A156" t="s">
        <v>96</v>
      </c>
      <c r="B156" t="s">
        <v>59</v>
      </c>
      <c r="C156" t="s">
        <v>593</v>
      </c>
      <c r="D156" t="e">
        <v>#N/A</v>
      </c>
      <c r="E156" t="e">
        <v>#N/A</v>
      </c>
    </row>
    <row r="157" spans="1:5" hidden="1" x14ac:dyDescent="0.25">
      <c r="A157" t="s">
        <v>96</v>
      </c>
      <c r="B157" t="s">
        <v>60</v>
      </c>
      <c r="C157" t="s">
        <v>594</v>
      </c>
      <c r="D157" t="e">
        <v>#N/A</v>
      </c>
      <c r="E157" t="s">
        <v>325</v>
      </c>
    </row>
    <row r="158" spans="1:5" hidden="1" x14ac:dyDescent="0.25">
      <c r="A158" t="s">
        <v>96</v>
      </c>
      <c r="B158" t="s">
        <v>169</v>
      </c>
      <c r="C158" t="s">
        <v>290</v>
      </c>
      <c r="D158" t="e">
        <v>#N/A</v>
      </c>
      <c r="E158" t="s">
        <v>339</v>
      </c>
    </row>
    <row r="159" spans="1:5" hidden="1" x14ac:dyDescent="0.25">
      <c r="A159" t="s">
        <v>96</v>
      </c>
      <c r="B159" t="s">
        <v>170</v>
      </c>
      <c r="C159" t="s">
        <v>290</v>
      </c>
      <c r="D159" t="e">
        <v>#N/A</v>
      </c>
      <c r="E159" t="s">
        <v>363</v>
      </c>
    </row>
    <row r="160" spans="1:5" hidden="1" x14ac:dyDescent="0.25">
      <c r="A160" t="s">
        <v>96</v>
      </c>
      <c r="B160" t="s">
        <v>171</v>
      </c>
      <c r="C160" t="s">
        <v>9</v>
      </c>
      <c r="D160">
        <v>55</v>
      </c>
      <c r="E160" t="e">
        <v>#N/A</v>
      </c>
    </row>
    <row r="161" spans="1:5" hidden="1" x14ac:dyDescent="0.25">
      <c r="A161" t="s">
        <v>96</v>
      </c>
      <c r="B161" t="s">
        <v>172</v>
      </c>
      <c r="C161" t="s">
        <v>8</v>
      </c>
      <c r="D161">
        <v>22</v>
      </c>
      <c r="E161" t="s">
        <v>340</v>
      </c>
    </row>
    <row r="162" spans="1:5" hidden="1" x14ac:dyDescent="0.25">
      <c r="A162" t="s">
        <v>96</v>
      </c>
      <c r="B162" t="s">
        <v>173</v>
      </c>
      <c r="C162" t="s">
        <v>9</v>
      </c>
      <c r="D162">
        <v>55</v>
      </c>
      <c r="E162" t="e">
        <v>#N/A</v>
      </c>
    </row>
    <row r="163" spans="1:5" hidden="1" x14ac:dyDescent="0.25">
      <c r="A163" t="s">
        <v>96</v>
      </c>
      <c r="B163" t="s">
        <v>174</v>
      </c>
      <c r="C163" t="s">
        <v>9</v>
      </c>
      <c r="D163">
        <v>55</v>
      </c>
      <c r="E163" t="s">
        <v>364</v>
      </c>
    </row>
    <row r="164" spans="1:5" hidden="1" x14ac:dyDescent="0.25">
      <c r="A164" t="s">
        <v>96</v>
      </c>
      <c r="B164" t="s">
        <v>175</v>
      </c>
      <c r="C164" t="s">
        <v>8</v>
      </c>
      <c r="D164">
        <v>0</v>
      </c>
      <c r="E164" t="e">
        <v>#N/A</v>
      </c>
    </row>
    <row r="165" spans="1:5" hidden="1" x14ac:dyDescent="0.25">
      <c r="A165" t="s">
        <v>96</v>
      </c>
      <c r="B165" t="s">
        <v>176</v>
      </c>
      <c r="C165" t="s">
        <v>290</v>
      </c>
      <c r="D165" t="e">
        <v>#N/A</v>
      </c>
      <c r="E165" t="e">
        <v>#N/A</v>
      </c>
    </row>
    <row r="166" spans="1:5" hidden="1" x14ac:dyDescent="0.25">
      <c r="A166" t="s">
        <v>96</v>
      </c>
      <c r="B166" t="s">
        <v>29</v>
      </c>
      <c r="C166" t="s">
        <v>8</v>
      </c>
      <c r="D166">
        <v>12</v>
      </c>
      <c r="E166">
        <v>0</v>
      </c>
    </row>
    <row r="167" spans="1:5" hidden="1" x14ac:dyDescent="0.25">
      <c r="A167" t="s">
        <v>96</v>
      </c>
      <c r="B167" t="s">
        <v>30</v>
      </c>
      <c r="C167" t="s">
        <v>290</v>
      </c>
      <c r="D167" t="e">
        <v>#N/A</v>
      </c>
      <c r="E167">
        <v>0</v>
      </c>
    </row>
    <row r="168" spans="1:5" hidden="1" x14ac:dyDescent="0.25">
      <c r="A168" t="s">
        <v>96</v>
      </c>
      <c r="B168" t="s">
        <v>177</v>
      </c>
      <c r="C168" t="s">
        <v>8</v>
      </c>
      <c r="D168">
        <v>0</v>
      </c>
      <c r="E168" t="s">
        <v>398</v>
      </c>
    </row>
    <row r="169" spans="1:5" hidden="1" x14ac:dyDescent="0.25">
      <c r="A169" t="s">
        <v>96</v>
      </c>
      <c r="B169" t="s">
        <v>63</v>
      </c>
      <c r="C169" t="s">
        <v>9</v>
      </c>
      <c r="D169">
        <v>63</v>
      </c>
      <c r="E169" t="e">
        <v>#N/A</v>
      </c>
    </row>
    <row r="170" spans="1:5" hidden="1" x14ac:dyDescent="0.25">
      <c r="A170" t="s">
        <v>96</v>
      </c>
      <c r="B170" t="s">
        <v>62</v>
      </c>
      <c r="C170" t="s">
        <v>8</v>
      </c>
      <c r="D170">
        <v>16</v>
      </c>
      <c r="E170" t="s">
        <v>406</v>
      </c>
    </row>
    <row r="171" spans="1:5" hidden="1" x14ac:dyDescent="0.25">
      <c r="A171" t="s">
        <v>96</v>
      </c>
      <c r="B171" t="s">
        <v>178</v>
      </c>
      <c r="C171" t="s">
        <v>291</v>
      </c>
      <c r="D171" t="e">
        <v>#N/A</v>
      </c>
      <c r="E171" t="s">
        <v>368</v>
      </c>
    </row>
    <row r="172" spans="1:5" hidden="1" x14ac:dyDescent="0.25">
      <c r="A172" t="s">
        <v>96</v>
      </c>
      <c r="B172" t="s">
        <v>179</v>
      </c>
      <c r="C172" t="s">
        <v>291</v>
      </c>
      <c r="D172" t="e">
        <v>#N/A</v>
      </c>
      <c r="E172" t="s">
        <v>367</v>
      </c>
    </row>
    <row r="173" spans="1:5" hidden="1" x14ac:dyDescent="0.25">
      <c r="A173" t="s">
        <v>96</v>
      </c>
      <c r="B173" t="s">
        <v>180</v>
      </c>
      <c r="C173" t="s">
        <v>593</v>
      </c>
      <c r="D173" t="e">
        <v>#N/A</v>
      </c>
      <c r="E173" t="s">
        <v>323</v>
      </c>
    </row>
    <row r="174" spans="1:5" hidden="1" x14ac:dyDescent="0.25">
      <c r="A174" t="s">
        <v>96</v>
      </c>
      <c r="B174" t="s">
        <v>64</v>
      </c>
      <c r="C174" t="s">
        <v>593</v>
      </c>
      <c r="D174" t="e">
        <v>#N/A</v>
      </c>
      <c r="E174" t="e">
        <v>#N/A</v>
      </c>
    </row>
    <row r="175" spans="1:5" hidden="1" x14ac:dyDescent="0.25">
      <c r="A175" t="s">
        <v>96</v>
      </c>
      <c r="B175" t="s">
        <v>181</v>
      </c>
      <c r="C175" t="s">
        <v>290</v>
      </c>
      <c r="D175" t="e">
        <v>#N/A</v>
      </c>
      <c r="E175" t="e">
        <v>#N/A</v>
      </c>
    </row>
    <row r="176" spans="1:5" hidden="1" x14ac:dyDescent="0.25">
      <c r="A176" t="s">
        <v>96</v>
      </c>
      <c r="B176" t="s">
        <v>182</v>
      </c>
      <c r="C176" t="s">
        <v>9</v>
      </c>
      <c r="D176">
        <v>20</v>
      </c>
      <c r="E176" t="e">
        <v>#N/A</v>
      </c>
    </row>
    <row r="177" spans="1:5" hidden="1" x14ac:dyDescent="0.25">
      <c r="A177" t="s">
        <v>96</v>
      </c>
      <c r="B177" t="s">
        <v>183</v>
      </c>
      <c r="C177" t="s">
        <v>712</v>
      </c>
      <c r="D177">
        <v>1</v>
      </c>
      <c r="E177" t="s">
        <v>326</v>
      </c>
    </row>
    <row r="178" spans="1:5" hidden="1" x14ac:dyDescent="0.25">
      <c r="A178" t="s">
        <v>96</v>
      </c>
      <c r="B178" t="s">
        <v>184</v>
      </c>
      <c r="C178" t="s">
        <v>9</v>
      </c>
      <c r="D178">
        <v>42</v>
      </c>
      <c r="E178" t="s">
        <v>327</v>
      </c>
    </row>
    <row r="179" spans="1:5" hidden="1" x14ac:dyDescent="0.25">
      <c r="A179" t="s">
        <v>96</v>
      </c>
      <c r="B179" t="s">
        <v>185</v>
      </c>
      <c r="C179" t="s">
        <v>290</v>
      </c>
      <c r="D179" t="e">
        <v>#N/A</v>
      </c>
      <c r="E179" t="e">
        <v>#N/A</v>
      </c>
    </row>
    <row r="180" spans="1:5" hidden="1" x14ac:dyDescent="0.25">
      <c r="A180" t="s">
        <v>96</v>
      </c>
      <c r="B180" t="s">
        <v>186</v>
      </c>
      <c r="C180" t="s">
        <v>9</v>
      </c>
      <c r="D180">
        <v>20</v>
      </c>
      <c r="E180" t="e">
        <v>#N/A</v>
      </c>
    </row>
    <row r="181" spans="1:5" hidden="1" x14ac:dyDescent="0.25">
      <c r="A181" t="s">
        <v>96</v>
      </c>
      <c r="B181" t="s">
        <v>187</v>
      </c>
      <c r="C181" t="s">
        <v>6</v>
      </c>
      <c r="D181">
        <v>2</v>
      </c>
      <c r="E181" t="s">
        <v>324</v>
      </c>
    </row>
    <row r="182" spans="1:5" hidden="1" x14ac:dyDescent="0.25">
      <c r="A182" t="s">
        <v>96</v>
      </c>
      <c r="B182" t="s">
        <v>188</v>
      </c>
      <c r="C182" t="s">
        <v>9</v>
      </c>
      <c r="D182">
        <v>20</v>
      </c>
      <c r="E182" t="e">
        <v>#N/A</v>
      </c>
    </row>
    <row r="183" spans="1:5" hidden="1" x14ac:dyDescent="0.25">
      <c r="A183" t="s">
        <v>96</v>
      </c>
      <c r="B183" t="s">
        <v>189</v>
      </c>
      <c r="C183" t="s">
        <v>712</v>
      </c>
      <c r="D183">
        <v>1</v>
      </c>
      <c r="E183" t="s">
        <v>336</v>
      </c>
    </row>
    <row r="184" spans="1:5" hidden="1" x14ac:dyDescent="0.25">
      <c r="A184" t="s">
        <v>96</v>
      </c>
      <c r="B184" t="s">
        <v>190</v>
      </c>
      <c r="C184" t="s">
        <v>8</v>
      </c>
      <c r="D184">
        <v>12</v>
      </c>
      <c r="E184" t="s">
        <v>342</v>
      </c>
    </row>
    <row r="185" spans="1:5" hidden="1" x14ac:dyDescent="0.25">
      <c r="A185" t="s">
        <v>96</v>
      </c>
      <c r="B185" t="s">
        <v>191</v>
      </c>
      <c r="C185" t="s">
        <v>290</v>
      </c>
      <c r="D185" t="e">
        <v>#N/A</v>
      </c>
      <c r="E185" t="s">
        <v>412</v>
      </c>
    </row>
    <row r="186" spans="1:5" hidden="1" x14ac:dyDescent="0.25">
      <c r="A186" t="s">
        <v>96</v>
      </c>
      <c r="B186" t="s">
        <v>192</v>
      </c>
      <c r="C186" t="s">
        <v>8</v>
      </c>
      <c r="D186">
        <v>0</v>
      </c>
      <c r="E186" t="s">
        <v>411</v>
      </c>
    </row>
    <row r="187" spans="1:5" hidden="1" x14ac:dyDescent="0.25">
      <c r="A187" t="s">
        <v>96</v>
      </c>
      <c r="B187" t="s">
        <v>193</v>
      </c>
      <c r="C187" t="s">
        <v>8</v>
      </c>
      <c r="D187">
        <v>12</v>
      </c>
      <c r="E187" t="s">
        <v>344</v>
      </c>
    </row>
    <row r="188" spans="1:5" hidden="1" x14ac:dyDescent="0.25">
      <c r="A188" t="s">
        <v>96</v>
      </c>
      <c r="B188" t="s">
        <v>194</v>
      </c>
      <c r="C188" t="s">
        <v>8</v>
      </c>
      <c r="D188">
        <v>12</v>
      </c>
      <c r="E188" t="s">
        <v>383</v>
      </c>
    </row>
    <row r="189" spans="1:5" hidden="1" x14ac:dyDescent="0.25">
      <c r="A189" t="s">
        <v>96</v>
      </c>
      <c r="B189" t="s">
        <v>195</v>
      </c>
      <c r="C189" t="s">
        <v>8</v>
      </c>
      <c r="D189">
        <v>12</v>
      </c>
      <c r="E189" t="s">
        <v>386</v>
      </c>
    </row>
    <row r="190" spans="1:5" hidden="1" x14ac:dyDescent="0.25">
      <c r="A190" t="s">
        <v>96</v>
      </c>
      <c r="B190" t="s">
        <v>196</v>
      </c>
      <c r="C190" t="s">
        <v>8</v>
      </c>
      <c r="D190">
        <v>0</v>
      </c>
      <c r="E190">
        <v>0</v>
      </c>
    </row>
    <row r="191" spans="1:5" ht="60" hidden="1" x14ac:dyDescent="0.25">
      <c r="A191" t="s">
        <v>96</v>
      </c>
      <c r="B191" t="s">
        <v>197</v>
      </c>
      <c r="C191" t="s">
        <v>712</v>
      </c>
      <c r="D191">
        <v>1</v>
      </c>
      <c r="E191" s="14" t="s">
        <v>426</v>
      </c>
    </row>
    <row r="192" spans="1:5" hidden="1" x14ac:dyDescent="0.25">
      <c r="A192" t="s">
        <v>96</v>
      </c>
      <c r="B192" t="s">
        <v>198</v>
      </c>
      <c r="C192" t="s">
        <v>8</v>
      </c>
      <c r="D192">
        <v>0</v>
      </c>
      <c r="E192">
        <v>0</v>
      </c>
    </row>
    <row r="193" spans="1:5" hidden="1" x14ac:dyDescent="0.25">
      <c r="A193" t="s">
        <v>96</v>
      </c>
      <c r="B193" t="s">
        <v>199</v>
      </c>
      <c r="C193" t="s">
        <v>593</v>
      </c>
      <c r="D193" t="e">
        <v>#N/A</v>
      </c>
      <c r="E193" t="s">
        <v>417</v>
      </c>
    </row>
    <row r="194" spans="1:5" hidden="1" x14ac:dyDescent="0.25">
      <c r="A194" t="s">
        <v>96</v>
      </c>
      <c r="B194" t="s">
        <v>200</v>
      </c>
      <c r="C194" t="s">
        <v>291</v>
      </c>
      <c r="D194" t="e">
        <v>#N/A</v>
      </c>
      <c r="E194" t="s">
        <v>375</v>
      </c>
    </row>
    <row r="195" spans="1:5" hidden="1" x14ac:dyDescent="0.25">
      <c r="A195" t="s">
        <v>96</v>
      </c>
      <c r="B195" t="s">
        <v>201</v>
      </c>
      <c r="C195" t="s">
        <v>8</v>
      </c>
      <c r="D195">
        <v>12</v>
      </c>
      <c r="E195" t="s">
        <v>353</v>
      </c>
    </row>
    <row r="196" spans="1:5" hidden="1" x14ac:dyDescent="0.25">
      <c r="A196" t="s">
        <v>96</v>
      </c>
      <c r="B196" t="s">
        <v>202</v>
      </c>
      <c r="C196" t="s">
        <v>9</v>
      </c>
      <c r="D196">
        <v>20</v>
      </c>
      <c r="E196" t="e">
        <v>#N/A</v>
      </c>
    </row>
    <row r="197" spans="1:5" hidden="1" x14ac:dyDescent="0.25">
      <c r="A197" t="s">
        <v>96</v>
      </c>
      <c r="B197" t="s">
        <v>203</v>
      </c>
      <c r="C197" t="s">
        <v>712</v>
      </c>
      <c r="D197">
        <v>1</v>
      </c>
      <c r="E197" t="s">
        <v>388</v>
      </c>
    </row>
    <row r="198" spans="1:5" hidden="1" x14ac:dyDescent="0.25">
      <c r="A198" t="s">
        <v>96</v>
      </c>
      <c r="B198" t="s">
        <v>204</v>
      </c>
      <c r="C198" t="s">
        <v>9</v>
      </c>
      <c r="D198">
        <v>6</v>
      </c>
      <c r="E198" t="e">
        <v>#N/A</v>
      </c>
    </row>
    <row r="199" spans="1:5" hidden="1" x14ac:dyDescent="0.25">
      <c r="A199" t="s">
        <v>96</v>
      </c>
      <c r="B199" t="s">
        <v>205</v>
      </c>
      <c r="C199" t="s">
        <v>712</v>
      </c>
      <c r="D199">
        <v>1</v>
      </c>
      <c r="E199" t="s">
        <v>390</v>
      </c>
    </row>
    <row r="200" spans="1:5" hidden="1" x14ac:dyDescent="0.25">
      <c r="A200" t="s">
        <v>96</v>
      </c>
      <c r="B200" t="s">
        <v>79</v>
      </c>
      <c r="C200" t="s">
        <v>593</v>
      </c>
      <c r="D200" t="e">
        <v>#N/A</v>
      </c>
      <c r="E200" t="s">
        <v>329</v>
      </c>
    </row>
    <row r="201" spans="1:5" hidden="1" x14ac:dyDescent="0.25">
      <c r="A201" t="s">
        <v>96</v>
      </c>
      <c r="B201" t="s">
        <v>206</v>
      </c>
      <c r="C201" t="s">
        <v>289</v>
      </c>
      <c r="D201">
        <v>125</v>
      </c>
      <c r="E201" t="s">
        <v>358</v>
      </c>
    </row>
    <row r="202" spans="1:5" hidden="1" x14ac:dyDescent="0.25">
      <c r="A202" t="s">
        <v>96</v>
      </c>
      <c r="B202" t="s">
        <v>207</v>
      </c>
      <c r="C202" t="s">
        <v>9</v>
      </c>
      <c r="D202">
        <v>34</v>
      </c>
      <c r="E202" t="e">
        <v>#N/A</v>
      </c>
    </row>
    <row r="203" spans="1:5" hidden="1" x14ac:dyDescent="0.25">
      <c r="A203" t="s">
        <v>96</v>
      </c>
      <c r="B203" t="s">
        <v>208</v>
      </c>
      <c r="C203" t="s">
        <v>6</v>
      </c>
      <c r="D203">
        <v>3</v>
      </c>
      <c r="E203" t="s">
        <v>360</v>
      </c>
    </row>
    <row r="204" spans="1:5" hidden="1" x14ac:dyDescent="0.25">
      <c r="A204" t="s">
        <v>96</v>
      </c>
      <c r="B204" t="s">
        <v>209</v>
      </c>
      <c r="C204" t="s">
        <v>9</v>
      </c>
      <c r="D204">
        <v>29</v>
      </c>
      <c r="E204" t="e">
        <v>#N/A</v>
      </c>
    </row>
    <row r="205" spans="1:5" hidden="1" x14ac:dyDescent="0.25">
      <c r="A205" t="s">
        <v>96</v>
      </c>
      <c r="B205" t="s">
        <v>210</v>
      </c>
      <c r="C205" t="s">
        <v>6</v>
      </c>
      <c r="D205">
        <v>2</v>
      </c>
      <c r="E205" t="s">
        <v>361</v>
      </c>
    </row>
    <row r="206" spans="1:5" hidden="1" x14ac:dyDescent="0.25">
      <c r="A206" t="s">
        <v>96</v>
      </c>
      <c r="B206" t="s">
        <v>211</v>
      </c>
      <c r="C206" t="s">
        <v>9</v>
      </c>
      <c r="D206">
        <v>35</v>
      </c>
      <c r="E206" t="e">
        <v>#N/A</v>
      </c>
    </row>
    <row r="207" spans="1:5" hidden="1" x14ac:dyDescent="0.25">
      <c r="A207" t="s">
        <v>96</v>
      </c>
      <c r="B207" t="s">
        <v>212</v>
      </c>
      <c r="C207" t="s">
        <v>6</v>
      </c>
      <c r="D207">
        <v>5</v>
      </c>
      <c r="E207" t="s">
        <v>359</v>
      </c>
    </row>
    <row r="208" spans="1:5" hidden="1" x14ac:dyDescent="0.25">
      <c r="A208" t="s">
        <v>96</v>
      </c>
      <c r="B208" t="s">
        <v>213</v>
      </c>
      <c r="C208" t="s">
        <v>289</v>
      </c>
      <c r="D208">
        <v>0</v>
      </c>
      <c r="E208" t="s">
        <v>394</v>
      </c>
    </row>
    <row r="209" spans="1:5" hidden="1" x14ac:dyDescent="0.25">
      <c r="A209" t="s">
        <v>96</v>
      </c>
      <c r="B209" t="s">
        <v>214</v>
      </c>
      <c r="C209" t="s">
        <v>9</v>
      </c>
      <c r="D209">
        <v>29</v>
      </c>
      <c r="E209" t="e">
        <v>#N/A</v>
      </c>
    </row>
    <row r="210" spans="1:5" hidden="1" x14ac:dyDescent="0.25">
      <c r="A210" t="s">
        <v>96</v>
      </c>
      <c r="B210" t="s">
        <v>215</v>
      </c>
      <c r="C210" t="s">
        <v>712</v>
      </c>
      <c r="D210">
        <v>1</v>
      </c>
      <c r="E210" t="s">
        <v>346</v>
      </c>
    </row>
    <row r="211" spans="1:5" hidden="1" x14ac:dyDescent="0.25">
      <c r="A211" t="s">
        <v>96</v>
      </c>
      <c r="B211" t="s">
        <v>216</v>
      </c>
      <c r="C211" t="s">
        <v>9</v>
      </c>
      <c r="D211">
        <v>25</v>
      </c>
      <c r="E211" t="e">
        <v>#N/A</v>
      </c>
    </row>
    <row r="212" spans="1:5" hidden="1" x14ac:dyDescent="0.25">
      <c r="A212" t="s">
        <v>96</v>
      </c>
      <c r="B212" t="s">
        <v>217</v>
      </c>
      <c r="C212" t="s">
        <v>6</v>
      </c>
      <c r="D212">
        <v>2</v>
      </c>
      <c r="E212" t="s">
        <v>345</v>
      </c>
    </row>
    <row r="213" spans="1:5" hidden="1" x14ac:dyDescent="0.25">
      <c r="A213" t="s">
        <v>96</v>
      </c>
      <c r="B213" t="s">
        <v>218</v>
      </c>
      <c r="C213" t="s">
        <v>9</v>
      </c>
      <c r="D213">
        <v>0</v>
      </c>
      <c r="E213" t="e">
        <v>#N/A</v>
      </c>
    </row>
    <row r="214" spans="1:5" hidden="1" x14ac:dyDescent="0.25">
      <c r="A214" t="s">
        <v>96</v>
      </c>
      <c r="B214" t="s">
        <v>219</v>
      </c>
      <c r="C214" t="s">
        <v>9</v>
      </c>
      <c r="D214">
        <v>19</v>
      </c>
      <c r="E214" t="e">
        <v>#N/A</v>
      </c>
    </row>
    <row r="215" spans="1:5" hidden="1" x14ac:dyDescent="0.25">
      <c r="A215" t="s">
        <v>96</v>
      </c>
      <c r="B215" t="s">
        <v>220</v>
      </c>
      <c r="C215" t="s">
        <v>712</v>
      </c>
      <c r="D215">
        <v>1</v>
      </c>
      <c r="E215" t="s">
        <v>370</v>
      </c>
    </row>
    <row r="216" spans="1:5" hidden="1" x14ac:dyDescent="0.25">
      <c r="A216" t="s">
        <v>96</v>
      </c>
      <c r="B216" t="s">
        <v>221</v>
      </c>
      <c r="C216" t="s">
        <v>9</v>
      </c>
      <c r="D216">
        <v>66</v>
      </c>
      <c r="E216" t="e">
        <v>#N/A</v>
      </c>
    </row>
    <row r="217" spans="1:5" hidden="1" x14ac:dyDescent="0.25">
      <c r="A217" t="s">
        <v>96</v>
      </c>
      <c r="B217" t="s">
        <v>222</v>
      </c>
      <c r="C217" t="s">
        <v>712</v>
      </c>
      <c r="D217">
        <v>1</v>
      </c>
      <c r="E217" t="s">
        <v>384</v>
      </c>
    </row>
    <row r="218" spans="1:5" hidden="1" x14ac:dyDescent="0.25">
      <c r="A218" t="s">
        <v>96</v>
      </c>
      <c r="B218" t="s">
        <v>223</v>
      </c>
      <c r="C218" t="s">
        <v>9</v>
      </c>
      <c r="D218">
        <v>66</v>
      </c>
      <c r="E218" t="e">
        <v>#N/A</v>
      </c>
    </row>
    <row r="219" spans="1:5" hidden="1" x14ac:dyDescent="0.25">
      <c r="A219" t="s">
        <v>96</v>
      </c>
      <c r="B219" t="s">
        <v>224</v>
      </c>
      <c r="C219" t="s">
        <v>712</v>
      </c>
      <c r="D219">
        <v>1</v>
      </c>
      <c r="E219" t="s">
        <v>387</v>
      </c>
    </row>
    <row r="220" spans="1:5" hidden="1" x14ac:dyDescent="0.25">
      <c r="A220" t="s">
        <v>96</v>
      </c>
      <c r="B220" t="s">
        <v>225</v>
      </c>
      <c r="C220" t="s">
        <v>290</v>
      </c>
      <c r="D220" t="e">
        <v>#N/A</v>
      </c>
      <c r="E220" t="s">
        <v>395</v>
      </c>
    </row>
    <row r="221" spans="1:5" hidden="1" x14ac:dyDescent="0.25">
      <c r="A221" t="s">
        <v>96</v>
      </c>
      <c r="B221" t="s">
        <v>226</v>
      </c>
      <c r="C221" t="s">
        <v>289</v>
      </c>
      <c r="D221">
        <v>114</v>
      </c>
      <c r="E221" t="e">
        <v>#N/A</v>
      </c>
    </row>
    <row r="222" spans="1:5" hidden="1" x14ac:dyDescent="0.25">
      <c r="A222" t="s">
        <v>96</v>
      </c>
      <c r="B222" t="s">
        <v>227</v>
      </c>
      <c r="C222" t="s">
        <v>289</v>
      </c>
      <c r="D222">
        <v>119</v>
      </c>
      <c r="E222" t="e">
        <v>#N/A</v>
      </c>
    </row>
    <row r="223" spans="1:5" hidden="1" x14ac:dyDescent="0.25">
      <c r="A223" t="s">
        <v>96</v>
      </c>
      <c r="B223" t="s">
        <v>228</v>
      </c>
      <c r="C223" t="s">
        <v>9</v>
      </c>
      <c r="D223">
        <v>34</v>
      </c>
      <c r="E223" t="e">
        <v>#N/A</v>
      </c>
    </row>
    <row r="224" spans="1:5" hidden="1" x14ac:dyDescent="0.25">
      <c r="A224" t="s">
        <v>96</v>
      </c>
      <c r="B224" t="s">
        <v>229</v>
      </c>
      <c r="C224" t="s">
        <v>712</v>
      </c>
      <c r="D224">
        <v>1</v>
      </c>
      <c r="E224" t="s">
        <v>357</v>
      </c>
    </row>
    <row r="225" spans="1:5" hidden="1" x14ac:dyDescent="0.25">
      <c r="A225" t="s">
        <v>96</v>
      </c>
      <c r="B225" t="s">
        <v>230</v>
      </c>
      <c r="C225" t="s">
        <v>8</v>
      </c>
      <c r="D225">
        <v>11</v>
      </c>
      <c r="E225" t="e">
        <v>#N/A</v>
      </c>
    </row>
    <row r="226" spans="1:5" hidden="1" x14ac:dyDescent="0.25">
      <c r="A226" t="s">
        <v>96</v>
      </c>
      <c r="B226" t="s">
        <v>231</v>
      </c>
      <c r="C226" t="s">
        <v>8</v>
      </c>
      <c r="D226">
        <v>11</v>
      </c>
      <c r="E226" t="e">
        <v>#N/A</v>
      </c>
    </row>
    <row r="227" spans="1:5" hidden="1" x14ac:dyDescent="0.25">
      <c r="A227" t="s">
        <v>96</v>
      </c>
      <c r="B227" t="s">
        <v>232</v>
      </c>
      <c r="C227" t="s">
        <v>9</v>
      </c>
      <c r="D227">
        <v>32</v>
      </c>
      <c r="E227" t="e">
        <v>#N/A</v>
      </c>
    </row>
    <row r="228" spans="1:5" hidden="1" x14ac:dyDescent="0.25">
      <c r="A228" t="s">
        <v>96</v>
      </c>
      <c r="B228" t="s">
        <v>233</v>
      </c>
      <c r="C228" t="s">
        <v>9</v>
      </c>
      <c r="D228">
        <v>24</v>
      </c>
      <c r="E228" t="e">
        <v>#N/A</v>
      </c>
    </row>
    <row r="229" spans="1:5" hidden="1" x14ac:dyDescent="0.25">
      <c r="A229" t="s">
        <v>96</v>
      </c>
      <c r="B229" t="s">
        <v>234</v>
      </c>
      <c r="C229" t="s">
        <v>6</v>
      </c>
      <c r="D229">
        <v>8</v>
      </c>
      <c r="E229" t="s">
        <v>321</v>
      </c>
    </row>
    <row r="230" spans="1:5" hidden="1" x14ac:dyDescent="0.25">
      <c r="A230" t="s">
        <v>96</v>
      </c>
      <c r="B230" t="s">
        <v>235</v>
      </c>
      <c r="C230" t="s">
        <v>6</v>
      </c>
      <c r="D230">
        <v>0</v>
      </c>
      <c r="E230" t="s">
        <v>322</v>
      </c>
    </row>
    <row r="231" spans="1:5" hidden="1" x14ac:dyDescent="0.25">
      <c r="A231" t="s">
        <v>96</v>
      </c>
      <c r="B231" t="s">
        <v>236</v>
      </c>
      <c r="C231" t="s">
        <v>6</v>
      </c>
      <c r="D231">
        <v>9</v>
      </c>
      <c r="E231" t="s">
        <v>332</v>
      </c>
    </row>
    <row r="232" spans="1:5" hidden="1" x14ac:dyDescent="0.25">
      <c r="A232" t="s">
        <v>96</v>
      </c>
      <c r="B232" t="s">
        <v>237</v>
      </c>
      <c r="C232" t="s">
        <v>9</v>
      </c>
      <c r="D232">
        <v>23</v>
      </c>
      <c r="E232" t="s">
        <v>331</v>
      </c>
    </row>
    <row r="233" spans="1:5" hidden="1" x14ac:dyDescent="0.25">
      <c r="A233" t="s">
        <v>96</v>
      </c>
      <c r="B233" t="s">
        <v>238</v>
      </c>
      <c r="C233" t="s">
        <v>290</v>
      </c>
      <c r="D233" t="e">
        <v>#N/A</v>
      </c>
      <c r="E233" t="e">
        <v>#N/A</v>
      </c>
    </row>
    <row r="234" spans="1:5" hidden="1" x14ac:dyDescent="0.25">
      <c r="A234" t="s">
        <v>96</v>
      </c>
      <c r="B234" t="s">
        <v>239</v>
      </c>
      <c r="C234" t="s">
        <v>289</v>
      </c>
      <c r="D234">
        <v>106</v>
      </c>
      <c r="E234" t="s">
        <v>377</v>
      </c>
    </row>
    <row r="235" spans="1:5" hidden="1" x14ac:dyDescent="0.25">
      <c r="A235" t="s">
        <v>96</v>
      </c>
      <c r="B235" t="s">
        <v>240</v>
      </c>
      <c r="C235" t="s">
        <v>9</v>
      </c>
      <c r="D235">
        <v>34</v>
      </c>
      <c r="E235" t="e">
        <v>#N/A</v>
      </c>
    </row>
    <row r="236" spans="1:5" hidden="1" x14ac:dyDescent="0.25">
      <c r="A236" t="s">
        <v>96</v>
      </c>
      <c r="B236" t="s">
        <v>241</v>
      </c>
      <c r="C236" t="s">
        <v>6</v>
      </c>
      <c r="D236">
        <v>3</v>
      </c>
      <c r="E236" t="s">
        <v>379</v>
      </c>
    </row>
    <row r="237" spans="1:5" hidden="1" x14ac:dyDescent="0.25">
      <c r="A237" t="s">
        <v>96</v>
      </c>
      <c r="B237" t="s">
        <v>242</v>
      </c>
      <c r="C237" t="s">
        <v>9</v>
      </c>
      <c r="D237">
        <v>29</v>
      </c>
      <c r="E237" t="e">
        <v>#N/A</v>
      </c>
    </row>
    <row r="238" spans="1:5" hidden="1" x14ac:dyDescent="0.25">
      <c r="A238" t="s">
        <v>96</v>
      </c>
      <c r="B238" t="s">
        <v>243</v>
      </c>
      <c r="C238" t="s">
        <v>6</v>
      </c>
      <c r="D238">
        <v>2</v>
      </c>
      <c r="E238" t="s">
        <v>380</v>
      </c>
    </row>
    <row r="239" spans="1:5" hidden="1" x14ac:dyDescent="0.25">
      <c r="A239" t="s">
        <v>96</v>
      </c>
      <c r="B239" t="s">
        <v>244</v>
      </c>
      <c r="C239" t="s">
        <v>9</v>
      </c>
      <c r="D239">
        <v>35</v>
      </c>
      <c r="E239" t="e">
        <v>#N/A</v>
      </c>
    </row>
    <row r="240" spans="1:5" hidden="1" x14ac:dyDescent="0.25">
      <c r="A240" t="s">
        <v>96</v>
      </c>
      <c r="B240" t="s">
        <v>245</v>
      </c>
      <c r="C240" t="s">
        <v>6</v>
      </c>
      <c r="D240">
        <v>5</v>
      </c>
      <c r="E240" t="s">
        <v>378</v>
      </c>
    </row>
    <row r="241" spans="1:5" hidden="1" x14ac:dyDescent="0.25">
      <c r="A241" t="s">
        <v>96</v>
      </c>
      <c r="B241" t="s">
        <v>246</v>
      </c>
      <c r="C241" t="s">
        <v>289</v>
      </c>
      <c r="D241">
        <v>68</v>
      </c>
      <c r="E241" t="e">
        <v>#N/A</v>
      </c>
    </row>
    <row r="242" spans="1:5" hidden="1" x14ac:dyDescent="0.25">
      <c r="A242" t="s">
        <v>96</v>
      </c>
      <c r="B242" t="s">
        <v>247</v>
      </c>
      <c r="C242" t="s">
        <v>290</v>
      </c>
      <c r="D242" t="e">
        <v>#N/A</v>
      </c>
      <c r="E242" t="s">
        <v>372</v>
      </c>
    </row>
    <row r="243" spans="1:5" hidden="1" x14ac:dyDescent="0.25">
      <c r="A243" t="s">
        <v>96</v>
      </c>
      <c r="B243" t="s">
        <v>248</v>
      </c>
      <c r="C243" t="s">
        <v>8</v>
      </c>
      <c r="D243">
        <v>12</v>
      </c>
      <c r="E243" t="s">
        <v>373</v>
      </c>
    </row>
    <row r="244" spans="1:5" hidden="1" x14ac:dyDescent="0.25">
      <c r="A244" t="s">
        <v>96</v>
      </c>
      <c r="B244" t="s">
        <v>249</v>
      </c>
      <c r="C244" t="s">
        <v>8</v>
      </c>
      <c r="D244">
        <v>11</v>
      </c>
      <c r="E244" t="s">
        <v>374</v>
      </c>
    </row>
    <row r="245" spans="1:5" hidden="1" x14ac:dyDescent="0.25">
      <c r="A245" t="s">
        <v>96</v>
      </c>
      <c r="B245" t="s">
        <v>250</v>
      </c>
      <c r="C245" t="s">
        <v>9</v>
      </c>
      <c r="D245">
        <v>44</v>
      </c>
      <c r="E245" t="s">
        <v>371</v>
      </c>
    </row>
    <row r="246" spans="1:5" hidden="1" x14ac:dyDescent="0.25">
      <c r="A246" t="s">
        <v>96</v>
      </c>
      <c r="B246" t="s">
        <v>251</v>
      </c>
      <c r="C246" t="s">
        <v>9</v>
      </c>
      <c r="D246">
        <v>29</v>
      </c>
      <c r="E246" t="e">
        <v>#N/A</v>
      </c>
    </row>
    <row r="247" spans="1:5" hidden="1" x14ac:dyDescent="0.25">
      <c r="A247" t="s">
        <v>96</v>
      </c>
      <c r="B247" t="s">
        <v>252</v>
      </c>
      <c r="C247" t="s">
        <v>712</v>
      </c>
      <c r="D247">
        <v>1</v>
      </c>
      <c r="E247" t="e">
        <v>#N/A</v>
      </c>
    </row>
    <row r="248" spans="1:5" hidden="1" x14ac:dyDescent="0.25">
      <c r="A248" t="s">
        <v>96</v>
      </c>
      <c r="B248" t="s">
        <v>253</v>
      </c>
      <c r="C248" t="s">
        <v>289</v>
      </c>
      <c r="D248">
        <v>125</v>
      </c>
      <c r="E248" t="s">
        <v>358</v>
      </c>
    </row>
    <row r="249" spans="1:5" hidden="1" x14ac:dyDescent="0.25">
      <c r="A249" t="s">
        <v>96</v>
      </c>
      <c r="B249" t="s">
        <v>254</v>
      </c>
      <c r="C249" t="s">
        <v>9</v>
      </c>
      <c r="D249">
        <v>30</v>
      </c>
      <c r="E249" t="e">
        <v>#N/A</v>
      </c>
    </row>
    <row r="250" spans="1:5" hidden="1" x14ac:dyDescent="0.25">
      <c r="A250" t="s">
        <v>96</v>
      </c>
      <c r="B250" t="s">
        <v>255</v>
      </c>
      <c r="C250" t="s">
        <v>6</v>
      </c>
      <c r="D250">
        <v>3</v>
      </c>
      <c r="E250" t="s">
        <v>360</v>
      </c>
    </row>
    <row r="251" spans="1:5" hidden="1" x14ac:dyDescent="0.25">
      <c r="A251" t="s">
        <v>96</v>
      </c>
      <c r="B251" t="s">
        <v>256</v>
      </c>
      <c r="C251" t="s">
        <v>9</v>
      </c>
      <c r="D251">
        <v>29</v>
      </c>
      <c r="E251" t="e">
        <v>#N/A</v>
      </c>
    </row>
    <row r="252" spans="1:5" hidden="1" x14ac:dyDescent="0.25">
      <c r="A252" t="s">
        <v>96</v>
      </c>
      <c r="B252" t="s">
        <v>257</v>
      </c>
      <c r="C252" t="s">
        <v>6</v>
      </c>
      <c r="D252">
        <v>2</v>
      </c>
      <c r="E252" t="s">
        <v>361</v>
      </c>
    </row>
    <row r="253" spans="1:5" hidden="1" x14ac:dyDescent="0.25">
      <c r="A253" t="s">
        <v>96</v>
      </c>
      <c r="B253" t="s">
        <v>258</v>
      </c>
      <c r="C253" t="s">
        <v>9</v>
      </c>
      <c r="D253">
        <v>35</v>
      </c>
      <c r="E253" t="e">
        <v>#N/A</v>
      </c>
    </row>
    <row r="254" spans="1:5" hidden="1" x14ac:dyDescent="0.25">
      <c r="A254" t="s">
        <v>96</v>
      </c>
      <c r="B254" t="s">
        <v>259</v>
      </c>
      <c r="C254" t="s">
        <v>6</v>
      </c>
      <c r="D254">
        <v>5</v>
      </c>
      <c r="E254" t="s">
        <v>359</v>
      </c>
    </row>
    <row r="255" spans="1:5" hidden="1" x14ac:dyDescent="0.25">
      <c r="A255" t="s">
        <v>96</v>
      </c>
      <c r="B255" t="s">
        <v>260</v>
      </c>
      <c r="C255" t="s">
        <v>9</v>
      </c>
      <c r="D255">
        <v>35</v>
      </c>
      <c r="E255" t="e">
        <v>#N/A</v>
      </c>
    </row>
    <row r="256" spans="1:5" hidden="1" x14ac:dyDescent="0.25">
      <c r="A256" t="s">
        <v>96</v>
      </c>
      <c r="B256" t="s">
        <v>261</v>
      </c>
      <c r="C256" t="s">
        <v>712</v>
      </c>
      <c r="D256">
        <v>1</v>
      </c>
      <c r="E256" t="s">
        <v>366</v>
      </c>
    </row>
    <row r="257" spans="1:13" hidden="1" x14ac:dyDescent="0.25">
      <c r="A257" t="s">
        <v>96</v>
      </c>
      <c r="B257" t="s">
        <v>262</v>
      </c>
      <c r="C257" t="s">
        <v>290</v>
      </c>
      <c r="D257" t="e">
        <v>#N/A</v>
      </c>
      <c r="E257" t="s">
        <v>397</v>
      </c>
    </row>
    <row r="258" spans="1:13" hidden="1" x14ac:dyDescent="0.25">
      <c r="A258" t="s">
        <v>96</v>
      </c>
      <c r="B258" t="s">
        <v>263</v>
      </c>
      <c r="C258" t="s">
        <v>290</v>
      </c>
      <c r="D258" t="e">
        <v>#N/A</v>
      </c>
      <c r="E258" t="e">
        <v>#N/A</v>
      </c>
    </row>
    <row r="259" spans="1:13" ht="60" hidden="1" x14ac:dyDescent="0.25">
      <c r="A259" t="s">
        <v>96</v>
      </c>
      <c r="B259" t="s">
        <v>264</v>
      </c>
      <c r="C259" t="s">
        <v>6</v>
      </c>
      <c r="D259">
        <v>0</v>
      </c>
      <c r="E259" s="14" t="s">
        <v>423</v>
      </c>
    </row>
    <row r="260" spans="1:13" hidden="1" x14ac:dyDescent="0.25">
      <c r="A260" t="s">
        <v>96</v>
      </c>
      <c r="B260" t="s">
        <v>265</v>
      </c>
      <c r="C260" t="s">
        <v>6</v>
      </c>
      <c r="D260">
        <v>0</v>
      </c>
      <c r="E260" t="e">
        <v>#N/A</v>
      </c>
    </row>
    <row r="261" spans="1:13" hidden="1" x14ac:dyDescent="0.25">
      <c r="A261" t="s">
        <v>96</v>
      </c>
      <c r="B261" t="s">
        <v>266</v>
      </c>
      <c r="C261" t="s">
        <v>9</v>
      </c>
      <c r="D261">
        <v>37</v>
      </c>
      <c r="E261" t="e">
        <v>#N/A</v>
      </c>
    </row>
    <row r="262" spans="1:13" hidden="1" x14ac:dyDescent="0.25">
      <c r="A262" t="s">
        <v>96</v>
      </c>
      <c r="B262" t="s">
        <v>267</v>
      </c>
      <c r="C262" t="s">
        <v>712</v>
      </c>
      <c r="D262">
        <v>1</v>
      </c>
      <c r="E262" t="s">
        <v>425</v>
      </c>
    </row>
    <row r="263" spans="1:13" hidden="1" x14ac:dyDescent="0.25">
      <c r="A263" t="s">
        <v>96</v>
      </c>
      <c r="B263" t="s">
        <v>268</v>
      </c>
      <c r="C263" t="s">
        <v>8</v>
      </c>
      <c r="D263">
        <v>22</v>
      </c>
      <c r="E263" t="e">
        <v>#N/A</v>
      </c>
    </row>
    <row r="264" spans="1:13" ht="60" hidden="1" x14ac:dyDescent="0.25">
      <c r="A264" t="s">
        <v>96</v>
      </c>
      <c r="B264" t="s">
        <v>269</v>
      </c>
      <c r="C264" t="s">
        <v>292</v>
      </c>
      <c r="D264" t="e">
        <v>#N/A</v>
      </c>
      <c r="E264" s="14" t="s">
        <v>424</v>
      </c>
    </row>
    <row r="265" spans="1:13" x14ac:dyDescent="0.25">
      <c r="A265" t="s">
        <v>271</v>
      </c>
      <c r="B265" t="s">
        <v>20</v>
      </c>
      <c r="C265" t="s">
        <v>592</v>
      </c>
      <c r="D265" t="e">
        <v>#N/A</v>
      </c>
      <c r="E265" t="s">
        <v>320</v>
      </c>
      <c r="F265">
        <f>IF(IFERROR(G265,"ERROR")="ERROR",IF(IFERROR(H265,"ERROR")="ERROR",IF(IFERROR(I265,"ERROR")="ERROR",IF(IFERROR(J265,"ERROR")="ERROR",IF(IFERROR(K265,"ERROR")="ERROR",IF(IFERROR(L265,"ERROR")="ERROR",IF(IFERROR(M265,"ERROR")="ERROR",IF(OR(RIGHT(B265,5)="label",LEFT(B265,2)="DE",LEFT(B265,5)="abort"),1,0),1),1),1),1),1),1),1)</f>
        <v>0</v>
      </c>
      <c r="G265" t="e">
        <f t="shared" ref="G265:G328" si="0">VLOOKUP(B265,cPersonal,1,FALSE)</f>
        <v>#NAME?</v>
      </c>
      <c r="H265" t="e">
        <f t="shared" ref="H265:H328" si="1">VLOOKUP(B265,cAddl,1,FALSE)</f>
        <v>#NAME?</v>
      </c>
      <c r="I265" t="e">
        <f t="shared" ref="I265:I328" si="2">VLOOKUP(B265,cFinancial,1,FALSE)</f>
        <v>#NAME?</v>
      </c>
      <c r="J265" t="e">
        <f t="shared" ref="J265:J328" si="3">VLOOKUP(B265,cContact,1,FALSE)</f>
        <v>#NAME?</v>
      </c>
      <c r="K265" t="e">
        <f t="shared" ref="K265:K328" si="4">VLOOKUP(B265,appRequest,1,FALSE)</f>
        <v>#NAME?</v>
      </c>
      <c r="L265" t="e">
        <f t="shared" ref="L265:L328" si="5">VLOOKUP(B265,cComp,1,FALSE)</f>
        <v>#NAME?</v>
      </c>
      <c r="M265" t="e">
        <f t="shared" ref="M265:M328" si="6">VLOOKUP(B265,cIden,1,FALSE)</f>
        <v>#NAME?</v>
      </c>
    </row>
    <row r="266" spans="1:13" x14ac:dyDescent="0.25">
      <c r="A266" t="s">
        <v>271</v>
      </c>
      <c r="B266" t="s">
        <v>21</v>
      </c>
      <c r="C266" t="s">
        <v>528</v>
      </c>
      <c r="D266">
        <v>32</v>
      </c>
      <c r="E266" t="s">
        <v>391</v>
      </c>
      <c r="F266">
        <f t="shared" ref="F266:F329" si="7">IF(IFERROR(G266,"ERROR")="ERROR",IF(IFERROR(H266,"ERROR")="ERROR",IF(IFERROR(I266,"ERROR")="ERROR",IF(IFERROR(J266,"ERROR")="ERROR",IF(IFERROR(K266,"ERROR")="ERROR",IF(IFERROR(L266,"ERROR")="ERROR",IF(IFERROR(M266,"ERROR")="ERROR",IF(OR(RIGHT(B266,5)="label",LEFT(B266,2)="DE",LEFT(B266,5)="abort"),1,0),1),1),1),1),1),1),1)</f>
        <v>0</v>
      </c>
      <c r="G266" t="e">
        <f t="shared" si="0"/>
        <v>#NAME?</v>
      </c>
      <c r="H266" t="e">
        <f t="shared" si="1"/>
        <v>#NAME?</v>
      </c>
      <c r="I266" t="e">
        <f t="shared" si="2"/>
        <v>#NAME?</v>
      </c>
      <c r="J266" t="e">
        <f t="shared" si="3"/>
        <v>#NAME?</v>
      </c>
      <c r="K266" t="e">
        <f t="shared" si="4"/>
        <v>#NAME?</v>
      </c>
      <c r="L266" t="e">
        <f t="shared" si="5"/>
        <v>#NAME?</v>
      </c>
      <c r="M266" t="e">
        <f t="shared" si="6"/>
        <v>#NAME?</v>
      </c>
    </row>
    <row r="267" spans="1:13" x14ac:dyDescent="0.25">
      <c r="A267" t="s">
        <v>271</v>
      </c>
      <c r="B267" t="s">
        <v>23</v>
      </c>
      <c r="C267" t="s">
        <v>291</v>
      </c>
      <c r="D267" t="e">
        <v>#N/A</v>
      </c>
      <c r="E267" t="s">
        <v>392</v>
      </c>
      <c r="F267">
        <f t="shared" si="7"/>
        <v>0</v>
      </c>
      <c r="G267" t="e">
        <f t="shared" si="0"/>
        <v>#NAME?</v>
      </c>
      <c r="H267" t="e">
        <f t="shared" si="1"/>
        <v>#NAME?</v>
      </c>
      <c r="I267" t="e">
        <f t="shared" si="2"/>
        <v>#NAME?</v>
      </c>
      <c r="J267" t="e">
        <f t="shared" si="3"/>
        <v>#NAME?</v>
      </c>
      <c r="K267" t="e">
        <f t="shared" si="4"/>
        <v>#NAME?</v>
      </c>
      <c r="L267" t="e">
        <f t="shared" si="5"/>
        <v>#NAME?</v>
      </c>
      <c r="M267" t="e">
        <f t="shared" si="6"/>
        <v>#NAME?</v>
      </c>
    </row>
    <row r="268" spans="1:13" x14ac:dyDescent="0.25">
      <c r="A268" t="s">
        <v>271</v>
      </c>
      <c r="B268" t="s">
        <v>97</v>
      </c>
      <c r="C268" t="s">
        <v>529</v>
      </c>
      <c r="D268">
        <v>255</v>
      </c>
      <c r="E268" t="s">
        <v>399</v>
      </c>
      <c r="F268">
        <f t="shared" si="7"/>
        <v>1</v>
      </c>
      <c r="G268" t="e">
        <f t="shared" si="0"/>
        <v>#NAME?</v>
      </c>
      <c r="H268" t="e">
        <f t="shared" si="1"/>
        <v>#NAME?</v>
      </c>
      <c r="I268" t="e">
        <f t="shared" si="2"/>
        <v>#NAME?</v>
      </c>
      <c r="J268" t="e">
        <f t="shared" si="3"/>
        <v>#NAME?</v>
      </c>
      <c r="K268" t="e">
        <f t="shared" si="4"/>
        <v>#NAME?</v>
      </c>
      <c r="L268" t="e">
        <f t="shared" si="5"/>
        <v>#NAME?</v>
      </c>
      <c r="M268" t="e">
        <f t="shared" si="6"/>
        <v>#NAME?</v>
      </c>
    </row>
    <row r="269" spans="1:13" x14ac:dyDescent="0.25">
      <c r="A269" t="s">
        <v>271</v>
      </c>
      <c r="B269" t="s">
        <v>98</v>
      </c>
      <c r="C269" t="s">
        <v>8</v>
      </c>
      <c r="D269">
        <v>38</v>
      </c>
      <c r="E269" t="s">
        <v>400</v>
      </c>
      <c r="F269">
        <f t="shared" si="7"/>
        <v>1</v>
      </c>
      <c r="G269" t="e">
        <f t="shared" si="0"/>
        <v>#NAME?</v>
      </c>
      <c r="H269" t="e">
        <f t="shared" si="1"/>
        <v>#NAME?</v>
      </c>
      <c r="I269" t="e">
        <f t="shared" si="2"/>
        <v>#NAME?</v>
      </c>
      <c r="J269" t="e">
        <f t="shared" si="3"/>
        <v>#NAME?</v>
      </c>
      <c r="K269" t="e">
        <f t="shared" si="4"/>
        <v>#NAME?</v>
      </c>
      <c r="L269" t="e">
        <f t="shared" si="5"/>
        <v>#NAME?</v>
      </c>
      <c r="M269" t="e">
        <f t="shared" si="6"/>
        <v>#NAME?</v>
      </c>
    </row>
    <row r="270" spans="1:13" x14ac:dyDescent="0.25">
      <c r="A270" t="s">
        <v>271</v>
      </c>
      <c r="B270" t="s">
        <v>99</v>
      </c>
      <c r="C270" t="s">
        <v>9</v>
      </c>
      <c r="D270">
        <v>29</v>
      </c>
      <c r="E270" t="e">
        <v>#N/A</v>
      </c>
      <c r="F270">
        <f t="shared" si="7"/>
        <v>1</v>
      </c>
      <c r="G270" t="e">
        <f t="shared" si="0"/>
        <v>#NAME?</v>
      </c>
      <c r="H270" t="e">
        <f t="shared" si="1"/>
        <v>#NAME?</v>
      </c>
      <c r="I270" t="e">
        <f t="shared" si="2"/>
        <v>#NAME?</v>
      </c>
      <c r="J270" t="e">
        <f t="shared" si="3"/>
        <v>#NAME?</v>
      </c>
      <c r="K270" t="e">
        <f t="shared" si="4"/>
        <v>#NAME?</v>
      </c>
      <c r="L270" t="e">
        <f t="shared" si="5"/>
        <v>#NAME?</v>
      </c>
      <c r="M270" t="e">
        <f t="shared" si="6"/>
        <v>#NAME?</v>
      </c>
    </row>
    <row r="271" spans="1:13" x14ac:dyDescent="0.25">
      <c r="A271" t="s">
        <v>271</v>
      </c>
      <c r="B271" t="s">
        <v>100</v>
      </c>
      <c r="C271" t="s">
        <v>712</v>
      </c>
      <c r="D271">
        <v>1</v>
      </c>
      <c r="E271" t="s">
        <v>369</v>
      </c>
      <c r="F271">
        <f t="shared" si="7"/>
        <v>0</v>
      </c>
      <c r="G271" t="e">
        <f t="shared" si="0"/>
        <v>#NAME?</v>
      </c>
      <c r="H271" t="e">
        <f t="shared" si="1"/>
        <v>#NAME?</v>
      </c>
      <c r="I271" t="e">
        <f t="shared" si="2"/>
        <v>#NAME?</v>
      </c>
      <c r="J271" t="e">
        <f t="shared" si="3"/>
        <v>#NAME?</v>
      </c>
      <c r="K271" t="e">
        <f t="shared" si="4"/>
        <v>#NAME?</v>
      </c>
      <c r="L271" t="e">
        <f t="shared" si="5"/>
        <v>#NAME?</v>
      </c>
      <c r="M271" t="e">
        <f t="shared" si="6"/>
        <v>#NAME?</v>
      </c>
    </row>
    <row r="272" spans="1:13" x14ac:dyDescent="0.25">
      <c r="A272" t="s">
        <v>271</v>
      </c>
      <c r="B272" t="s">
        <v>101</v>
      </c>
      <c r="C272" t="s">
        <v>8</v>
      </c>
      <c r="D272">
        <v>13</v>
      </c>
      <c r="E272" t="s">
        <v>415</v>
      </c>
      <c r="F272">
        <f t="shared" si="7"/>
        <v>0</v>
      </c>
      <c r="G272" t="e">
        <f t="shared" si="0"/>
        <v>#NAME?</v>
      </c>
      <c r="H272" t="e">
        <f t="shared" si="1"/>
        <v>#NAME?</v>
      </c>
      <c r="I272" t="e">
        <f t="shared" si="2"/>
        <v>#NAME?</v>
      </c>
      <c r="J272" t="e">
        <f t="shared" si="3"/>
        <v>#NAME?</v>
      </c>
      <c r="K272" t="e">
        <f t="shared" si="4"/>
        <v>#NAME?</v>
      </c>
      <c r="L272" t="e">
        <f t="shared" si="5"/>
        <v>#NAME?</v>
      </c>
      <c r="M272" t="e">
        <f t="shared" si="6"/>
        <v>#NAME?</v>
      </c>
    </row>
    <row r="273" spans="1:13" x14ac:dyDescent="0.25">
      <c r="A273" t="s">
        <v>271</v>
      </c>
      <c r="B273" t="s">
        <v>102</v>
      </c>
      <c r="C273" t="s">
        <v>593</v>
      </c>
      <c r="D273" t="e">
        <v>#N/A</v>
      </c>
      <c r="E273" t="s">
        <v>530</v>
      </c>
      <c r="F273">
        <f t="shared" si="7"/>
        <v>0</v>
      </c>
      <c r="G273" t="e">
        <f t="shared" si="0"/>
        <v>#NAME?</v>
      </c>
      <c r="H273" t="e">
        <f t="shared" si="1"/>
        <v>#NAME?</v>
      </c>
      <c r="I273" t="e">
        <f t="shared" si="2"/>
        <v>#NAME?</v>
      </c>
      <c r="J273" t="e">
        <f t="shared" si="3"/>
        <v>#NAME?</v>
      </c>
      <c r="K273" t="e">
        <f t="shared" si="4"/>
        <v>#NAME?</v>
      </c>
      <c r="L273" t="e">
        <f t="shared" si="5"/>
        <v>#NAME?</v>
      </c>
      <c r="M273" t="e">
        <f t="shared" si="6"/>
        <v>#NAME?</v>
      </c>
    </row>
    <row r="274" spans="1:13" x14ac:dyDescent="0.25">
      <c r="A274" t="s">
        <v>271</v>
      </c>
      <c r="B274" t="s">
        <v>103</v>
      </c>
      <c r="C274" t="s">
        <v>9</v>
      </c>
      <c r="D274">
        <v>31</v>
      </c>
      <c r="E274" t="s">
        <v>531</v>
      </c>
      <c r="F274">
        <f t="shared" si="7"/>
        <v>0</v>
      </c>
      <c r="G274" t="e">
        <f t="shared" si="0"/>
        <v>#NAME?</v>
      </c>
      <c r="H274" t="e">
        <f t="shared" si="1"/>
        <v>#NAME?</v>
      </c>
      <c r="I274" t="e">
        <f t="shared" si="2"/>
        <v>#NAME?</v>
      </c>
      <c r="J274" t="e">
        <f t="shared" si="3"/>
        <v>#NAME?</v>
      </c>
      <c r="K274" t="e">
        <f t="shared" si="4"/>
        <v>#NAME?</v>
      </c>
      <c r="L274" t="e">
        <f t="shared" si="5"/>
        <v>#NAME?</v>
      </c>
      <c r="M274" t="e">
        <f t="shared" si="6"/>
        <v>#NAME?</v>
      </c>
    </row>
    <row r="275" spans="1:13" x14ac:dyDescent="0.25">
      <c r="A275" t="s">
        <v>271</v>
      </c>
      <c r="B275" t="s">
        <v>31</v>
      </c>
      <c r="C275" t="s">
        <v>593</v>
      </c>
      <c r="D275" t="e">
        <v>#N/A</v>
      </c>
      <c r="E275" t="s">
        <v>532</v>
      </c>
      <c r="F275">
        <f t="shared" si="7"/>
        <v>0</v>
      </c>
      <c r="G275" t="e">
        <f t="shared" si="0"/>
        <v>#NAME?</v>
      </c>
      <c r="H275" t="e">
        <f t="shared" si="1"/>
        <v>#NAME?</v>
      </c>
      <c r="I275" t="e">
        <f t="shared" si="2"/>
        <v>#NAME?</v>
      </c>
      <c r="J275" t="e">
        <f t="shared" si="3"/>
        <v>#NAME?</v>
      </c>
      <c r="K275" t="e">
        <f t="shared" si="4"/>
        <v>#NAME?</v>
      </c>
      <c r="L275" t="e">
        <f t="shared" si="5"/>
        <v>#NAME?</v>
      </c>
      <c r="M275" t="e">
        <f t="shared" si="6"/>
        <v>#NAME?</v>
      </c>
    </row>
    <row r="276" spans="1:13" x14ac:dyDescent="0.25">
      <c r="A276" t="s">
        <v>271</v>
      </c>
      <c r="B276" t="s">
        <v>33</v>
      </c>
      <c r="C276" t="s">
        <v>593</v>
      </c>
      <c r="D276" t="e">
        <v>#N/A</v>
      </c>
      <c r="E276" t="s">
        <v>407</v>
      </c>
      <c r="F276">
        <f t="shared" si="7"/>
        <v>0</v>
      </c>
      <c r="G276" t="e">
        <f t="shared" si="0"/>
        <v>#NAME?</v>
      </c>
      <c r="H276" t="e">
        <f t="shared" si="1"/>
        <v>#NAME?</v>
      </c>
      <c r="I276" t="e">
        <f t="shared" si="2"/>
        <v>#NAME?</v>
      </c>
      <c r="J276" t="e">
        <f t="shared" si="3"/>
        <v>#NAME?</v>
      </c>
      <c r="K276" t="e">
        <f t="shared" si="4"/>
        <v>#NAME?</v>
      </c>
      <c r="L276" t="e">
        <f t="shared" si="5"/>
        <v>#NAME?</v>
      </c>
      <c r="M276" t="e">
        <f t="shared" si="6"/>
        <v>#NAME?</v>
      </c>
    </row>
    <row r="277" spans="1:13" x14ac:dyDescent="0.25">
      <c r="A277" t="s">
        <v>271</v>
      </c>
      <c r="B277" t="s">
        <v>104</v>
      </c>
      <c r="C277" t="s">
        <v>8</v>
      </c>
      <c r="D277">
        <v>0</v>
      </c>
      <c r="E277" t="s">
        <v>533</v>
      </c>
      <c r="F277">
        <f t="shared" si="7"/>
        <v>0</v>
      </c>
      <c r="G277" t="e">
        <f t="shared" si="0"/>
        <v>#NAME?</v>
      </c>
      <c r="H277" t="e">
        <f t="shared" si="1"/>
        <v>#NAME?</v>
      </c>
      <c r="I277" t="e">
        <f t="shared" si="2"/>
        <v>#NAME?</v>
      </c>
      <c r="J277" t="e">
        <f t="shared" si="3"/>
        <v>#NAME?</v>
      </c>
      <c r="K277" t="e">
        <f t="shared" si="4"/>
        <v>#NAME?</v>
      </c>
      <c r="L277" t="e">
        <f t="shared" si="5"/>
        <v>#NAME?</v>
      </c>
      <c r="M277" t="e">
        <f t="shared" si="6"/>
        <v>#NAME?</v>
      </c>
    </row>
    <row r="278" spans="1:13" x14ac:dyDescent="0.25">
      <c r="A278" t="s">
        <v>271</v>
      </c>
      <c r="B278" t="s">
        <v>105</v>
      </c>
      <c r="C278" t="s">
        <v>712</v>
      </c>
      <c r="D278">
        <v>1</v>
      </c>
      <c r="E278" t="s">
        <v>534</v>
      </c>
      <c r="F278">
        <f t="shared" si="7"/>
        <v>0</v>
      </c>
      <c r="G278" t="e">
        <f t="shared" si="0"/>
        <v>#NAME?</v>
      </c>
      <c r="H278" t="e">
        <f t="shared" si="1"/>
        <v>#NAME?</v>
      </c>
      <c r="I278" t="e">
        <f t="shared" si="2"/>
        <v>#NAME?</v>
      </c>
      <c r="J278" t="e">
        <f t="shared" si="3"/>
        <v>#NAME?</v>
      </c>
      <c r="K278" t="e">
        <f t="shared" si="4"/>
        <v>#NAME?</v>
      </c>
      <c r="L278" t="e">
        <f t="shared" si="5"/>
        <v>#NAME?</v>
      </c>
      <c r="M278" t="e">
        <f t="shared" si="6"/>
        <v>#NAME?</v>
      </c>
    </row>
    <row r="279" spans="1:13" x14ac:dyDescent="0.25">
      <c r="A279" t="s">
        <v>271</v>
      </c>
      <c r="B279" t="s">
        <v>106</v>
      </c>
      <c r="C279" t="s">
        <v>9</v>
      </c>
      <c r="D279">
        <v>0</v>
      </c>
      <c r="E279" t="e">
        <v>#N/A</v>
      </c>
      <c r="F279">
        <f t="shared" si="7"/>
        <v>1</v>
      </c>
      <c r="G279" t="e">
        <f t="shared" si="0"/>
        <v>#NAME?</v>
      </c>
      <c r="H279" t="e">
        <f t="shared" si="1"/>
        <v>#NAME?</v>
      </c>
      <c r="I279" t="e">
        <f t="shared" si="2"/>
        <v>#NAME?</v>
      </c>
      <c r="J279" t="e">
        <f t="shared" si="3"/>
        <v>#NAME?</v>
      </c>
      <c r="K279" t="e">
        <f t="shared" si="4"/>
        <v>#NAME?</v>
      </c>
      <c r="L279" t="e">
        <f t="shared" si="5"/>
        <v>#NAME?</v>
      </c>
      <c r="M279" t="e">
        <f t="shared" si="6"/>
        <v>#NAME?</v>
      </c>
    </row>
    <row r="280" spans="1:13" x14ac:dyDescent="0.25">
      <c r="A280" t="s">
        <v>271</v>
      </c>
      <c r="B280" t="s">
        <v>107</v>
      </c>
      <c r="C280" t="s">
        <v>712</v>
      </c>
      <c r="D280">
        <v>0</v>
      </c>
      <c r="E280" t="s">
        <v>535</v>
      </c>
      <c r="F280">
        <f t="shared" si="7"/>
        <v>0</v>
      </c>
      <c r="G280" t="e">
        <f t="shared" si="0"/>
        <v>#NAME?</v>
      </c>
      <c r="H280" t="e">
        <f t="shared" si="1"/>
        <v>#NAME?</v>
      </c>
      <c r="I280" t="e">
        <f t="shared" si="2"/>
        <v>#NAME?</v>
      </c>
      <c r="J280" t="e">
        <f t="shared" si="3"/>
        <v>#NAME?</v>
      </c>
      <c r="K280" t="e">
        <f t="shared" si="4"/>
        <v>#NAME?</v>
      </c>
      <c r="L280" t="e">
        <f t="shared" si="5"/>
        <v>#NAME?</v>
      </c>
      <c r="M280" t="e">
        <f t="shared" si="6"/>
        <v>#NAME?</v>
      </c>
    </row>
    <row r="281" spans="1:13" x14ac:dyDescent="0.25">
      <c r="A281" t="s">
        <v>271</v>
      </c>
      <c r="B281" t="s">
        <v>108</v>
      </c>
      <c r="C281" t="s">
        <v>9</v>
      </c>
      <c r="D281">
        <v>0</v>
      </c>
      <c r="E281" t="e">
        <v>#N/A</v>
      </c>
      <c r="F281">
        <f t="shared" si="7"/>
        <v>1</v>
      </c>
      <c r="G281" t="e">
        <f t="shared" si="0"/>
        <v>#NAME?</v>
      </c>
      <c r="H281" t="e">
        <f t="shared" si="1"/>
        <v>#NAME?</v>
      </c>
      <c r="I281" t="e">
        <f t="shared" si="2"/>
        <v>#NAME?</v>
      </c>
      <c r="J281" t="e">
        <f t="shared" si="3"/>
        <v>#NAME?</v>
      </c>
      <c r="K281" t="e">
        <f t="shared" si="4"/>
        <v>#NAME?</v>
      </c>
      <c r="L281" t="e">
        <f t="shared" si="5"/>
        <v>#NAME?</v>
      </c>
      <c r="M281" t="e">
        <f t="shared" si="6"/>
        <v>#NAME?</v>
      </c>
    </row>
    <row r="282" spans="1:13" x14ac:dyDescent="0.25">
      <c r="A282" t="s">
        <v>271</v>
      </c>
      <c r="B282" t="s">
        <v>109</v>
      </c>
      <c r="C282" t="s">
        <v>8</v>
      </c>
      <c r="D282">
        <v>16</v>
      </c>
      <c r="E282" t="s">
        <v>536</v>
      </c>
      <c r="F282">
        <f t="shared" si="7"/>
        <v>0</v>
      </c>
      <c r="G282" t="e">
        <f t="shared" si="0"/>
        <v>#NAME?</v>
      </c>
      <c r="H282" t="e">
        <f t="shared" si="1"/>
        <v>#NAME?</v>
      </c>
      <c r="I282" t="e">
        <f t="shared" si="2"/>
        <v>#NAME?</v>
      </c>
      <c r="J282" t="e">
        <f t="shared" si="3"/>
        <v>#NAME?</v>
      </c>
      <c r="K282" t="e">
        <f t="shared" si="4"/>
        <v>#NAME?</v>
      </c>
      <c r="L282" t="e">
        <f t="shared" si="5"/>
        <v>#NAME?</v>
      </c>
      <c r="M282" t="e">
        <f t="shared" si="6"/>
        <v>#NAME?</v>
      </c>
    </row>
    <row r="283" spans="1:13" x14ac:dyDescent="0.25">
      <c r="A283" t="s">
        <v>271</v>
      </c>
      <c r="B283" t="s">
        <v>131</v>
      </c>
      <c r="C283" t="s">
        <v>9</v>
      </c>
      <c r="D283">
        <v>0</v>
      </c>
      <c r="E283" t="s">
        <v>419</v>
      </c>
      <c r="F283">
        <f t="shared" si="7"/>
        <v>0</v>
      </c>
      <c r="G283" t="e">
        <f t="shared" si="0"/>
        <v>#NAME?</v>
      </c>
      <c r="H283" t="e">
        <f t="shared" si="1"/>
        <v>#NAME?</v>
      </c>
      <c r="I283" t="e">
        <f t="shared" si="2"/>
        <v>#NAME?</v>
      </c>
      <c r="J283" t="e">
        <f t="shared" si="3"/>
        <v>#NAME?</v>
      </c>
      <c r="K283" t="e">
        <f t="shared" si="4"/>
        <v>#NAME?</v>
      </c>
      <c r="L283" t="e">
        <f t="shared" si="5"/>
        <v>#NAME?</v>
      </c>
      <c r="M283" t="e">
        <f t="shared" si="6"/>
        <v>#NAME?</v>
      </c>
    </row>
    <row r="284" spans="1:13" x14ac:dyDescent="0.25">
      <c r="A284" t="s">
        <v>271</v>
      </c>
      <c r="B284" t="s">
        <v>111</v>
      </c>
      <c r="C284" t="s">
        <v>9</v>
      </c>
      <c r="D284">
        <v>6</v>
      </c>
      <c r="E284" t="e">
        <v>#N/A</v>
      </c>
      <c r="F284">
        <f t="shared" si="7"/>
        <v>1</v>
      </c>
      <c r="G284" t="e">
        <f t="shared" si="0"/>
        <v>#NAME?</v>
      </c>
      <c r="H284" t="e">
        <f t="shared" si="1"/>
        <v>#NAME?</v>
      </c>
      <c r="I284" t="e">
        <f t="shared" si="2"/>
        <v>#NAME?</v>
      </c>
      <c r="J284" t="e">
        <f t="shared" si="3"/>
        <v>#NAME?</v>
      </c>
      <c r="K284" t="e">
        <f t="shared" si="4"/>
        <v>#NAME?</v>
      </c>
      <c r="L284" t="e">
        <f t="shared" si="5"/>
        <v>#NAME?</v>
      </c>
      <c r="M284" t="e">
        <f t="shared" si="6"/>
        <v>#NAME?</v>
      </c>
    </row>
    <row r="285" spans="1:13" x14ac:dyDescent="0.25">
      <c r="A285" t="s">
        <v>271</v>
      </c>
      <c r="B285" t="s">
        <v>112</v>
      </c>
      <c r="C285" t="s">
        <v>712</v>
      </c>
      <c r="D285">
        <v>1</v>
      </c>
      <c r="E285" t="s">
        <v>414</v>
      </c>
      <c r="F285">
        <f t="shared" si="7"/>
        <v>0</v>
      </c>
      <c r="G285" t="e">
        <f t="shared" si="0"/>
        <v>#NAME?</v>
      </c>
      <c r="H285" t="e">
        <f t="shared" si="1"/>
        <v>#NAME?</v>
      </c>
      <c r="I285" t="e">
        <f t="shared" si="2"/>
        <v>#NAME?</v>
      </c>
      <c r="J285" t="e">
        <f t="shared" si="3"/>
        <v>#NAME?</v>
      </c>
      <c r="K285" t="e">
        <f t="shared" si="4"/>
        <v>#NAME?</v>
      </c>
      <c r="L285" t="e">
        <f t="shared" si="5"/>
        <v>#NAME?</v>
      </c>
      <c r="M285" t="e">
        <f t="shared" si="6"/>
        <v>#NAME?</v>
      </c>
    </row>
    <row r="286" spans="1:13" x14ac:dyDescent="0.25">
      <c r="A286" t="s">
        <v>271</v>
      </c>
      <c r="B286" t="s">
        <v>113</v>
      </c>
      <c r="C286" t="s">
        <v>8</v>
      </c>
      <c r="D286">
        <v>12</v>
      </c>
      <c r="E286" t="s">
        <v>338</v>
      </c>
      <c r="F286">
        <f t="shared" si="7"/>
        <v>0</v>
      </c>
      <c r="G286" t="e">
        <f t="shared" si="0"/>
        <v>#NAME?</v>
      </c>
      <c r="H286" t="e">
        <f t="shared" si="1"/>
        <v>#NAME?</v>
      </c>
      <c r="I286" t="e">
        <f t="shared" si="2"/>
        <v>#NAME?</v>
      </c>
      <c r="J286" t="e">
        <f t="shared" si="3"/>
        <v>#NAME?</v>
      </c>
      <c r="K286" t="e">
        <f t="shared" si="4"/>
        <v>#NAME?</v>
      </c>
      <c r="L286" t="e">
        <f t="shared" si="5"/>
        <v>#NAME?</v>
      </c>
      <c r="M286" t="e">
        <f t="shared" si="6"/>
        <v>#NAME?</v>
      </c>
    </row>
    <row r="287" spans="1:13" x14ac:dyDescent="0.25">
      <c r="A287" t="s">
        <v>271</v>
      </c>
      <c r="B287" t="s">
        <v>114</v>
      </c>
      <c r="C287" t="s">
        <v>8</v>
      </c>
      <c r="D287">
        <v>12</v>
      </c>
      <c r="E287" t="s">
        <v>341</v>
      </c>
      <c r="F287">
        <f t="shared" si="7"/>
        <v>0</v>
      </c>
      <c r="G287" t="e">
        <f t="shared" si="0"/>
        <v>#NAME?</v>
      </c>
      <c r="H287" t="e">
        <f t="shared" si="1"/>
        <v>#NAME?</v>
      </c>
      <c r="I287" t="e">
        <f t="shared" si="2"/>
        <v>#NAME?</v>
      </c>
      <c r="J287" t="e">
        <f t="shared" si="3"/>
        <v>#NAME?</v>
      </c>
      <c r="K287" t="e">
        <f t="shared" si="4"/>
        <v>#NAME?</v>
      </c>
      <c r="L287" t="e">
        <f t="shared" si="5"/>
        <v>#NAME?</v>
      </c>
      <c r="M287" t="e">
        <f t="shared" si="6"/>
        <v>#NAME?</v>
      </c>
    </row>
    <row r="288" spans="1:13" x14ac:dyDescent="0.25">
      <c r="A288" t="s">
        <v>271</v>
      </c>
      <c r="B288" t="s">
        <v>115</v>
      </c>
      <c r="C288" t="s">
        <v>9</v>
      </c>
      <c r="D288">
        <v>30</v>
      </c>
      <c r="E288" t="e">
        <v>#N/A</v>
      </c>
      <c r="F288">
        <f t="shared" si="7"/>
        <v>1</v>
      </c>
      <c r="G288" t="e">
        <f t="shared" si="0"/>
        <v>#NAME?</v>
      </c>
      <c r="H288" t="e">
        <f t="shared" si="1"/>
        <v>#NAME?</v>
      </c>
      <c r="I288" t="e">
        <f t="shared" si="2"/>
        <v>#NAME?</v>
      </c>
      <c r="J288" t="e">
        <f t="shared" si="3"/>
        <v>#NAME?</v>
      </c>
      <c r="K288" t="e">
        <f t="shared" si="4"/>
        <v>#NAME?</v>
      </c>
      <c r="L288" t="e">
        <f t="shared" si="5"/>
        <v>#NAME?</v>
      </c>
      <c r="M288" t="e">
        <f t="shared" si="6"/>
        <v>#NAME?</v>
      </c>
    </row>
    <row r="289" spans="1:13" x14ac:dyDescent="0.25">
      <c r="A289" t="s">
        <v>271</v>
      </c>
      <c r="B289" t="s">
        <v>116</v>
      </c>
      <c r="C289" t="s">
        <v>6</v>
      </c>
      <c r="D289">
        <v>3</v>
      </c>
      <c r="E289" t="s">
        <v>351</v>
      </c>
      <c r="F289">
        <f t="shared" si="7"/>
        <v>0</v>
      </c>
      <c r="G289" t="e">
        <f t="shared" si="0"/>
        <v>#NAME?</v>
      </c>
      <c r="H289" t="e">
        <f t="shared" si="1"/>
        <v>#NAME?</v>
      </c>
      <c r="I289" t="e">
        <f t="shared" si="2"/>
        <v>#NAME?</v>
      </c>
      <c r="J289" t="e">
        <f t="shared" si="3"/>
        <v>#NAME?</v>
      </c>
      <c r="K289" t="e">
        <f t="shared" si="4"/>
        <v>#NAME?</v>
      </c>
      <c r="L289" t="e">
        <f t="shared" si="5"/>
        <v>#NAME?</v>
      </c>
      <c r="M289" t="e">
        <f t="shared" si="6"/>
        <v>#NAME?</v>
      </c>
    </row>
    <row r="290" spans="1:13" x14ac:dyDescent="0.25">
      <c r="A290" t="s">
        <v>271</v>
      </c>
      <c r="B290" t="s">
        <v>117</v>
      </c>
      <c r="C290" t="s">
        <v>9</v>
      </c>
      <c r="D290">
        <v>29</v>
      </c>
      <c r="E290" t="e">
        <v>#N/A</v>
      </c>
      <c r="F290">
        <f t="shared" si="7"/>
        <v>1</v>
      </c>
      <c r="G290" t="e">
        <f t="shared" si="0"/>
        <v>#NAME?</v>
      </c>
      <c r="H290" t="e">
        <f t="shared" si="1"/>
        <v>#NAME?</v>
      </c>
      <c r="I290" t="e">
        <f t="shared" si="2"/>
        <v>#NAME?</v>
      </c>
      <c r="J290" t="e">
        <f t="shared" si="3"/>
        <v>#NAME?</v>
      </c>
      <c r="K290" t="e">
        <f t="shared" si="4"/>
        <v>#NAME?</v>
      </c>
      <c r="L290" t="e">
        <f t="shared" si="5"/>
        <v>#NAME?</v>
      </c>
      <c r="M290" t="e">
        <f t="shared" si="6"/>
        <v>#NAME?</v>
      </c>
    </row>
    <row r="291" spans="1:13" x14ac:dyDescent="0.25">
      <c r="A291" t="s">
        <v>271</v>
      </c>
      <c r="B291" t="s">
        <v>118</v>
      </c>
      <c r="C291" t="s">
        <v>6</v>
      </c>
      <c r="D291">
        <v>2</v>
      </c>
      <c r="E291" t="s">
        <v>352</v>
      </c>
      <c r="F291">
        <f t="shared" si="7"/>
        <v>0</v>
      </c>
      <c r="G291" t="e">
        <f t="shared" si="0"/>
        <v>#NAME?</v>
      </c>
      <c r="H291" t="e">
        <f t="shared" si="1"/>
        <v>#NAME?</v>
      </c>
      <c r="I291" t="e">
        <f t="shared" si="2"/>
        <v>#NAME?</v>
      </c>
      <c r="J291" t="e">
        <f t="shared" si="3"/>
        <v>#NAME?</v>
      </c>
      <c r="K291" t="e">
        <f t="shared" si="4"/>
        <v>#NAME?</v>
      </c>
      <c r="L291" t="e">
        <f t="shared" si="5"/>
        <v>#NAME?</v>
      </c>
      <c r="M291" t="e">
        <f t="shared" si="6"/>
        <v>#NAME?</v>
      </c>
    </row>
    <row r="292" spans="1:13" x14ac:dyDescent="0.25">
      <c r="A292" t="s">
        <v>271</v>
      </c>
      <c r="B292" t="s">
        <v>119</v>
      </c>
      <c r="C292" t="s">
        <v>289</v>
      </c>
      <c r="D292">
        <v>112</v>
      </c>
      <c r="E292" t="s">
        <v>537</v>
      </c>
      <c r="F292">
        <f t="shared" si="7"/>
        <v>0</v>
      </c>
      <c r="G292" t="e">
        <f t="shared" si="0"/>
        <v>#NAME?</v>
      </c>
      <c r="H292" t="e">
        <f t="shared" si="1"/>
        <v>#NAME?</v>
      </c>
      <c r="I292" t="e">
        <f t="shared" si="2"/>
        <v>#NAME?</v>
      </c>
      <c r="J292" t="e">
        <f t="shared" si="3"/>
        <v>#NAME?</v>
      </c>
      <c r="K292" t="e">
        <f t="shared" si="4"/>
        <v>#NAME?</v>
      </c>
      <c r="L292" t="e">
        <f t="shared" si="5"/>
        <v>#NAME?</v>
      </c>
      <c r="M292" t="e">
        <f t="shared" si="6"/>
        <v>#NAME?</v>
      </c>
    </row>
    <row r="293" spans="1:13" x14ac:dyDescent="0.25">
      <c r="A293" t="s">
        <v>271</v>
      </c>
      <c r="B293" t="s">
        <v>120</v>
      </c>
      <c r="C293" t="s">
        <v>9</v>
      </c>
      <c r="D293">
        <v>35</v>
      </c>
      <c r="E293" t="e">
        <v>#N/A</v>
      </c>
      <c r="F293">
        <f t="shared" si="7"/>
        <v>1</v>
      </c>
      <c r="G293" t="e">
        <f t="shared" si="0"/>
        <v>#NAME?</v>
      </c>
      <c r="H293" t="e">
        <f t="shared" si="1"/>
        <v>#NAME?</v>
      </c>
      <c r="I293" t="e">
        <f t="shared" si="2"/>
        <v>#NAME?</v>
      </c>
      <c r="J293" t="e">
        <f t="shared" si="3"/>
        <v>#NAME?</v>
      </c>
      <c r="K293" t="e">
        <f t="shared" si="4"/>
        <v>#NAME?</v>
      </c>
      <c r="L293" t="e">
        <f t="shared" si="5"/>
        <v>#NAME?</v>
      </c>
      <c r="M293" t="e">
        <f t="shared" si="6"/>
        <v>#NAME?</v>
      </c>
    </row>
    <row r="294" spans="1:13" x14ac:dyDescent="0.25">
      <c r="A294" t="s">
        <v>271</v>
      </c>
      <c r="B294" t="s">
        <v>121</v>
      </c>
      <c r="C294" t="s">
        <v>6</v>
      </c>
      <c r="D294">
        <v>5</v>
      </c>
      <c r="E294" t="s">
        <v>350</v>
      </c>
      <c r="F294">
        <f t="shared" si="7"/>
        <v>0</v>
      </c>
      <c r="G294" t="e">
        <f t="shared" si="0"/>
        <v>#NAME?</v>
      </c>
      <c r="H294" t="e">
        <f t="shared" si="1"/>
        <v>#NAME?</v>
      </c>
      <c r="I294" t="e">
        <f t="shared" si="2"/>
        <v>#NAME?</v>
      </c>
      <c r="J294" t="e">
        <f t="shared" si="3"/>
        <v>#NAME?</v>
      </c>
      <c r="K294" t="e">
        <f t="shared" si="4"/>
        <v>#NAME?</v>
      </c>
      <c r="L294" t="e">
        <f t="shared" si="5"/>
        <v>#NAME?</v>
      </c>
      <c r="M294" t="e">
        <f t="shared" si="6"/>
        <v>#NAME?</v>
      </c>
    </row>
    <row r="295" spans="1:13" x14ac:dyDescent="0.25">
      <c r="A295" t="s">
        <v>271</v>
      </c>
      <c r="B295" t="s">
        <v>122</v>
      </c>
      <c r="C295" t="s">
        <v>289</v>
      </c>
      <c r="D295">
        <v>133</v>
      </c>
      <c r="E295" t="s">
        <v>538</v>
      </c>
      <c r="F295">
        <f t="shared" si="7"/>
        <v>0</v>
      </c>
      <c r="G295" t="e">
        <f t="shared" si="0"/>
        <v>#NAME?</v>
      </c>
      <c r="H295" t="e">
        <f t="shared" si="1"/>
        <v>#NAME?</v>
      </c>
      <c r="I295" t="e">
        <f t="shared" si="2"/>
        <v>#NAME?</v>
      </c>
      <c r="J295" t="e">
        <f t="shared" si="3"/>
        <v>#NAME?</v>
      </c>
      <c r="K295" t="e">
        <f t="shared" si="4"/>
        <v>#NAME?</v>
      </c>
      <c r="L295" t="e">
        <f t="shared" si="5"/>
        <v>#NAME?</v>
      </c>
      <c r="M295" t="e">
        <f t="shared" si="6"/>
        <v>#NAME?</v>
      </c>
    </row>
    <row r="296" spans="1:13" x14ac:dyDescent="0.25">
      <c r="A296" t="s">
        <v>271</v>
      </c>
      <c r="B296" t="s">
        <v>38</v>
      </c>
      <c r="C296" t="s">
        <v>8</v>
      </c>
      <c r="D296">
        <v>14</v>
      </c>
      <c r="E296" t="s">
        <v>409</v>
      </c>
      <c r="F296">
        <f t="shared" si="7"/>
        <v>0</v>
      </c>
      <c r="G296" t="e">
        <f t="shared" si="0"/>
        <v>#NAME?</v>
      </c>
      <c r="H296" t="e">
        <f t="shared" si="1"/>
        <v>#NAME?</v>
      </c>
      <c r="I296" t="e">
        <f t="shared" si="2"/>
        <v>#NAME?</v>
      </c>
      <c r="J296" t="e">
        <f t="shared" si="3"/>
        <v>#NAME?</v>
      </c>
      <c r="K296" t="e">
        <f t="shared" si="4"/>
        <v>#NAME?</v>
      </c>
      <c r="L296" t="e">
        <f t="shared" si="5"/>
        <v>#NAME?</v>
      </c>
      <c r="M296" t="e">
        <f t="shared" si="6"/>
        <v>#NAME?</v>
      </c>
    </row>
    <row r="297" spans="1:13" x14ac:dyDescent="0.25">
      <c r="A297" t="s">
        <v>271</v>
      </c>
      <c r="B297" t="s">
        <v>123</v>
      </c>
      <c r="C297" t="s">
        <v>8</v>
      </c>
      <c r="D297">
        <v>16</v>
      </c>
      <c r="E297" t="s">
        <v>539</v>
      </c>
      <c r="F297">
        <f t="shared" si="7"/>
        <v>0</v>
      </c>
      <c r="G297" t="e">
        <f t="shared" si="0"/>
        <v>#NAME?</v>
      </c>
      <c r="H297" t="e">
        <f t="shared" si="1"/>
        <v>#NAME?</v>
      </c>
      <c r="I297" t="e">
        <f t="shared" si="2"/>
        <v>#NAME?</v>
      </c>
      <c r="J297" t="e">
        <f t="shared" si="3"/>
        <v>#NAME?</v>
      </c>
      <c r="K297" t="e">
        <f t="shared" si="4"/>
        <v>#NAME?</v>
      </c>
      <c r="L297" t="e">
        <f t="shared" si="5"/>
        <v>#NAME?</v>
      </c>
      <c r="M297" t="e">
        <f t="shared" si="6"/>
        <v>#NAME?</v>
      </c>
    </row>
    <row r="298" spans="1:13" x14ac:dyDescent="0.25">
      <c r="A298" t="s">
        <v>271</v>
      </c>
      <c r="B298" t="s">
        <v>25</v>
      </c>
      <c r="C298" t="s">
        <v>8</v>
      </c>
      <c r="D298">
        <v>11</v>
      </c>
      <c r="E298">
        <v>0</v>
      </c>
      <c r="F298">
        <f t="shared" si="7"/>
        <v>0</v>
      </c>
      <c r="G298" t="e">
        <f t="shared" si="0"/>
        <v>#NAME?</v>
      </c>
      <c r="H298" t="e">
        <f t="shared" si="1"/>
        <v>#NAME?</v>
      </c>
      <c r="I298" t="e">
        <f t="shared" si="2"/>
        <v>#NAME?</v>
      </c>
      <c r="J298" t="e">
        <f t="shared" si="3"/>
        <v>#NAME?</v>
      </c>
      <c r="K298" t="e">
        <f t="shared" si="4"/>
        <v>#NAME?</v>
      </c>
      <c r="L298" t="e">
        <f t="shared" si="5"/>
        <v>#NAME?</v>
      </c>
      <c r="M298" t="e">
        <f t="shared" si="6"/>
        <v>#NAME?</v>
      </c>
    </row>
    <row r="299" spans="1:13" x14ac:dyDescent="0.25">
      <c r="A299" t="s">
        <v>271</v>
      </c>
      <c r="B299" t="s">
        <v>27</v>
      </c>
      <c r="C299" t="s">
        <v>290</v>
      </c>
      <c r="D299" t="e">
        <v>#N/A</v>
      </c>
      <c r="E299">
        <v>0</v>
      </c>
      <c r="F299">
        <f t="shared" si="7"/>
        <v>0</v>
      </c>
      <c r="G299" t="e">
        <f t="shared" si="0"/>
        <v>#NAME?</v>
      </c>
      <c r="H299" t="e">
        <f t="shared" si="1"/>
        <v>#NAME?</v>
      </c>
      <c r="I299" t="e">
        <f t="shared" si="2"/>
        <v>#NAME?</v>
      </c>
      <c r="J299" t="e">
        <f t="shared" si="3"/>
        <v>#NAME?</v>
      </c>
      <c r="K299" t="e">
        <f t="shared" si="4"/>
        <v>#NAME?</v>
      </c>
      <c r="L299" t="e">
        <f t="shared" si="5"/>
        <v>#NAME?</v>
      </c>
      <c r="M299" t="e">
        <f t="shared" si="6"/>
        <v>#NAME?</v>
      </c>
    </row>
    <row r="300" spans="1:13" x14ac:dyDescent="0.25">
      <c r="A300" t="s">
        <v>271</v>
      </c>
      <c r="B300" t="s">
        <v>124</v>
      </c>
      <c r="C300" t="s">
        <v>9</v>
      </c>
      <c r="D300">
        <v>53</v>
      </c>
      <c r="E300" t="e">
        <v>#N/A</v>
      </c>
      <c r="F300">
        <f t="shared" si="7"/>
        <v>1</v>
      </c>
      <c r="G300" t="e">
        <f t="shared" si="0"/>
        <v>#NAME?</v>
      </c>
      <c r="H300" t="e">
        <f t="shared" si="1"/>
        <v>#NAME?</v>
      </c>
      <c r="I300" t="e">
        <f t="shared" si="2"/>
        <v>#NAME?</v>
      </c>
      <c r="J300" t="e">
        <f t="shared" si="3"/>
        <v>#NAME?</v>
      </c>
      <c r="K300" t="e">
        <f t="shared" si="4"/>
        <v>#NAME?</v>
      </c>
      <c r="L300" t="e">
        <f t="shared" si="5"/>
        <v>#NAME?</v>
      </c>
      <c r="M300" t="e">
        <f t="shared" si="6"/>
        <v>#NAME?</v>
      </c>
    </row>
    <row r="301" spans="1:13" x14ac:dyDescent="0.25">
      <c r="A301" t="s">
        <v>271</v>
      </c>
      <c r="B301" t="s">
        <v>125</v>
      </c>
      <c r="C301" t="s">
        <v>712</v>
      </c>
      <c r="D301">
        <v>1</v>
      </c>
      <c r="E301" t="s">
        <v>376</v>
      </c>
      <c r="F301">
        <f t="shared" si="7"/>
        <v>0</v>
      </c>
      <c r="G301" t="e">
        <f t="shared" si="0"/>
        <v>#NAME?</v>
      </c>
      <c r="H301" t="e">
        <f t="shared" si="1"/>
        <v>#NAME?</v>
      </c>
      <c r="I301" t="e">
        <f t="shared" si="2"/>
        <v>#NAME?</v>
      </c>
      <c r="J301" t="e">
        <f t="shared" si="3"/>
        <v>#NAME?</v>
      </c>
      <c r="K301" t="e">
        <f t="shared" si="4"/>
        <v>#NAME?</v>
      </c>
      <c r="L301" t="e">
        <f t="shared" si="5"/>
        <v>#NAME?</v>
      </c>
      <c r="M301" t="e">
        <f t="shared" si="6"/>
        <v>#NAME?</v>
      </c>
    </row>
    <row r="302" spans="1:13" x14ac:dyDescent="0.25">
      <c r="A302" t="s">
        <v>271</v>
      </c>
      <c r="B302" t="s">
        <v>126</v>
      </c>
      <c r="C302" t="s">
        <v>528</v>
      </c>
      <c r="D302">
        <v>0</v>
      </c>
      <c r="E302" t="s">
        <v>402</v>
      </c>
      <c r="F302">
        <f t="shared" si="7"/>
        <v>0</v>
      </c>
      <c r="G302" t="e">
        <f t="shared" si="0"/>
        <v>#NAME?</v>
      </c>
      <c r="H302" t="e">
        <f t="shared" si="1"/>
        <v>#NAME?</v>
      </c>
      <c r="I302" t="e">
        <f t="shared" si="2"/>
        <v>#NAME?</v>
      </c>
      <c r="J302" t="e">
        <f t="shared" si="3"/>
        <v>#NAME?</v>
      </c>
      <c r="K302" t="e">
        <f t="shared" si="4"/>
        <v>#NAME?</v>
      </c>
      <c r="L302" t="e">
        <f t="shared" si="5"/>
        <v>#NAME?</v>
      </c>
      <c r="M302" t="e">
        <f t="shared" si="6"/>
        <v>#NAME?</v>
      </c>
    </row>
    <row r="303" spans="1:13" x14ac:dyDescent="0.25">
      <c r="A303" t="s">
        <v>271</v>
      </c>
      <c r="B303" t="s">
        <v>127</v>
      </c>
      <c r="C303" t="s">
        <v>528</v>
      </c>
      <c r="D303">
        <v>32</v>
      </c>
      <c r="E303" t="s">
        <v>422</v>
      </c>
      <c r="F303">
        <f t="shared" si="7"/>
        <v>0</v>
      </c>
      <c r="G303" t="e">
        <f t="shared" si="0"/>
        <v>#NAME?</v>
      </c>
      <c r="H303" t="e">
        <f t="shared" si="1"/>
        <v>#NAME?</v>
      </c>
      <c r="I303" t="e">
        <f t="shared" si="2"/>
        <v>#NAME?</v>
      </c>
      <c r="J303" t="e">
        <f t="shared" si="3"/>
        <v>#NAME?</v>
      </c>
      <c r="K303" t="e">
        <f t="shared" si="4"/>
        <v>#NAME?</v>
      </c>
      <c r="L303" t="e">
        <f t="shared" si="5"/>
        <v>#NAME?</v>
      </c>
      <c r="M303" t="e">
        <f t="shared" si="6"/>
        <v>#NAME?</v>
      </c>
    </row>
    <row r="304" spans="1:13" x14ac:dyDescent="0.25">
      <c r="A304" t="s">
        <v>271</v>
      </c>
      <c r="B304" t="s">
        <v>128</v>
      </c>
      <c r="C304" t="s">
        <v>593</v>
      </c>
      <c r="D304" t="e">
        <v>#N/A</v>
      </c>
      <c r="E304" t="s">
        <v>354</v>
      </c>
      <c r="F304">
        <f t="shared" si="7"/>
        <v>0</v>
      </c>
      <c r="G304" t="e">
        <f t="shared" si="0"/>
        <v>#NAME?</v>
      </c>
      <c r="H304" t="e">
        <f t="shared" si="1"/>
        <v>#NAME?</v>
      </c>
      <c r="I304" t="e">
        <f t="shared" si="2"/>
        <v>#NAME?</v>
      </c>
      <c r="J304" t="e">
        <f t="shared" si="3"/>
        <v>#NAME?</v>
      </c>
      <c r="K304" t="e">
        <f t="shared" si="4"/>
        <v>#NAME?</v>
      </c>
      <c r="L304" t="e">
        <f t="shared" si="5"/>
        <v>#NAME?</v>
      </c>
      <c r="M304" t="e">
        <f t="shared" si="6"/>
        <v>#NAME?</v>
      </c>
    </row>
    <row r="305" spans="1:13" x14ac:dyDescent="0.25">
      <c r="A305" t="s">
        <v>271</v>
      </c>
      <c r="B305" t="s">
        <v>129</v>
      </c>
      <c r="C305" t="s">
        <v>9</v>
      </c>
      <c r="D305">
        <v>58</v>
      </c>
      <c r="E305" t="s">
        <v>333</v>
      </c>
      <c r="F305">
        <f t="shared" si="7"/>
        <v>0</v>
      </c>
      <c r="G305" t="e">
        <f t="shared" si="0"/>
        <v>#NAME?</v>
      </c>
      <c r="H305" t="e">
        <f t="shared" si="1"/>
        <v>#NAME?</v>
      </c>
      <c r="I305" t="e">
        <f t="shared" si="2"/>
        <v>#NAME?</v>
      </c>
      <c r="J305" t="e">
        <f t="shared" si="3"/>
        <v>#NAME?</v>
      </c>
      <c r="K305" t="e">
        <f t="shared" si="4"/>
        <v>#NAME?</v>
      </c>
      <c r="L305" t="e">
        <f t="shared" si="5"/>
        <v>#NAME?</v>
      </c>
      <c r="M305" t="e">
        <f t="shared" si="6"/>
        <v>#NAME?</v>
      </c>
    </row>
    <row r="306" spans="1:13" x14ac:dyDescent="0.25">
      <c r="A306" t="s">
        <v>271</v>
      </c>
      <c r="B306" t="s">
        <v>130</v>
      </c>
      <c r="C306" t="s">
        <v>9</v>
      </c>
      <c r="D306">
        <v>50</v>
      </c>
      <c r="E306" t="s">
        <v>420</v>
      </c>
      <c r="F306">
        <f t="shared" si="7"/>
        <v>0</v>
      </c>
      <c r="G306" t="e">
        <f t="shared" si="0"/>
        <v>#NAME?</v>
      </c>
      <c r="H306" t="e">
        <f t="shared" si="1"/>
        <v>#NAME?</v>
      </c>
      <c r="I306" t="e">
        <f t="shared" si="2"/>
        <v>#NAME?</v>
      </c>
      <c r="J306" t="e">
        <f t="shared" si="3"/>
        <v>#NAME?</v>
      </c>
      <c r="K306" t="e">
        <f t="shared" si="4"/>
        <v>#NAME?</v>
      </c>
      <c r="L306" t="e">
        <f t="shared" si="5"/>
        <v>#NAME?</v>
      </c>
      <c r="M306" t="e">
        <f t="shared" si="6"/>
        <v>#NAME?</v>
      </c>
    </row>
    <row r="307" spans="1:13" x14ac:dyDescent="0.25">
      <c r="A307" t="s">
        <v>271</v>
      </c>
      <c r="B307" t="s">
        <v>272</v>
      </c>
      <c r="C307" t="s">
        <v>712</v>
      </c>
      <c r="D307">
        <v>1</v>
      </c>
      <c r="E307" t="e">
        <v>#N/A</v>
      </c>
      <c r="F307">
        <f t="shared" si="7"/>
        <v>1</v>
      </c>
      <c r="G307" t="e">
        <f t="shared" si="0"/>
        <v>#NAME?</v>
      </c>
      <c r="H307" t="e">
        <f t="shared" si="1"/>
        <v>#NAME?</v>
      </c>
      <c r="I307" t="e">
        <f t="shared" si="2"/>
        <v>#NAME?</v>
      </c>
      <c r="J307" t="e">
        <f t="shared" si="3"/>
        <v>#NAME?</v>
      </c>
      <c r="K307" t="e">
        <f t="shared" si="4"/>
        <v>#NAME?</v>
      </c>
      <c r="L307" t="e">
        <f t="shared" si="5"/>
        <v>#NAME?</v>
      </c>
      <c r="M307" t="e">
        <f t="shared" si="6"/>
        <v>#NAME?</v>
      </c>
    </row>
    <row r="308" spans="1:13" x14ac:dyDescent="0.25">
      <c r="A308" t="s">
        <v>271</v>
      </c>
      <c r="B308" t="s">
        <v>273</v>
      </c>
      <c r="C308" t="s">
        <v>9</v>
      </c>
      <c r="D308">
        <v>26</v>
      </c>
      <c r="E308" t="e">
        <v>#N/A</v>
      </c>
      <c r="F308">
        <f t="shared" si="7"/>
        <v>1</v>
      </c>
      <c r="G308" t="e">
        <f t="shared" si="0"/>
        <v>#NAME?</v>
      </c>
      <c r="H308" t="e">
        <f t="shared" si="1"/>
        <v>#NAME?</v>
      </c>
      <c r="I308" t="e">
        <f t="shared" si="2"/>
        <v>#NAME?</v>
      </c>
      <c r="J308" t="e">
        <f t="shared" si="3"/>
        <v>#NAME?</v>
      </c>
      <c r="K308" t="e">
        <f t="shared" si="4"/>
        <v>#NAME?</v>
      </c>
      <c r="L308" t="e">
        <f t="shared" si="5"/>
        <v>#NAME?</v>
      </c>
      <c r="M308" t="e">
        <f t="shared" si="6"/>
        <v>#NAME?</v>
      </c>
    </row>
    <row r="309" spans="1:13" x14ac:dyDescent="0.25">
      <c r="A309" t="s">
        <v>271</v>
      </c>
      <c r="B309" t="s">
        <v>274</v>
      </c>
      <c r="C309" t="s">
        <v>529</v>
      </c>
      <c r="D309">
        <v>858</v>
      </c>
      <c r="E309" t="e">
        <v>#N/A</v>
      </c>
      <c r="F309">
        <f t="shared" si="7"/>
        <v>1</v>
      </c>
      <c r="G309" t="e">
        <f t="shared" si="0"/>
        <v>#NAME?</v>
      </c>
      <c r="H309" t="e">
        <f t="shared" si="1"/>
        <v>#NAME?</v>
      </c>
      <c r="I309" t="e">
        <f t="shared" si="2"/>
        <v>#NAME?</v>
      </c>
      <c r="J309" t="e">
        <f t="shared" si="3"/>
        <v>#NAME?</v>
      </c>
      <c r="K309" t="e">
        <f t="shared" si="4"/>
        <v>#NAME?</v>
      </c>
      <c r="L309" t="e">
        <f t="shared" si="5"/>
        <v>#NAME?</v>
      </c>
      <c r="M309" t="e">
        <f t="shared" si="6"/>
        <v>#NAME?</v>
      </c>
    </row>
    <row r="310" spans="1:13" x14ac:dyDescent="0.25">
      <c r="A310" t="s">
        <v>271</v>
      </c>
      <c r="B310" t="s">
        <v>132</v>
      </c>
      <c r="C310" t="s">
        <v>529</v>
      </c>
      <c r="D310">
        <v>682</v>
      </c>
      <c r="E310">
        <v>0</v>
      </c>
      <c r="F310">
        <f t="shared" si="7"/>
        <v>1</v>
      </c>
      <c r="G310" t="e">
        <f t="shared" si="0"/>
        <v>#NAME?</v>
      </c>
      <c r="H310" t="e">
        <f t="shared" si="1"/>
        <v>#NAME?</v>
      </c>
      <c r="I310" t="e">
        <f t="shared" si="2"/>
        <v>#NAME?</v>
      </c>
      <c r="J310" t="e">
        <f t="shared" si="3"/>
        <v>#NAME?</v>
      </c>
      <c r="K310" t="e">
        <f t="shared" si="4"/>
        <v>#NAME?</v>
      </c>
      <c r="L310" t="e">
        <f t="shared" si="5"/>
        <v>#NAME?</v>
      </c>
      <c r="M310" t="e">
        <f t="shared" si="6"/>
        <v>#NAME?</v>
      </c>
    </row>
    <row r="311" spans="1:13" x14ac:dyDescent="0.25">
      <c r="A311" t="s">
        <v>271</v>
      </c>
      <c r="B311" t="s">
        <v>133</v>
      </c>
      <c r="C311" t="s">
        <v>289</v>
      </c>
      <c r="D311">
        <v>52</v>
      </c>
      <c r="E311" t="e">
        <v>#N/A</v>
      </c>
      <c r="F311">
        <f t="shared" si="7"/>
        <v>1</v>
      </c>
      <c r="G311" t="e">
        <f t="shared" si="0"/>
        <v>#NAME?</v>
      </c>
      <c r="H311" t="e">
        <f t="shared" si="1"/>
        <v>#NAME?</v>
      </c>
      <c r="I311" t="e">
        <f t="shared" si="2"/>
        <v>#NAME?</v>
      </c>
      <c r="J311" t="e">
        <f t="shared" si="3"/>
        <v>#NAME?</v>
      </c>
      <c r="K311" t="e">
        <f t="shared" si="4"/>
        <v>#NAME?</v>
      </c>
      <c r="L311" t="e">
        <f t="shared" si="5"/>
        <v>#NAME?</v>
      </c>
      <c r="M311" t="e">
        <f t="shared" si="6"/>
        <v>#NAME?</v>
      </c>
    </row>
    <row r="312" spans="1:13" x14ac:dyDescent="0.25">
      <c r="A312" t="s">
        <v>271</v>
      </c>
      <c r="B312" t="s">
        <v>134</v>
      </c>
      <c r="C312" t="s">
        <v>6</v>
      </c>
      <c r="D312" t="e">
        <v>#N/A</v>
      </c>
      <c r="E312">
        <v>0</v>
      </c>
      <c r="F312">
        <f t="shared" si="7"/>
        <v>1</v>
      </c>
      <c r="G312" t="e">
        <f t="shared" si="0"/>
        <v>#NAME?</v>
      </c>
      <c r="H312" t="e">
        <f t="shared" si="1"/>
        <v>#NAME?</v>
      </c>
      <c r="I312" t="e">
        <f t="shared" si="2"/>
        <v>#NAME?</v>
      </c>
      <c r="J312" t="e">
        <f t="shared" si="3"/>
        <v>#NAME?</v>
      </c>
      <c r="K312" t="e">
        <f t="shared" si="4"/>
        <v>#NAME?</v>
      </c>
      <c r="L312" t="e">
        <f t="shared" si="5"/>
        <v>#NAME?</v>
      </c>
      <c r="M312" t="e">
        <f t="shared" si="6"/>
        <v>#NAME?</v>
      </c>
    </row>
    <row r="313" spans="1:13" x14ac:dyDescent="0.25">
      <c r="A313" t="s">
        <v>271</v>
      </c>
      <c r="B313" t="s">
        <v>135</v>
      </c>
      <c r="C313" t="s">
        <v>9</v>
      </c>
      <c r="D313">
        <v>26</v>
      </c>
      <c r="E313" t="e">
        <v>#N/A</v>
      </c>
      <c r="F313">
        <f t="shared" si="7"/>
        <v>1</v>
      </c>
      <c r="G313" t="e">
        <f t="shared" si="0"/>
        <v>#NAME?</v>
      </c>
      <c r="H313" t="e">
        <f t="shared" si="1"/>
        <v>#NAME?</v>
      </c>
      <c r="I313" t="e">
        <f t="shared" si="2"/>
        <v>#NAME?</v>
      </c>
      <c r="J313" t="e">
        <f t="shared" si="3"/>
        <v>#NAME?</v>
      </c>
      <c r="K313" t="e">
        <f t="shared" si="4"/>
        <v>#NAME?</v>
      </c>
      <c r="L313" t="e">
        <f t="shared" si="5"/>
        <v>#NAME?</v>
      </c>
      <c r="M313" t="e">
        <f t="shared" si="6"/>
        <v>#NAME?</v>
      </c>
    </row>
    <row r="314" spans="1:13" x14ac:dyDescent="0.25">
      <c r="A314" t="s">
        <v>271</v>
      </c>
      <c r="B314" t="s">
        <v>136</v>
      </c>
      <c r="C314" t="s">
        <v>712</v>
      </c>
      <c r="D314">
        <v>1</v>
      </c>
      <c r="E314" t="e">
        <v>#N/A</v>
      </c>
      <c r="F314">
        <f t="shared" si="7"/>
        <v>1</v>
      </c>
      <c r="G314" t="e">
        <f t="shared" si="0"/>
        <v>#NAME?</v>
      </c>
      <c r="H314" t="e">
        <f t="shared" si="1"/>
        <v>#NAME?</v>
      </c>
      <c r="I314" t="e">
        <f t="shared" si="2"/>
        <v>#NAME?</v>
      </c>
      <c r="J314" t="e">
        <f t="shared" si="3"/>
        <v>#NAME?</v>
      </c>
      <c r="K314" t="e">
        <f t="shared" si="4"/>
        <v>#NAME?</v>
      </c>
      <c r="L314" t="e">
        <f t="shared" si="5"/>
        <v>#NAME?</v>
      </c>
      <c r="M314" t="e">
        <f t="shared" si="6"/>
        <v>#NAME?</v>
      </c>
    </row>
    <row r="315" spans="1:13" x14ac:dyDescent="0.25">
      <c r="A315" t="s">
        <v>271</v>
      </c>
      <c r="B315" t="s">
        <v>137</v>
      </c>
      <c r="C315" t="s">
        <v>9</v>
      </c>
      <c r="D315">
        <v>22</v>
      </c>
      <c r="E315" t="e">
        <v>#N/A</v>
      </c>
      <c r="F315">
        <f t="shared" si="7"/>
        <v>1</v>
      </c>
      <c r="G315" t="e">
        <f t="shared" si="0"/>
        <v>#NAME?</v>
      </c>
      <c r="H315" t="e">
        <f t="shared" si="1"/>
        <v>#NAME?</v>
      </c>
      <c r="I315" t="e">
        <f t="shared" si="2"/>
        <v>#NAME?</v>
      </c>
      <c r="J315" t="e">
        <f t="shared" si="3"/>
        <v>#NAME?</v>
      </c>
      <c r="K315" t="e">
        <f t="shared" si="4"/>
        <v>#NAME?</v>
      </c>
      <c r="L315" t="e">
        <f t="shared" si="5"/>
        <v>#NAME?</v>
      </c>
      <c r="M315" t="e">
        <f t="shared" si="6"/>
        <v>#NAME?</v>
      </c>
    </row>
    <row r="316" spans="1:13" x14ac:dyDescent="0.25">
      <c r="A316" t="s">
        <v>271</v>
      </c>
      <c r="B316" t="s">
        <v>138</v>
      </c>
      <c r="C316" t="s">
        <v>9</v>
      </c>
      <c r="D316">
        <v>83</v>
      </c>
      <c r="E316" t="s">
        <v>540</v>
      </c>
      <c r="F316">
        <f t="shared" si="7"/>
        <v>1</v>
      </c>
      <c r="G316" t="e">
        <f t="shared" si="0"/>
        <v>#NAME?</v>
      </c>
      <c r="H316" t="e">
        <f t="shared" si="1"/>
        <v>#NAME?</v>
      </c>
      <c r="I316" t="e">
        <f t="shared" si="2"/>
        <v>#NAME?</v>
      </c>
      <c r="J316" t="e">
        <f t="shared" si="3"/>
        <v>#NAME?</v>
      </c>
      <c r="K316" t="e">
        <f t="shared" si="4"/>
        <v>#NAME?</v>
      </c>
      <c r="L316" t="e">
        <f t="shared" si="5"/>
        <v>#NAME?</v>
      </c>
      <c r="M316" t="e">
        <f t="shared" si="6"/>
        <v>#NAME?</v>
      </c>
    </row>
    <row r="317" spans="1:13" x14ac:dyDescent="0.25">
      <c r="A317" t="s">
        <v>271</v>
      </c>
      <c r="B317" t="s">
        <v>139</v>
      </c>
      <c r="C317" t="s">
        <v>9</v>
      </c>
      <c r="D317">
        <v>60</v>
      </c>
      <c r="E317" t="e">
        <v>#N/A</v>
      </c>
      <c r="F317">
        <f t="shared" si="7"/>
        <v>1</v>
      </c>
      <c r="G317" t="e">
        <f t="shared" si="0"/>
        <v>#NAME?</v>
      </c>
      <c r="H317" t="e">
        <f t="shared" si="1"/>
        <v>#NAME?</v>
      </c>
      <c r="I317" t="e">
        <f t="shared" si="2"/>
        <v>#NAME?</v>
      </c>
      <c r="J317" t="e">
        <f t="shared" si="3"/>
        <v>#NAME?</v>
      </c>
      <c r="K317" t="e">
        <f t="shared" si="4"/>
        <v>#NAME?</v>
      </c>
      <c r="L317" t="e">
        <f t="shared" si="5"/>
        <v>#NAME?</v>
      </c>
      <c r="M317" t="e">
        <f t="shared" si="6"/>
        <v>#NAME?</v>
      </c>
    </row>
    <row r="318" spans="1:13" x14ac:dyDescent="0.25">
      <c r="A318" t="s">
        <v>271</v>
      </c>
      <c r="B318" t="s">
        <v>140</v>
      </c>
      <c r="C318" t="s">
        <v>712</v>
      </c>
      <c r="D318">
        <v>1</v>
      </c>
      <c r="E318" t="s">
        <v>413</v>
      </c>
      <c r="F318">
        <f t="shared" si="7"/>
        <v>0</v>
      </c>
      <c r="G318" t="e">
        <f t="shared" si="0"/>
        <v>#NAME?</v>
      </c>
      <c r="H318" t="e">
        <f t="shared" si="1"/>
        <v>#NAME?</v>
      </c>
      <c r="I318" t="e">
        <f t="shared" si="2"/>
        <v>#NAME?</v>
      </c>
      <c r="J318" t="e">
        <f t="shared" si="3"/>
        <v>#NAME?</v>
      </c>
      <c r="K318" t="e">
        <f t="shared" si="4"/>
        <v>#NAME?</v>
      </c>
      <c r="L318" t="e">
        <f t="shared" si="5"/>
        <v>#NAME?</v>
      </c>
      <c r="M318" t="e">
        <f t="shared" si="6"/>
        <v>#NAME?</v>
      </c>
    </row>
    <row r="319" spans="1:13" x14ac:dyDescent="0.25">
      <c r="A319" t="s">
        <v>271</v>
      </c>
      <c r="B319" t="s">
        <v>141</v>
      </c>
      <c r="C319" t="s">
        <v>290</v>
      </c>
      <c r="D319" t="e">
        <v>#N/A</v>
      </c>
      <c r="E319" t="s">
        <v>396</v>
      </c>
      <c r="F319">
        <f t="shared" si="7"/>
        <v>0</v>
      </c>
      <c r="G319" t="e">
        <f t="shared" si="0"/>
        <v>#NAME?</v>
      </c>
      <c r="H319" t="e">
        <f t="shared" si="1"/>
        <v>#NAME?</v>
      </c>
      <c r="I319" t="e">
        <f t="shared" si="2"/>
        <v>#NAME?</v>
      </c>
      <c r="J319" t="e">
        <f t="shared" si="3"/>
        <v>#NAME?</v>
      </c>
      <c r="K319" t="e">
        <f t="shared" si="4"/>
        <v>#NAME?</v>
      </c>
      <c r="L319" t="e">
        <f t="shared" si="5"/>
        <v>#NAME?</v>
      </c>
      <c r="M319" t="e">
        <f t="shared" si="6"/>
        <v>#NAME?</v>
      </c>
    </row>
    <row r="320" spans="1:13" x14ac:dyDescent="0.25">
      <c r="A320" t="s">
        <v>271</v>
      </c>
      <c r="B320" t="s">
        <v>142</v>
      </c>
      <c r="C320" t="s">
        <v>6</v>
      </c>
      <c r="D320">
        <v>7</v>
      </c>
      <c r="E320" t="s">
        <v>1673</v>
      </c>
      <c r="F320">
        <f t="shared" si="7"/>
        <v>0</v>
      </c>
      <c r="G320" t="e">
        <f t="shared" si="0"/>
        <v>#NAME?</v>
      </c>
      <c r="H320" t="e">
        <f t="shared" si="1"/>
        <v>#NAME?</v>
      </c>
      <c r="I320" t="e">
        <f t="shared" si="2"/>
        <v>#NAME?</v>
      </c>
      <c r="J320" t="e">
        <f t="shared" si="3"/>
        <v>#NAME?</v>
      </c>
      <c r="K320" t="e">
        <f t="shared" si="4"/>
        <v>#NAME?</v>
      </c>
      <c r="L320" t="e">
        <f t="shared" si="5"/>
        <v>#NAME?</v>
      </c>
      <c r="M320" t="e">
        <f t="shared" si="6"/>
        <v>#NAME?</v>
      </c>
    </row>
    <row r="321" spans="1:13" x14ac:dyDescent="0.25">
      <c r="A321" t="s">
        <v>271</v>
      </c>
      <c r="B321" t="s">
        <v>143</v>
      </c>
      <c r="C321" t="s">
        <v>290</v>
      </c>
      <c r="D321" t="e">
        <v>#N/A</v>
      </c>
      <c r="E321" t="s">
        <v>334</v>
      </c>
      <c r="F321">
        <f t="shared" si="7"/>
        <v>0</v>
      </c>
      <c r="G321" t="e">
        <f t="shared" si="0"/>
        <v>#NAME?</v>
      </c>
      <c r="H321" t="e">
        <f t="shared" si="1"/>
        <v>#NAME?</v>
      </c>
      <c r="I321" t="e">
        <f t="shared" si="2"/>
        <v>#NAME?</v>
      </c>
      <c r="J321" t="e">
        <f t="shared" si="3"/>
        <v>#NAME?</v>
      </c>
      <c r="K321" t="e">
        <f t="shared" si="4"/>
        <v>#NAME?</v>
      </c>
      <c r="L321" t="e">
        <f t="shared" si="5"/>
        <v>#NAME?</v>
      </c>
      <c r="M321" t="e">
        <f t="shared" si="6"/>
        <v>#NAME?</v>
      </c>
    </row>
    <row r="322" spans="1:13" x14ac:dyDescent="0.25">
      <c r="A322" t="s">
        <v>271</v>
      </c>
      <c r="B322" t="s">
        <v>144</v>
      </c>
      <c r="C322" t="s">
        <v>712</v>
      </c>
      <c r="D322">
        <v>1</v>
      </c>
      <c r="E322" t="s">
        <v>541</v>
      </c>
      <c r="F322">
        <f t="shared" si="7"/>
        <v>0</v>
      </c>
      <c r="G322" t="e">
        <f t="shared" si="0"/>
        <v>#NAME?</v>
      </c>
      <c r="H322" t="e">
        <f t="shared" si="1"/>
        <v>#NAME?</v>
      </c>
      <c r="I322" t="e">
        <f t="shared" si="2"/>
        <v>#NAME?</v>
      </c>
      <c r="J322" t="e">
        <f t="shared" si="3"/>
        <v>#NAME?</v>
      </c>
      <c r="K322" t="e">
        <f t="shared" si="4"/>
        <v>#NAME?</v>
      </c>
      <c r="L322" t="e">
        <f t="shared" si="5"/>
        <v>#NAME?</v>
      </c>
      <c r="M322" t="e">
        <f t="shared" si="6"/>
        <v>#NAME?</v>
      </c>
    </row>
    <row r="323" spans="1:13" x14ac:dyDescent="0.25">
      <c r="A323" t="s">
        <v>271</v>
      </c>
      <c r="B323" t="s">
        <v>145</v>
      </c>
      <c r="C323" t="s">
        <v>9</v>
      </c>
      <c r="D323">
        <v>21</v>
      </c>
      <c r="E323" t="e">
        <v>#N/A</v>
      </c>
      <c r="F323">
        <f t="shared" si="7"/>
        <v>1</v>
      </c>
      <c r="G323" t="e">
        <f t="shared" si="0"/>
        <v>#NAME?</v>
      </c>
      <c r="H323" t="e">
        <f t="shared" si="1"/>
        <v>#NAME?</v>
      </c>
      <c r="I323" t="e">
        <f t="shared" si="2"/>
        <v>#NAME?</v>
      </c>
      <c r="J323" t="e">
        <f t="shared" si="3"/>
        <v>#NAME?</v>
      </c>
      <c r="K323" t="e">
        <f t="shared" si="4"/>
        <v>#NAME?</v>
      </c>
      <c r="L323" t="e">
        <f t="shared" si="5"/>
        <v>#NAME?</v>
      </c>
      <c r="M323" t="e">
        <f t="shared" si="6"/>
        <v>#NAME?</v>
      </c>
    </row>
    <row r="324" spans="1:13" x14ac:dyDescent="0.25">
      <c r="A324" t="s">
        <v>271</v>
      </c>
      <c r="B324" t="s">
        <v>146</v>
      </c>
      <c r="C324" t="s">
        <v>529</v>
      </c>
      <c r="D324">
        <v>0</v>
      </c>
      <c r="E324" t="e">
        <v>#N/A</v>
      </c>
      <c r="F324">
        <f t="shared" si="7"/>
        <v>0</v>
      </c>
      <c r="G324" t="e">
        <f t="shared" si="0"/>
        <v>#NAME?</v>
      </c>
      <c r="H324" t="e">
        <f t="shared" si="1"/>
        <v>#NAME?</v>
      </c>
      <c r="I324" t="e">
        <f t="shared" si="2"/>
        <v>#NAME?</v>
      </c>
      <c r="J324" t="e">
        <f t="shared" si="3"/>
        <v>#NAME?</v>
      </c>
      <c r="K324" t="e">
        <f t="shared" si="4"/>
        <v>#NAME?</v>
      </c>
      <c r="L324" t="e">
        <f t="shared" si="5"/>
        <v>#NAME?</v>
      </c>
      <c r="M324" t="e">
        <f t="shared" si="6"/>
        <v>#NAME?</v>
      </c>
    </row>
    <row r="325" spans="1:13" x14ac:dyDescent="0.25">
      <c r="A325" t="s">
        <v>271</v>
      </c>
      <c r="B325" t="s">
        <v>147</v>
      </c>
      <c r="C325" t="s">
        <v>9</v>
      </c>
      <c r="D325">
        <v>16</v>
      </c>
      <c r="E325" t="e">
        <v>#N/A</v>
      </c>
      <c r="F325">
        <f t="shared" si="7"/>
        <v>1</v>
      </c>
      <c r="G325" t="e">
        <f t="shared" si="0"/>
        <v>#NAME?</v>
      </c>
      <c r="H325" t="e">
        <f t="shared" si="1"/>
        <v>#NAME?</v>
      </c>
      <c r="I325" t="e">
        <f t="shared" si="2"/>
        <v>#NAME?</v>
      </c>
      <c r="J325" t="e">
        <f t="shared" si="3"/>
        <v>#NAME?</v>
      </c>
      <c r="K325" t="e">
        <f t="shared" si="4"/>
        <v>#NAME?</v>
      </c>
      <c r="L325" t="e">
        <f t="shared" si="5"/>
        <v>#NAME?</v>
      </c>
      <c r="M325" t="e">
        <f t="shared" si="6"/>
        <v>#NAME?</v>
      </c>
    </row>
    <row r="326" spans="1:13" x14ac:dyDescent="0.25">
      <c r="A326" t="s">
        <v>271</v>
      </c>
      <c r="B326" t="s">
        <v>148</v>
      </c>
      <c r="C326" t="s">
        <v>712</v>
      </c>
      <c r="D326">
        <v>1</v>
      </c>
      <c r="E326" t="s">
        <v>337</v>
      </c>
      <c r="F326">
        <f t="shared" si="7"/>
        <v>0</v>
      </c>
      <c r="G326" t="e">
        <f t="shared" si="0"/>
        <v>#NAME?</v>
      </c>
      <c r="H326" t="e">
        <f t="shared" si="1"/>
        <v>#NAME?</v>
      </c>
      <c r="I326" t="e">
        <f t="shared" si="2"/>
        <v>#NAME?</v>
      </c>
      <c r="J326" t="e">
        <f t="shared" si="3"/>
        <v>#NAME?</v>
      </c>
      <c r="K326" t="e">
        <f t="shared" si="4"/>
        <v>#NAME?</v>
      </c>
      <c r="L326" t="e">
        <f t="shared" si="5"/>
        <v>#NAME?</v>
      </c>
      <c r="M326" t="e">
        <f t="shared" si="6"/>
        <v>#NAME?</v>
      </c>
    </row>
    <row r="327" spans="1:13" x14ac:dyDescent="0.25">
      <c r="A327" t="s">
        <v>271</v>
      </c>
      <c r="B327" t="s">
        <v>149</v>
      </c>
      <c r="C327" t="s">
        <v>9</v>
      </c>
      <c r="D327">
        <v>30</v>
      </c>
      <c r="E327" t="s">
        <v>343</v>
      </c>
      <c r="F327">
        <f t="shared" si="7"/>
        <v>0</v>
      </c>
      <c r="G327" t="e">
        <f t="shared" si="0"/>
        <v>#NAME?</v>
      </c>
      <c r="H327" t="e">
        <f t="shared" si="1"/>
        <v>#NAME?</v>
      </c>
      <c r="I327" t="e">
        <f t="shared" si="2"/>
        <v>#NAME?</v>
      </c>
      <c r="J327" t="e">
        <f t="shared" si="3"/>
        <v>#NAME?</v>
      </c>
      <c r="K327" t="e">
        <f t="shared" si="4"/>
        <v>#NAME?</v>
      </c>
      <c r="L327" t="e">
        <f t="shared" si="5"/>
        <v>#NAME?</v>
      </c>
      <c r="M327" t="e">
        <f t="shared" si="6"/>
        <v>#NAME?</v>
      </c>
    </row>
    <row r="328" spans="1:13" x14ac:dyDescent="0.25">
      <c r="A328" t="s">
        <v>271</v>
      </c>
      <c r="B328" t="s">
        <v>150</v>
      </c>
      <c r="C328" t="s">
        <v>291</v>
      </c>
      <c r="D328" t="e">
        <v>#N/A</v>
      </c>
      <c r="E328" t="s">
        <v>356</v>
      </c>
      <c r="F328">
        <f t="shared" si="7"/>
        <v>0</v>
      </c>
      <c r="G328" t="e">
        <f t="shared" si="0"/>
        <v>#NAME?</v>
      </c>
      <c r="H328" t="e">
        <f t="shared" si="1"/>
        <v>#NAME?</v>
      </c>
      <c r="I328" t="e">
        <f t="shared" si="2"/>
        <v>#NAME?</v>
      </c>
      <c r="J328" t="e">
        <f t="shared" si="3"/>
        <v>#NAME?</v>
      </c>
      <c r="K328" t="e">
        <f t="shared" si="4"/>
        <v>#NAME?</v>
      </c>
      <c r="L328" t="e">
        <f t="shared" si="5"/>
        <v>#NAME?</v>
      </c>
      <c r="M328" t="e">
        <f t="shared" si="6"/>
        <v>#NAME?</v>
      </c>
    </row>
    <row r="329" spans="1:13" x14ac:dyDescent="0.25">
      <c r="A329" t="s">
        <v>271</v>
      </c>
      <c r="B329" t="s">
        <v>151</v>
      </c>
      <c r="C329" t="s">
        <v>291</v>
      </c>
      <c r="D329" t="e">
        <v>#N/A</v>
      </c>
      <c r="E329" t="s">
        <v>355</v>
      </c>
      <c r="F329">
        <f t="shared" si="7"/>
        <v>0</v>
      </c>
      <c r="G329" t="e">
        <f t="shared" ref="G329:G392" si="8">VLOOKUP(B329,cPersonal,1,FALSE)</f>
        <v>#NAME?</v>
      </c>
      <c r="H329" t="e">
        <f t="shared" ref="H329:H392" si="9">VLOOKUP(B329,cAddl,1,FALSE)</f>
        <v>#NAME?</v>
      </c>
      <c r="I329" t="e">
        <f t="shared" ref="I329:I392" si="10">VLOOKUP(B329,cFinancial,1,FALSE)</f>
        <v>#NAME?</v>
      </c>
      <c r="J329" t="e">
        <f t="shared" ref="J329:J392" si="11">VLOOKUP(B329,cContact,1,FALSE)</f>
        <v>#NAME?</v>
      </c>
      <c r="K329" t="e">
        <f t="shared" ref="K329:K392" si="12">VLOOKUP(B329,appRequest,1,FALSE)</f>
        <v>#NAME?</v>
      </c>
      <c r="L329" t="e">
        <f t="shared" ref="L329:L392" si="13">VLOOKUP(B329,cComp,1,FALSE)</f>
        <v>#NAME?</v>
      </c>
      <c r="M329" t="e">
        <f t="shared" ref="M329:M392" si="14">VLOOKUP(B329,cIden,1,FALSE)</f>
        <v>#NAME?</v>
      </c>
    </row>
    <row r="330" spans="1:13" x14ac:dyDescent="0.25">
      <c r="A330" t="s">
        <v>271</v>
      </c>
      <c r="B330" t="s">
        <v>152</v>
      </c>
      <c r="C330" t="s">
        <v>8</v>
      </c>
      <c r="D330">
        <v>21</v>
      </c>
      <c r="E330" t="s">
        <v>362</v>
      </c>
      <c r="F330">
        <f t="shared" ref="F330:F393" si="15">IF(IFERROR(G330,"ERROR")="ERROR",IF(IFERROR(H330,"ERROR")="ERROR",IF(IFERROR(I330,"ERROR")="ERROR",IF(IFERROR(J330,"ERROR")="ERROR",IF(IFERROR(K330,"ERROR")="ERROR",IF(IFERROR(L330,"ERROR")="ERROR",IF(IFERROR(M330,"ERROR")="ERROR",IF(OR(RIGHT(B330,5)="label",LEFT(B330,2)="DE",LEFT(B330,5)="abort"),1,0),1),1),1),1),1),1),1)</f>
        <v>0</v>
      </c>
      <c r="G330" t="e">
        <f t="shared" si="8"/>
        <v>#NAME?</v>
      </c>
      <c r="H330" t="e">
        <f t="shared" si="9"/>
        <v>#NAME?</v>
      </c>
      <c r="I330" t="e">
        <f t="shared" si="10"/>
        <v>#NAME?</v>
      </c>
      <c r="J330" t="e">
        <f t="shared" si="11"/>
        <v>#NAME?</v>
      </c>
      <c r="K330" t="e">
        <f t="shared" si="12"/>
        <v>#NAME?</v>
      </c>
      <c r="L330" t="e">
        <f t="shared" si="13"/>
        <v>#NAME?</v>
      </c>
      <c r="M330" t="e">
        <f t="shared" si="14"/>
        <v>#NAME?</v>
      </c>
    </row>
    <row r="331" spans="1:13" x14ac:dyDescent="0.25">
      <c r="A331" t="s">
        <v>271</v>
      </c>
      <c r="B331" t="s">
        <v>153</v>
      </c>
      <c r="C331" t="s">
        <v>9</v>
      </c>
      <c r="D331">
        <v>29</v>
      </c>
      <c r="E331" t="e">
        <v>#N/A</v>
      </c>
      <c r="F331">
        <f t="shared" si="15"/>
        <v>1</v>
      </c>
      <c r="G331" t="e">
        <f t="shared" si="8"/>
        <v>#NAME?</v>
      </c>
      <c r="H331" t="e">
        <f t="shared" si="9"/>
        <v>#NAME?</v>
      </c>
      <c r="I331" t="e">
        <f t="shared" si="10"/>
        <v>#NAME?</v>
      </c>
      <c r="J331" t="e">
        <f t="shared" si="11"/>
        <v>#NAME?</v>
      </c>
      <c r="K331" t="e">
        <f t="shared" si="12"/>
        <v>#NAME?</v>
      </c>
      <c r="L331" t="e">
        <f t="shared" si="13"/>
        <v>#NAME?</v>
      </c>
      <c r="M331" t="e">
        <f t="shared" si="14"/>
        <v>#NAME?</v>
      </c>
    </row>
    <row r="332" spans="1:13" x14ac:dyDescent="0.25">
      <c r="A332" t="s">
        <v>271</v>
      </c>
      <c r="B332" t="s">
        <v>154</v>
      </c>
      <c r="C332" t="s">
        <v>6</v>
      </c>
      <c r="D332">
        <v>4</v>
      </c>
      <c r="E332" t="e">
        <v>#N/A</v>
      </c>
      <c r="F332">
        <f t="shared" si="15"/>
        <v>0</v>
      </c>
      <c r="G332" t="e">
        <f t="shared" si="8"/>
        <v>#NAME?</v>
      </c>
      <c r="H332" t="e">
        <f t="shared" si="9"/>
        <v>#NAME?</v>
      </c>
      <c r="I332" t="e">
        <f t="shared" si="10"/>
        <v>#NAME?</v>
      </c>
      <c r="J332" t="e">
        <f t="shared" si="11"/>
        <v>#NAME?</v>
      </c>
      <c r="K332" t="e">
        <f t="shared" si="12"/>
        <v>#NAME?</v>
      </c>
      <c r="L332" t="e">
        <f t="shared" si="13"/>
        <v>#NAME?</v>
      </c>
      <c r="M332" t="e">
        <f t="shared" si="14"/>
        <v>#NAME?</v>
      </c>
    </row>
    <row r="333" spans="1:13" x14ac:dyDescent="0.25">
      <c r="A333" t="s">
        <v>271</v>
      </c>
      <c r="B333" t="s">
        <v>155</v>
      </c>
      <c r="C333" t="s">
        <v>8</v>
      </c>
      <c r="D333">
        <v>0</v>
      </c>
      <c r="E333" t="s">
        <v>410</v>
      </c>
      <c r="F333">
        <f t="shared" si="15"/>
        <v>0</v>
      </c>
      <c r="G333" t="e">
        <f t="shared" si="8"/>
        <v>#NAME?</v>
      </c>
      <c r="H333" t="e">
        <f t="shared" si="9"/>
        <v>#NAME?</v>
      </c>
      <c r="I333" t="e">
        <f t="shared" si="10"/>
        <v>#NAME?</v>
      </c>
      <c r="J333" t="e">
        <f t="shared" si="11"/>
        <v>#NAME?</v>
      </c>
      <c r="K333" t="e">
        <f t="shared" si="12"/>
        <v>#NAME?</v>
      </c>
      <c r="L333" t="e">
        <f t="shared" si="13"/>
        <v>#NAME?</v>
      </c>
      <c r="M333" t="e">
        <f t="shared" si="14"/>
        <v>#NAME?</v>
      </c>
    </row>
    <row r="334" spans="1:13" x14ac:dyDescent="0.25">
      <c r="A334" t="s">
        <v>271</v>
      </c>
      <c r="B334" t="s">
        <v>156</v>
      </c>
      <c r="C334" t="s">
        <v>9</v>
      </c>
      <c r="D334">
        <v>64</v>
      </c>
      <c r="E334" t="s">
        <v>382</v>
      </c>
      <c r="F334">
        <f t="shared" si="15"/>
        <v>0</v>
      </c>
      <c r="G334" t="e">
        <f t="shared" si="8"/>
        <v>#NAME?</v>
      </c>
      <c r="H334" t="e">
        <f t="shared" si="9"/>
        <v>#NAME?</v>
      </c>
      <c r="I334" t="e">
        <f t="shared" si="10"/>
        <v>#NAME?</v>
      </c>
      <c r="J334" t="e">
        <f t="shared" si="11"/>
        <v>#NAME?</v>
      </c>
      <c r="K334" t="e">
        <f t="shared" si="12"/>
        <v>#NAME?</v>
      </c>
      <c r="L334" t="e">
        <f t="shared" si="13"/>
        <v>#NAME?</v>
      </c>
      <c r="M334" t="e">
        <f t="shared" si="14"/>
        <v>#NAME?</v>
      </c>
    </row>
    <row r="335" spans="1:13" x14ac:dyDescent="0.25">
      <c r="A335" t="s">
        <v>271</v>
      </c>
      <c r="B335" t="s">
        <v>157</v>
      </c>
      <c r="C335" t="s">
        <v>9</v>
      </c>
      <c r="D335">
        <v>55</v>
      </c>
      <c r="E335" t="s">
        <v>385</v>
      </c>
      <c r="F335">
        <f t="shared" si="15"/>
        <v>0</v>
      </c>
      <c r="G335" t="e">
        <f t="shared" si="8"/>
        <v>#NAME?</v>
      </c>
      <c r="H335" t="e">
        <f t="shared" si="9"/>
        <v>#NAME?</v>
      </c>
      <c r="I335" t="e">
        <f t="shared" si="10"/>
        <v>#NAME?</v>
      </c>
      <c r="J335" t="e">
        <f t="shared" si="11"/>
        <v>#NAME?</v>
      </c>
      <c r="K335" t="e">
        <f t="shared" si="12"/>
        <v>#NAME?</v>
      </c>
      <c r="L335" t="e">
        <f t="shared" si="13"/>
        <v>#NAME?</v>
      </c>
      <c r="M335" t="e">
        <f t="shared" si="14"/>
        <v>#NAME?</v>
      </c>
    </row>
    <row r="336" spans="1:13" x14ac:dyDescent="0.25">
      <c r="A336" t="s">
        <v>271</v>
      </c>
      <c r="B336" t="s">
        <v>158</v>
      </c>
      <c r="C336" t="s">
        <v>9</v>
      </c>
      <c r="D336">
        <v>4</v>
      </c>
      <c r="E336" t="e">
        <v>#N/A</v>
      </c>
      <c r="F336">
        <f t="shared" si="15"/>
        <v>1</v>
      </c>
      <c r="G336" t="e">
        <f t="shared" si="8"/>
        <v>#NAME?</v>
      </c>
      <c r="H336" t="e">
        <f t="shared" si="9"/>
        <v>#NAME?</v>
      </c>
      <c r="I336" t="e">
        <f t="shared" si="10"/>
        <v>#NAME?</v>
      </c>
      <c r="J336" t="e">
        <f t="shared" si="11"/>
        <v>#NAME?</v>
      </c>
      <c r="K336" t="e">
        <f t="shared" si="12"/>
        <v>#NAME?</v>
      </c>
      <c r="L336" t="e">
        <f t="shared" si="13"/>
        <v>#NAME?</v>
      </c>
      <c r="M336" t="e">
        <f t="shared" si="14"/>
        <v>#NAME?</v>
      </c>
    </row>
    <row r="337" spans="1:13" x14ac:dyDescent="0.25">
      <c r="A337" t="s">
        <v>271</v>
      </c>
      <c r="B337" t="s">
        <v>159</v>
      </c>
      <c r="C337" t="s">
        <v>712</v>
      </c>
      <c r="D337">
        <v>1</v>
      </c>
      <c r="E337" t="s">
        <v>335</v>
      </c>
      <c r="F337">
        <f t="shared" si="15"/>
        <v>0</v>
      </c>
      <c r="G337" t="e">
        <f t="shared" si="8"/>
        <v>#NAME?</v>
      </c>
      <c r="H337" t="e">
        <f t="shared" si="9"/>
        <v>#NAME?</v>
      </c>
      <c r="I337" t="e">
        <f t="shared" si="10"/>
        <v>#NAME?</v>
      </c>
      <c r="J337" t="e">
        <f t="shared" si="11"/>
        <v>#NAME?</v>
      </c>
      <c r="K337" t="e">
        <f t="shared" si="12"/>
        <v>#NAME?</v>
      </c>
      <c r="L337" t="e">
        <f t="shared" si="13"/>
        <v>#NAME?</v>
      </c>
      <c r="M337" t="e">
        <f t="shared" si="14"/>
        <v>#NAME?</v>
      </c>
    </row>
    <row r="338" spans="1:13" x14ac:dyDescent="0.25">
      <c r="A338" t="s">
        <v>271</v>
      </c>
      <c r="B338" t="s">
        <v>160</v>
      </c>
      <c r="C338" t="s">
        <v>593</v>
      </c>
      <c r="D338" t="e">
        <v>#N/A</v>
      </c>
      <c r="E338" t="s">
        <v>542</v>
      </c>
      <c r="F338">
        <f t="shared" si="15"/>
        <v>0</v>
      </c>
      <c r="G338" t="e">
        <f t="shared" si="8"/>
        <v>#NAME?</v>
      </c>
      <c r="H338" t="e">
        <f t="shared" si="9"/>
        <v>#NAME?</v>
      </c>
      <c r="I338" t="e">
        <f t="shared" si="10"/>
        <v>#NAME?</v>
      </c>
      <c r="J338" t="e">
        <f t="shared" si="11"/>
        <v>#NAME?</v>
      </c>
      <c r="K338" t="e">
        <f t="shared" si="12"/>
        <v>#NAME?</v>
      </c>
      <c r="L338" t="e">
        <f t="shared" si="13"/>
        <v>#NAME?</v>
      </c>
      <c r="M338" t="e">
        <f t="shared" si="14"/>
        <v>#NAME?</v>
      </c>
    </row>
    <row r="339" spans="1:13" x14ac:dyDescent="0.25">
      <c r="A339" t="s">
        <v>271</v>
      </c>
      <c r="B339" t="s">
        <v>161</v>
      </c>
      <c r="C339" t="s">
        <v>9</v>
      </c>
      <c r="D339">
        <v>6</v>
      </c>
      <c r="E339" t="e">
        <v>#N/A</v>
      </c>
      <c r="F339">
        <f t="shared" si="15"/>
        <v>1</v>
      </c>
      <c r="G339" t="e">
        <f t="shared" si="8"/>
        <v>#NAME?</v>
      </c>
      <c r="H339" t="e">
        <f t="shared" si="9"/>
        <v>#NAME?</v>
      </c>
      <c r="I339" t="e">
        <f t="shared" si="10"/>
        <v>#NAME?</v>
      </c>
      <c r="J339" t="e">
        <f t="shared" si="11"/>
        <v>#NAME?</v>
      </c>
      <c r="K339" t="e">
        <f t="shared" si="12"/>
        <v>#NAME?</v>
      </c>
      <c r="L339" t="e">
        <f t="shared" si="13"/>
        <v>#NAME?</v>
      </c>
      <c r="M339" t="e">
        <f t="shared" si="14"/>
        <v>#NAME?</v>
      </c>
    </row>
    <row r="340" spans="1:13" x14ac:dyDescent="0.25">
      <c r="A340" t="s">
        <v>271</v>
      </c>
      <c r="B340" t="s">
        <v>162</v>
      </c>
      <c r="C340" t="s">
        <v>712</v>
      </c>
      <c r="D340" t="e">
        <v>#N/A</v>
      </c>
      <c r="E340" t="s">
        <v>543</v>
      </c>
      <c r="F340">
        <f t="shared" si="15"/>
        <v>0</v>
      </c>
      <c r="G340" t="e">
        <f t="shared" si="8"/>
        <v>#NAME?</v>
      </c>
      <c r="H340" t="e">
        <f t="shared" si="9"/>
        <v>#NAME?</v>
      </c>
      <c r="I340" t="e">
        <f t="shared" si="10"/>
        <v>#NAME?</v>
      </c>
      <c r="J340" t="e">
        <f t="shared" si="11"/>
        <v>#NAME?</v>
      </c>
      <c r="K340" t="e">
        <f t="shared" si="12"/>
        <v>#NAME?</v>
      </c>
      <c r="L340" t="e">
        <f t="shared" si="13"/>
        <v>#NAME?</v>
      </c>
      <c r="M340" t="e">
        <f t="shared" si="14"/>
        <v>#NAME?</v>
      </c>
    </row>
    <row r="341" spans="1:13" x14ac:dyDescent="0.25">
      <c r="A341" t="s">
        <v>271</v>
      </c>
      <c r="B341" t="s">
        <v>163</v>
      </c>
      <c r="C341" t="s">
        <v>8</v>
      </c>
      <c r="D341">
        <v>11</v>
      </c>
      <c r="E341" t="s">
        <v>365</v>
      </c>
      <c r="F341">
        <f t="shared" si="15"/>
        <v>0</v>
      </c>
      <c r="G341" t="e">
        <f t="shared" si="8"/>
        <v>#NAME?</v>
      </c>
      <c r="H341" t="e">
        <f t="shared" si="9"/>
        <v>#NAME?</v>
      </c>
      <c r="I341" t="e">
        <f t="shared" si="10"/>
        <v>#NAME?</v>
      </c>
      <c r="J341" t="e">
        <f t="shared" si="11"/>
        <v>#NAME?</v>
      </c>
      <c r="K341" t="e">
        <f t="shared" si="12"/>
        <v>#NAME?</v>
      </c>
      <c r="L341" t="e">
        <f t="shared" si="13"/>
        <v>#NAME?</v>
      </c>
      <c r="M341" t="e">
        <f t="shared" si="14"/>
        <v>#NAME?</v>
      </c>
    </row>
    <row r="342" spans="1:13" x14ac:dyDescent="0.25">
      <c r="A342" t="s">
        <v>271</v>
      </c>
      <c r="B342" t="s">
        <v>164</v>
      </c>
      <c r="C342" t="s">
        <v>593</v>
      </c>
      <c r="D342" t="e">
        <v>#N/A</v>
      </c>
      <c r="E342" t="s">
        <v>381</v>
      </c>
      <c r="F342">
        <f t="shared" si="15"/>
        <v>0</v>
      </c>
      <c r="G342" t="e">
        <f t="shared" si="8"/>
        <v>#NAME?</v>
      </c>
      <c r="H342" t="e">
        <f t="shared" si="9"/>
        <v>#NAME?</v>
      </c>
      <c r="I342" t="e">
        <f t="shared" si="10"/>
        <v>#NAME?</v>
      </c>
      <c r="J342" t="e">
        <f t="shared" si="11"/>
        <v>#NAME?</v>
      </c>
      <c r="K342" t="e">
        <f t="shared" si="12"/>
        <v>#NAME?</v>
      </c>
      <c r="L342" t="e">
        <f t="shared" si="13"/>
        <v>#NAME?</v>
      </c>
      <c r="M342" t="e">
        <f t="shared" si="14"/>
        <v>#NAME?</v>
      </c>
    </row>
    <row r="343" spans="1:13" x14ac:dyDescent="0.25">
      <c r="A343" t="s">
        <v>271</v>
      </c>
      <c r="B343" t="s">
        <v>55</v>
      </c>
      <c r="C343" t="s">
        <v>593</v>
      </c>
      <c r="D343" t="e">
        <v>#N/A</v>
      </c>
      <c r="E343" t="s">
        <v>544</v>
      </c>
      <c r="F343">
        <f t="shared" si="15"/>
        <v>0</v>
      </c>
      <c r="G343" t="e">
        <f t="shared" si="8"/>
        <v>#NAME?</v>
      </c>
      <c r="H343" t="e">
        <f t="shared" si="9"/>
        <v>#NAME?</v>
      </c>
      <c r="I343" t="e">
        <f t="shared" si="10"/>
        <v>#NAME?</v>
      </c>
      <c r="J343" t="e">
        <f t="shared" si="11"/>
        <v>#NAME?</v>
      </c>
      <c r="K343" t="e">
        <f t="shared" si="12"/>
        <v>#NAME?</v>
      </c>
      <c r="L343" t="e">
        <f t="shared" si="13"/>
        <v>#NAME?</v>
      </c>
      <c r="M343" t="e">
        <f t="shared" si="14"/>
        <v>#NAME?</v>
      </c>
    </row>
    <row r="344" spans="1:13" x14ac:dyDescent="0.25">
      <c r="A344" t="s">
        <v>271</v>
      </c>
      <c r="B344" t="s">
        <v>165</v>
      </c>
      <c r="C344" t="s">
        <v>9</v>
      </c>
      <c r="D344">
        <v>47</v>
      </c>
      <c r="E344" t="e">
        <v>#N/A</v>
      </c>
      <c r="F344">
        <f t="shared" si="15"/>
        <v>1</v>
      </c>
      <c r="G344" t="e">
        <f t="shared" si="8"/>
        <v>#NAME?</v>
      </c>
      <c r="H344" t="e">
        <f t="shared" si="9"/>
        <v>#NAME?</v>
      </c>
      <c r="I344" t="e">
        <f t="shared" si="10"/>
        <v>#NAME?</v>
      </c>
      <c r="J344" t="e">
        <f t="shared" si="11"/>
        <v>#NAME?</v>
      </c>
      <c r="K344" t="e">
        <f t="shared" si="12"/>
        <v>#NAME?</v>
      </c>
      <c r="L344" t="e">
        <f t="shared" si="13"/>
        <v>#NAME?</v>
      </c>
      <c r="M344" t="e">
        <f t="shared" si="14"/>
        <v>#NAME?</v>
      </c>
    </row>
    <row r="345" spans="1:13" x14ac:dyDescent="0.25">
      <c r="A345" t="s">
        <v>271</v>
      </c>
      <c r="B345" t="s">
        <v>166</v>
      </c>
      <c r="C345" t="s">
        <v>6</v>
      </c>
      <c r="D345">
        <v>4</v>
      </c>
      <c r="E345" t="s">
        <v>545</v>
      </c>
      <c r="F345">
        <f t="shared" si="15"/>
        <v>0</v>
      </c>
      <c r="G345" t="e">
        <f t="shared" si="8"/>
        <v>#NAME?</v>
      </c>
      <c r="H345" t="e">
        <f t="shared" si="9"/>
        <v>#NAME?</v>
      </c>
      <c r="I345" t="e">
        <f t="shared" si="10"/>
        <v>#NAME?</v>
      </c>
      <c r="J345" t="e">
        <f t="shared" si="11"/>
        <v>#NAME?</v>
      </c>
      <c r="K345" t="e">
        <f t="shared" si="12"/>
        <v>#NAME?</v>
      </c>
      <c r="L345" t="e">
        <f t="shared" si="13"/>
        <v>#NAME?</v>
      </c>
      <c r="M345" t="e">
        <f t="shared" si="14"/>
        <v>#NAME?</v>
      </c>
    </row>
    <row r="346" spans="1:13" x14ac:dyDescent="0.25">
      <c r="A346" t="s">
        <v>271</v>
      </c>
      <c r="B346" t="s">
        <v>167</v>
      </c>
      <c r="C346" t="s">
        <v>8</v>
      </c>
      <c r="D346">
        <v>10</v>
      </c>
      <c r="E346" t="s">
        <v>401</v>
      </c>
      <c r="F346">
        <f t="shared" si="15"/>
        <v>0</v>
      </c>
      <c r="G346" t="e">
        <f t="shared" si="8"/>
        <v>#NAME?</v>
      </c>
      <c r="H346" t="e">
        <f t="shared" si="9"/>
        <v>#NAME?</v>
      </c>
      <c r="I346" t="e">
        <f t="shared" si="10"/>
        <v>#NAME?</v>
      </c>
      <c r="J346" t="e">
        <f t="shared" si="11"/>
        <v>#NAME?</v>
      </c>
      <c r="K346" t="e">
        <f t="shared" si="12"/>
        <v>#NAME?</v>
      </c>
      <c r="L346" t="e">
        <f t="shared" si="13"/>
        <v>#NAME?</v>
      </c>
      <c r="M346" t="e">
        <f t="shared" si="14"/>
        <v>#NAME?</v>
      </c>
    </row>
    <row r="347" spans="1:13" x14ac:dyDescent="0.25">
      <c r="A347" t="s">
        <v>271</v>
      </c>
      <c r="B347" t="s">
        <v>168</v>
      </c>
      <c r="C347" t="s">
        <v>9</v>
      </c>
      <c r="D347">
        <v>15</v>
      </c>
      <c r="E347" t="e">
        <v>#N/A</v>
      </c>
      <c r="F347">
        <f t="shared" si="15"/>
        <v>1</v>
      </c>
      <c r="G347" t="e">
        <f t="shared" si="8"/>
        <v>#NAME?</v>
      </c>
      <c r="H347" t="e">
        <f t="shared" si="9"/>
        <v>#NAME?</v>
      </c>
      <c r="I347" t="e">
        <f t="shared" si="10"/>
        <v>#NAME?</v>
      </c>
      <c r="J347" t="e">
        <f t="shared" si="11"/>
        <v>#NAME?</v>
      </c>
      <c r="K347" t="e">
        <f t="shared" si="12"/>
        <v>#NAME?</v>
      </c>
      <c r="L347" t="e">
        <f t="shared" si="13"/>
        <v>#NAME?</v>
      </c>
      <c r="M347" t="e">
        <f t="shared" si="14"/>
        <v>#NAME?</v>
      </c>
    </row>
    <row r="348" spans="1:13" x14ac:dyDescent="0.25">
      <c r="A348" t="s">
        <v>271</v>
      </c>
      <c r="B348" t="s">
        <v>56</v>
      </c>
      <c r="C348" t="s">
        <v>6</v>
      </c>
      <c r="D348">
        <v>9</v>
      </c>
      <c r="E348" t="s">
        <v>547</v>
      </c>
      <c r="F348">
        <f t="shared" si="15"/>
        <v>0</v>
      </c>
      <c r="G348" t="e">
        <f t="shared" si="8"/>
        <v>#NAME?</v>
      </c>
      <c r="H348" t="e">
        <f t="shared" si="9"/>
        <v>#NAME?</v>
      </c>
      <c r="I348" t="e">
        <f t="shared" si="10"/>
        <v>#NAME?</v>
      </c>
      <c r="J348" t="e">
        <f t="shared" si="11"/>
        <v>#NAME?</v>
      </c>
      <c r="K348" t="e">
        <f t="shared" si="12"/>
        <v>#NAME?</v>
      </c>
      <c r="L348" t="e">
        <f t="shared" si="13"/>
        <v>#NAME?</v>
      </c>
      <c r="M348" t="e">
        <f t="shared" si="14"/>
        <v>#NAME?</v>
      </c>
    </row>
    <row r="349" spans="1:13" x14ac:dyDescent="0.25">
      <c r="A349" t="s">
        <v>271</v>
      </c>
      <c r="B349" t="s">
        <v>57</v>
      </c>
      <c r="C349" t="s">
        <v>593</v>
      </c>
      <c r="D349" t="e">
        <v>#N/A</v>
      </c>
      <c r="E349" t="s">
        <v>546</v>
      </c>
      <c r="F349">
        <f t="shared" si="15"/>
        <v>0</v>
      </c>
      <c r="G349" t="e">
        <f t="shared" si="8"/>
        <v>#NAME?</v>
      </c>
      <c r="H349" t="e">
        <f t="shared" si="9"/>
        <v>#NAME?</v>
      </c>
      <c r="I349" t="e">
        <f t="shared" si="10"/>
        <v>#NAME?</v>
      </c>
      <c r="J349" t="e">
        <f t="shared" si="11"/>
        <v>#NAME?</v>
      </c>
      <c r="K349" t="e">
        <f t="shared" si="12"/>
        <v>#NAME?</v>
      </c>
      <c r="L349" t="e">
        <f t="shared" si="13"/>
        <v>#NAME?</v>
      </c>
      <c r="M349" t="e">
        <f t="shared" si="14"/>
        <v>#NAME?</v>
      </c>
    </row>
    <row r="350" spans="1:13" x14ac:dyDescent="0.25">
      <c r="A350" t="s">
        <v>271</v>
      </c>
      <c r="B350" t="s">
        <v>58</v>
      </c>
      <c r="C350" t="s">
        <v>6</v>
      </c>
      <c r="D350">
        <v>1</v>
      </c>
      <c r="E350" t="s">
        <v>548</v>
      </c>
      <c r="F350">
        <f t="shared" si="15"/>
        <v>0</v>
      </c>
      <c r="G350" t="e">
        <f t="shared" si="8"/>
        <v>#NAME?</v>
      </c>
      <c r="H350" t="e">
        <f t="shared" si="9"/>
        <v>#NAME?</v>
      </c>
      <c r="I350" t="e">
        <f t="shared" si="10"/>
        <v>#NAME?</v>
      </c>
      <c r="J350" t="e">
        <f t="shared" si="11"/>
        <v>#NAME?</v>
      </c>
      <c r="K350" t="e">
        <f t="shared" si="12"/>
        <v>#NAME?</v>
      </c>
      <c r="L350" t="e">
        <f t="shared" si="13"/>
        <v>#NAME?</v>
      </c>
      <c r="M350" t="e">
        <f t="shared" si="14"/>
        <v>#NAME?</v>
      </c>
    </row>
    <row r="351" spans="1:13" x14ac:dyDescent="0.25">
      <c r="A351" t="s">
        <v>271</v>
      </c>
      <c r="B351" t="s">
        <v>59</v>
      </c>
      <c r="C351" t="s">
        <v>593</v>
      </c>
      <c r="D351" t="e">
        <v>#N/A</v>
      </c>
      <c r="E351" t="s">
        <v>549</v>
      </c>
      <c r="F351">
        <f t="shared" si="15"/>
        <v>0</v>
      </c>
      <c r="G351" t="e">
        <f t="shared" si="8"/>
        <v>#NAME?</v>
      </c>
      <c r="H351" t="e">
        <f t="shared" si="9"/>
        <v>#NAME?</v>
      </c>
      <c r="I351" t="e">
        <f t="shared" si="10"/>
        <v>#NAME?</v>
      </c>
      <c r="J351" t="e">
        <f t="shared" si="11"/>
        <v>#NAME?</v>
      </c>
      <c r="K351" t="e">
        <f t="shared" si="12"/>
        <v>#NAME?</v>
      </c>
      <c r="L351" t="e">
        <f t="shared" si="13"/>
        <v>#NAME?</v>
      </c>
      <c r="M351" t="e">
        <f t="shared" si="14"/>
        <v>#NAME?</v>
      </c>
    </row>
    <row r="352" spans="1:13" x14ac:dyDescent="0.25">
      <c r="A352" t="s">
        <v>271</v>
      </c>
      <c r="B352" t="s">
        <v>60</v>
      </c>
      <c r="C352" t="s">
        <v>594</v>
      </c>
      <c r="D352" t="e">
        <v>#N/A</v>
      </c>
      <c r="E352" t="s">
        <v>550</v>
      </c>
      <c r="F352">
        <f t="shared" si="15"/>
        <v>0</v>
      </c>
      <c r="G352" t="e">
        <f t="shared" si="8"/>
        <v>#NAME?</v>
      </c>
      <c r="H352" t="e">
        <f t="shared" si="9"/>
        <v>#NAME?</v>
      </c>
      <c r="I352" t="e">
        <f t="shared" si="10"/>
        <v>#NAME?</v>
      </c>
      <c r="J352" t="e">
        <f t="shared" si="11"/>
        <v>#NAME?</v>
      </c>
      <c r="K352" t="e">
        <f t="shared" si="12"/>
        <v>#NAME?</v>
      </c>
      <c r="L352" t="e">
        <f t="shared" si="13"/>
        <v>#NAME?</v>
      </c>
      <c r="M352" t="e">
        <f t="shared" si="14"/>
        <v>#NAME?</v>
      </c>
    </row>
    <row r="353" spans="1:13" x14ac:dyDescent="0.25">
      <c r="A353" t="s">
        <v>271</v>
      </c>
      <c r="B353" t="s">
        <v>275</v>
      </c>
      <c r="C353" t="s">
        <v>594</v>
      </c>
      <c r="D353" t="e">
        <v>#N/A</v>
      </c>
      <c r="E353" t="s">
        <v>551</v>
      </c>
      <c r="F353">
        <f t="shared" si="15"/>
        <v>0</v>
      </c>
      <c r="G353" t="e">
        <f t="shared" si="8"/>
        <v>#NAME?</v>
      </c>
      <c r="H353" t="e">
        <f t="shared" si="9"/>
        <v>#NAME?</v>
      </c>
      <c r="I353" t="e">
        <f t="shared" si="10"/>
        <v>#NAME?</v>
      </c>
      <c r="J353" t="e">
        <f t="shared" si="11"/>
        <v>#NAME?</v>
      </c>
      <c r="K353" t="e">
        <f t="shared" si="12"/>
        <v>#NAME?</v>
      </c>
      <c r="L353" t="e">
        <f t="shared" si="13"/>
        <v>#NAME?</v>
      </c>
      <c r="M353" t="e">
        <f t="shared" si="14"/>
        <v>#NAME?</v>
      </c>
    </row>
    <row r="354" spans="1:13" x14ac:dyDescent="0.25">
      <c r="A354" t="s">
        <v>271</v>
      </c>
      <c r="B354" t="s">
        <v>169</v>
      </c>
      <c r="C354" t="s">
        <v>290</v>
      </c>
      <c r="D354" t="e">
        <v>#N/A</v>
      </c>
      <c r="E354" t="s">
        <v>339</v>
      </c>
      <c r="F354">
        <f t="shared" si="15"/>
        <v>0</v>
      </c>
      <c r="G354" t="e">
        <f t="shared" si="8"/>
        <v>#NAME?</v>
      </c>
      <c r="H354" t="e">
        <f t="shared" si="9"/>
        <v>#NAME?</v>
      </c>
      <c r="I354" t="e">
        <f t="shared" si="10"/>
        <v>#NAME?</v>
      </c>
      <c r="J354" t="e">
        <f t="shared" si="11"/>
        <v>#NAME?</v>
      </c>
      <c r="K354" t="e">
        <f t="shared" si="12"/>
        <v>#NAME?</v>
      </c>
      <c r="L354" t="e">
        <f t="shared" si="13"/>
        <v>#NAME?</v>
      </c>
      <c r="M354" t="e">
        <f t="shared" si="14"/>
        <v>#NAME?</v>
      </c>
    </row>
    <row r="355" spans="1:13" x14ac:dyDescent="0.25">
      <c r="A355" t="s">
        <v>271</v>
      </c>
      <c r="B355" t="s">
        <v>170</v>
      </c>
      <c r="C355" t="s">
        <v>290</v>
      </c>
      <c r="D355" t="e">
        <v>#N/A</v>
      </c>
      <c r="E355" t="s">
        <v>363</v>
      </c>
      <c r="F355">
        <f t="shared" si="15"/>
        <v>0</v>
      </c>
      <c r="G355" t="e">
        <f t="shared" si="8"/>
        <v>#NAME?</v>
      </c>
      <c r="H355" t="e">
        <f t="shared" si="9"/>
        <v>#NAME?</v>
      </c>
      <c r="I355" t="e">
        <f t="shared" si="10"/>
        <v>#NAME?</v>
      </c>
      <c r="J355" t="e">
        <f t="shared" si="11"/>
        <v>#NAME?</v>
      </c>
      <c r="K355" t="e">
        <f t="shared" si="12"/>
        <v>#NAME?</v>
      </c>
      <c r="L355" t="e">
        <f t="shared" si="13"/>
        <v>#NAME?</v>
      </c>
      <c r="M355" t="e">
        <f t="shared" si="14"/>
        <v>#NAME?</v>
      </c>
    </row>
    <row r="356" spans="1:13" x14ac:dyDescent="0.25">
      <c r="A356" t="s">
        <v>271</v>
      </c>
      <c r="B356" t="s">
        <v>171</v>
      </c>
      <c r="C356" t="s">
        <v>9</v>
      </c>
      <c r="D356">
        <v>55</v>
      </c>
      <c r="E356" t="e">
        <v>#N/A</v>
      </c>
      <c r="F356">
        <f t="shared" si="15"/>
        <v>1</v>
      </c>
      <c r="G356" t="e">
        <f t="shared" si="8"/>
        <v>#NAME?</v>
      </c>
      <c r="H356" t="e">
        <f t="shared" si="9"/>
        <v>#NAME?</v>
      </c>
      <c r="I356" t="e">
        <f t="shared" si="10"/>
        <v>#NAME?</v>
      </c>
      <c r="J356" t="e">
        <f t="shared" si="11"/>
        <v>#NAME?</v>
      </c>
      <c r="K356" t="e">
        <f t="shared" si="12"/>
        <v>#NAME?</v>
      </c>
      <c r="L356" t="e">
        <f t="shared" si="13"/>
        <v>#NAME?</v>
      </c>
      <c r="M356" t="e">
        <f t="shared" si="14"/>
        <v>#NAME?</v>
      </c>
    </row>
    <row r="357" spans="1:13" x14ac:dyDescent="0.25">
      <c r="A357" t="s">
        <v>271</v>
      </c>
      <c r="B357" t="s">
        <v>172</v>
      </c>
      <c r="C357" t="s">
        <v>8</v>
      </c>
      <c r="D357">
        <v>22</v>
      </c>
      <c r="E357" t="s">
        <v>340</v>
      </c>
      <c r="F357">
        <f t="shared" si="15"/>
        <v>0</v>
      </c>
      <c r="G357" t="e">
        <f t="shared" si="8"/>
        <v>#NAME?</v>
      </c>
      <c r="H357" t="e">
        <f t="shared" si="9"/>
        <v>#NAME?</v>
      </c>
      <c r="I357" t="e">
        <f t="shared" si="10"/>
        <v>#NAME?</v>
      </c>
      <c r="J357" t="e">
        <f t="shared" si="11"/>
        <v>#NAME?</v>
      </c>
      <c r="K357" t="e">
        <f t="shared" si="12"/>
        <v>#NAME?</v>
      </c>
      <c r="L357" t="e">
        <f t="shared" si="13"/>
        <v>#NAME?</v>
      </c>
      <c r="M357" t="e">
        <f t="shared" si="14"/>
        <v>#NAME?</v>
      </c>
    </row>
    <row r="358" spans="1:13" x14ac:dyDescent="0.25">
      <c r="A358" t="s">
        <v>271</v>
      </c>
      <c r="B358" t="s">
        <v>173</v>
      </c>
      <c r="C358" t="s">
        <v>9</v>
      </c>
      <c r="D358">
        <v>55</v>
      </c>
      <c r="E358" t="e">
        <v>#N/A</v>
      </c>
      <c r="F358">
        <f t="shared" si="15"/>
        <v>1</v>
      </c>
      <c r="G358" t="e">
        <f t="shared" si="8"/>
        <v>#NAME?</v>
      </c>
      <c r="H358" t="e">
        <f t="shared" si="9"/>
        <v>#NAME?</v>
      </c>
      <c r="I358" t="e">
        <f t="shared" si="10"/>
        <v>#NAME?</v>
      </c>
      <c r="J358" t="e">
        <f t="shared" si="11"/>
        <v>#NAME?</v>
      </c>
      <c r="K358" t="e">
        <f t="shared" si="12"/>
        <v>#NAME?</v>
      </c>
      <c r="L358" t="e">
        <f t="shared" si="13"/>
        <v>#NAME?</v>
      </c>
      <c r="M358" t="e">
        <f t="shared" si="14"/>
        <v>#NAME?</v>
      </c>
    </row>
    <row r="359" spans="1:13" x14ac:dyDescent="0.25">
      <c r="A359" t="s">
        <v>271</v>
      </c>
      <c r="B359" t="s">
        <v>174</v>
      </c>
      <c r="C359" t="s">
        <v>9</v>
      </c>
      <c r="D359">
        <v>55</v>
      </c>
      <c r="E359" t="s">
        <v>364</v>
      </c>
      <c r="F359">
        <f t="shared" si="15"/>
        <v>0</v>
      </c>
      <c r="G359" t="e">
        <f t="shared" si="8"/>
        <v>#NAME?</v>
      </c>
      <c r="H359" t="e">
        <f t="shared" si="9"/>
        <v>#NAME?</v>
      </c>
      <c r="I359" t="e">
        <f t="shared" si="10"/>
        <v>#NAME?</v>
      </c>
      <c r="J359" t="e">
        <f t="shared" si="11"/>
        <v>#NAME?</v>
      </c>
      <c r="K359" t="e">
        <f t="shared" si="12"/>
        <v>#NAME?</v>
      </c>
      <c r="L359" t="e">
        <f t="shared" si="13"/>
        <v>#NAME?</v>
      </c>
      <c r="M359" t="e">
        <f t="shared" si="14"/>
        <v>#NAME?</v>
      </c>
    </row>
    <row r="360" spans="1:13" x14ac:dyDescent="0.25">
      <c r="A360" t="s">
        <v>271</v>
      </c>
      <c r="B360" t="s">
        <v>175</v>
      </c>
      <c r="C360" t="s">
        <v>8</v>
      </c>
      <c r="D360">
        <v>11</v>
      </c>
      <c r="E360" t="e">
        <v>#N/A</v>
      </c>
      <c r="F360">
        <f t="shared" si="15"/>
        <v>0</v>
      </c>
      <c r="G360" t="e">
        <f t="shared" si="8"/>
        <v>#NAME?</v>
      </c>
      <c r="H360" t="e">
        <f t="shared" si="9"/>
        <v>#NAME?</v>
      </c>
      <c r="I360" t="e">
        <f t="shared" si="10"/>
        <v>#NAME?</v>
      </c>
      <c r="J360" t="e">
        <f t="shared" si="11"/>
        <v>#NAME?</v>
      </c>
      <c r="K360" t="e">
        <f t="shared" si="12"/>
        <v>#NAME?</v>
      </c>
      <c r="L360" t="e">
        <f t="shared" si="13"/>
        <v>#NAME?</v>
      </c>
      <c r="M360" t="e">
        <f t="shared" si="14"/>
        <v>#NAME?</v>
      </c>
    </row>
    <row r="361" spans="1:13" x14ac:dyDescent="0.25">
      <c r="A361" t="s">
        <v>271</v>
      </c>
      <c r="B361" t="s">
        <v>176</v>
      </c>
      <c r="C361" t="s">
        <v>290</v>
      </c>
      <c r="D361" t="e">
        <v>#N/A</v>
      </c>
      <c r="E361" t="e">
        <v>#N/A</v>
      </c>
      <c r="F361">
        <f t="shared" si="15"/>
        <v>0</v>
      </c>
      <c r="G361" t="e">
        <f t="shared" si="8"/>
        <v>#NAME?</v>
      </c>
      <c r="H361" t="e">
        <f t="shared" si="9"/>
        <v>#NAME?</v>
      </c>
      <c r="I361" t="e">
        <f t="shared" si="10"/>
        <v>#NAME?</v>
      </c>
      <c r="J361" t="e">
        <f t="shared" si="11"/>
        <v>#NAME?</v>
      </c>
      <c r="K361" t="e">
        <f t="shared" si="12"/>
        <v>#NAME?</v>
      </c>
      <c r="L361" t="e">
        <f t="shared" si="13"/>
        <v>#NAME?</v>
      </c>
      <c r="M361" t="e">
        <f t="shared" si="14"/>
        <v>#NAME?</v>
      </c>
    </row>
    <row r="362" spans="1:13" x14ac:dyDescent="0.25">
      <c r="A362" t="s">
        <v>271</v>
      </c>
      <c r="B362" t="s">
        <v>29</v>
      </c>
      <c r="C362" t="s">
        <v>8</v>
      </c>
      <c r="D362">
        <v>13</v>
      </c>
      <c r="E362">
        <v>0</v>
      </c>
      <c r="F362">
        <f t="shared" si="15"/>
        <v>0</v>
      </c>
      <c r="G362" t="e">
        <f t="shared" si="8"/>
        <v>#NAME?</v>
      </c>
      <c r="H362" t="e">
        <f t="shared" si="9"/>
        <v>#NAME?</v>
      </c>
      <c r="I362" t="e">
        <f t="shared" si="10"/>
        <v>#NAME?</v>
      </c>
      <c r="J362" t="e">
        <f t="shared" si="11"/>
        <v>#NAME?</v>
      </c>
      <c r="K362" t="e">
        <f t="shared" si="12"/>
        <v>#NAME?</v>
      </c>
      <c r="L362" t="e">
        <f t="shared" si="13"/>
        <v>#NAME?</v>
      </c>
      <c r="M362" t="e">
        <f t="shared" si="14"/>
        <v>#NAME?</v>
      </c>
    </row>
    <row r="363" spans="1:13" x14ac:dyDescent="0.25">
      <c r="A363" t="s">
        <v>271</v>
      </c>
      <c r="B363" t="s">
        <v>30</v>
      </c>
      <c r="C363" t="s">
        <v>290</v>
      </c>
      <c r="D363" t="e">
        <v>#N/A</v>
      </c>
      <c r="E363">
        <v>0</v>
      </c>
      <c r="F363">
        <f t="shared" si="15"/>
        <v>0</v>
      </c>
      <c r="G363" t="e">
        <f t="shared" si="8"/>
        <v>#NAME?</v>
      </c>
      <c r="H363" t="e">
        <f t="shared" si="9"/>
        <v>#NAME?</v>
      </c>
      <c r="I363" t="e">
        <f t="shared" si="10"/>
        <v>#NAME?</v>
      </c>
      <c r="J363" t="e">
        <f t="shared" si="11"/>
        <v>#NAME?</v>
      </c>
      <c r="K363" t="e">
        <f t="shared" si="12"/>
        <v>#NAME?</v>
      </c>
      <c r="L363" t="e">
        <f t="shared" si="13"/>
        <v>#NAME?</v>
      </c>
      <c r="M363" t="e">
        <f t="shared" si="14"/>
        <v>#NAME?</v>
      </c>
    </row>
    <row r="364" spans="1:13" x14ac:dyDescent="0.25">
      <c r="A364" t="s">
        <v>271</v>
      </c>
      <c r="B364" t="s">
        <v>177</v>
      </c>
      <c r="C364" t="s">
        <v>8</v>
      </c>
      <c r="D364">
        <v>0</v>
      </c>
      <c r="E364" t="s">
        <v>552</v>
      </c>
      <c r="F364">
        <f t="shared" si="15"/>
        <v>0</v>
      </c>
      <c r="G364" t="e">
        <f t="shared" si="8"/>
        <v>#NAME?</v>
      </c>
      <c r="H364" t="e">
        <f t="shared" si="9"/>
        <v>#NAME?</v>
      </c>
      <c r="I364" t="e">
        <f t="shared" si="10"/>
        <v>#NAME?</v>
      </c>
      <c r="J364" t="e">
        <f t="shared" si="11"/>
        <v>#NAME?</v>
      </c>
      <c r="K364" t="e">
        <f t="shared" si="12"/>
        <v>#NAME?</v>
      </c>
      <c r="L364" t="e">
        <f t="shared" si="13"/>
        <v>#NAME?</v>
      </c>
      <c r="M364" t="e">
        <f t="shared" si="14"/>
        <v>#NAME?</v>
      </c>
    </row>
    <row r="365" spans="1:13" x14ac:dyDescent="0.25">
      <c r="A365" t="s">
        <v>271</v>
      </c>
      <c r="B365" t="s">
        <v>63</v>
      </c>
      <c r="C365" t="s">
        <v>9</v>
      </c>
      <c r="D365">
        <v>63</v>
      </c>
      <c r="E365" t="e">
        <v>#N/A</v>
      </c>
      <c r="F365">
        <f t="shared" si="15"/>
        <v>1</v>
      </c>
      <c r="G365" t="e">
        <f t="shared" si="8"/>
        <v>#NAME?</v>
      </c>
      <c r="H365" t="e">
        <f t="shared" si="9"/>
        <v>#NAME?</v>
      </c>
      <c r="I365" t="e">
        <f t="shared" si="10"/>
        <v>#NAME?</v>
      </c>
      <c r="J365" t="e">
        <f t="shared" si="11"/>
        <v>#NAME?</v>
      </c>
      <c r="K365" t="e">
        <f t="shared" si="12"/>
        <v>#NAME?</v>
      </c>
      <c r="L365" t="e">
        <f t="shared" si="13"/>
        <v>#NAME?</v>
      </c>
      <c r="M365" t="e">
        <f t="shared" si="14"/>
        <v>#NAME?</v>
      </c>
    </row>
    <row r="366" spans="1:13" x14ac:dyDescent="0.25">
      <c r="A366" t="s">
        <v>271</v>
      </c>
      <c r="B366" t="s">
        <v>62</v>
      </c>
      <c r="C366" t="s">
        <v>8</v>
      </c>
      <c r="D366">
        <v>16</v>
      </c>
      <c r="E366" t="s">
        <v>553</v>
      </c>
      <c r="F366">
        <f t="shared" si="15"/>
        <v>0</v>
      </c>
      <c r="G366" t="e">
        <f t="shared" si="8"/>
        <v>#NAME?</v>
      </c>
      <c r="H366" t="e">
        <f t="shared" si="9"/>
        <v>#NAME?</v>
      </c>
      <c r="I366" t="e">
        <f t="shared" si="10"/>
        <v>#NAME?</v>
      </c>
      <c r="J366" t="e">
        <f t="shared" si="11"/>
        <v>#NAME?</v>
      </c>
      <c r="K366" t="e">
        <f t="shared" si="12"/>
        <v>#NAME?</v>
      </c>
      <c r="L366" t="e">
        <f t="shared" si="13"/>
        <v>#NAME?</v>
      </c>
      <c r="M366" t="e">
        <f t="shared" si="14"/>
        <v>#NAME?</v>
      </c>
    </row>
    <row r="367" spans="1:13" x14ac:dyDescent="0.25">
      <c r="A367" t="s">
        <v>271</v>
      </c>
      <c r="B367" t="s">
        <v>178</v>
      </c>
      <c r="C367" t="s">
        <v>291</v>
      </c>
      <c r="D367" t="e">
        <v>#N/A</v>
      </c>
      <c r="E367" t="s">
        <v>368</v>
      </c>
      <c r="F367">
        <f t="shared" si="15"/>
        <v>0</v>
      </c>
      <c r="G367" t="e">
        <f t="shared" si="8"/>
        <v>#NAME?</v>
      </c>
      <c r="H367" t="e">
        <f t="shared" si="9"/>
        <v>#NAME?</v>
      </c>
      <c r="I367" t="e">
        <f t="shared" si="10"/>
        <v>#NAME?</v>
      </c>
      <c r="J367" t="e">
        <f t="shared" si="11"/>
        <v>#NAME?</v>
      </c>
      <c r="K367" t="e">
        <f t="shared" si="12"/>
        <v>#NAME?</v>
      </c>
      <c r="L367" t="e">
        <f t="shared" si="13"/>
        <v>#NAME?</v>
      </c>
      <c r="M367" t="e">
        <f t="shared" si="14"/>
        <v>#NAME?</v>
      </c>
    </row>
    <row r="368" spans="1:13" x14ac:dyDescent="0.25">
      <c r="A368" t="s">
        <v>271</v>
      </c>
      <c r="B368" t="s">
        <v>179</v>
      </c>
      <c r="C368" t="s">
        <v>291</v>
      </c>
      <c r="D368" t="e">
        <v>#N/A</v>
      </c>
      <c r="E368" t="s">
        <v>367</v>
      </c>
      <c r="F368">
        <f t="shared" si="15"/>
        <v>0</v>
      </c>
      <c r="G368" t="e">
        <f t="shared" si="8"/>
        <v>#NAME?</v>
      </c>
      <c r="H368" t="e">
        <f t="shared" si="9"/>
        <v>#NAME?</v>
      </c>
      <c r="I368" t="e">
        <f t="shared" si="10"/>
        <v>#NAME?</v>
      </c>
      <c r="J368" t="e">
        <f t="shared" si="11"/>
        <v>#NAME?</v>
      </c>
      <c r="K368" t="e">
        <f t="shared" si="12"/>
        <v>#NAME?</v>
      </c>
      <c r="L368" t="e">
        <f t="shared" si="13"/>
        <v>#NAME?</v>
      </c>
      <c r="M368" t="e">
        <f t="shared" si="14"/>
        <v>#NAME?</v>
      </c>
    </row>
    <row r="369" spans="1:13" x14ac:dyDescent="0.25">
      <c r="A369" t="s">
        <v>271</v>
      </c>
      <c r="B369" t="s">
        <v>180</v>
      </c>
      <c r="C369" t="s">
        <v>593</v>
      </c>
      <c r="D369" t="e">
        <v>#N/A</v>
      </c>
      <c r="E369" t="s">
        <v>323</v>
      </c>
      <c r="F369">
        <f t="shared" si="15"/>
        <v>0</v>
      </c>
      <c r="G369" t="e">
        <f t="shared" si="8"/>
        <v>#NAME?</v>
      </c>
      <c r="H369" t="e">
        <f t="shared" si="9"/>
        <v>#NAME?</v>
      </c>
      <c r="I369" t="e">
        <f t="shared" si="10"/>
        <v>#NAME?</v>
      </c>
      <c r="J369" t="e">
        <f t="shared" si="11"/>
        <v>#NAME?</v>
      </c>
      <c r="K369" t="e">
        <f t="shared" si="12"/>
        <v>#NAME?</v>
      </c>
      <c r="L369" t="e">
        <f t="shared" si="13"/>
        <v>#NAME?</v>
      </c>
      <c r="M369" t="e">
        <f t="shared" si="14"/>
        <v>#NAME?</v>
      </c>
    </row>
    <row r="370" spans="1:13" x14ac:dyDescent="0.25">
      <c r="A370" t="s">
        <v>271</v>
      </c>
      <c r="B370" t="s">
        <v>64</v>
      </c>
      <c r="C370" t="s">
        <v>593</v>
      </c>
      <c r="D370" t="e">
        <v>#N/A</v>
      </c>
      <c r="E370" t="s">
        <v>554</v>
      </c>
      <c r="F370">
        <f t="shared" si="15"/>
        <v>0</v>
      </c>
      <c r="G370" t="e">
        <f t="shared" si="8"/>
        <v>#NAME?</v>
      </c>
      <c r="H370" t="e">
        <f t="shared" si="9"/>
        <v>#NAME?</v>
      </c>
      <c r="I370" t="e">
        <f t="shared" si="10"/>
        <v>#NAME?</v>
      </c>
      <c r="J370" t="e">
        <f t="shared" si="11"/>
        <v>#NAME?</v>
      </c>
      <c r="K370" t="e">
        <f t="shared" si="12"/>
        <v>#NAME?</v>
      </c>
      <c r="L370" t="e">
        <f t="shared" si="13"/>
        <v>#NAME?</v>
      </c>
      <c r="M370" t="e">
        <f t="shared" si="14"/>
        <v>#NAME?</v>
      </c>
    </row>
    <row r="371" spans="1:13" x14ac:dyDescent="0.25">
      <c r="A371" t="s">
        <v>271</v>
      </c>
      <c r="B371" t="s">
        <v>181</v>
      </c>
      <c r="C371" t="s">
        <v>290</v>
      </c>
      <c r="D371" t="e">
        <v>#N/A</v>
      </c>
      <c r="E371" t="s">
        <v>555</v>
      </c>
      <c r="F371">
        <f t="shared" si="15"/>
        <v>0</v>
      </c>
      <c r="G371" t="e">
        <f t="shared" si="8"/>
        <v>#NAME?</v>
      </c>
      <c r="H371" t="e">
        <f t="shared" si="9"/>
        <v>#NAME?</v>
      </c>
      <c r="I371" t="e">
        <f t="shared" si="10"/>
        <v>#NAME?</v>
      </c>
      <c r="J371" t="e">
        <f t="shared" si="11"/>
        <v>#NAME?</v>
      </c>
      <c r="K371" t="e">
        <f t="shared" si="12"/>
        <v>#NAME?</v>
      </c>
      <c r="L371" t="e">
        <f t="shared" si="13"/>
        <v>#NAME?</v>
      </c>
      <c r="M371" t="e">
        <f t="shared" si="14"/>
        <v>#NAME?</v>
      </c>
    </row>
    <row r="372" spans="1:13" x14ac:dyDescent="0.25">
      <c r="A372" t="s">
        <v>271</v>
      </c>
      <c r="B372" t="s">
        <v>182</v>
      </c>
      <c r="C372" t="s">
        <v>9</v>
      </c>
      <c r="D372">
        <v>16</v>
      </c>
      <c r="E372" t="e">
        <v>#N/A</v>
      </c>
      <c r="F372">
        <f t="shared" si="15"/>
        <v>1</v>
      </c>
      <c r="G372" t="e">
        <f t="shared" si="8"/>
        <v>#NAME?</v>
      </c>
      <c r="H372" t="e">
        <f t="shared" si="9"/>
        <v>#NAME?</v>
      </c>
      <c r="I372" t="e">
        <f t="shared" si="10"/>
        <v>#NAME?</v>
      </c>
      <c r="J372" t="e">
        <f t="shared" si="11"/>
        <v>#NAME?</v>
      </c>
      <c r="K372" t="e">
        <f t="shared" si="12"/>
        <v>#NAME?</v>
      </c>
      <c r="L372" t="e">
        <f t="shared" si="13"/>
        <v>#NAME?</v>
      </c>
      <c r="M372" t="e">
        <f t="shared" si="14"/>
        <v>#NAME?</v>
      </c>
    </row>
    <row r="373" spans="1:13" x14ac:dyDescent="0.25">
      <c r="A373" t="s">
        <v>271</v>
      </c>
      <c r="B373" t="s">
        <v>183</v>
      </c>
      <c r="C373" t="s">
        <v>712</v>
      </c>
      <c r="D373">
        <v>1</v>
      </c>
      <c r="E373" t="s">
        <v>326</v>
      </c>
      <c r="F373">
        <f t="shared" si="15"/>
        <v>0</v>
      </c>
      <c r="G373" t="e">
        <f t="shared" si="8"/>
        <v>#NAME?</v>
      </c>
      <c r="H373" t="e">
        <f t="shared" si="9"/>
        <v>#NAME?</v>
      </c>
      <c r="I373" t="e">
        <f t="shared" si="10"/>
        <v>#NAME?</v>
      </c>
      <c r="J373" t="e">
        <f t="shared" si="11"/>
        <v>#NAME?</v>
      </c>
      <c r="K373" t="e">
        <f t="shared" si="12"/>
        <v>#NAME?</v>
      </c>
      <c r="L373" t="e">
        <f t="shared" si="13"/>
        <v>#NAME?</v>
      </c>
      <c r="M373" t="e">
        <f t="shared" si="14"/>
        <v>#NAME?</v>
      </c>
    </row>
    <row r="374" spans="1:13" x14ac:dyDescent="0.25">
      <c r="A374" t="s">
        <v>271</v>
      </c>
      <c r="B374" t="s">
        <v>184</v>
      </c>
      <c r="C374" t="s">
        <v>9</v>
      </c>
      <c r="D374">
        <v>42</v>
      </c>
      <c r="E374" t="s">
        <v>327</v>
      </c>
      <c r="F374">
        <f t="shared" si="15"/>
        <v>0</v>
      </c>
      <c r="G374" t="e">
        <f t="shared" si="8"/>
        <v>#NAME?</v>
      </c>
      <c r="H374" t="e">
        <f t="shared" si="9"/>
        <v>#NAME?</v>
      </c>
      <c r="I374" t="e">
        <f t="shared" si="10"/>
        <v>#NAME?</v>
      </c>
      <c r="J374" t="e">
        <f t="shared" si="11"/>
        <v>#NAME?</v>
      </c>
      <c r="K374" t="e">
        <f t="shared" si="12"/>
        <v>#NAME?</v>
      </c>
      <c r="L374" t="e">
        <f t="shared" si="13"/>
        <v>#NAME?</v>
      </c>
      <c r="M374" t="e">
        <f t="shared" si="14"/>
        <v>#NAME?</v>
      </c>
    </row>
    <row r="375" spans="1:13" x14ac:dyDescent="0.25">
      <c r="A375" t="s">
        <v>271</v>
      </c>
      <c r="B375" t="s">
        <v>185</v>
      </c>
      <c r="C375" t="s">
        <v>290</v>
      </c>
      <c r="D375" t="e">
        <v>#N/A</v>
      </c>
      <c r="E375" t="s">
        <v>556</v>
      </c>
      <c r="F375">
        <f t="shared" si="15"/>
        <v>0</v>
      </c>
      <c r="G375" t="e">
        <f t="shared" si="8"/>
        <v>#NAME?</v>
      </c>
      <c r="H375" t="e">
        <f t="shared" si="9"/>
        <v>#NAME?</v>
      </c>
      <c r="I375" t="e">
        <f t="shared" si="10"/>
        <v>#NAME?</v>
      </c>
      <c r="J375" t="e">
        <f t="shared" si="11"/>
        <v>#NAME?</v>
      </c>
      <c r="K375" t="e">
        <f t="shared" si="12"/>
        <v>#NAME?</v>
      </c>
      <c r="L375" t="e">
        <f t="shared" si="13"/>
        <v>#NAME?</v>
      </c>
      <c r="M375" t="e">
        <f t="shared" si="14"/>
        <v>#NAME?</v>
      </c>
    </row>
    <row r="376" spans="1:13" x14ac:dyDescent="0.25">
      <c r="A376" t="s">
        <v>271</v>
      </c>
      <c r="B376" t="s">
        <v>186</v>
      </c>
      <c r="C376" t="s">
        <v>9</v>
      </c>
      <c r="D376">
        <v>9</v>
      </c>
      <c r="E376" t="e">
        <v>#N/A</v>
      </c>
      <c r="F376">
        <f t="shared" si="15"/>
        <v>1</v>
      </c>
      <c r="G376" t="e">
        <f t="shared" si="8"/>
        <v>#NAME?</v>
      </c>
      <c r="H376" t="e">
        <f t="shared" si="9"/>
        <v>#NAME?</v>
      </c>
      <c r="I376" t="e">
        <f t="shared" si="10"/>
        <v>#NAME?</v>
      </c>
      <c r="J376" t="e">
        <f t="shared" si="11"/>
        <v>#NAME?</v>
      </c>
      <c r="K376" t="e">
        <f t="shared" si="12"/>
        <v>#NAME?</v>
      </c>
      <c r="L376" t="e">
        <f t="shared" si="13"/>
        <v>#NAME?</v>
      </c>
      <c r="M376" t="e">
        <f t="shared" si="14"/>
        <v>#NAME?</v>
      </c>
    </row>
    <row r="377" spans="1:13" x14ac:dyDescent="0.25">
      <c r="A377" t="s">
        <v>271</v>
      </c>
      <c r="B377" t="s">
        <v>187</v>
      </c>
      <c r="C377" t="s">
        <v>6</v>
      </c>
      <c r="D377">
        <v>2</v>
      </c>
      <c r="E377" t="s">
        <v>324</v>
      </c>
      <c r="F377">
        <f t="shared" si="15"/>
        <v>0</v>
      </c>
      <c r="G377" t="e">
        <f t="shared" si="8"/>
        <v>#NAME?</v>
      </c>
      <c r="H377" t="e">
        <f t="shared" si="9"/>
        <v>#NAME?</v>
      </c>
      <c r="I377" t="e">
        <f t="shared" si="10"/>
        <v>#NAME?</v>
      </c>
      <c r="J377" t="e">
        <f t="shared" si="11"/>
        <v>#NAME?</v>
      </c>
      <c r="K377" t="e">
        <f t="shared" si="12"/>
        <v>#NAME?</v>
      </c>
      <c r="L377" t="e">
        <f t="shared" si="13"/>
        <v>#NAME?</v>
      </c>
      <c r="M377" t="e">
        <f t="shared" si="14"/>
        <v>#NAME?</v>
      </c>
    </row>
    <row r="378" spans="1:13" x14ac:dyDescent="0.25">
      <c r="A378" t="s">
        <v>271</v>
      </c>
      <c r="B378" t="s">
        <v>188</v>
      </c>
      <c r="C378" t="s">
        <v>9</v>
      </c>
      <c r="D378">
        <v>12</v>
      </c>
      <c r="E378" t="e">
        <v>#N/A</v>
      </c>
      <c r="F378">
        <f t="shared" si="15"/>
        <v>1</v>
      </c>
      <c r="G378" t="e">
        <f t="shared" si="8"/>
        <v>#NAME?</v>
      </c>
      <c r="H378" t="e">
        <f t="shared" si="9"/>
        <v>#NAME?</v>
      </c>
      <c r="I378" t="e">
        <f t="shared" si="10"/>
        <v>#NAME?</v>
      </c>
      <c r="J378" t="e">
        <f t="shared" si="11"/>
        <v>#NAME?</v>
      </c>
      <c r="K378" t="e">
        <f t="shared" si="12"/>
        <v>#NAME?</v>
      </c>
      <c r="L378" t="e">
        <f t="shared" si="13"/>
        <v>#NAME?</v>
      </c>
      <c r="M378" t="e">
        <f t="shared" si="14"/>
        <v>#NAME?</v>
      </c>
    </row>
    <row r="379" spans="1:13" x14ac:dyDescent="0.25">
      <c r="A379" t="s">
        <v>271</v>
      </c>
      <c r="B379" t="s">
        <v>189</v>
      </c>
      <c r="C379" t="s">
        <v>712</v>
      </c>
      <c r="D379">
        <v>1</v>
      </c>
      <c r="E379" t="s">
        <v>336</v>
      </c>
      <c r="F379">
        <f t="shared" si="15"/>
        <v>0</v>
      </c>
      <c r="G379" t="e">
        <f t="shared" si="8"/>
        <v>#NAME?</v>
      </c>
      <c r="H379" t="e">
        <f t="shared" si="9"/>
        <v>#NAME?</v>
      </c>
      <c r="I379" t="e">
        <f t="shared" si="10"/>
        <v>#NAME?</v>
      </c>
      <c r="J379" t="e">
        <f t="shared" si="11"/>
        <v>#NAME?</v>
      </c>
      <c r="K379" t="e">
        <f t="shared" si="12"/>
        <v>#NAME?</v>
      </c>
      <c r="L379" t="e">
        <f t="shared" si="13"/>
        <v>#NAME?</v>
      </c>
      <c r="M379" t="e">
        <f t="shared" si="14"/>
        <v>#NAME?</v>
      </c>
    </row>
    <row r="380" spans="1:13" x14ac:dyDescent="0.25">
      <c r="A380" t="s">
        <v>271</v>
      </c>
      <c r="B380" t="s">
        <v>190</v>
      </c>
      <c r="C380" t="s">
        <v>8</v>
      </c>
      <c r="D380">
        <v>12</v>
      </c>
      <c r="E380" t="s">
        <v>342</v>
      </c>
      <c r="F380">
        <f t="shared" si="15"/>
        <v>0</v>
      </c>
      <c r="G380" t="e">
        <f t="shared" si="8"/>
        <v>#NAME?</v>
      </c>
      <c r="H380" t="e">
        <f t="shared" si="9"/>
        <v>#NAME?</v>
      </c>
      <c r="I380" t="e">
        <f t="shared" si="10"/>
        <v>#NAME?</v>
      </c>
      <c r="J380" t="e">
        <f t="shared" si="11"/>
        <v>#NAME?</v>
      </c>
      <c r="K380" t="e">
        <f t="shared" si="12"/>
        <v>#NAME?</v>
      </c>
      <c r="L380" t="e">
        <f t="shared" si="13"/>
        <v>#NAME?</v>
      </c>
      <c r="M380" t="e">
        <f t="shared" si="14"/>
        <v>#NAME?</v>
      </c>
    </row>
    <row r="381" spans="1:13" x14ac:dyDescent="0.25">
      <c r="A381" t="s">
        <v>271</v>
      </c>
      <c r="B381" t="s">
        <v>191</v>
      </c>
      <c r="C381" t="s">
        <v>290</v>
      </c>
      <c r="D381" t="e">
        <v>#N/A</v>
      </c>
      <c r="E381" t="s">
        <v>412</v>
      </c>
      <c r="F381">
        <f t="shared" si="15"/>
        <v>0</v>
      </c>
      <c r="G381" t="e">
        <f t="shared" si="8"/>
        <v>#NAME?</v>
      </c>
      <c r="H381" t="e">
        <f t="shared" si="9"/>
        <v>#NAME?</v>
      </c>
      <c r="I381" t="e">
        <f t="shared" si="10"/>
        <v>#NAME?</v>
      </c>
      <c r="J381" t="e">
        <f t="shared" si="11"/>
        <v>#NAME?</v>
      </c>
      <c r="K381" t="e">
        <f t="shared" si="12"/>
        <v>#NAME?</v>
      </c>
      <c r="L381" t="e">
        <f t="shared" si="13"/>
        <v>#NAME?</v>
      </c>
      <c r="M381" t="e">
        <f t="shared" si="14"/>
        <v>#NAME?</v>
      </c>
    </row>
    <row r="382" spans="1:13" x14ac:dyDescent="0.25">
      <c r="A382" t="s">
        <v>271</v>
      </c>
      <c r="B382" t="s">
        <v>192</v>
      </c>
      <c r="C382" t="s">
        <v>8</v>
      </c>
      <c r="D382">
        <v>0</v>
      </c>
      <c r="E382" t="s">
        <v>411</v>
      </c>
      <c r="F382">
        <f t="shared" si="15"/>
        <v>0</v>
      </c>
      <c r="G382" t="e">
        <f t="shared" si="8"/>
        <v>#NAME?</v>
      </c>
      <c r="H382" t="e">
        <f t="shared" si="9"/>
        <v>#NAME?</v>
      </c>
      <c r="I382" t="e">
        <f t="shared" si="10"/>
        <v>#NAME?</v>
      </c>
      <c r="J382" t="e">
        <f t="shared" si="11"/>
        <v>#NAME?</v>
      </c>
      <c r="K382" t="e">
        <f t="shared" si="12"/>
        <v>#NAME?</v>
      </c>
      <c r="L382" t="e">
        <f t="shared" si="13"/>
        <v>#NAME?</v>
      </c>
      <c r="M382" t="e">
        <f t="shared" si="14"/>
        <v>#NAME?</v>
      </c>
    </row>
    <row r="383" spans="1:13" x14ac:dyDescent="0.25">
      <c r="A383" t="s">
        <v>271</v>
      </c>
      <c r="B383" t="s">
        <v>193</v>
      </c>
      <c r="C383" t="s">
        <v>8</v>
      </c>
      <c r="D383">
        <v>11</v>
      </c>
      <c r="E383" t="s">
        <v>344</v>
      </c>
      <c r="F383">
        <f t="shared" si="15"/>
        <v>0</v>
      </c>
      <c r="G383" t="e">
        <f t="shared" si="8"/>
        <v>#NAME?</v>
      </c>
      <c r="H383" t="e">
        <f t="shared" si="9"/>
        <v>#NAME?</v>
      </c>
      <c r="I383" t="e">
        <f t="shared" si="10"/>
        <v>#NAME?</v>
      </c>
      <c r="J383" t="e">
        <f t="shared" si="11"/>
        <v>#NAME?</v>
      </c>
      <c r="K383" t="e">
        <f t="shared" si="12"/>
        <v>#NAME?</v>
      </c>
      <c r="L383" t="e">
        <f t="shared" si="13"/>
        <v>#NAME?</v>
      </c>
      <c r="M383" t="e">
        <f t="shared" si="14"/>
        <v>#NAME?</v>
      </c>
    </row>
    <row r="384" spans="1:13" x14ac:dyDescent="0.25">
      <c r="A384" t="s">
        <v>271</v>
      </c>
      <c r="B384" t="s">
        <v>194</v>
      </c>
      <c r="C384" t="s">
        <v>8</v>
      </c>
      <c r="D384">
        <v>11</v>
      </c>
      <c r="E384" t="s">
        <v>383</v>
      </c>
      <c r="F384">
        <f t="shared" si="15"/>
        <v>0</v>
      </c>
      <c r="G384" t="e">
        <f t="shared" si="8"/>
        <v>#NAME?</v>
      </c>
      <c r="H384" t="e">
        <f t="shared" si="9"/>
        <v>#NAME?</v>
      </c>
      <c r="I384" t="e">
        <f t="shared" si="10"/>
        <v>#NAME?</v>
      </c>
      <c r="J384" t="e">
        <f t="shared" si="11"/>
        <v>#NAME?</v>
      </c>
      <c r="K384" t="e">
        <f t="shared" si="12"/>
        <v>#NAME?</v>
      </c>
      <c r="L384" t="e">
        <f t="shared" si="13"/>
        <v>#NAME?</v>
      </c>
      <c r="M384" t="e">
        <f t="shared" si="14"/>
        <v>#NAME?</v>
      </c>
    </row>
    <row r="385" spans="1:13" x14ac:dyDescent="0.25">
      <c r="A385" t="s">
        <v>271</v>
      </c>
      <c r="B385" t="s">
        <v>195</v>
      </c>
      <c r="C385" t="s">
        <v>8</v>
      </c>
      <c r="D385">
        <v>11</v>
      </c>
      <c r="E385" t="s">
        <v>386</v>
      </c>
      <c r="F385">
        <f t="shared" si="15"/>
        <v>0</v>
      </c>
      <c r="G385" t="e">
        <f t="shared" si="8"/>
        <v>#NAME?</v>
      </c>
      <c r="H385" t="e">
        <f t="shared" si="9"/>
        <v>#NAME?</v>
      </c>
      <c r="I385" t="e">
        <f t="shared" si="10"/>
        <v>#NAME?</v>
      </c>
      <c r="J385" t="e">
        <f t="shared" si="11"/>
        <v>#NAME?</v>
      </c>
      <c r="K385" t="e">
        <f t="shared" si="12"/>
        <v>#NAME?</v>
      </c>
      <c r="L385" t="e">
        <f t="shared" si="13"/>
        <v>#NAME?</v>
      </c>
      <c r="M385" t="e">
        <f t="shared" si="14"/>
        <v>#NAME?</v>
      </c>
    </row>
    <row r="386" spans="1:13" x14ac:dyDescent="0.25">
      <c r="A386" t="s">
        <v>271</v>
      </c>
      <c r="B386" t="s">
        <v>196</v>
      </c>
      <c r="C386" t="s">
        <v>8</v>
      </c>
      <c r="D386">
        <v>0</v>
      </c>
      <c r="E386" t="s">
        <v>557</v>
      </c>
      <c r="F386">
        <f t="shared" si="15"/>
        <v>0</v>
      </c>
      <c r="G386" t="e">
        <f t="shared" si="8"/>
        <v>#NAME?</v>
      </c>
      <c r="H386" t="e">
        <f t="shared" si="9"/>
        <v>#NAME?</v>
      </c>
      <c r="I386" t="e">
        <f t="shared" si="10"/>
        <v>#NAME?</v>
      </c>
      <c r="J386" t="e">
        <f t="shared" si="11"/>
        <v>#NAME?</v>
      </c>
      <c r="K386" t="e">
        <f t="shared" si="12"/>
        <v>#NAME?</v>
      </c>
      <c r="L386" t="e">
        <f t="shared" si="13"/>
        <v>#NAME?</v>
      </c>
      <c r="M386" t="e">
        <f t="shared" si="14"/>
        <v>#NAME?</v>
      </c>
    </row>
    <row r="387" spans="1:13" x14ac:dyDescent="0.25">
      <c r="A387" t="s">
        <v>271</v>
      </c>
      <c r="B387" t="s">
        <v>197</v>
      </c>
      <c r="C387" t="s">
        <v>712</v>
      </c>
      <c r="D387">
        <v>1</v>
      </c>
      <c r="E387" t="s">
        <v>426</v>
      </c>
      <c r="F387">
        <f t="shared" si="15"/>
        <v>0</v>
      </c>
      <c r="G387" t="e">
        <f t="shared" si="8"/>
        <v>#NAME?</v>
      </c>
      <c r="H387" t="e">
        <f t="shared" si="9"/>
        <v>#NAME?</v>
      </c>
      <c r="I387" t="e">
        <f t="shared" si="10"/>
        <v>#NAME?</v>
      </c>
      <c r="J387" t="e">
        <f t="shared" si="11"/>
        <v>#NAME?</v>
      </c>
      <c r="K387" t="e">
        <f t="shared" si="12"/>
        <v>#NAME?</v>
      </c>
      <c r="L387" t="e">
        <f t="shared" si="13"/>
        <v>#NAME?</v>
      </c>
      <c r="M387" t="e">
        <f t="shared" si="14"/>
        <v>#NAME?</v>
      </c>
    </row>
    <row r="388" spans="1:13" x14ac:dyDescent="0.25">
      <c r="A388" t="s">
        <v>271</v>
      </c>
      <c r="B388" t="s">
        <v>198</v>
      </c>
      <c r="C388" t="s">
        <v>8</v>
      </c>
      <c r="D388">
        <v>0</v>
      </c>
      <c r="E388" t="s">
        <v>558</v>
      </c>
      <c r="F388">
        <f t="shared" si="15"/>
        <v>0</v>
      </c>
      <c r="G388" t="e">
        <f t="shared" si="8"/>
        <v>#NAME?</v>
      </c>
      <c r="H388" t="e">
        <f t="shared" si="9"/>
        <v>#NAME?</v>
      </c>
      <c r="I388" t="e">
        <f t="shared" si="10"/>
        <v>#NAME?</v>
      </c>
      <c r="J388" t="e">
        <f t="shared" si="11"/>
        <v>#NAME?</v>
      </c>
      <c r="K388" t="e">
        <f t="shared" si="12"/>
        <v>#NAME?</v>
      </c>
      <c r="L388" t="e">
        <f t="shared" si="13"/>
        <v>#NAME?</v>
      </c>
      <c r="M388" t="e">
        <f t="shared" si="14"/>
        <v>#NAME?</v>
      </c>
    </row>
    <row r="389" spans="1:13" x14ac:dyDescent="0.25">
      <c r="A389" t="s">
        <v>271</v>
      </c>
      <c r="B389" t="s">
        <v>199</v>
      </c>
      <c r="C389" t="s">
        <v>593</v>
      </c>
      <c r="D389" t="e">
        <v>#N/A</v>
      </c>
      <c r="E389" t="s">
        <v>417</v>
      </c>
      <c r="F389">
        <f t="shared" si="15"/>
        <v>0</v>
      </c>
      <c r="G389" t="e">
        <f t="shared" si="8"/>
        <v>#NAME?</v>
      </c>
      <c r="H389" t="e">
        <f t="shared" si="9"/>
        <v>#NAME?</v>
      </c>
      <c r="I389" t="e">
        <f t="shared" si="10"/>
        <v>#NAME?</v>
      </c>
      <c r="J389" t="e">
        <f t="shared" si="11"/>
        <v>#NAME?</v>
      </c>
      <c r="K389" t="e">
        <f t="shared" si="12"/>
        <v>#NAME?</v>
      </c>
      <c r="L389" t="e">
        <f t="shared" si="13"/>
        <v>#NAME?</v>
      </c>
      <c r="M389" t="e">
        <f t="shared" si="14"/>
        <v>#NAME?</v>
      </c>
    </row>
    <row r="390" spans="1:13" x14ac:dyDescent="0.25">
      <c r="A390" t="s">
        <v>271</v>
      </c>
      <c r="B390" t="s">
        <v>200</v>
      </c>
      <c r="C390" t="s">
        <v>291</v>
      </c>
      <c r="D390" t="e">
        <v>#N/A</v>
      </c>
      <c r="E390" t="s">
        <v>375</v>
      </c>
      <c r="F390">
        <f t="shared" si="15"/>
        <v>0</v>
      </c>
      <c r="G390" t="e">
        <f t="shared" si="8"/>
        <v>#NAME?</v>
      </c>
      <c r="H390" t="e">
        <f t="shared" si="9"/>
        <v>#NAME?</v>
      </c>
      <c r="I390" t="e">
        <f t="shared" si="10"/>
        <v>#NAME?</v>
      </c>
      <c r="J390" t="e">
        <f t="shared" si="11"/>
        <v>#NAME?</v>
      </c>
      <c r="K390" t="e">
        <f t="shared" si="12"/>
        <v>#NAME?</v>
      </c>
      <c r="L390" t="e">
        <f t="shared" si="13"/>
        <v>#NAME?</v>
      </c>
      <c r="M390" t="e">
        <f t="shared" si="14"/>
        <v>#NAME?</v>
      </c>
    </row>
    <row r="391" spans="1:13" x14ac:dyDescent="0.25">
      <c r="A391" t="s">
        <v>271</v>
      </c>
      <c r="B391" t="s">
        <v>201</v>
      </c>
      <c r="C391" t="s">
        <v>8</v>
      </c>
      <c r="D391">
        <v>11</v>
      </c>
      <c r="E391" t="s">
        <v>353</v>
      </c>
      <c r="F391">
        <f t="shared" si="15"/>
        <v>0</v>
      </c>
      <c r="G391" t="e">
        <f t="shared" si="8"/>
        <v>#NAME?</v>
      </c>
      <c r="H391" t="e">
        <f t="shared" si="9"/>
        <v>#NAME?</v>
      </c>
      <c r="I391" t="e">
        <f t="shared" si="10"/>
        <v>#NAME?</v>
      </c>
      <c r="J391" t="e">
        <f t="shared" si="11"/>
        <v>#NAME?</v>
      </c>
      <c r="K391" t="e">
        <f t="shared" si="12"/>
        <v>#NAME?</v>
      </c>
      <c r="L391" t="e">
        <f t="shared" si="13"/>
        <v>#NAME?</v>
      </c>
      <c r="M391" t="e">
        <f t="shared" si="14"/>
        <v>#NAME?</v>
      </c>
    </row>
    <row r="392" spans="1:13" x14ac:dyDescent="0.25">
      <c r="A392" t="s">
        <v>271</v>
      </c>
      <c r="B392" t="s">
        <v>202</v>
      </c>
      <c r="C392" t="s">
        <v>9</v>
      </c>
      <c r="D392">
        <v>6</v>
      </c>
      <c r="E392" t="e">
        <v>#N/A</v>
      </c>
      <c r="F392">
        <f t="shared" si="15"/>
        <v>1</v>
      </c>
      <c r="G392" t="e">
        <f t="shared" si="8"/>
        <v>#NAME?</v>
      </c>
      <c r="H392" t="e">
        <f t="shared" si="9"/>
        <v>#NAME?</v>
      </c>
      <c r="I392" t="e">
        <f t="shared" si="10"/>
        <v>#NAME?</v>
      </c>
      <c r="J392" t="e">
        <f t="shared" si="11"/>
        <v>#NAME?</v>
      </c>
      <c r="K392" t="e">
        <f t="shared" si="12"/>
        <v>#NAME?</v>
      </c>
      <c r="L392" t="e">
        <f t="shared" si="13"/>
        <v>#NAME?</v>
      </c>
      <c r="M392" t="e">
        <f t="shared" si="14"/>
        <v>#NAME?</v>
      </c>
    </row>
    <row r="393" spans="1:13" x14ac:dyDescent="0.25">
      <c r="A393" t="s">
        <v>271</v>
      </c>
      <c r="B393" t="s">
        <v>203</v>
      </c>
      <c r="C393" t="s">
        <v>712</v>
      </c>
      <c r="D393">
        <v>1</v>
      </c>
      <c r="E393" t="s">
        <v>388</v>
      </c>
      <c r="F393">
        <f t="shared" si="15"/>
        <v>0</v>
      </c>
      <c r="G393" t="e">
        <f t="shared" ref="G393:G456" si="16">VLOOKUP(B393,cPersonal,1,FALSE)</f>
        <v>#NAME?</v>
      </c>
      <c r="H393" t="e">
        <f t="shared" ref="H393:H456" si="17">VLOOKUP(B393,cAddl,1,FALSE)</f>
        <v>#NAME?</v>
      </c>
      <c r="I393" t="e">
        <f t="shared" ref="I393:I456" si="18">VLOOKUP(B393,cFinancial,1,FALSE)</f>
        <v>#NAME?</v>
      </c>
      <c r="J393" t="e">
        <f t="shared" ref="J393:J456" si="19">VLOOKUP(B393,cContact,1,FALSE)</f>
        <v>#NAME?</v>
      </c>
      <c r="K393" t="e">
        <f t="shared" ref="K393:K456" si="20">VLOOKUP(B393,appRequest,1,FALSE)</f>
        <v>#NAME?</v>
      </c>
      <c r="L393" t="e">
        <f t="shared" ref="L393:L456" si="21">VLOOKUP(B393,cComp,1,FALSE)</f>
        <v>#NAME?</v>
      </c>
      <c r="M393" t="e">
        <f t="shared" ref="M393:M456" si="22">VLOOKUP(B393,cIden,1,FALSE)</f>
        <v>#NAME?</v>
      </c>
    </row>
    <row r="394" spans="1:13" x14ac:dyDescent="0.25">
      <c r="A394" t="s">
        <v>271</v>
      </c>
      <c r="B394" t="s">
        <v>204</v>
      </c>
      <c r="C394" t="s">
        <v>9</v>
      </c>
      <c r="D394">
        <v>6</v>
      </c>
      <c r="E394" t="e">
        <v>#N/A</v>
      </c>
      <c r="F394">
        <f t="shared" ref="F394:F457" si="23">IF(IFERROR(G394,"ERROR")="ERROR",IF(IFERROR(H394,"ERROR")="ERROR",IF(IFERROR(I394,"ERROR")="ERROR",IF(IFERROR(J394,"ERROR")="ERROR",IF(IFERROR(K394,"ERROR")="ERROR",IF(IFERROR(L394,"ERROR")="ERROR",IF(IFERROR(M394,"ERROR")="ERROR",IF(OR(RIGHT(B394,5)="label",LEFT(B394,2)="DE",LEFT(B394,5)="abort"),1,0),1),1),1),1),1),1),1)</f>
        <v>1</v>
      </c>
      <c r="G394" t="e">
        <f t="shared" si="16"/>
        <v>#NAME?</v>
      </c>
      <c r="H394" t="e">
        <f t="shared" si="17"/>
        <v>#NAME?</v>
      </c>
      <c r="I394" t="e">
        <f t="shared" si="18"/>
        <v>#NAME?</v>
      </c>
      <c r="J394" t="e">
        <f t="shared" si="19"/>
        <v>#NAME?</v>
      </c>
      <c r="K394" t="e">
        <f t="shared" si="20"/>
        <v>#NAME?</v>
      </c>
      <c r="L394" t="e">
        <f t="shared" si="21"/>
        <v>#NAME?</v>
      </c>
      <c r="M394" t="e">
        <f t="shared" si="22"/>
        <v>#NAME?</v>
      </c>
    </row>
    <row r="395" spans="1:13" x14ac:dyDescent="0.25">
      <c r="A395" t="s">
        <v>271</v>
      </c>
      <c r="B395" t="s">
        <v>205</v>
      </c>
      <c r="C395" t="s">
        <v>712</v>
      </c>
      <c r="D395">
        <v>1</v>
      </c>
      <c r="E395" t="s">
        <v>390</v>
      </c>
      <c r="F395">
        <f t="shared" si="23"/>
        <v>0</v>
      </c>
      <c r="G395" t="e">
        <f t="shared" si="16"/>
        <v>#NAME?</v>
      </c>
      <c r="H395" t="e">
        <f t="shared" si="17"/>
        <v>#NAME?</v>
      </c>
      <c r="I395" t="e">
        <f t="shared" si="18"/>
        <v>#NAME?</v>
      </c>
      <c r="J395" t="e">
        <f t="shared" si="19"/>
        <v>#NAME?</v>
      </c>
      <c r="K395" t="e">
        <f t="shared" si="20"/>
        <v>#NAME?</v>
      </c>
      <c r="L395" t="e">
        <f t="shared" si="21"/>
        <v>#NAME?</v>
      </c>
      <c r="M395" t="e">
        <f t="shared" si="22"/>
        <v>#NAME?</v>
      </c>
    </row>
    <row r="396" spans="1:13" x14ac:dyDescent="0.25">
      <c r="A396" t="s">
        <v>271</v>
      </c>
      <c r="B396" t="s">
        <v>79</v>
      </c>
      <c r="C396" t="s">
        <v>593</v>
      </c>
      <c r="D396" t="e">
        <v>#N/A</v>
      </c>
      <c r="E396" t="s">
        <v>559</v>
      </c>
      <c r="F396">
        <f t="shared" si="23"/>
        <v>0</v>
      </c>
      <c r="G396" t="e">
        <f t="shared" si="16"/>
        <v>#NAME?</v>
      </c>
      <c r="H396" t="e">
        <f t="shared" si="17"/>
        <v>#NAME?</v>
      </c>
      <c r="I396" t="e">
        <f t="shared" si="18"/>
        <v>#NAME?</v>
      </c>
      <c r="J396" t="e">
        <f t="shared" si="19"/>
        <v>#NAME?</v>
      </c>
      <c r="K396" t="e">
        <f t="shared" si="20"/>
        <v>#NAME?</v>
      </c>
      <c r="L396" t="e">
        <f t="shared" si="21"/>
        <v>#NAME?</v>
      </c>
      <c r="M396" t="e">
        <f t="shared" si="22"/>
        <v>#NAME?</v>
      </c>
    </row>
    <row r="397" spans="1:13" x14ac:dyDescent="0.25">
      <c r="A397" t="s">
        <v>271</v>
      </c>
      <c r="B397" t="s">
        <v>206</v>
      </c>
      <c r="C397" t="s">
        <v>289</v>
      </c>
      <c r="D397">
        <v>125</v>
      </c>
      <c r="E397" t="s">
        <v>567</v>
      </c>
      <c r="F397">
        <f t="shared" si="23"/>
        <v>0</v>
      </c>
      <c r="G397" t="e">
        <f t="shared" si="16"/>
        <v>#NAME?</v>
      </c>
      <c r="H397" t="e">
        <f t="shared" si="17"/>
        <v>#NAME?</v>
      </c>
      <c r="I397" t="e">
        <f t="shared" si="18"/>
        <v>#NAME?</v>
      </c>
      <c r="J397" t="e">
        <f t="shared" si="19"/>
        <v>#NAME?</v>
      </c>
      <c r="K397" t="e">
        <f t="shared" si="20"/>
        <v>#NAME?</v>
      </c>
      <c r="L397" t="e">
        <f t="shared" si="21"/>
        <v>#NAME?</v>
      </c>
      <c r="M397" t="e">
        <f t="shared" si="22"/>
        <v>#NAME?</v>
      </c>
    </row>
    <row r="398" spans="1:13" x14ac:dyDescent="0.25">
      <c r="A398" t="s">
        <v>271</v>
      </c>
      <c r="B398" t="s">
        <v>207</v>
      </c>
      <c r="C398" t="s">
        <v>9</v>
      </c>
      <c r="D398">
        <v>34</v>
      </c>
      <c r="E398" t="e">
        <v>#N/A</v>
      </c>
      <c r="F398">
        <f t="shared" si="23"/>
        <v>1</v>
      </c>
      <c r="G398" t="e">
        <f t="shared" si="16"/>
        <v>#NAME?</v>
      </c>
      <c r="H398" t="e">
        <f t="shared" si="17"/>
        <v>#NAME?</v>
      </c>
      <c r="I398" t="e">
        <f t="shared" si="18"/>
        <v>#NAME?</v>
      </c>
      <c r="J398" t="e">
        <f t="shared" si="19"/>
        <v>#NAME?</v>
      </c>
      <c r="K398" t="e">
        <f t="shared" si="20"/>
        <v>#NAME?</v>
      </c>
      <c r="L398" t="e">
        <f t="shared" si="21"/>
        <v>#NAME?</v>
      </c>
      <c r="M398" t="e">
        <f t="shared" si="22"/>
        <v>#NAME?</v>
      </c>
    </row>
    <row r="399" spans="1:13" x14ac:dyDescent="0.25">
      <c r="A399" t="s">
        <v>271</v>
      </c>
      <c r="B399" t="s">
        <v>208</v>
      </c>
      <c r="C399" t="s">
        <v>6</v>
      </c>
      <c r="D399">
        <v>3</v>
      </c>
      <c r="E399" t="s">
        <v>360</v>
      </c>
      <c r="F399">
        <f t="shared" si="23"/>
        <v>0</v>
      </c>
      <c r="G399" t="e">
        <f t="shared" si="16"/>
        <v>#NAME?</v>
      </c>
      <c r="H399" t="e">
        <f t="shared" si="17"/>
        <v>#NAME?</v>
      </c>
      <c r="I399" t="e">
        <f t="shared" si="18"/>
        <v>#NAME?</v>
      </c>
      <c r="J399" t="e">
        <f t="shared" si="19"/>
        <v>#NAME?</v>
      </c>
      <c r="K399" t="e">
        <f t="shared" si="20"/>
        <v>#NAME?</v>
      </c>
      <c r="L399" t="e">
        <f t="shared" si="21"/>
        <v>#NAME?</v>
      </c>
      <c r="M399" t="e">
        <f t="shared" si="22"/>
        <v>#NAME?</v>
      </c>
    </row>
    <row r="400" spans="1:13" x14ac:dyDescent="0.25">
      <c r="A400" t="s">
        <v>271</v>
      </c>
      <c r="B400" t="s">
        <v>209</v>
      </c>
      <c r="C400" t="s">
        <v>9</v>
      </c>
      <c r="D400">
        <v>29</v>
      </c>
      <c r="E400" t="e">
        <v>#N/A</v>
      </c>
      <c r="F400">
        <f t="shared" si="23"/>
        <v>1</v>
      </c>
      <c r="G400" t="e">
        <f t="shared" si="16"/>
        <v>#NAME?</v>
      </c>
      <c r="H400" t="e">
        <f t="shared" si="17"/>
        <v>#NAME?</v>
      </c>
      <c r="I400" t="e">
        <f t="shared" si="18"/>
        <v>#NAME?</v>
      </c>
      <c r="J400" t="e">
        <f t="shared" si="19"/>
        <v>#NAME?</v>
      </c>
      <c r="K400" t="e">
        <f t="shared" si="20"/>
        <v>#NAME?</v>
      </c>
      <c r="L400" t="e">
        <f t="shared" si="21"/>
        <v>#NAME?</v>
      </c>
      <c r="M400" t="e">
        <f t="shared" si="22"/>
        <v>#NAME?</v>
      </c>
    </row>
    <row r="401" spans="1:13" x14ac:dyDescent="0.25">
      <c r="A401" t="s">
        <v>271</v>
      </c>
      <c r="B401" t="s">
        <v>210</v>
      </c>
      <c r="C401" t="s">
        <v>6</v>
      </c>
      <c r="D401">
        <v>2</v>
      </c>
      <c r="E401" t="s">
        <v>361</v>
      </c>
      <c r="F401">
        <f t="shared" si="23"/>
        <v>0</v>
      </c>
      <c r="G401" t="e">
        <f t="shared" si="16"/>
        <v>#NAME?</v>
      </c>
      <c r="H401" t="e">
        <f t="shared" si="17"/>
        <v>#NAME?</v>
      </c>
      <c r="I401" t="e">
        <f t="shared" si="18"/>
        <v>#NAME?</v>
      </c>
      <c r="J401" t="e">
        <f t="shared" si="19"/>
        <v>#NAME?</v>
      </c>
      <c r="K401" t="e">
        <f t="shared" si="20"/>
        <v>#NAME?</v>
      </c>
      <c r="L401" t="e">
        <f t="shared" si="21"/>
        <v>#NAME?</v>
      </c>
      <c r="M401" t="e">
        <f t="shared" si="22"/>
        <v>#NAME?</v>
      </c>
    </row>
    <row r="402" spans="1:13" x14ac:dyDescent="0.25">
      <c r="A402" t="s">
        <v>271</v>
      </c>
      <c r="B402" t="s">
        <v>211</v>
      </c>
      <c r="C402" t="s">
        <v>9</v>
      </c>
      <c r="D402">
        <v>35</v>
      </c>
      <c r="E402" t="e">
        <v>#N/A</v>
      </c>
      <c r="F402">
        <f t="shared" si="23"/>
        <v>1</v>
      </c>
      <c r="G402" t="e">
        <f t="shared" si="16"/>
        <v>#NAME?</v>
      </c>
      <c r="H402" t="e">
        <f t="shared" si="17"/>
        <v>#NAME?</v>
      </c>
      <c r="I402" t="e">
        <f t="shared" si="18"/>
        <v>#NAME?</v>
      </c>
      <c r="J402" t="e">
        <f t="shared" si="19"/>
        <v>#NAME?</v>
      </c>
      <c r="K402" t="e">
        <f t="shared" si="20"/>
        <v>#NAME?</v>
      </c>
      <c r="L402" t="e">
        <f t="shared" si="21"/>
        <v>#NAME?</v>
      </c>
      <c r="M402" t="e">
        <f t="shared" si="22"/>
        <v>#NAME?</v>
      </c>
    </row>
    <row r="403" spans="1:13" x14ac:dyDescent="0.25">
      <c r="A403" t="s">
        <v>271</v>
      </c>
      <c r="B403" t="s">
        <v>212</v>
      </c>
      <c r="C403" t="s">
        <v>6</v>
      </c>
      <c r="D403">
        <v>5</v>
      </c>
      <c r="E403" t="s">
        <v>359</v>
      </c>
      <c r="F403">
        <f t="shared" si="23"/>
        <v>0</v>
      </c>
      <c r="G403" t="e">
        <f t="shared" si="16"/>
        <v>#NAME?</v>
      </c>
      <c r="H403" t="e">
        <f t="shared" si="17"/>
        <v>#NAME?</v>
      </c>
      <c r="I403" t="e">
        <f t="shared" si="18"/>
        <v>#NAME?</v>
      </c>
      <c r="J403" t="e">
        <f t="shared" si="19"/>
        <v>#NAME?</v>
      </c>
      <c r="K403" t="e">
        <f t="shared" si="20"/>
        <v>#NAME?</v>
      </c>
      <c r="L403" t="e">
        <f t="shared" si="21"/>
        <v>#NAME?</v>
      </c>
      <c r="M403" t="e">
        <f t="shared" si="22"/>
        <v>#NAME?</v>
      </c>
    </row>
    <row r="404" spans="1:13" x14ac:dyDescent="0.25">
      <c r="A404" t="s">
        <v>271</v>
      </c>
      <c r="B404" t="s">
        <v>213</v>
      </c>
      <c r="C404" t="s">
        <v>289</v>
      </c>
      <c r="D404">
        <v>153</v>
      </c>
      <c r="E404" t="s">
        <v>394</v>
      </c>
      <c r="F404">
        <f t="shared" si="23"/>
        <v>0</v>
      </c>
      <c r="G404" t="e">
        <f t="shared" si="16"/>
        <v>#NAME?</v>
      </c>
      <c r="H404" t="e">
        <f t="shared" si="17"/>
        <v>#NAME?</v>
      </c>
      <c r="I404" t="e">
        <f t="shared" si="18"/>
        <v>#NAME?</v>
      </c>
      <c r="J404" t="e">
        <f t="shared" si="19"/>
        <v>#NAME?</v>
      </c>
      <c r="K404" t="e">
        <f t="shared" si="20"/>
        <v>#NAME?</v>
      </c>
      <c r="L404" t="e">
        <f t="shared" si="21"/>
        <v>#NAME?</v>
      </c>
      <c r="M404" t="e">
        <f t="shared" si="22"/>
        <v>#NAME?</v>
      </c>
    </row>
    <row r="405" spans="1:13" x14ac:dyDescent="0.25">
      <c r="A405" t="s">
        <v>271</v>
      </c>
      <c r="B405" t="s">
        <v>214</v>
      </c>
      <c r="C405" t="s">
        <v>9</v>
      </c>
      <c r="D405">
        <v>29</v>
      </c>
      <c r="E405" t="e">
        <v>#N/A</v>
      </c>
      <c r="F405">
        <f t="shared" si="23"/>
        <v>1</v>
      </c>
      <c r="G405" t="e">
        <f t="shared" si="16"/>
        <v>#NAME?</v>
      </c>
      <c r="H405" t="e">
        <f t="shared" si="17"/>
        <v>#NAME?</v>
      </c>
      <c r="I405" t="e">
        <f t="shared" si="18"/>
        <v>#NAME?</v>
      </c>
      <c r="J405" t="e">
        <f t="shared" si="19"/>
        <v>#NAME?</v>
      </c>
      <c r="K405" t="e">
        <f t="shared" si="20"/>
        <v>#NAME?</v>
      </c>
      <c r="L405" t="e">
        <f t="shared" si="21"/>
        <v>#NAME?</v>
      </c>
      <c r="M405" t="e">
        <f t="shared" si="22"/>
        <v>#NAME?</v>
      </c>
    </row>
    <row r="406" spans="1:13" x14ac:dyDescent="0.25">
      <c r="A406" t="s">
        <v>271</v>
      </c>
      <c r="B406" t="s">
        <v>215</v>
      </c>
      <c r="C406" t="s">
        <v>712</v>
      </c>
      <c r="D406">
        <v>1</v>
      </c>
      <c r="E406" t="s">
        <v>560</v>
      </c>
      <c r="F406">
        <f t="shared" si="23"/>
        <v>0</v>
      </c>
      <c r="G406" t="e">
        <f t="shared" si="16"/>
        <v>#NAME?</v>
      </c>
      <c r="H406" t="e">
        <f t="shared" si="17"/>
        <v>#NAME?</v>
      </c>
      <c r="I406" t="e">
        <f t="shared" si="18"/>
        <v>#NAME?</v>
      </c>
      <c r="J406" t="e">
        <f t="shared" si="19"/>
        <v>#NAME?</v>
      </c>
      <c r="K406" t="e">
        <f t="shared" si="20"/>
        <v>#NAME?</v>
      </c>
      <c r="L406" t="e">
        <f t="shared" si="21"/>
        <v>#NAME?</v>
      </c>
      <c r="M406" t="e">
        <f t="shared" si="22"/>
        <v>#NAME?</v>
      </c>
    </row>
    <row r="407" spans="1:13" x14ac:dyDescent="0.25">
      <c r="A407" t="s">
        <v>271</v>
      </c>
      <c r="B407" t="s">
        <v>216</v>
      </c>
      <c r="C407" t="s">
        <v>9</v>
      </c>
      <c r="D407">
        <v>25</v>
      </c>
      <c r="E407" t="e">
        <v>#N/A</v>
      </c>
      <c r="F407">
        <f t="shared" si="23"/>
        <v>1</v>
      </c>
      <c r="G407" t="e">
        <f t="shared" si="16"/>
        <v>#NAME?</v>
      </c>
      <c r="H407" t="e">
        <f t="shared" si="17"/>
        <v>#NAME?</v>
      </c>
      <c r="I407" t="e">
        <f t="shared" si="18"/>
        <v>#NAME?</v>
      </c>
      <c r="J407" t="e">
        <f t="shared" si="19"/>
        <v>#NAME?</v>
      </c>
      <c r="K407" t="e">
        <f t="shared" si="20"/>
        <v>#NAME?</v>
      </c>
      <c r="L407" t="e">
        <f t="shared" si="21"/>
        <v>#NAME?</v>
      </c>
      <c r="M407" t="e">
        <f t="shared" si="22"/>
        <v>#NAME?</v>
      </c>
    </row>
    <row r="408" spans="1:13" x14ac:dyDescent="0.25">
      <c r="A408" t="s">
        <v>271</v>
      </c>
      <c r="B408" t="s">
        <v>217</v>
      </c>
      <c r="C408" t="s">
        <v>6</v>
      </c>
      <c r="D408">
        <v>2</v>
      </c>
      <c r="E408" t="s">
        <v>561</v>
      </c>
      <c r="F408">
        <f t="shared" si="23"/>
        <v>0</v>
      </c>
      <c r="G408" t="e">
        <f t="shared" si="16"/>
        <v>#NAME?</v>
      </c>
      <c r="H408" t="e">
        <f t="shared" si="17"/>
        <v>#NAME?</v>
      </c>
      <c r="I408" t="e">
        <f t="shared" si="18"/>
        <v>#NAME?</v>
      </c>
      <c r="J408" t="e">
        <f t="shared" si="19"/>
        <v>#NAME?</v>
      </c>
      <c r="K408" t="e">
        <f t="shared" si="20"/>
        <v>#NAME?</v>
      </c>
      <c r="L408" t="e">
        <f t="shared" si="21"/>
        <v>#NAME?</v>
      </c>
      <c r="M408" t="e">
        <f t="shared" si="22"/>
        <v>#NAME?</v>
      </c>
    </row>
    <row r="409" spans="1:13" x14ac:dyDescent="0.25">
      <c r="A409" t="s">
        <v>271</v>
      </c>
      <c r="B409" t="s">
        <v>218</v>
      </c>
      <c r="C409" t="s">
        <v>9</v>
      </c>
      <c r="D409">
        <v>0</v>
      </c>
      <c r="E409" t="e">
        <v>#N/A</v>
      </c>
      <c r="F409">
        <f t="shared" si="23"/>
        <v>0</v>
      </c>
      <c r="G409" t="e">
        <f t="shared" si="16"/>
        <v>#NAME?</v>
      </c>
      <c r="H409" t="e">
        <f t="shared" si="17"/>
        <v>#NAME?</v>
      </c>
      <c r="I409" t="e">
        <f t="shared" si="18"/>
        <v>#NAME?</v>
      </c>
      <c r="J409" t="e">
        <f t="shared" si="19"/>
        <v>#NAME?</v>
      </c>
      <c r="K409" t="e">
        <f t="shared" si="20"/>
        <v>#NAME?</v>
      </c>
      <c r="L409" t="e">
        <f t="shared" si="21"/>
        <v>#NAME?</v>
      </c>
      <c r="M409" t="e">
        <f t="shared" si="22"/>
        <v>#NAME?</v>
      </c>
    </row>
    <row r="410" spans="1:13" x14ac:dyDescent="0.25">
      <c r="A410" t="s">
        <v>271</v>
      </c>
      <c r="B410" t="s">
        <v>219</v>
      </c>
      <c r="C410" t="s">
        <v>9</v>
      </c>
      <c r="D410">
        <v>19</v>
      </c>
      <c r="E410" t="e">
        <v>#N/A</v>
      </c>
      <c r="F410">
        <f t="shared" si="23"/>
        <v>1</v>
      </c>
      <c r="G410" t="e">
        <f t="shared" si="16"/>
        <v>#NAME?</v>
      </c>
      <c r="H410" t="e">
        <f t="shared" si="17"/>
        <v>#NAME?</v>
      </c>
      <c r="I410" t="e">
        <f t="shared" si="18"/>
        <v>#NAME?</v>
      </c>
      <c r="J410" t="e">
        <f t="shared" si="19"/>
        <v>#NAME?</v>
      </c>
      <c r="K410" t="e">
        <f t="shared" si="20"/>
        <v>#NAME?</v>
      </c>
      <c r="L410" t="e">
        <f t="shared" si="21"/>
        <v>#NAME?</v>
      </c>
      <c r="M410" t="e">
        <f t="shared" si="22"/>
        <v>#NAME?</v>
      </c>
    </row>
    <row r="411" spans="1:13" x14ac:dyDescent="0.25">
      <c r="A411" t="s">
        <v>271</v>
      </c>
      <c r="B411" t="s">
        <v>220</v>
      </c>
      <c r="C411" t="s">
        <v>712</v>
      </c>
      <c r="D411">
        <v>1</v>
      </c>
      <c r="E411" t="s">
        <v>562</v>
      </c>
      <c r="F411">
        <f t="shared" si="23"/>
        <v>0</v>
      </c>
      <c r="G411" t="e">
        <f t="shared" si="16"/>
        <v>#NAME?</v>
      </c>
      <c r="H411" t="e">
        <f t="shared" si="17"/>
        <v>#NAME?</v>
      </c>
      <c r="I411" t="e">
        <f t="shared" si="18"/>
        <v>#NAME?</v>
      </c>
      <c r="J411" t="e">
        <f t="shared" si="19"/>
        <v>#NAME?</v>
      </c>
      <c r="K411" t="e">
        <f t="shared" si="20"/>
        <v>#NAME?</v>
      </c>
      <c r="L411" t="e">
        <f t="shared" si="21"/>
        <v>#NAME?</v>
      </c>
      <c r="M411" t="e">
        <f t="shared" si="22"/>
        <v>#NAME?</v>
      </c>
    </row>
    <row r="412" spans="1:13" x14ac:dyDescent="0.25">
      <c r="A412" t="s">
        <v>271</v>
      </c>
      <c r="B412" t="s">
        <v>221</v>
      </c>
      <c r="C412" t="s">
        <v>9</v>
      </c>
      <c r="D412">
        <v>66</v>
      </c>
      <c r="E412" t="e">
        <v>#N/A</v>
      </c>
      <c r="F412">
        <f t="shared" si="23"/>
        <v>1</v>
      </c>
      <c r="G412" t="e">
        <f t="shared" si="16"/>
        <v>#NAME?</v>
      </c>
      <c r="H412" t="e">
        <f t="shared" si="17"/>
        <v>#NAME?</v>
      </c>
      <c r="I412" t="e">
        <f t="shared" si="18"/>
        <v>#NAME?</v>
      </c>
      <c r="J412" t="e">
        <f t="shared" si="19"/>
        <v>#NAME?</v>
      </c>
      <c r="K412" t="e">
        <f t="shared" si="20"/>
        <v>#NAME?</v>
      </c>
      <c r="L412" t="e">
        <f t="shared" si="21"/>
        <v>#NAME?</v>
      </c>
      <c r="M412" t="e">
        <f t="shared" si="22"/>
        <v>#NAME?</v>
      </c>
    </row>
    <row r="413" spans="1:13" x14ac:dyDescent="0.25">
      <c r="A413" t="s">
        <v>271</v>
      </c>
      <c r="B413" t="s">
        <v>222</v>
      </c>
      <c r="C413" t="s">
        <v>712</v>
      </c>
      <c r="D413">
        <v>1</v>
      </c>
      <c r="E413" t="s">
        <v>384</v>
      </c>
      <c r="F413">
        <f t="shared" si="23"/>
        <v>0</v>
      </c>
      <c r="G413" t="e">
        <f t="shared" si="16"/>
        <v>#NAME?</v>
      </c>
      <c r="H413" t="e">
        <f t="shared" si="17"/>
        <v>#NAME?</v>
      </c>
      <c r="I413" t="e">
        <f t="shared" si="18"/>
        <v>#NAME?</v>
      </c>
      <c r="J413" t="e">
        <f t="shared" si="19"/>
        <v>#NAME?</v>
      </c>
      <c r="K413" t="e">
        <f t="shared" si="20"/>
        <v>#NAME?</v>
      </c>
      <c r="L413" t="e">
        <f t="shared" si="21"/>
        <v>#NAME?</v>
      </c>
      <c r="M413" t="e">
        <f t="shared" si="22"/>
        <v>#NAME?</v>
      </c>
    </row>
    <row r="414" spans="1:13" x14ac:dyDescent="0.25">
      <c r="A414" t="s">
        <v>271</v>
      </c>
      <c r="B414" t="s">
        <v>223</v>
      </c>
      <c r="C414" t="s">
        <v>9</v>
      </c>
      <c r="D414">
        <v>66</v>
      </c>
      <c r="E414" t="e">
        <v>#N/A</v>
      </c>
      <c r="F414">
        <f t="shared" si="23"/>
        <v>1</v>
      </c>
      <c r="G414" t="e">
        <f t="shared" si="16"/>
        <v>#NAME?</v>
      </c>
      <c r="H414" t="e">
        <f t="shared" si="17"/>
        <v>#NAME?</v>
      </c>
      <c r="I414" t="e">
        <f t="shared" si="18"/>
        <v>#NAME?</v>
      </c>
      <c r="J414" t="e">
        <f t="shared" si="19"/>
        <v>#NAME?</v>
      </c>
      <c r="K414" t="e">
        <f t="shared" si="20"/>
        <v>#NAME?</v>
      </c>
      <c r="L414" t="e">
        <f t="shared" si="21"/>
        <v>#NAME?</v>
      </c>
      <c r="M414" t="e">
        <f t="shared" si="22"/>
        <v>#NAME?</v>
      </c>
    </row>
    <row r="415" spans="1:13" x14ac:dyDescent="0.25">
      <c r="A415" t="s">
        <v>271</v>
      </c>
      <c r="B415" t="s">
        <v>224</v>
      </c>
      <c r="C415" t="s">
        <v>712</v>
      </c>
      <c r="D415">
        <v>1</v>
      </c>
      <c r="E415" t="s">
        <v>387</v>
      </c>
      <c r="F415">
        <f t="shared" si="23"/>
        <v>0</v>
      </c>
      <c r="G415" t="e">
        <f t="shared" si="16"/>
        <v>#NAME?</v>
      </c>
      <c r="H415" t="e">
        <f t="shared" si="17"/>
        <v>#NAME?</v>
      </c>
      <c r="I415" t="e">
        <f t="shared" si="18"/>
        <v>#NAME?</v>
      </c>
      <c r="J415" t="e">
        <f t="shared" si="19"/>
        <v>#NAME?</v>
      </c>
      <c r="K415" t="e">
        <f t="shared" si="20"/>
        <v>#NAME?</v>
      </c>
      <c r="L415" t="e">
        <f t="shared" si="21"/>
        <v>#NAME?</v>
      </c>
      <c r="M415" t="e">
        <f t="shared" si="22"/>
        <v>#NAME?</v>
      </c>
    </row>
    <row r="416" spans="1:13" x14ac:dyDescent="0.25">
      <c r="A416" t="s">
        <v>271</v>
      </c>
      <c r="B416" t="s">
        <v>225</v>
      </c>
      <c r="C416" t="s">
        <v>290</v>
      </c>
      <c r="D416" t="e">
        <v>#N/A</v>
      </c>
      <c r="E416" t="s">
        <v>563</v>
      </c>
      <c r="F416">
        <f t="shared" si="23"/>
        <v>0</v>
      </c>
      <c r="G416" t="e">
        <f t="shared" si="16"/>
        <v>#NAME?</v>
      </c>
      <c r="H416" t="e">
        <f t="shared" si="17"/>
        <v>#NAME?</v>
      </c>
      <c r="I416" t="e">
        <f t="shared" si="18"/>
        <v>#NAME?</v>
      </c>
      <c r="J416" t="e">
        <f t="shared" si="19"/>
        <v>#NAME?</v>
      </c>
      <c r="K416" t="e">
        <f t="shared" si="20"/>
        <v>#NAME?</v>
      </c>
      <c r="L416" t="e">
        <f t="shared" si="21"/>
        <v>#NAME?</v>
      </c>
      <c r="M416" t="e">
        <f t="shared" si="22"/>
        <v>#NAME?</v>
      </c>
    </row>
    <row r="417" spans="1:13" x14ac:dyDescent="0.25">
      <c r="A417" t="s">
        <v>271</v>
      </c>
      <c r="B417" t="s">
        <v>226</v>
      </c>
      <c r="C417" t="s">
        <v>289</v>
      </c>
      <c r="D417">
        <v>4</v>
      </c>
      <c r="E417" t="e">
        <v>#N/A</v>
      </c>
      <c r="F417">
        <f t="shared" si="23"/>
        <v>0</v>
      </c>
      <c r="G417" t="e">
        <f t="shared" si="16"/>
        <v>#NAME?</v>
      </c>
      <c r="H417" t="e">
        <f t="shared" si="17"/>
        <v>#NAME?</v>
      </c>
      <c r="I417" t="e">
        <f t="shared" si="18"/>
        <v>#NAME?</v>
      </c>
      <c r="J417" t="e">
        <f t="shared" si="19"/>
        <v>#NAME?</v>
      </c>
      <c r="K417" t="e">
        <f t="shared" si="20"/>
        <v>#NAME?</v>
      </c>
      <c r="L417" t="e">
        <f t="shared" si="21"/>
        <v>#NAME?</v>
      </c>
      <c r="M417" t="e">
        <f t="shared" si="22"/>
        <v>#NAME?</v>
      </c>
    </row>
    <row r="418" spans="1:13" x14ac:dyDescent="0.25">
      <c r="A418" t="s">
        <v>271</v>
      </c>
      <c r="B418" t="s">
        <v>227</v>
      </c>
      <c r="C418" t="s">
        <v>289</v>
      </c>
      <c r="D418">
        <v>119</v>
      </c>
      <c r="E418" t="e">
        <v>#N/A</v>
      </c>
      <c r="F418">
        <f t="shared" si="23"/>
        <v>1</v>
      </c>
      <c r="G418" t="e">
        <f t="shared" si="16"/>
        <v>#NAME?</v>
      </c>
      <c r="H418" t="e">
        <f t="shared" si="17"/>
        <v>#NAME?</v>
      </c>
      <c r="I418" t="e">
        <f t="shared" si="18"/>
        <v>#NAME?</v>
      </c>
      <c r="J418" t="e">
        <f t="shared" si="19"/>
        <v>#NAME?</v>
      </c>
      <c r="K418" t="e">
        <f t="shared" si="20"/>
        <v>#NAME?</v>
      </c>
      <c r="L418" t="e">
        <f t="shared" si="21"/>
        <v>#NAME?</v>
      </c>
      <c r="M418" t="e">
        <f t="shared" si="22"/>
        <v>#NAME?</v>
      </c>
    </row>
    <row r="419" spans="1:13" x14ac:dyDescent="0.25">
      <c r="A419" t="s">
        <v>271</v>
      </c>
      <c r="B419" t="s">
        <v>228</v>
      </c>
      <c r="C419" t="s">
        <v>9</v>
      </c>
      <c r="D419">
        <v>34</v>
      </c>
      <c r="E419" t="e">
        <v>#N/A</v>
      </c>
      <c r="F419">
        <f t="shared" si="23"/>
        <v>1</v>
      </c>
      <c r="G419" t="e">
        <f t="shared" si="16"/>
        <v>#NAME?</v>
      </c>
      <c r="H419" t="e">
        <f t="shared" si="17"/>
        <v>#NAME?</v>
      </c>
      <c r="I419" t="e">
        <f t="shared" si="18"/>
        <v>#NAME?</v>
      </c>
      <c r="J419" t="e">
        <f t="shared" si="19"/>
        <v>#NAME?</v>
      </c>
      <c r="K419" t="e">
        <f t="shared" si="20"/>
        <v>#NAME?</v>
      </c>
      <c r="L419" t="e">
        <f t="shared" si="21"/>
        <v>#NAME?</v>
      </c>
      <c r="M419" t="e">
        <f t="shared" si="22"/>
        <v>#NAME?</v>
      </c>
    </row>
    <row r="420" spans="1:13" x14ac:dyDescent="0.25">
      <c r="A420" t="s">
        <v>271</v>
      </c>
      <c r="B420" t="s">
        <v>229</v>
      </c>
      <c r="C420" t="s">
        <v>712</v>
      </c>
      <c r="D420">
        <v>1</v>
      </c>
      <c r="E420" t="s">
        <v>357</v>
      </c>
      <c r="F420">
        <f t="shared" si="23"/>
        <v>0</v>
      </c>
      <c r="G420" t="e">
        <f t="shared" si="16"/>
        <v>#NAME?</v>
      </c>
      <c r="H420" t="e">
        <f t="shared" si="17"/>
        <v>#NAME?</v>
      </c>
      <c r="I420" t="e">
        <f t="shared" si="18"/>
        <v>#NAME?</v>
      </c>
      <c r="J420" t="e">
        <f t="shared" si="19"/>
        <v>#NAME?</v>
      </c>
      <c r="K420" t="e">
        <f t="shared" si="20"/>
        <v>#NAME?</v>
      </c>
      <c r="L420" t="e">
        <f t="shared" si="21"/>
        <v>#NAME?</v>
      </c>
      <c r="M420" t="e">
        <f t="shared" si="22"/>
        <v>#NAME?</v>
      </c>
    </row>
    <row r="421" spans="1:13" x14ac:dyDescent="0.25">
      <c r="A421" t="s">
        <v>271</v>
      </c>
      <c r="B421" t="s">
        <v>230</v>
      </c>
      <c r="C421" t="s">
        <v>8</v>
      </c>
      <c r="D421">
        <v>11</v>
      </c>
      <c r="E421" t="s">
        <v>564</v>
      </c>
      <c r="F421">
        <f t="shared" si="23"/>
        <v>0</v>
      </c>
      <c r="G421" t="e">
        <f t="shared" si="16"/>
        <v>#NAME?</v>
      </c>
      <c r="H421" t="e">
        <f t="shared" si="17"/>
        <v>#NAME?</v>
      </c>
      <c r="I421" t="e">
        <f t="shared" si="18"/>
        <v>#NAME?</v>
      </c>
      <c r="J421" t="e">
        <f t="shared" si="19"/>
        <v>#NAME?</v>
      </c>
      <c r="K421" t="e">
        <f t="shared" si="20"/>
        <v>#NAME?</v>
      </c>
      <c r="L421" t="e">
        <f t="shared" si="21"/>
        <v>#NAME?</v>
      </c>
      <c r="M421" t="e">
        <f t="shared" si="22"/>
        <v>#NAME?</v>
      </c>
    </row>
    <row r="422" spans="1:13" x14ac:dyDescent="0.25">
      <c r="A422" t="s">
        <v>271</v>
      </c>
      <c r="B422" t="s">
        <v>231</v>
      </c>
      <c r="C422" t="s">
        <v>8</v>
      </c>
      <c r="D422">
        <v>11</v>
      </c>
      <c r="E422" t="e">
        <v>#N/A</v>
      </c>
      <c r="F422">
        <f t="shared" si="23"/>
        <v>0</v>
      </c>
      <c r="G422" t="e">
        <f t="shared" si="16"/>
        <v>#NAME?</v>
      </c>
      <c r="H422" t="e">
        <f t="shared" si="17"/>
        <v>#NAME?</v>
      </c>
      <c r="I422" t="e">
        <f t="shared" si="18"/>
        <v>#NAME?</v>
      </c>
      <c r="J422" t="e">
        <f t="shared" si="19"/>
        <v>#NAME?</v>
      </c>
      <c r="K422" t="e">
        <f t="shared" si="20"/>
        <v>#NAME?</v>
      </c>
      <c r="L422" t="e">
        <f t="shared" si="21"/>
        <v>#NAME?</v>
      </c>
      <c r="M422" t="e">
        <f t="shared" si="22"/>
        <v>#NAME?</v>
      </c>
    </row>
    <row r="423" spans="1:13" x14ac:dyDescent="0.25">
      <c r="A423" t="s">
        <v>271</v>
      </c>
      <c r="B423" t="s">
        <v>232</v>
      </c>
      <c r="C423" t="s">
        <v>9</v>
      </c>
      <c r="D423">
        <v>32</v>
      </c>
      <c r="E423" t="e">
        <v>#N/A</v>
      </c>
      <c r="F423">
        <f t="shared" si="23"/>
        <v>0</v>
      </c>
      <c r="G423" t="e">
        <f t="shared" si="16"/>
        <v>#NAME?</v>
      </c>
      <c r="H423" t="e">
        <f t="shared" si="17"/>
        <v>#NAME?</v>
      </c>
      <c r="I423" t="e">
        <f t="shared" si="18"/>
        <v>#NAME?</v>
      </c>
      <c r="J423" t="e">
        <f t="shared" si="19"/>
        <v>#NAME?</v>
      </c>
      <c r="K423" t="e">
        <f t="shared" si="20"/>
        <v>#NAME?</v>
      </c>
      <c r="L423" t="e">
        <f t="shared" si="21"/>
        <v>#NAME?</v>
      </c>
      <c r="M423" t="e">
        <f t="shared" si="22"/>
        <v>#NAME?</v>
      </c>
    </row>
    <row r="424" spans="1:13" x14ac:dyDescent="0.25">
      <c r="A424" t="s">
        <v>271</v>
      </c>
      <c r="B424" t="s">
        <v>233</v>
      </c>
      <c r="C424" t="s">
        <v>9</v>
      </c>
      <c r="D424">
        <v>24</v>
      </c>
      <c r="E424" t="e">
        <v>#N/A</v>
      </c>
      <c r="F424">
        <f t="shared" si="23"/>
        <v>1</v>
      </c>
      <c r="G424" t="e">
        <f t="shared" si="16"/>
        <v>#NAME?</v>
      </c>
      <c r="H424" t="e">
        <f t="shared" si="17"/>
        <v>#NAME?</v>
      </c>
      <c r="I424" t="e">
        <f t="shared" si="18"/>
        <v>#NAME?</v>
      </c>
      <c r="J424" t="e">
        <f t="shared" si="19"/>
        <v>#NAME?</v>
      </c>
      <c r="K424" t="e">
        <f t="shared" si="20"/>
        <v>#NAME?</v>
      </c>
      <c r="L424" t="e">
        <f t="shared" si="21"/>
        <v>#NAME?</v>
      </c>
      <c r="M424" t="e">
        <f t="shared" si="22"/>
        <v>#NAME?</v>
      </c>
    </row>
    <row r="425" spans="1:13" x14ac:dyDescent="0.25">
      <c r="A425" t="s">
        <v>271</v>
      </c>
      <c r="B425" t="s">
        <v>234</v>
      </c>
      <c r="C425" t="s">
        <v>6</v>
      </c>
      <c r="D425">
        <v>8</v>
      </c>
      <c r="E425" t="s">
        <v>321</v>
      </c>
      <c r="F425">
        <f t="shared" si="23"/>
        <v>0</v>
      </c>
      <c r="G425" t="e">
        <f t="shared" si="16"/>
        <v>#NAME?</v>
      </c>
      <c r="H425" t="e">
        <f t="shared" si="17"/>
        <v>#NAME?</v>
      </c>
      <c r="I425" t="e">
        <f t="shared" si="18"/>
        <v>#NAME?</v>
      </c>
      <c r="J425" t="e">
        <f t="shared" si="19"/>
        <v>#NAME?</v>
      </c>
      <c r="K425" t="e">
        <f t="shared" si="20"/>
        <v>#NAME?</v>
      </c>
      <c r="L425" t="e">
        <f t="shared" si="21"/>
        <v>#NAME?</v>
      </c>
      <c r="M425" t="e">
        <f t="shared" si="22"/>
        <v>#NAME?</v>
      </c>
    </row>
    <row r="426" spans="1:13" x14ac:dyDescent="0.25">
      <c r="A426" t="s">
        <v>271</v>
      </c>
      <c r="B426" t="s">
        <v>235</v>
      </c>
      <c r="C426" t="s">
        <v>6</v>
      </c>
      <c r="D426">
        <v>0</v>
      </c>
      <c r="E426" t="s">
        <v>322</v>
      </c>
      <c r="F426">
        <f t="shared" si="23"/>
        <v>0</v>
      </c>
      <c r="G426" t="e">
        <f t="shared" si="16"/>
        <v>#NAME?</v>
      </c>
      <c r="H426" t="e">
        <f t="shared" si="17"/>
        <v>#NAME?</v>
      </c>
      <c r="I426" t="e">
        <f t="shared" si="18"/>
        <v>#NAME?</v>
      </c>
      <c r="J426" t="e">
        <f t="shared" si="19"/>
        <v>#NAME?</v>
      </c>
      <c r="K426" t="e">
        <f t="shared" si="20"/>
        <v>#NAME?</v>
      </c>
      <c r="L426" t="e">
        <f t="shared" si="21"/>
        <v>#NAME?</v>
      </c>
      <c r="M426" t="e">
        <f t="shared" si="22"/>
        <v>#NAME?</v>
      </c>
    </row>
    <row r="427" spans="1:13" ht="75" x14ac:dyDescent="0.25">
      <c r="A427" t="s">
        <v>271</v>
      </c>
      <c r="B427" t="s">
        <v>236</v>
      </c>
      <c r="C427" t="s">
        <v>6</v>
      </c>
      <c r="D427">
        <v>9</v>
      </c>
      <c r="E427" s="50" t="s">
        <v>1672</v>
      </c>
      <c r="F427">
        <f t="shared" si="23"/>
        <v>0</v>
      </c>
      <c r="G427" t="e">
        <f t="shared" si="16"/>
        <v>#NAME?</v>
      </c>
      <c r="H427" t="e">
        <f t="shared" si="17"/>
        <v>#NAME?</v>
      </c>
      <c r="I427" t="e">
        <f t="shared" si="18"/>
        <v>#NAME?</v>
      </c>
      <c r="J427" t="e">
        <f t="shared" si="19"/>
        <v>#NAME?</v>
      </c>
      <c r="K427" t="e">
        <f t="shared" si="20"/>
        <v>#NAME?</v>
      </c>
      <c r="L427" t="e">
        <f t="shared" si="21"/>
        <v>#NAME?</v>
      </c>
      <c r="M427" t="e">
        <f t="shared" si="22"/>
        <v>#NAME?</v>
      </c>
    </row>
    <row r="428" spans="1:13" x14ac:dyDescent="0.25">
      <c r="A428" t="s">
        <v>271</v>
      </c>
      <c r="B428" t="s">
        <v>237</v>
      </c>
      <c r="C428" t="s">
        <v>9</v>
      </c>
      <c r="D428">
        <v>23</v>
      </c>
      <c r="E428" t="s">
        <v>331</v>
      </c>
      <c r="F428">
        <f t="shared" si="23"/>
        <v>0</v>
      </c>
      <c r="G428" t="e">
        <f t="shared" si="16"/>
        <v>#NAME?</v>
      </c>
      <c r="H428" t="e">
        <f t="shared" si="17"/>
        <v>#NAME?</v>
      </c>
      <c r="I428" t="e">
        <f t="shared" si="18"/>
        <v>#NAME?</v>
      </c>
      <c r="J428" t="e">
        <f t="shared" si="19"/>
        <v>#NAME?</v>
      </c>
      <c r="K428" t="e">
        <f t="shared" si="20"/>
        <v>#NAME?</v>
      </c>
      <c r="L428" t="e">
        <f t="shared" si="21"/>
        <v>#NAME?</v>
      </c>
      <c r="M428" t="e">
        <f t="shared" si="22"/>
        <v>#NAME?</v>
      </c>
    </row>
    <row r="429" spans="1:13" x14ac:dyDescent="0.25">
      <c r="A429" t="s">
        <v>271</v>
      </c>
      <c r="B429" t="s">
        <v>238</v>
      </c>
      <c r="C429" t="s">
        <v>290</v>
      </c>
      <c r="D429" t="e">
        <v>#N/A</v>
      </c>
      <c r="E429" t="s">
        <v>565</v>
      </c>
      <c r="F429">
        <f t="shared" si="23"/>
        <v>0</v>
      </c>
      <c r="G429" t="e">
        <f t="shared" si="16"/>
        <v>#NAME?</v>
      </c>
      <c r="H429" t="e">
        <f t="shared" si="17"/>
        <v>#NAME?</v>
      </c>
      <c r="I429" t="e">
        <f t="shared" si="18"/>
        <v>#NAME?</v>
      </c>
      <c r="J429" t="e">
        <f t="shared" si="19"/>
        <v>#NAME?</v>
      </c>
      <c r="K429" t="e">
        <f t="shared" si="20"/>
        <v>#NAME?</v>
      </c>
      <c r="L429" t="e">
        <f t="shared" si="21"/>
        <v>#NAME?</v>
      </c>
      <c r="M429" t="e">
        <f t="shared" si="22"/>
        <v>#NAME?</v>
      </c>
    </row>
    <row r="430" spans="1:13" x14ac:dyDescent="0.25">
      <c r="A430" t="s">
        <v>271</v>
      </c>
      <c r="B430" t="s">
        <v>239</v>
      </c>
      <c r="C430" t="s">
        <v>289</v>
      </c>
      <c r="D430">
        <v>104</v>
      </c>
      <c r="E430" t="s">
        <v>377</v>
      </c>
      <c r="F430">
        <f t="shared" si="23"/>
        <v>0</v>
      </c>
      <c r="G430" t="e">
        <f t="shared" si="16"/>
        <v>#NAME?</v>
      </c>
      <c r="H430" t="e">
        <f t="shared" si="17"/>
        <v>#NAME?</v>
      </c>
      <c r="I430" t="e">
        <f t="shared" si="18"/>
        <v>#NAME?</v>
      </c>
      <c r="J430" t="e">
        <f t="shared" si="19"/>
        <v>#NAME?</v>
      </c>
      <c r="K430" t="e">
        <f t="shared" si="20"/>
        <v>#NAME?</v>
      </c>
      <c r="L430" t="e">
        <f t="shared" si="21"/>
        <v>#NAME?</v>
      </c>
      <c r="M430" t="e">
        <f t="shared" si="22"/>
        <v>#NAME?</v>
      </c>
    </row>
    <row r="431" spans="1:13" x14ac:dyDescent="0.25">
      <c r="A431" t="s">
        <v>271</v>
      </c>
      <c r="B431" t="s">
        <v>240</v>
      </c>
      <c r="C431" t="s">
        <v>9</v>
      </c>
      <c r="D431">
        <v>34</v>
      </c>
      <c r="E431" t="e">
        <v>#N/A</v>
      </c>
      <c r="F431">
        <f t="shared" si="23"/>
        <v>1</v>
      </c>
      <c r="G431" t="e">
        <f t="shared" si="16"/>
        <v>#NAME?</v>
      </c>
      <c r="H431" t="e">
        <f t="shared" si="17"/>
        <v>#NAME?</v>
      </c>
      <c r="I431" t="e">
        <f t="shared" si="18"/>
        <v>#NAME?</v>
      </c>
      <c r="J431" t="e">
        <f t="shared" si="19"/>
        <v>#NAME?</v>
      </c>
      <c r="K431" t="e">
        <f t="shared" si="20"/>
        <v>#NAME?</v>
      </c>
      <c r="L431" t="e">
        <f t="shared" si="21"/>
        <v>#NAME?</v>
      </c>
      <c r="M431" t="e">
        <f t="shared" si="22"/>
        <v>#NAME?</v>
      </c>
    </row>
    <row r="432" spans="1:13" x14ac:dyDescent="0.25">
      <c r="A432" t="s">
        <v>271</v>
      </c>
      <c r="B432" t="s">
        <v>241</v>
      </c>
      <c r="C432" t="s">
        <v>6</v>
      </c>
      <c r="D432">
        <v>2</v>
      </c>
      <c r="E432" t="s">
        <v>379</v>
      </c>
      <c r="F432">
        <f t="shared" si="23"/>
        <v>0</v>
      </c>
      <c r="G432" t="e">
        <f t="shared" si="16"/>
        <v>#NAME?</v>
      </c>
      <c r="H432" t="e">
        <f t="shared" si="17"/>
        <v>#NAME?</v>
      </c>
      <c r="I432" t="e">
        <f t="shared" si="18"/>
        <v>#NAME?</v>
      </c>
      <c r="J432" t="e">
        <f t="shared" si="19"/>
        <v>#NAME?</v>
      </c>
      <c r="K432" t="e">
        <f t="shared" si="20"/>
        <v>#NAME?</v>
      </c>
      <c r="L432" t="e">
        <f t="shared" si="21"/>
        <v>#NAME?</v>
      </c>
      <c r="M432" t="e">
        <f t="shared" si="22"/>
        <v>#NAME?</v>
      </c>
    </row>
    <row r="433" spans="1:13" x14ac:dyDescent="0.25">
      <c r="A433" t="s">
        <v>271</v>
      </c>
      <c r="B433" t="s">
        <v>242</v>
      </c>
      <c r="C433" t="s">
        <v>9</v>
      </c>
      <c r="D433">
        <v>29</v>
      </c>
      <c r="E433" t="e">
        <v>#N/A</v>
      </c>
      <c r="F433">
        <f t="shared" si="23"/>
        <v>1</v>
      </c>
      <c r="G433" t="e">
        <f t="shared" si="16"/>
        <v>#NAME?</v>
      </c>
      <c r="H433" t="e">
        <f t="shared" si="17"/>
        <v>#NAME?</v>
      </c>
      <c r="I433" t="e">
        <f t="shared" si="18"/>
        <v>#NAME?</v>
      </c>
      <c r="J433" t="e">
        <f t="shared" si="19"/>
        <v>#NAME?</v>
      </c>
      <c r="K433" t="e">
        <f t="shared" si="20"/>
        <v>#NAME?</v>
      </c>
      <c r="L433" t="e">
        <f t="shared" si="21"/>
        <v>#NAME?</v>
      </c>
      <c r="M433" t="e">
        <f t="shared" si="22"/>
        <v>#NAME?</v>
      </c>
    </row>
    <row r="434" spans="1:13" x14ac:dyDescent="0.25">
      <c r="A434" t="s">
        <v>271</v>
      </c>
      <c r="B434" t="s">
        <v>243</v>
      </c>
      <c r="C434" t="s">
        <v>6</v>
      </c>
      <c r="D434">
        <v>2</v>
      </c>
      <c r="E434" t="s">
        <v>380</v>
      </c>
      <c r="F434">
        <f t="shared" si="23"/>
        <v>0</v>
      </c>
      <c r="G434" t="e">
        <f t="shared" si="16"/>
        <v>#NAME?</v>
      </c>
      <c r="H434" t="e">
        <f t="shared" si="17"/>
        <v>#NAME?</v>
      </c>
      <c r="I434" t="e">
        <f t="shared" si="18"/>
        <v>#NAME?</v>
      </c>
      <c r="J434" t="e">
        <f t="shared" si="19"/>
        <v>#NAME?</v>
      </c>
      <c r="K434" t="e">
        <f t="shared" si="20"/>
        <v>#NAME?</v>
      </c>
      <c r="L434" t="e">
        <f t="shared" si="21"/>
        <v>#NAME?</v>
      </c>
      <c r="M434" t="e">
        <f t="shared" si="22"/>
        <v>#NAME?</v>
      </c>
    </row>
    <row r="435" spans="1:13" x14ac:dyDescent="0.25">
      <c r="A435" t="s">
        <v>271</v>
      </c>
      <c r="B435" t="s">
        <v>244</v>
      </c>
      <c r="C435" t="s">
        <v>9</v>
      </c>
      <c r="D435">
        <v>35</v>
      </c>
      <c r="E435" t="e">
        <v>#N/A</v>
      </c>
      <c r="F435">
        <f t="shared" si="23"/>
        <v>1</v>
      </c>
      <c r="G435" t="e">
        <f t="shared" si="16"/>
        <v>#NAME?</v>
      </c>
      <c r="H435" t="e">
        <f t="shared" si="17"/>
        <v>#NAME?</v>
      </c>
      <c r="I435" t="e">
        <f t="shared" si="18"/>
        <v>#NAME?</v>
      </c>
      <c r="J435" t="e">
        <f t="shared" si="19"/>
        <v>#NAME?</v>
      </c>
      <c r="K435" t="e">
        <f t="shared" si="20"/>
        <v>#NAME?</v>
      </c>
      <c r="L435" t="e">
        <f t="shared" si="21"/>
        <v>#NAME?</v>
      </c>
      <c r="M435" t="e">
        <f t="shared" si="22"/>
        <v>#NAME?</v>
      </c>
    </row>
    <row r="436" spans="1:13" x14ac:dyDescent="0.25">
      <c r="A436" t="s">
        <v>271</v>
      </c>
      <c r="B436" t="s">
        <v>245</v>
      </c>
      <c r="C436" t="s">
        <v>6</v>
      </c>
      <c r="D436">
        <v>5</v>
      </c>
      <c r="E436" t="s">
        <v>378</v>
      </c>
      <c r="F436">
        <f t="shared" si="23"/>
        <v>0</v>
      </c>
      <c r="G436" t="e">
        <f t="shared" si="16"/>
        <v>#NAME?</v>
      </c>
      <c r="H436" t="e">
        <f t="shared" si="17"/>
        <v>#NAME?</v>
      </c>
      <c r="I436" t="e">
        <f t="shared" si="18"/>
        <v>#NAME?</v>
      </c>
      <c r="J436" t="e">
        <f t="shared" si="19"/>
        <v>#NAME?</v>
      </c>
      <c r="K436" t="e">
        <f t="shared" si="20"/>
        <v>#NAME?</v>
      </c>
      <c r="L436" t="e">
        <f t="shared" si="21"/>
        <v>#NAME?</v>
      </c>
      <c r="M436" t="e">
        <f t="shared" si="22"/>
        <v>#NAME?</v>
      </c>
    </row>
    <row r="437" spans="1:13" x14ac:dyDescent="0.25">
      <c r="A437" t="s">
        <v>271</v>
      </c>
      <c r="B437" t="s">
        <v>246</v>
      </c>
      <c r="C437" t="s">
        <v>289</v>
      </c>
      <c r="D437">
        <v>68</v>
      </c>
      <c r="E437" t="e">
        <v>#N/A</v>
      </c>
      <c r="F437">
        <f t="shared" si="23"/>
        <v>0</v>
      </c>
      <c r="G437" t="e">
        <f t="shared" si="16"/>
        <v>#NAME?</v>
      </c>
      <c r="H437" t="e">
        <f t="shared" si="17"/>
        <v>#NAME?</v>
      </c>
      <c r="I437" t="e">
        <f t="shared" si="18"/>
        <v>#NAME?</v>
      </c>
      <c r="J437" t="e">
        <f t="shared" si="19"/>
        <v>#NAME?</v>
      </c>
      <c r="K437" t="e">
        <f t="shared" si="20"/>
        <v>#NAME?</v>
      </c>
      <c r="L437" t="e">
        <f t="shared" si="21"/>
        <v>#NAME?</v>
      </c>
      <c r="M437" t="e">
        <f t="shared" si="22"/>
        <v>#NAME?</v>
      </c>
    </row>
    <row r="438" spans="1:13" x14ac:dyDescent="0.25">
      <c r="A438" t="s">
        <v>271</v>
      </c>
      <c r="B438" t="s">
        <v>247</v>
      </c>
      <c r="C438" t="s">
        <v>290</v>
      </c>
      <c r="D438" t="e">
        <v>#N/A</v>
      </c>
      <c r="E438" t="s">
        <v>372</v>
      </c>
      <c r="F438">
        <f t="shared" si="23"/>
        <v>0</v>
      </c>
      <c r="G438" t="e">
        <f t="shared" si="16"/>
        <v>#NAME?</v>
      </c>
      <c r="H438" t="e">
        <f t="shared" si="17"/>
        <v>#NAME?</v>
      </c>
      <c r="I438" t="e">
        <f t="shared" si="18"/>
        <v>#NAME?</v>
      </c>
      <c r="J438" t="e">
        <f t="shared" si="19"/>
        <v>#NAME?</v>
      </c>
      <c r="K438" t="e">
        <f t="shared" si="20"/>
        <v>#NAME?</v>
      </c>
      <c r="L438" t="e">
        <f t="shared" si="21"/>
        <v>#NAME?</v>
      </c>
      <c r="M438" t="e">
        <f t="shared" si="22"/>
        <v>#NAME?</v>
      </c>
    </row>
    <row r="439" spans="1:13" x14ac:dyDescent="0.25">
      <c r="A439" t="s">
        <v>271</v>
      </c>
      <c r="B439" t="s">
        <v>248</v>
      </c>
      <c r="C439" t="s">
        <v>8</v>
      </c>
      <c r="D439">
        <v>12</v>
      </c>
      <c r="E439" t="s">
        <v>373</v>
      </c>
      <c r="F439">
        <f t="shared" si="23"/>
        <v>0</v>
      </c>
      <c r="G439" t="e">
        <f t="shared" si="16"/>
        <v>#NAME?</v>
      </c>
      <c r="H439" t="e">
        <f t="shared" si="17"/>
        <v>#NAME?</v>
      </c>
      <c r="I439" t="e">
        <f t="shared" si="18"/>
        <v>#NAME?</v>
      </c>
      <c r="J439" t="e">
        <f t="shared" si="19"/>
        <v>#NAME?</v>
      </c>
      <c r="K439" t="e">
        <f t="shared" si="20"/>
        <v>#NAME?</v>
      </c>
      <c r="L439" t="e">
        <f t="shared" si="21"/>
        <v>#NAME?</v>
      </c>
      <c r="M439" t="e">
        <f t="shared" si="22"/>
        <v>#NAME?</v>
      </c>
    </row>
    <row r="440" spans="1:13" x14ac:dyDescent="0.25">
      <c r="A440" t="s">
        <v>271</v>
      </c>
      <c r="B440" t="s">
        <v>249</v>
      </c>
      <c r="C440" t="s">
        <v>8</v>
      </c>
      <c r="D440">
        <v>11</v>
      </c>
      <c r="E440" t="s">
        <v>374</v>
      </c>
      <c r="F440">
        <f t="shared" si="23"/>
        <v>0</v>
      </c>
      <c r="G440" t="e">
        <f t="shared" si="16"/>
        <v>#NAME?</v>
      </c>
      <c r="H440" t="e">
        <f t="shared" si="17"/>
        <v>#NAME?</v>
      </c>
      <c r="I440" t="e">
        <f t="shared" si="18"/>
        <v>#NAME?</v>
      </c>
      <c r="J440" t="e">
        <f t="shared" si="19"/>
        <v>#NAME?</v>
      </c>
      <c r="K440" t="e">
        <f t="shared" si="20"/>
        <v>#NAME?</v>
      </c>
      <c r="L440" t="e">
        <f t="shared" si="21"/>
        <v>#NAME?</v>
      </c>
      <c r="M440" t="e">
        <f t="shared" si="22"/>
        <v>#NAME?</v>
      </c>
    </row>
    <row r="441" spans="1:13" x14ac:dyDescent="0.25">
      <c r="A441" t="s">
        <v>271</v>
      </c>
      <c r="B441" t="s">
        <v>250</v>
      </c>
      <c r="C441" t="s">
        <v>9</v>
      </c>
      <c r="D441">
        <v>51</v>
      </c>
      <c r="E441" t="s">
        <v>371</v>
      </c>
      <c r="F441">
        <f t="shared" si="23"/>
        <v>0</v>
      </c>
      <c r="G441" t="e">
        <f t="shared" si="16"/>
        <v>#NAME?</v>
      </c>
      <c r="H441" t="e">
        <f t="shared" si="17"/>
        <v>#NAME?</v>
      </c>
      <c r="I441" t="e">
        <f t="shared" si="18"/>
        <v>#NAME?</v>
      </c>
      <c r="J441" t="e">
        <f t="shared" si="19"/>
        <v>#NAME?</v>
      </c>
      <c r="K441" t="e">
        <f t="shared" si="20"/>
        <v>#NAME?</v>
      </c>
      <c r="L441" t="e">
        <f t="shared" si="21"/>
        <v>#NAME?</v>
      </c>
      <c r="M441" t="e">
        <f t="shared" si="22"/>
        <v>#NAME?</v>
      </c>
    </row>
    <row r="442" spans="1:13" x14ac:dyDescent="0.25">
      <c r="A442" t="s">
        <v>271</v>
      </c>
      <c r="B442" t="s">
        <v>251</v>
      </c>
      <c r="C442" t="s">
        <v>9</v>
      </c>
      <c r="D442">
        <v>29</v>
      </c>
      <c r="E442" t="e">
        <v>#N/A</v>
      </c>
      <c r="F442">
        <f t="shared" si="23"/>
        <v>1</v>
      </c>
      <c r="G442" t="e">
        <f t="shared" si="16"/>
        <v>#NAME?</v>
      </c>
      <c r="H442" t="e">
        <f t="shared" si="17"/>
        <v>#NAME?</v>
      </c>
      <c r="I442" t="e">
        <f t="shared" si="18"/>
        <v>#NAME?</v>
      </c>
      <c r="J442" t="e">
        <f t="shared" si="19"/>
        <v>#NAME?</v>
      </c>
      <c r="K442" t="e">
        <f t="shared" si="20"/>
        <v>#NAME?</v>
      </c>
      <c r="L442" t="e">
        <f t="shared" si="21"/>
        <v>#NAME?</v>
      </c>
      <c r="M442" t="e">
        <f t="shared" si="22"/>
        <v>#NAME?</v>
      </c>
    </row>
    <row r="443" spans="1:13" x14ac:dyDescent="0.25">
      <c r="A443" t="s">
        <v>271</v>
      </c>
      <c r="B443" t="s">
        <v>252</v>
      </c>
      <c r="C443" t="s">
        <v>712</v>
      </c>
      <c r="D443">
        <v>1</v>
      </c>
      <c r="E443" t="s">
        <v>566</v>
      </c>
      <c r="F443">
        <f t="shared" si="23"/>
        <v>0</v>
      </c>
      <c r="G443" t="e">
        <f t="shared" si="16"/>
        <v>#NAME?</v>
      </c>
      <c r="H443" t="e">
        <f t="shared" si="17"/>
        <v>#NAME?</v>
      </c>
      <c r="I443" t="e">
        <f t="shared" si="18"/>
        <v>#NAME?</v>
      </c>
      <c r="J443" t="e">
        <f t="shared" si="19"/>
        <v>#NAME?</v>
      </c>
      <c r="K443" t="e">
        <f t="shared" si="20"/>
        <v>#NAME?</v>
      </c>
      <c r="L443" t="e">
        <f t="shared" si="21"/>
        <v>#NAME?</v>
      </c>
      <c r="M443" t="e">
        <f t="shared" si="22"/>
        <v>#NAME?</v>
      </c>
    </row>
    <row r="444" spans="1:13" x14ac:dyDescent="0.25">
      <c r="A444" t="s">
        <v>271</v>
      </c>
      <c r="B444" t="s">
        <v>253</v>
      </c>
      <c r="C444" t="s">
        <v>289</v>
      </c>
      <c r="D444">
        <v>125</v>
      </c>
      <c r="E444" t="s">
        <v>568</v>
      </c>
      <c r="F444">
        <f t="shared" si="23"/>
        <v>0</v>
      </c>
      <c r="G444" t="e">
        <f t="shared" si="16"/>
        <v>#NAME?</v>
      </c>
      <c r="H444" t="e">
        <f t="shared" si="17"/>
        <v>#NAME?</v>
      </c>
      <c r="I444" t="e">
        <f t="shared" si="18"/>
        <v>#NAME?</v>
      </c>
      <c r="J444" t="e">
        <f t="shared" si="19"/>
        <v>#NAME?</v>
      </c>
      <c r="K444" t="e">
        <f t="shared" si="20"/>
        <v>#NAME?</v>
      </c>
      <c r="L444" t="e">
        <f t="shared" si="21"/>
        <v>#NAME?</v>
      </c>
      <c r="M444" t="e">
        <f t="shared" si="22"/>
        <v>#NAME?</v>
      </c>
    </row>
    <row r="445" spans="1:13" x14ac:dyDescent="0.25">
      <c r="A445" t="s">
        <v>271</v>
      </c>
      <c r="B445" t="s">
        <v>254</v>
      </c>
      <c r="C445" t="s">
        <v>9</v>
      </c>
      <c r="D445">
        <v>30</v>
      </c>
      <c r="E445" t="e">
        <v>#N/A</v>
      </c>
      <c r="F445">
        <f t="shared" si="23"/>
        <v>1</v>
      </c>
      <c r="G445" t="e">
        <f t="shared" si="16"/>
        <v>#NAME?</v>
      </c>
      <c r="H445" t="e">
        <f t="shared" si="17"/>
        <v>#NAME?</v>
      </c>
      <c r="I445" t="e">
        <f t="shared" si="18"/>
        <v>#NAME?</v>
      </c>
      <c r="J445" t="e">
        <f t="shared" si="19"/>
        <v>#NAME?</v>
      </c>
      <c r="K445" t="e">
        <f t="shared" si="20"/>
        <v>#NAME?</v>
      </c>
      <c r="L445" t="e">
        <f t="shared" si="21"/>
        <v>#NAME?</v>
      </c>
      <c r="M445" t="e">
        <f t="shared" si="22"/>
        <v>#NAME?</v>
      </c>
    </row>
    <row r="446" spans="1:13" x14ac:dyDescent="0.25">
      <c r="A446" t="s">
        <v>271</v>
      </c>
      <c r="B446" t="s">
        <v>255</v>
      </c>
      <c r="C446" t="s">
        <v>6</v>
      </c>
      <c r="D446">
        <v>3</v>
      </c>
      <c r="E446" t="s">
        <v>360</v>
      </c>
      <c r="F446">
        <f t="shared" si="23"/>
        <v>0</v>
      </c>
      <c r="G446" t="e">
        <f t="shared" si="16"/>
        <v>#NAME?</v>
      </c>
      <c r="H446" t="e">
        <f t="shared" si="17"/>
        <v>#NAME?</v>
      </c>
      <c r="I446" t="e">
        <f t="shared" si="18"/>
        <v>#NAME?</v>
      </c>
      <c r="J446" t="e">
        <f t="shared" si="19"/>
        <v>#NAME?</v>
      </c>
      <c r="K446" t="e">
        <f t="shared" si="20"/>
        <v>#NAME?</v>
      </c>
      <c r="L446" t="e">
        <f t="shared" si="21"/>
        <v>#NAME?</v>
      </c>
      <c r="M446" t="e">
        <f t="shared" si="22"/>
        <v>#NAME?</v>
      </c>
    </row>
    <row r="447" spans="1:13" x14ac:dyDescent="0.25">
      <c r="A447" t="s">
        <v>271</v>
      </c>
      <c r="B447" t="s">
        <v>256</v>
      </c>
      <c r="C447" t="s">
        <v>9</v>
      </c>
      <c r="D447">
        <v>29</v>
      </c>
      <c r="E447" t="e">
        <v>#N/A</v>
      </c>
      <c r="F447">
        <f t="shared" si="23"/>
        <v>1</v>
      </c>
      <c r="G447" t="e">
        <f t="shared" si="16"/>
        <v>#NAME?</v>
      </c>
      <c r="H447" t="e">
        <f t="shared" si="17"/>
        <v>#NAME?</v>
      </c>
      <c r="I447" t="e">
        <f t="shared" si="18"/>
        <v>#NAME?</v>
      </c>
      <c r="J447" t="e">
        <f t="shared" si="19"/>
        <v>#NAME?</v>
      </c>
      <c r="K447" t="e">
        <f t="shared" si="20"/>
        <v>#NAME?</v>
      </c>
      <c r="L447" t="e">
        <f t="shared" si="21"/>
        <v>#NAME?</v>
      </c>
      <c r="M447" t="e">
        <f t="shared" si="22"/>
        <v>#NAME?</v>
      </c>
    </row>
    <row r="448" spans="1:13" x14ac:dyDescent="0.25">
      <c r="A448" t="s">
        <v>271</v>
      </c>
      <c r="B448" t="s">
        <v>257</v>
      </c>
      <c r="C448" t="s">
        <v>6</v>
      </c>
      <c r="D448">
        <v>2</v>
      </c>
      <c r="E448" t="s">
        <v>361</v>
      </c>
      <c r="F448">
        <f t="shared" si="23"/>
        <v>0</v>
      </c>
      <c r="G448" t="e">
        <f t="shared" si="16"/>
        <v>#NAME?</v>
      </c>
      <c r="H448" t="e">
        <f t="shared" si="17"/>
        <v>#NAME?</v>
      </c>
      <c r="I448" t="e">
        <f t="shared" si="18"/>
        <v>#NAME?</v>
      </c>
      <c r="J448" t="e">
        <f t="shared" si="19"/>
        <v>#NAME?</v>
      </c>
      <c r="K448" t="e">
        <f t="shared" si="20"/>
        <v>#NAME?</v>
      </c>
      <c r="L448" t="e">
        <f t="shared" si="21"/>
        <v>#NAME?</v>
      </c>
      <c r="M448" t="e">
        <f t="shared" si="22"/>
        <v>#NAME?</v>
      </c>
    </row>
    <row r="449" spans="1:13" x14ac:dyDescent="0.25">
      <c r="A449" t="s">
        <v>271</v>
      </c>
      <c r="B449" t="s">
        <v>258</v>
      </c>
      <c r="C449" t="s">
        <v>9</v>
      </c>
      <c r="D449">
        <v>35</v>
      </c>
      <c r="E449" t="e">
        <v>#N/A</v>
      </c>
      <c r="F449">
        <f t="shared" si="23"/>
        <v>1</v>
      </c>
      <c r="G449" t="e">
        <f t="shared" si="16"/>
        <v>#NAME?</v>
      </c>
      <c r="H449" t="e">
        <f t="shared" si="17"/>
        <v>#NAME?</v>
      </c>
      <c r="I449" t="e">
        <f t="shared" si="18"/>
        <v>#NAME?</v>
      </c>
      <c r="J449" t="e">
        <f t="shared" si="19"/>
        <v>#NAME?</v>
      </c>
      <c r="K449" t="e">
        <f t="shared" si="20"/>
        <v>#NAME?</v>
      </c>
      <c r="L449" t="e">
        <f t="shared" si="21"/>
        <v>#NAME?</v>
      </c>
      <c r="M449" t="e">
        <f t="shared" si="22"/>
        <v>#NAME?</v>
      </c>
    </row>
    <row r="450" spans="1:13" x14ac:dyDescent="0.25">
      <c r="A450" t="s">
        <v>271</v>
      </c>
      <c r="B450" t="s">
        <v>259</v>
      </c>
      <c r="C450" t="s">
        <v>6</v>
      </c>
      <c r="D450">
        <v>5</v>
      </c>
      <c r="E450" t="s">
        <v>359</v>
      </c>
      <c r="F450">
        <f t="shared" si="23"/>
        <v>0</v>
      </c>
      <c r="G450" t="e">
        <f t="shared" si="16"/>
        <v>#NAME?</v>
      </c>
      <c r="H450" t="e">
        <f t="shared" si="17"/>
        <v>#NAME?</v>
      </c>
      <c r="I450" t="e">
        <f t="shared" si="18"/>
        <v>#NAME?</v>
      </c>
      <c r="J450" t="e">
        <f t="shared" si="19"/>
        <v>#NAME?</v>
      </c>
      <c r="K450" t="e">
        <f t="shared" si="20"/>
        <v>#NAME?</v>
      </c>
      <c r="L450" t="e">
        <f t="shared" si="21"/>
        <v>#NAME?</v>
      </c>
      <c r="M450" t="e">
        <f t="shared" si="22"/>
        <v>#NAME?</v>
      </c>
    </row>
    <row r="451" spans="1:13" x14ac:dyDescent="0.25">
      <c r="A451" t="s">
        <v>271</v>
      </c>
      <c r="B451" t="s">
        <v>260</v>
      </c>
      <c r="C451" t="s">
        <v>9</v>
      </c>
      <c r="D451">
        <v>50</v>
      </c>
      <c r="E451" t="e">
        <v>#N/A</v>
      </c>
      <c r="F451">
        <f t="shared" si="23"/>
        <v>1</v>
      </c>
      <c r="G451" t="e">
        <f t="shared" si="16"/>
        <v>#NAME?</v>
      </c>
      <c r="H451" t="e">
        <f t="shared" si="17"/>
        <v>#NAME?</v>
      </c>
      <c r="I451" t="e">
        <f t="shared" si="18"/>
        <v>#NAME?</v>
      </c>
      <c r="J451" t="e">
        <f t="shared" si="19"/>
        <v>#NAME?</v>
      </c>
      <c r="K451" t="e">
        <f t="shared" si="20"/>
        <v>#NAME?</v>
      </c>
      <c r="L451" t="e">
        <f t="shared" si="21"/>
        <v>#NAME?</v>
      </c>
      <c r="M451" t="e">
        <f t="shared" si="22"/>
        <v>#NAME?</v>
      </c>
    </row>
    <row r="452" spans="1:13" x14ac:dyDescent="0.25">
      <c r="A452" t="s">
        <v>271</v>
      </c>
      <c r="B452" t="s">
        <v>261</v>
      </c>
      <c r="C452" t="s">
        <v>712</v>
      </c>
      <c r="D452">
        <v>1</v>
      </c>
      <c r="E452" t="s">
        <v>366</v>
      </c>
      <c r="F452">
        <f t="shared" si="23"/>
        <v>0</v>
      </c>
      <c r="G452" t="e">
        <f t="shared" si="16"/>
        <v>#NAME?</v>
      </c>
      <c r="H452" t="e">
        <f t="shared" si="17"/>
        <v>#NAME?</v>
      </c>
      <c r="I452" t="e">
        <f t="shared" si="18"/>
        <v>#NAME?</v>
      </c>
      <c r="J452" t="e">
        <f t="shared" si="19"/>
        <v>#NAME?</v>
      </c>
      <c r="K452" t="e">
        <f t="shared" si="20"/>
        <v>#NAME?</v>
      </c>
      <c r="L452" t="e">
        <f t="shared" si="21"/>
        <v>#NAME?</v>
      </c>
      <c r="M452" t="e">
        <f t="shared" si="22"/>
        <v>#NAME?</v>
      </c>
    </row>
    <row r="453" spans="1:13" x14ac:dyDescent="0.25">
      <c r="A453" t="s">
        <v>271</v>
      </c>
      <c r="B453" t="s">
        <v>262</v>
      </c>
      <c r="C453" t="s">
        <v>290</v>
      </c>
      <c r="D453" t="e">
        <v>#N/A</v>
      </c>
      <c r="E453" t="s">
        <v>397</v>
      </c>
      <c r="F453">
        <f t="shared" si="23"/>
        <v>0</v>
      </c>
      <c r="G453" t="e">
        <f t="shared" si="16"/>
        <v>#NAME?</v>
      </c>
      <c r="H453" t="e">
        <f t="shared" si="17"/>
        <v>#NAME?</v>
      </c>
      <c r="I453" t="e">
        <f t="shared" si="18"/>
        <v>#NAME?</v>
      </c>
      <c r="J453" t="e">
        <f t="shared" si="19"/>
        <v>#NAME?</v>
      </c>
      <c r="K453" t="e">
        <f t="shared" si="20"/>
        <v>#NAME?</v>
      </c>
      <c r="L453" t="e">
        <f t="shared" si="21"/>
        <v>#NAME?</v>
      </c>
      <c r="M453" t="e">
        <f t="shared" si="22"/>
        <v>#NAME?</v>
      </c>
    </row>
    <row r="454" spans="1:13" x14ac:dyDescent="0.25">
      <c r="A454" t="s">
        <v>271</v>
      </c>
      <c r="B454" t="s">
        <v>263</v>
      </c>
      <c r="C454" t="s">
        <v>290</v>
      </c>
      <c r="D454" t="e">
        <v>#N/A</v>
      </c>
      <c r="E454" t="s">
        <v>569</v>
      </c>
      <c r="F454">
        <f t="shared" si="23"/>
        <v>0</v>
      </c>
      <c r="G454" t="e">
        <f t="shared" si="16"/>
        <v>#NAME?</v>
      </c>
      <c r="H454" t="e">
        <f t="shared" si="17"/>
        <v>#NAME?</v>
      </c>
      <c r="I454" t="e">
        <f t="shared" si="18"/>
        <v>#NAME?</v>
      </c>
      <c r="J454" t="e">
        <f t="shared" si="19"/>
        <v>#NAME?</v>
      </c>
      <c r="K454" t="e">
        <f t="shared" si="20"/>
        <v>#NAME?</v>
      </c>
      <c r="L454" t="e">
        <f t="shared" si="21"/>
        <v>#NAME?</v>
      </c>
      <c r="M454" t="e">
        <f t="shared" si="22"/>
        <v>#NAME?</v>
      </c>
    </row>
    <row r="455" spans="1:13" x14ac:dyDescent="0.25">
      <c r="A455" t="s">
        <v>271</v>
      </c>
      <c r="B455" t="s">
        <v>264</v>
      </c>
      <c r="C455" t="s">
        <v>6</v>
      </c>
      <c r="D455">
        <v>0</v>
      </c>
      <c r="E455" t="s">
        <v>423</v>
      </c>
      <c r="F455">
        <f t="shared" si="23"/>
        <v>0</v>
      </c>
      <c r="G455" t="e">
        <f t="shared" si="16"/>
        <v>#NAME?</v>
      </c>
      <c r="H455" t="e">
        <f t="shared" si="17"/>
        <v>#NAME?</v>
      </c>
      <c r="I455" t="e">
        <f t="shared" si="18"/>
        <v>#NAME?</v>
      </c>
      <c r="J455" t="e">
        <f t="shared" si="19"/>
        <v>#NAME?</v>
      </c>
      <c r="K455" t="e">
        <f t="shared" si="20"/>
        <v>#NAME?</v>
      </c>
      <c r="L455" t="e">
        <f t="shared" si="21"/>
        <v>#NAME?</v>
      </c>
      <c r="M455" t="e">
        <f t="shared" si="22"/>
        <v>#NAME?</v>
      </c>
    </row>
    <row r="456" spans="1:13" x14ac:dyDescent="0.25">
      <c r="A456" t="s">
        <v>271</v>
      </c>
      <c r="B456" t="s">
        <v>265</v>
      </c>
      <c r="C456" t="s">
        <v>6</v>
      </c>
      <c r="D456">
        <v>0</v>
      </c>
      <c r="E456" t="s">
        <v>570</v>
      </c>
      <c r="F456">
        <f t="shared" si="23"/>
        <v>0</v>
      </c>
      <c r="G456" t="e">
        <f t="shared" si="16"/>
        <v>#NAME?</v>
      </c>
      <c r="H456" t="e">
        <f t="shared" si="17"/>
        <v>#NAME?</v>
      </c>
      <c r="I456" t="e">
        <f t="shared" si="18"/>
        <v>#NAME?</v>
      </c>
      <c r="J456" t="e">
        <f t="shared" si="19"/>
        <v>#NAME?</v>
      </c>
      <c r="K456" t="e">
        <f t="shared" si="20"/>
        <v>#NAME?</v>
      </c>
      <c r="L456" t="e">
        <f t="shared" si="21"/>
        <v>#NAME?</v>
      </c>
      <c r="M456" t="e">
        <f t="shared" si="22"/>
        <v>#NAME?</v>
      </c>
    </row>
    <row r="457" spans="1:13" x14ac:dyDescent="0.25">
      <c r="A457" t="s">
        <v>271</v>
      </c>
      <c r="B457" t="s">
        <v>266</v>
      </c>
      <c r="C457" t="s">
        <v>9</v>
      </c>
      <c r="D457">
        <v>32</v>
      </c>
      <c r="E457" t="e">
        <v>#N/A</v>
      </c>
      <c r="F457">
        <f t="shared" si="23"/>
        <v>1</v>
      </c>
      <c r="G457" t="e">
        <f t="shared" ref="G457:G466" si="24">VLOOKUP(B457,cPersonal,1,FALSE)</f>
        <v>#NAME?</v>
      </c>
      <c r="H457" t="e">
        <f t="shared" ref="H457:H466" si="25">VLOOKUP(B457,cAddl,1,FALSE)</f>
        <v>#NAME?</v>
      </c>
      <c r="I457" t="e">
        <f t="shared" ref="I457:I466" si="26">VLOOKUP(B457,cFinancial,1,FALSE)</f>
        <v>#NAME?</v>
      </c>
      <c r="J457" t="e">
        <f t="shared" ref="J457:J466" si="27">VLOOKUP(B457,cContact,1,FALSE)</f>
        <v>#NAME?</v>
      </c>
      <c r="K457" t="e">
        <f t="shared" ref="K457:K466" si="28">VLOOKUP(B457,appRequest,1,FALSE)</f>
        <v>#NAME?</v>
      </c>
      <c r="L457" t="e">
        <f t="shared" ref="L457:L466" si="29">VLOOKUP(B457,cComp,1,FALSE)</f>
        <v>#NAME?</v>
      </c>
      <c r="M457" t="e">
        <f t="shared" ref="M457:M466" si="30">VLOOKUP(B457,cIden,1,FALSE)</f>
        <v>#NAME?</v>
      </c>
    </row>
    <row r="458" spans="1:13" x14ac:dyDescent="0.25">
      <c r="A458" t="s">
        <v>271</v>
      </c>
      <c r="B458" t="s">
        <v>267</v>
      </c>
      <c r="C458" t="s">
        <v>712</v>
      </c>
      <c r="D458">
        <v>1</v>
      </c>
      <c r="E458" t="s">
        <v>571</v>
      </c>
      <c r="F458">
        <f t="shared" ref="F458:F466" si="31">IF(IFERROR(G458,"ERROR")="ERROR",IF(IFERROR(H458,"ERROR")="ERROR",IF(IFERROR(I458,"ERROR")="ERROR",IF(IFERROR(J458,"ERROR")="ERROR",IF(IFERROR(K458,"ERROR")="ERROR",IF(IFERROR(L458,"ERROR")="ERROR",IF(IFERROR(M458,"ERROR")="ERROR",IF(OR(RIGHT(B458,5)="label",LEFT(B458,2)="DE",LEFT(B458,5)="abort"),1,0),1),1),1),1),1),1),1)</f>
        <v>0</v>
      </c>
      <c r="G458" t="e">
        <f t="shared" si="24"/>
        <v>#NAME?</v>
      </c>
      <c r="H458" t="e">
        <f t="shared" si="25"/>
        <v>#NAME?</v>
      </c>
      <c r="I458" t="e">
        <f t="shared" si="26"/>
        <v>#NAME?</v>
      </c>
      <c r="J458" t="e">
        <f t="shared" si="27"/>
        <v>#NAME?</v>
      </c>
      <c r="K458" t="e">
        <f t="shared" si="28"/>
        <v>#NAME?</v>
      </c>
      <c r="L458" t="e">
        <f t="shared" si="29"/>
        <v>#NAME?</v>
      </c>
      <c r="M458" t="e">
        <f t="shared" si="30"/>
        <v>#NAME?</v>
      </c>
    </row>
    <row r="459" spans="1:13" x14ac:dyDescent="0.25">
      <c r="A459" t="s">
        <v>271</v>
      </c>
      <c r="B459" t="s">
        <v>268</v>
      </c>
      <c r="C459" t="s">
        <v>8</v>
      </c>
      <c r="D459">
        <v>22</v>
      </c>
      <c r="E459" t="s">
        <v>572</v>
      </c>
      <c r="F459">
        <f t="shared" si="31"/>
        <v>0</v>
      </c>
      <c r="G459" t="e">
        <f t="shared" si="24"/>
        <v>#NAME?</v>
      </c>
      <c r="H459" t="e">
        <f t="shared" si="25"/>
        <v>#NAME?</v>
      </c>
      <c r="I459" t="e">
        <f t="shared" si="26"/>
        <v>#NAME?</v>
      </c>
      <c r="J459" t="e">
        <f t="shared" si="27"/>
        <v>#NAME?</v>
      </c>
      <c r="K459" t="e">
        <f t="shared" si="28"/>
        <v>#NAME?</v>
      </c>
      <c r="L459" t="e">
        <f t="shared" si="29"/>
        <v>#NAME?</v>
      </c>
      <c r="M459" t="e">
        <f t="shared" si="30"/>
        <v>#NAME?</v>
      </c>
    </row>
    <row r="460" spans="1:13" x14ac:dyDescent="0.25">
      <c r="A460" t="s">
        <v>271</v>
      </c>
      <c r="B460" t="s">
        <v>269</v>
      </c>
      <c r="C460" t="s">
        <v>292</v>
      </c>
      <c r="D460" t="e">
        <v>#N/A</v>
      </c>
      <c r="E460" t="s">
        <v>424</v>
      </c>
      <c r="F460">
        <f t="shared" si="31"/>
        <v>0</v>
      </c>
      <c r="G460" t="e">
        <f t="shared" si="24"/>
        <v>#NAME?</v>
      </c>
      <c r="H460" t="e">
        <f t="shared" si="25"/>
        <v>#NAME?</v>
      </c>
      <c r="I460" t="e">
        <f t="shared" si="26"/>
        <v>#NAME?</v>
      </c>
      <c r="J460" t="e">
        <f t="shared" si="27"/>
        <v>#NAME?</v>
      </c>
      <c r="K460" t="e">
        <f t="shared" si="28"/>
        <v>#NAME?</v>
      </c>
      <c r="L460" t="e">
        <f t="shared" si="29"/>
        <v>#NAME?</v>
      </c>
      <c r="M460" t="e">
        <f t="shared" si="30"/>
        <v>#NAME?</v>
      </c>
    </row>
    <row r="461" spans="1:13" s="30" customFormat="1" x14ac:dyDescent="0.25">
      <c r="A461" s="30" t="s">
        <v>271</v>
      </c>
      <c r="B461" s="30" t="s">
        <v>630</v>
      </c>
      <c r="C461" s="30" t="s">
        <v>294</v>
      </c>
      <c r="E461" s="30" t="s">
        <v>636</v>
      </c>
      <c r="F461">
        <f t="shared" si="31"/>
        <v>0</v>
      </c>
      <c r="G461" t="e">
        <f t="shared" si="24"/>
        <v>#NAME?</v>
      </c>
      <c r="H461" t="e">
        <f t="shared" si="25"/>
        <v>#NAME?</v>
      </c>
      <c r="I461" t="e">
        <f t="shared" si="26"/>
        <v>#NAME?</v>
      </c>
      <c r="J461" t="e">
        <f t="shared" si="27"/>
        <v>#NAME?</v>
      </c>
      <c r="K461" t="e">
        <f t="shared" si="28"/>
        <v>#NAME?</v>
      </c>
      <c r="L461" t="e">
        <f t="shared" si="29"/>
        <v>#NAME?</v>
      </c>
      <c r="M461" t="e">
        <f t="shared" si="30"/>
        <v>#NAME?</v>
      </c>
    </row>
    <row r="462" spans="1:13" s="30" customFormat="1" x14ac:dyDescent="0.25">
      <c r="A462" s="30" t="s">
        <v>271</v>
      </c>
      <c r="B462" s="30" t="s">
        <v>631</v>
      </c>
      <c r="C462" s="30" t="s">
        <v>294</v>
      </c>
      <c r="E462" s="30" t="s">
        <v>667</v>
      </c>
      <c r="F462">
        <f t="shared" si="31"/>
        <v>0</v>
      </c>
      <c r="G462" t="e">
        <f t="shared" si="24"/>
        <v>#NAME?</v>
      </c>
      <c r="H462" t="e">
        <f t="shared" si="25"/>
        <v>#NAME?</v>
      </c>
      <c r="I462" t="e">
        <f t="shared" si="26"/>
        <v>#NAME?</v>
      </c>
      <c r="J462" t="e">
        <f t="shared" si="27"/>
        <v>#NAME?</v>
      </c>
      <c r="K462" t="e">
        <f t="shared" si="28"/>
        <v>#NAME?</v>
      </c>
      <c r="L462" t="e">
        <f t="shared" si="29"/>
        <v>#NAME?</v>
      </c>
      <c r="M462" t="e">
        <f t="shared" si="30"/>
        <v>#NAME?</v>
      </c>
    </row>
    <row r="463" spans="1:13" s="30" customFormat="1" x14ac:dyDescent="0.25">
      <c r="A463" s="30" t="s">
        <v>271</v>
      </c>
      <c r="B463" s="30" t="s">
        <v>632</v>
      </c>
      <c r="C463" s="30" t="s">
        <v>294</v>
      </c>
      <c r="E463" s="30" t="s">
        <v>633</v>
      </c>
      <c r="F463">
        <f t="shared" si="31"/>
        <v>0</v>
      </c>
      <c r="G463" t="e">
        <f t="shared" si="24"/>
        <v>#NAME?</v>
      </c>
      <c r="H463" t="e">
        <f t="shared" si="25"/>
        <v>#NAME?</v>
      </c>
      <c r="I463" t="e">
        <f t="shared" si="26"/>
        <v>#NAME?</v>
      </c>
      <c r="J463" t="e">
        <f t="shared" si="27"/>
        <v>#NAME?</v>
      </c>
      <c r="K463" t="e">
        <f t="shared" si="28"/>
        <v>#NAME?</v>
      </c>
      <c r="L463" t="e">
        <f t="shared" si="29"/>
        <v>#NAME?</v>
      </c>
      <c r="M463" t="e">
        <f t="shared" si="30"/>
        <v>#NAME?</v>
      </c>
    </row>
    <row r="464" spans="1:13" s="30" customFormat="1" x14ac:dyDescent="0.25">
      <c r="A464" s="30" t="s">
        <v>271</v>
      </c>
      <c r="B464" s="30" t="s">
        <v>634</v>
      </c>
      <c r="C464" s="30" t="s">
        <v>294</v>
      </c>
      <c r="E464" s="30" t="s">
        <v>635</v>
      </c>
      <c r="F464">
        <f t="shared" si="31"/>
        <v>0</v>
      </c>
      <c r="G464" t="e">
        <f t="shared" si="24"/>
        <v>#NAME?</v>
      </c>
      <c r="H464" t="e">
        <f t="shared" si="25"/>
        <v>#NAME?</v>
      </c>
      <c r="I464" t="e">
        <f t="shared" si="26"/>
        <v>#NAME?</v>
      </c>
      <c r="J464" t="e">
        <f t="shared" si="27"/>
        <v>#NAME?</v>
      </c>
      <c r="K464" t="e">
        <f t="shared" si="28"/>
        <v>#NAME?</v>
      </c>
      <c r="L464" t="e">
        <f t="shared" si="29"/>
        <v>#NAME?</v>
      </c>
      <c r="M464" t="e">
        <f t="shared" si="30"/>
        <v>#NAME?</v>
      </c>
    </row>
    <row r="465" spans="1:13" s="30" customFormat="1" x14ac:dyDescent="0.25">
      <c r="A465" s="30" t="s">
        <v>271</v>
      </c>
      <c r="B465" s="30" t="s">
        <v>668</v>
      </c>
      <c r="C465" s="30" t="s">
        <v>294</v>
      </c>
      <c r="E465" s="30" t="s">
        <v>669</v>
      </c>
      <c r="F465">
        <f t="shared" si="31"/>
        <v>0</v>
      </c>
      <c r="G465" t="e">
        <f t="shared" si="24"/>
        <v>#NAME?</v>
      </c>
      <c r="H465" t="e">
        <f t="shared" si="25"/>
        <v>#NAME?</v>
      </c>
      <c r="I465" t="e">
        <f t="shared" si="26"/>
        <v>#NAME?</v>
      </c>
      <c r="J465" t="e">
        <f t="shared" si="27"/>
        <v>#NAME?</v>
      </c>
      <c r="K465" t="e">
        <f t="shared" si="28"/>
        <v>#NAME?</v>
      </c>
      <c r="L465" t="e">
        <f t="shared" si="29"/>
        <v>#NAME?</v>
      </c>
      <c r="M465" t="e">
        <f t="shared" si="30"/>
        <v>#NAME?</v>
      </c>
    </row>
    <row r="466" spans="1:13" s="30" customFormat="1" x14ac:dyDescent="0.25">
      <c r="A466" s="30" t="s">
        <v>271</v>
      </c>
      <c r="B466" s="30" t="s">
        <v>670</v>
      </c>
      <c r="C466" s="30" t="s">
        <v>294</v>
      </c>
      <c r="E466" s="30" t="s">
        <v>671</v>
      </c>
      <c r="F466">
        <f t="shared" si="31"/>
        <v>0</v>
      </c>
      <c r="G466" t="e">
        <f t="shared" si="24"/>
        <v>#NAME?</v>
      </c>
      <c r="H466" t="e">
        <f t="shared" si="25"/>
        <v>#NAME?</v>
      </c>
      <c r="I466" t="e">
        <f t="shared" si="26"/>
        <v>#NAME?</v>
      </c>
      <c r="J466" t="e">
        <f t="shared" si="27"/>
        <v>#NAME?</v>
      </c>
      <c r="K466" t="e">
        <f t="shared" si="28"/>
        <v>#NAME?</v>
      </c>
      <c r="L466" t="e">
        <f t="shared" si="29"/>
        <v>#NAME?</v>
      </c>
      <c r="M466" t="e">
        <f t="shared" si="30"/>
        <v>#NAME?</v>
      </c>
    </row>
    <row r="467" spans="1:13" hidden="1" x14ac:dyDescent="0.25">
      <c r="A467" t="s">
        <v>276</v>
      </c>
      <c r="B467" t="s">
        <v>20</v>
      </c>
      <c r="C467" t="s">
        <v>291</v>
      </c>
      <c r="E467" t="s">
        <v>320</v>
      </c>
    </row>
    <row r="468" spans="1:13" hidden="1" x14ac:dyDescent="0.25">
      <c r="A468" t="s">
        <v>276</v>
      </c>
      <c r="B468" t="s">
        <v>277</v>
      </c>
      <c r="C468" t="s">
        <v>289</v>
      </c>
      <c r="E468" t="s">
        <v>391</v>
      </c>
    </row>
    <row r="469" spans="1:13" hidden="1" x14ac:dyDescent="0.25">
      <c r="A469" t="s">
        <v>276</v>
      </c>
      <c r="B469" t="s">
        <v>23</v>
      </c>
      <c r="C469" t="s">
        <v>291</v>
      </c>
      <c r="E469" t="s">
        <v>392</v>
      </c>
    </row>
    <row r="470" spans="1:13" hidden="1" x14ac:dyDescent="0.25">
      <c r="A470" t="s">
        <v>276</v>
      </c>
      <c r="B470" t="s">
        <v>279</v>
      </c>
      <c r="C470" t="s">
        <v>289</v>
      </c>
      <c r="E470" t="e">
        <v>#N/A</v>
      </c>
    </row>
    <row r="471" spans="1:13" hidden="1" x14ac:dyDescent="0.25">
      <c r="A471" t="s">
        <v>276</v>
      </c>
      <c r="B471" t="s">
        <v>129</v>
      </c>
      <c r="C471" t="s">
        <v>289</v>
      </c>
      <c r="E471" t="s">
        <v>333</v>
      </c>
    </row>
    <row r="472" spans="1:13" hidden="1" x14ac:dyDescent="0.25">
      <c r="A472" t="s">
        <v>276</v>
      </c>
      <c r="B472" t="s">
        <v>130</v>
      </c>
      <c r="C472" t="s">
        <v>287</v>
      </c>
      <c r="E472" t="s">
        <v>420</v>
      </c>
    </row>
    <row r="473" spans="1:13" hidden="1" x14ac:dyDescent="0.25">
      <c r="A473" t="s">
        <v>276</v>
      </c>
      <c r="B473" t="s">
        <v>113</v>
      </c>
      <c r="C473" t="s">
        <v>289</v>
      </c>
      <c r="E473" t="s">
        <v>338</v>
      </c>
    </row>
    <row r="474" spans="1:13" hidden="1" x14ac:dyDescent="0.25">
      <c r="A474" t="s">
        <v>276</v>
      </c>
      <c r="B474" t="s">
        <v>234</v>
      </c>
      <c r="C474" t="s">
        <v>289</v>
      </c>
      <c r="E474" t="s">
        <v>321</v>
      </c>
    </row>
    <row r="475" spans="1:13" hidden="1" x14ac:dyDescent="0.25">
      <c r="A475" t="s">
        <v>276</v>
      </c>
      <c r="B475" t="s">
        <v>233</v>
      </c>
      <c r="C475" t="s">
        <v>8</v>
      </c>
      <c r="E475" t="e">
        <v>#N/A</v>
      </c>
    </row>
    <row r="476" spans="1:13" hidden="1" x14ac:dyDescent="0.25">
      <c r="A476" t="s">
        <v>276</v>
      </c>
      <c r="B476" t="s">
        <v>187</v>
      </c>
      <c r="C476" t="s">
        <v>291</v>
      </c>
      <c r="E476" t="s">
        <v>324</v>
      </c>
    </row>
    <row r="477" spans="1:13" hidden="1" x14ac:dyDescent="0.25">
      <c r="A477" t="s">
        <v>276</v>
      </c>
      <c r="B477" t="s">
        <v>261</v>
      </c>
      <c r="C477" t="s">
        <v>289</v>
      </c>
      <c r="E477" t="s">
        <v>366</v>
      </c>
    </row>
    <row r="478" spans="1:13" hidden="1" x14ac:dyDescent="0.25">
      <c r="A478" t="s">
        <v>276</v>
      </c>
      <c r="B478" t="s">
        <v>260</v>
      </c>
      <c r="C478" t="s">
        <v>8</v>
      </c>
      <c r="E478" t="e">
        <v>#N/A</v>
      </c>
    </row>
    <row r="479" spans="1:13" hidden="1" x14ac:dyDescent="0.25">
      <c r="A479" t="s">
        <v>276</v>
      </c>
      <c r="B479" t="s">
        <v>169</v>
      </c>
      <c r="C479" t="s">
        <v>289</v>
      </c>
      <c r="E479" t="s">
        <v>339</v>
      </c>
    </row>
    <row r="480" spans="1:13" hidden="1" x14ac:dyDescent="0.25">
      <c r="A480" t="s">
        <v>276</v>
      </c>
      <c r="B480" t="s">
        <v>180</v>
      </c>
      <c r="C480" t="s">
        <v>287</v>
      </c>
      <c r="E480" t="s">
        <v>323</v>
      </c>
    </row>
    <row r="481" spans="1:5" hidden="1" x14ac:dyDescent="0.25">
      <c r="A481" t="s">
        <v>276</v>
      </c>
      <c r="B481" t="s">
        <v>162</v>
      </c>
      <c r="C481" t="s">
        <v>291</v>
      </c>
      <c r="E481" t="e">
        <v>#N/A</v>
      </c>
    </row>
    <row r="482" spans="1:5" hidden="1" x14ac:dyDescent="0.25">
      <c r="A482" t="s">
        <v>276</v>
      </c>
      <c r="B482" t="s">
        <v>280</v>
      </c>
      <c r="C482" t="s">
        <v>524</v>
      </c>
      <c r="E482" t="e">
        <v>#N/A</v>
      </c>
    </row>
    <row r="483" spans="1:5" hidden="1" x14ac:dyDescent="0.25">
      <c r="A483" t="s">
        <v>276</v>
      </c>
      <c r="B483" t="s">
        <v>281</v>
      </c>
      <c r="C483" t="s">
        <v>289</v>
      </c>
      <c r="E483" t="s">
        <v>576</v>
      </c>
    </row>
    <row r="484" spans="1:5" hidden="1" x14ac:dyDescent="0.25">
      <c r="A484" t="s">
        <v>276</v>
      </c>
      <c r="B484" t="s">
        <v>282</v>
      </c>
      <c r="C484" t="s">
        <v>289</v>
      </c>
      <c r="E484" t="s">
        <v>576</v>
      </c>
    </row>
    <row r="485" spans="1:5" hidden="1" x14ac:dyDescent="0.25">
      <c r="A485" t="s">
        <v>276</v>
      </c>
      <c r="B485" t="s">
        <v>27</v>
      </c>
      <c r="C485" t="s">
        <v>290</v>
      </c>
      <c r="E485">
        <v>0</v>
      </c>
    </row>
    <row r="486" spans="1:5" hidden="1" x14ac:dyDescent="0.25">
      <c r="A486" t="s">
        <v>276</v>
      </c>
      <c r="B486" t="s">
        <v>30</v>
      </c>
      <c r="C486" t="s">
        <v>290</v>
      </c>
      <c r="E486">
        <v>0</v>
      </c>
    </row>
    <row r="487" spans="1:5" hidden="1" x14ac:dyDescent="0.25">
      <c r="A487" t="s">
        <v>276</v>
      </c>
      <c r="B487" t="s">
        <v>25</v>
      </c>
      <c r="C487" t="s">
        <v>287</v>
      </c>
      <c r="E487">
        <v>0</v>
      </c>
    </row>
    <row r="488" spans="1:5" hidden="1" x14ac:dyDescent="0.25">
      <c r="A488" t="s">
        <v>276</v>
      </c>
      <c r="B488" t="s">
        <v>29</v>
      </c>
      <c r="C488" t="s">
        <v>287</v>
      </c>
      <c r="E488">
        <v>0</v>
      </c>
    </row>
    <row r="489" spans="1:5" hidden="1" x14ac:dyDescent="0.25">
      <c r="A489" t="s">
        <v>276</v>
      </c>
      <c r="B489" t="s">
        <v>230</v>
      </c>
      <c r="C489" t="s">
        <v>8</v>
      </c>
      <c r="E489" t="e">
        <v>#N/A</v>
      </c>
    </row>
    <row r="490" spans="1:5" hidden="1" x14ac:dyDescent="0.25">
      <c r="A490" t="s">
        <v>276</v>
      </c>
      <c r="B490" t="s">
        <v>232</v>
      </c>
      <c r="C490" t="s">
        <v>8</v>
      </c>
      <c r="E490" t="e">
        <v>#N/A</v>
      </c>
    </row>
    <row r="491" spans="1:5" hidden="1" x14ac:dyDescent="0.25">
      <c r="A491" t="s">
        <v>276</v>
      </c>
      <c r="B491" t="s">
        <v>231</v>
      </c>
      <c r="C491" t="s">
        <v>8</v>
      </c>
      <c r="E491" t="e">
        <v>#N/A</v>
      </c>
    </row>
    <row r="492" spans="1:5" hidden="1" x14ac:dyDescent="0.25">
      <c r="A492" t="s">
        <v>276</v>
      </c>
      <c r="B492" t="s">
        <v>283</v>
      </c>
      <c r="C492" t="s">
        <v>8</v>
      </c>
      <c r="E492" t="s">
        <v>577</v>
      </c>
    </row>
    <row r="493" spans="1:5" hidden="1" x14ac:dyDescent="0.25">
      <c r="A493" t="s">
        <v>276</v>
      </c>
      <c r="B493" t="s">
        <v>284</v>
      </c>
      <c r="C493" t="s">
        <v>287</v>
      </c>
    </row>
    <row r="494" spans="1:5" hidden="1" x14ac:dyDescent="0.25">
      <c r="A494" t="s">
        <v>276</v>
      </c>
      <c r="B494" t="s">
        <v>285</v>
      </c>
      <c r="C494" t="s">
        <v>8</v>
      </c>
    </row>
    <row r="495" spans="1:5" hidden="1" x14ac:dyDescent="0.25">
      <c r="A495" t="s">
        <v>276</v>
      </c>
      <c r="B495" t="s">
        <v>38</v>
      </c>
      <c r="C495" t="s">
        <v>8</v>
      </c>
      <c r="E495" t="s">
        <v>409</v>
      </c>
    </row>
    <row r="496" spans="1:5" hidden="1" x14ac:dyDescent="0.25">
      <c r="A496" t="s">
        <v>602</v>
      </c>
      <c r="B496" t="s">
        <v>603</v>
      </c>
      <c r="C496" t="s">
        <v>24</v>
      </c>
    </row>
    <row r="497" spans="1:3" hidden="1" x14ac:dyDescent="0.25">
      <c r="A497" t="s">
        <v>602</v>
      </c>
      <c r="B497" t="s">
        <v>604</v>
      </c>
      <c r="C497" t="s">
        <v>24</v>
      </c>
    </row>
    <row r="498" spans="1:3" hidden="1" x14ac:dyDescent="0.25">
      <c r="A498" t="s">
        <v>602</v>
      </c>
      <c r="B498" t="s">
        <v>605</v>
      </c>
      <c r="C498" t="s">
        <v>278</v>
      </c>
    </row>
    <row r="499" spans="1:3" hidden="1" x14ac:dyDescent="0.25">
      <c r="A499" t="s">
        <v>602</v>
      </c>
      <c r="B499" t="s">
        <v>606</v>
      </c>
      <c r="C499" t="s">
        <v>278</v>
      </c>
    </row>
    <row r="500" spans="1:3" hidden="1" x14ac:dyDescent="0.25">
      <c r="A500" t="s">
        <v>602</v>
      </c>
      <c r="B500" t="s">
        <v>607</v>
      </c>
      <c r="C500" t="s">
        <v>278</v>
      </c>
    </row>
    <row r="501" spans="1:3" hidden="1" x14ac:dyDescent="0.25">
      <c r="A501" t="s">
        <v>602</v>
      </c>
      <c r="B501" t="s">
        <v>608</v>
      </c>
      <c r="C501" t="s">
        <v>36</v>
      </c>
    </row>
    <row r="502" spans="1:3" hidden="1" x14ac:dyDescent="0.25">
      <c r="A502" t="s">
        <v>602</v>
      </c>
      <c r="B502" t="s">
        <v>609</v>
      </c>
      <c r="C502" t="s">
        <v>36</v>
      </c>
    </row>
    <row r="503" spans="1:3" hidden="1" x14ac:dyDescent="0.25">
      <c r="A503" t="s">
        <v>602</v>
      </c>
      <c r="B503" t="s">
        <v>438</v>
      </c>
      <c r="C503" t="s">
        <v>32</v>
      </c>
    </row>
    <row r="504" spans="1:3" hidden="1" x14ac:dyDescent="0.25">
      <c r="A504" t="s">
        <v>602</v>
      </c>
      <c r="B504" t="s">
        <v>610</v>
      </c>
      <c r="C504" t="s">
        <v>32</v>
      </c>
    </row>
    <row r="505" spans="1:3" hidden="1" x14ac:dyDescent="0.25">
      <c r="A505" t="s">
        <v>602</v>
      </c>
      <c r="B505" t="s">
        <v>611</v>
      </c>
      <c r="C505" t="s">
        <v>32</v>
      </c>
    </row>
    <row r="506" spans="1:3" hidden="1" x14ac:dyDescent="0.25">
      <c r="A506" t="s">
        <v>602</v>
      </c>
      <c r="B506" t="s">
        <v>612</v>
      </c>
      <c r="C506" t="s">
        <v>32</v>
      </c>
    </row>
    <row r="507" spans="1:3" hidden="1" x14ac:dyDescent="0.25">
      <c r="A507" t="s">
        <v>602</v>
      </c>
      <c r="B507" t="s">
        <v>613</v>
      </c>
      <c r="C507" t="s">
        <v>32</v>
      </c>
    </row>
    <row r="508" spans="1:3" hidden="1" x14ac:dyDescent="0.25">
      <c r="A508" t="s">
        <v>602</v>
      </c>
      <c r="B508" t="s">
        <v>614</v>
      </c>
      <c r="C508" t="s">
        <v>36</v>
      </c>
    </row>
    <row r="509" spans="1:3" hidden="1" x14ac:dyDescent="0.25">
      <c r="A509" t="s">
        <v>602</v>
      </c>
      <c r="B509" t="s">
        <v>615</v>
      </c>
      <c r="C509" t="s">
        <v>32</v>
      </c>
    </row>
    <row r="510" spans="1:3" hidden="1" x14ac:dyDescent="0.25">
      <c r="A510" t="s">
        <v>602</v>
      </c>
      <c r="B510" t="s">
        <v>616</v>
      </c>
      <c r="C510" t="s">
        <v>270</v>
      </c>
    </row>
    <row r="511" spans="1:3" hidden="1" x14ac:dyDescent="0.25">
      <c r="A511" t="s">
        <v>602</v>
      </c>
      <c r="B511" t="s">
        <v>10</v>
      </c>
      <c r="C511" t="s">
        <v>270</v>
      </c>
    </row>
    <row r="512" spans="1:3" hidden="1" x14ac:dyDescent="0.25">
      <c r="A512" t="s">
        <v>602</v>
      </c>
      <c r="B512" t="s">
        <v>617</v>
      </c>
      <c r="C512" t="s">
        <v>26</v>
      </c>
    </row>
    <row r="513" spans="1:3" hidden="1" x14ac:dyDescent="0.25">
      <c r="A513" t="s">
        <v>602</v>
      </c>
      <c r="B513" t="s">
        <v>618</v>
      </c>
      <c r="C513" t="s">
        <v>28</v>
      </c>
    </row>
    <row r="514" spans="1:3" hidden="1" x14ac:dyDescent="0.25">
      <c r="A514" t="s">
        <v>602</v>
      </c>
      <c r="B514" t="s">
        <v>619</v>
      </c>
      <c r="C514" t="s">
        <v>28</v>
      </c>
    </row>
    <row r="515" spans="1:3" hidden="1" x14ac:dyDescent="0.25">
      <c r="A515" t="s">
        <v>602</v>
      </c>
      <c r="B515" t="s">
        <v>620</v>
      </c>
      <c r="C515" t="s">
        <v>22</v>
      </c>
    </row>
    <row r="516" spans="1:3" hidden="1" x14ac:dyDescent="0.25">
      <c r="A516" t="s">
        <v>602</v>
      </c>
      <c r="B516" t="s">
        <v>621</v>
      </c>
      <c r="C516" t="s">
        <v>28</v>
      </c>
    </row>
    <row r="517" spans="1:3" hidden="1" x14ac:dyDescent="0.25">
      <c r="A517" t="s">
        <v>602</v>
      </c>
      <c r="B517" t="s">
        <v>622</v>
      </c>
      <c r="C517" t="s">
        <v>623</v>
      </c>
    </row>
  </sheetData>
  <autoFilter ref="A1:F517">
    <filterColumn colId="0">
      <filters>
        <filter val="data_entry_2"/>
      </filters>
    </filterColumn>
  </autoFilter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2" sqref="C12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2459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CHECKLIST_WORKFLOW(id 	int,
CONSTRAINT PK_CHECKLIST_WORKFLOW PRIMARY KEY (id));</v>
      </c>
    </row>
    <row r="6" spans="1:11" x14ac:dyDescent="0.25">
      <c r="A6" s="8"/>
      <c r="B6" s="8"/>
      <c r="C6" s="8" t="s">
        <v>295</v>
      </c>
      <c r="D6" s="9" t="s">
        <v>712</v>
      </c>
      <c r="E6" s="8" t="s">
        <v>1054</v>
      </c>
      <c r="F6" s="9" t="s">
        <v>707</v>
      </c>
      <c r="G6" s="36"/>
      <c r="J6" s="49"/>
    </row>
    <row r="7" spans="1:11" x14ac:dyDescent="0.25">
      <c r="A7" s="8"/>
      <c r="B7" s="8"/>
      <c r="C7" s="48" t="s">
        <v>296</v>
      </c>
      <c r="D7" s="9" t="s">
        <v>290</v>
      </c>
      <c r="E7" s="8" t="s">
        <v>1054</v>
      </c>
      <c r="F7" s="9" t="s">
        <v>706</v>
      </c>
      <c r="G7" s="36"/>
      <c r="J7" s="49"/>
    </row>
    <row r="8" spans="1:11" x14ac:dyDescent="0.25">
      <c r="A8" s="8"/>
      <c r="B8" s="8"/>
      <c r="C8" s="48" t="s">
        <v>297</v>
      </c>
      <c r="D8" s="9" t="s">
        <v>290</v>
      </c>
      <c r="E8" s="8" t="s">
        <v>1054</v>
      </c>
      <c r="F8" s="9" t="s">
        <v>706</v>
      </c>
      <c r="G8" s="36"/>
      <c r="J8" s="49"/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J9" s="49"/>
      <c r="K9" s="48" t="str">
        <f t="shared" ref="K9:K18" ca="1" si="0">IF(E9="P","create table " &amp; $C$1 &amp; "(","") &amp; C9 &amp; " " &amp; CHAR(9)  &amp; D9 &amp; IF(F9&lt;&gt;""," default on null ","") &amp; IF(F9&lt;&gt;"",IF(IFERROR(FIND("varchar2",D9,1),0)&gt;0,"'" &amp; F9 &amp; "'"," " &amp; CHAR(9) &amp; F9),"") &amp; IF(OR(IFERROR(FIND("M",E9,1),0)&gt;0)," not null","") &amp; "," &amp; IF(INDIRECT(ADDRESS(ROW()+1,COLUMN(),4))=0,CHAR(10) &amp; "CONSTRAINT PK_" &amp; $C$1 &amp; " PRIMARY KEY (id));","")</f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8" t="s">
        <v>2454</v>
      </c>
      <c r="D11" s="9" t="s">
        <v>294</v>
      </c>
      <c r="E11" s="8"/>
      <c r="F11" s="9"/>
      <c r="G11" s="9"/>
      <c r="H11" s="11"/>
      <c r="I11" s="49"/>
      <c r="J11" s="49"/>
      <c r="K11" s="48" t="str">
        <f t="shared" ca="1" si="0"/>
        <v>workflow 	varchar2(30),</v>
      </c>
    </row>
    <row r="12" spans="1:11" x14ac:dyDescent="0.25">
      <c r="A12" s="9"/>
      <c r="B12" s="9"/>
      <c r="C12" s="48" t="s">
        <v>879</v>
      </c>
      <c r="D12" s="9" t="s">
        <v>288</v>
      </c>
      <c r="E12" s="8"/>
      <c r="F12" s="9"/>
      <c r="G12" s="9"/>
      <c r="H12" s="11"/>
      <c r="I12" s="49"/>
      <c r="J12" s="49"/>
      <c r="K12" s="48" t="str">
        <f t="shared" ca="1" si="0"/>
        <v>checklist_name 	varchar2(200),</v>
      </c>
    </row>
    <row r="13" spans="1:11" x14ac:dyDescent="0.25">
      <c r="A13" s="9"/>
      <c r="B13" s="9"/>
      <c r="C13" s="48" t="s">
        <v>2455</v>
      </c>
      <c r="D13" s="9" t="s">
        <v>2247</v>
      </c>
      <c r="E13" s="8"/>
      <c r="F13" s="9"/>
      <c r="G13" s="9"/>
      <c r="H13" s="11"/>
      <c r="I13" s="49"/>
      <c r="J13" s="49"/>
      <c r="K13" s="48" t="str">
        <f t="shared" ca="1" si="0"/>
        <v>column_order 	number(5,0),</v>
      </c>
    </row>
    <row r="14" spans="1:11" x14ac:dyDescent="0.25">
      <c r="A14" s="9"/>
      <c r="B14" s="9"/>
      <c r="C14" s="49"/>
      <c r="D14" s="9"/>
      <c r="E14" s="8"/>
      <c r="F14" s="9"/>
      <c r="G14" s="9"/>
      <c r="H14" s="11"/>
      <c r="I14" s="49"/>
      <c r="J14" s="49"/>
      <c r="K14" s="48" t="str">
        <f t="shared" ca="1" si="0"/>
        <v xml:space="preserve"> 	,</v>
      </c>
    </row>
    <row r="15" spans="1:11" x14ac:dyDescent="0.25">
      <c r="A15" s="9"/>
      <c r="B15" s="9"/>
      <c r="D15" s="9"/>
      <c r="G15" s="50"/>
      <c r="H15" s="11"/>
      <c r="I15" s="49"/>
      <c r="J15" s="49"/>
      <c r="K15" s="48" t="str">
        <f t="shared" ca="1" si="0"/>
        <v xml:space="preserve"> 	,
CONSTRAINT PK_CHECKLIST_WORKFLOW PRIMARY KEY (id));</v>
      </c>
    </row>
    <row r="16" spans="1:11" x14ac:dyDescent="0.25">
      <c r="A16" s="9"/>
      <c r="B16" s="9"/>
      <c r="D16" s="9"/>
      <c r="G16" s="27"/>
      <c r="H16" s="11"/>
      <c r="I16" s="49"/>
      <c r="J16" s="49"/>
    </row>
    <row r="17" spans="1:11" x14ac:dyDescent="0.25">
      <c r="A17" s="9"/>
      <c r="B17" s="9"/>
      <c r="D17" s="9"/>
      <c r="E17" s="8"/>
      <c r="F17" s="9"/>
      <c r="G17" s="27"/>
      <c r="H17" s="11"/>
      <c r="I17" s="49"/>
      <c r="J17" s="49"/>
      <c r="K17" s="48" t="str">
        <f t="shared" ca="1" si="0"/>
        <v xml:space="preserve"> 	,</v>
      </c>
    </row>
    <row r="18" spans="1:11" x14ac:dyDescent="0.25">
      <c r="A18" s="9"/>
      <c r="B18" s="9"/>
      <c r="D18" s="9"/>
      <c r="E18" s="8"/>
      <c r="F18" s="9"/>
      <c r="G18" s="27"/>
      <c r="H18" s="11"/>
      <c r="I18" s="49"/>
      <c r="J18" s="49"/>
      <c r="K18" s="48" t="str">
        <f t="shared" ca="1" si="0"/>
        <v xml:space="preserve"> 	,
CONSTRAINT PK_CHECKLIST_WORKFLOW PRIMARY KEY (id));</v>
      </c>
    </row>
    <row r="19" spans="1:11" x14ac:dyDescent="0.25">
      <c r="D19" s="29"/>
      <c r="G19" s="27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19" sqref="G19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2203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CREDIT_APP_DOCUMENT_IMAGE(id 	int,
CONSTRAINT PK_CREDIT_APP_DOCUMENT_IMAGE PRIMARY KEY (id));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1923</v>
      </c>
      <c r="G6" s="36" t="s">
        <v>833</v>
      </c>
      <c r="J6" s="49"/>
    </row>
    <row r="7" spans="1:11" x14ac:dyDescent="0.25">
      <c r="A7" s="8"/>
      <c r="B7" s="8"/>
      <c r="C7" s="8" t="s">
        <v>881</v>
      </c>
      <c r="D7" s="9" t="s">
        <v>286</v>
      </c>
      <c r="E7" s="8" t="s">
        <v>1923</v>
      </c>
      <c r="G7" s="36" t="s">
        <v>2199</v>
      </c>
      <c r="J7" s="49"/>
    </row>
    <row r="8" spans="1:11" x14ac:dyDescent="0.25">
      <c r="A8" s="8"/>
      <c r="B8" s="8"/>
      <c r="C8" s="8" t="s">
        <v>2204</v>
      </c>
      <c r="D8" s="9" t="s">
        <v>286</v>
      </c>
      <c r="E8" s="8" t="s">
        <v>573</v>
      </c>
      <c r="G8" s="36"/>
      <c r="J8" s="49"/>
    </row>
    <row r="9" spans="1:11" x14ac:dyDescent="0.25">
      <c r="A9" s="9"/>
      <c r="B9" s="9"/>
      <c r="C9" s="49" t="s">
        <v>2200</v>
      </c>
      <c r="D9" s="9" t="s">
        <v>9</v>
      </c>
      <c r="E9" s="8"/>
      <c r="F9" s="9"/>
      <c r="G9" s="9"/>
      <c r="H9" s="11"/>
      <c r="I9" s="49"/>
      <c r="J9" s="49"/>
      <c r="K9" s="48" t="str">
        <f t="shared" ref="K9:K10" ca="1" si="0">IF(E9="P","create table " &amp; $C$1 &amp; "(","") &amp; C9 &amp; " " &amp; CHAR(9)  &amp; D9 &amp; IF(F9&lt;&gt;""," default on null ","") &amp; IF(F9&lt;&gt;"",IF(IFERROR(FIND("varchar2",D9,1),0)&gt;0,"'" &amp; F9 &amp; "'"," " &amp; CHAR(9) &amp; F9),"") &amp; IF(OR(IFERROR(FIND("M",E9,1),0)&gt;0)," not null","") &amp; "," &amp; IF(INDIRECT(ADDRESS(ROW()+1,COLUMN(),4))=0,CHAR(10) &amp; "CONSTRAINT PK_" &amp; $C$1 &amp; " PRIMARY KEY (id));","")</f>
        <v>image_file_name 	varchar2(100),</v>
      </c>
    </row>
    <row r="10" spans="1:11" x14ac:dyDescent="0.25">
      <c r="A10" s="9"/>
      <c r="B10" s="9"/>
      <c r="C10" s="48" t="s">
        <v>1899</v>
      </c>
      <c r="D10" s="9" t="s">
        <v>9</v>
      </c>
      <c r="G10" s="50"/>
      <c r="H10" s="11"/>
      <c r="I10" s="49"/>
      <c r="J10" s="49"/>
      <c r="K10" s="48" t="str">
        <f t="shared" ca="1" si="0"/>
        <v>server_file_name 	varchar2(100),
CONSTRAINT PK_CREDIT_APP_DOCUMENT_IMAGE PRIMARY KEY (id));</v>
      </c>
    </row>
    <row r="11" spans="1:11" x14ac:dyDescent="0.25">
      <c r="B11" s="48" t="s">
        <v>2206</v>
      </c>
      <c r="C11" s="11" t="s">
        <v>2205</v>
      </c>
      <c r="D11" s="9" t="s">
        <v>457</v>
      </c>
    </row>
    <row r="12" spans="1:11" x14ac:dyDescent="0.25">
      <c r="C12" s="11" t="s">
        <v>2207</v>
      </c>
      <c r="D12" s="9" t="s">
        <v>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6" sqref="E16"/>
    </sheetView>
  </sheetViews>
  <sheetFormatPr defaultRowHeight="15" x14ac:dyDescent="0.25"/>
  <cols>
    <col min="2" max="2" width="25.7109375" customWidth="1"/>
    <col min="3" max="3" width="27.140625" customWidth="1"/>
    <col min="4" max="4" width="12.85546875" bestFit="1" customWidth="1"/>
    <col min="5" max="5" width="17.85546875" customWidth="1"/>
    <col min="6" max="6" width="12.140625" bestFit="1" customWidth="1"/>
    <col min="7" max="7" width="27.28515625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967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CREDIT_APP_CHECKLIST_DOCUMENT(id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1110</v>
      </c>
      <c r="G6" s="33" t="s">
        <v>833</v>
      </c>
      <c r="J6" s="12"/>
      <c r="K6" t="str">
        <f t="shared" ref="K6:K2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C7" s="12" t="s">
        <v>2198</v>
      </c>
      <c r="D7" s="15" t="s">
        <v>286</v>
      </c>
      <c r="E7" s="8" t="s">
        <v>1110</v>
      </c>
      <c r="G7" t="s">
        <v>2199</v>
      </c>
      <c r="K7" t="str">
        <f t="shared" ca="1" si="0"/>
        <v>file_checklist_id 	int not null,</v>
      </c>
    </row>
    <row r="8" spans="1:11" x14ac:dyDescent="0.25">
      <c r="C8" s="12" t="s">
        <v>881</v>
      </c>
      <c r="D8" s="15" t="s">
        <v>286</v>
      </c>
      <c r="E8" s="8" t="s">
        <v>1110</v>
      </c>
      <c r="G8" t="s">
        <v>882</v>
      </c>
      <c r="K8" t="str">
        <f t="shared" ca="1" si="0"/>
        <v>document_id 	int not null,</v>
      </c>
    </row>
    <row r="9" spans="1:11" x14ac:dyDescent="0.25">
      <c r="A9" s="9"/>
      <c r="B9" s="9"/>
      <c r="C9" s="8" t="s">
        <v>295</v>
      </c>
      <c r="D9" s="9" t="s">
        <v>712</v>
      </c>
      <c r="E9" s="8" t="s">
        <v>1054</v>
      </c>
      <c r="F9" s="9" t="s">
        <v>707</v>
      </c>
      <c r="G9" s="9"/>
      <c r="J9" s="12"/>
      <c r="K9" t="str">
        <f t="shared" ca="1" si="0"/>
        <v>record_status 	varchar2(1) default on null 'A' not null,</v>
      </c>
    </row>
    <row r="10" spans="1:11" x14ac:dyDescent="0.25">
      <c r="A10" s="9"/>
      <c r="B10" s="9"/>
      <c r="C10" t="s">
        <v>296</v>
      </c>
      <c r="D10" s="9" t="s">
        <v>290</v>
      </c>
      <c r="E10" s="8" t="s">
        <v>1054</v>
      </c>
      <c r="F10" s="9" t="s">
        <v>706</v>
      </c>
      <c r="G10" s="9"/>
      <c r="H10" s="11"/>
      <c r="I10" s="12"/>
      <c r="J10" s="12"/>
      <c r="K10" t="str">
        <f t="shared" ca="1" si="0"/>
        <v>created_date 	date default on null  	sysdate not null,</v>
      </c>
    </row>
    <row r="11" spans="1:11" x14ac:dyDescent="0.25">
      <c r="A11" s="9"/>
      <c r="B11" s="9"/>
      <c r="C11" t="s">
        <v>297</v>
      </c>
      <c r="D11" s="9" t="s">
        <v>290</v>
      </c>
      <c r="E11" s="8" t="s">
        <v>1054</v>
      </c>
      <c r="F11" s="9" t="s">
        <v>706</v>
      </c>
      <c r="G11" s="9"/>
      <c r="H11" s="11"/>
      <c r="I11" s="12"/>
      <c r="J11" s="12"/>
      <c r="K11" t="str">
        <f t="shared" ca="1" si="0"/>
        <v>last_updated_date 	date default on null  	sysdate not null,</v>
      </c>
    </row>
    <row r="12" spans="1:11" x14ac:dyDescent="0.25">
      <c r="A12" s="9"/>
      <c r="B12" s="9"/>
      <c r="C12" t="s">
        <v>298</v>
      </c>
      <c r="D12" s="9" t="s">
        <v>294</v>
      </c>
      <c r="E12" s="8"/>
      <c r="F12" s="9"/>
      <c r="G12" s="9"/>
      <c r="H12" s="11"/>
      <c r="I12" s="12"/>
      <c r="J12" s="12"/>
      <c r="K12" t="str">
        <f t="shared" ca="1" si="0"/>
        <v>created_by 	varchar2(30),</v>
      </c>
    </row>
    <row r="13" spans="1:11" x14ac:dyDescent="0.25">
      <c r="A13" s="9"/>
      <c r="B13" s="9"/>
      <c r="C13" t="s">
        <v>299</v>
      </c>
      <c r="D13" s="9" t="s">
        <v>294</v>
      </c>
      <c r="E13" s="8"/>
      <c r="F13" s="9"/>
      <c r="G13" s="9"/>
      <c r="H13" s="11"/>
      <c r="I13" s="12"/>
      <c r="J13" s="12"/>
      <c r="K13" t="str">
        <f t="shared" ca="1" si="0"/>
        <v>last_updated_by 	varchar2(30),</v>
      </c>
    </row>
    <row r="14" spans="1:11" x14ac:dyDescent="0.25">
      <c r="A14" s="9"/>
      <c r="B14" s="9"/>
      <c r="C14" t="s">
        <v>883</v>
      </c>
      <c r="D14" s="9" t="s">
        <v>712</v>
      </c>
      <c r="E14" s="8" t="s">
        <v>1054</v>
      </c>
      <c r="F14" s="9"/>
      <c r="G14" s="9" t="s">
        <v>714</v>
      </c>
      <c r="H14" s="11"/>
      <c r="I14" s="12"/>
      <c r="J14" s="12"/>
      <c r="K14" t="str">
        <f t="shared" ca="1" si="0"/>
        <v>mandatory 	varchar2(1) not null,</v>
      </c>
    </row>
    <row r="15" spans="1:11" x14ac:dyDescent="0.25">
      <c r="A15" s="9"/>
      <c r="B15" s="9"/>
      <c r="C15" s="12" t="s">
        <v>892</v>
      </c>
      <c r="D15" s="9" t="s">
        <v>712</v>
      </c>
      <c r="E15" s="8" t="s">
        <v>1054</v>
      </c>
      <c r="F15" s="9"/>
      <c r="G15" s="9" t="s">
        <v>884</v>
      </c>
      <c r="H15" s="11"/>
      <c r="I15" s="12"/>
      <c r="J15" s="12"/>
      <c r="K15" t="str">
        <f t="shared" ca="1" si="0"/>
        <v>document_originality 	varchar2(1) not null,</v>
      </c>
    </row>
    <row r="16" spans="1:11" ht="60" x14ac:dyDescent="0.25">
      <c r="A16" s="9"/>
      <c r="B16" s="9"/>
      <c r="C16" t="s">
        <v>824</v>
      </c>
      <c r="D16" s="9" t="s">
        <v>286</v>
      </c>
      <c r="G16" s="14" t="s">
        <v>886</v>
      </c>
      <c r="H16" s="11"/>
      <c r="I16" s="12"/>
      <c r="J16" s="12"/>
      <c r="K16" t="str">
        <f t="shared" ca="1" si="0"/>
        <v>step 	int,</v>
      </c>
    </row>
    <row r="17" spans="1:11" x14ac:dyDescent="0.25">
      <c r="A17" s="9"/>
      <c r="B17" s="9" t="s">
        <v>894</v>
      </c>
      <c r="C17" t="s">
        <v>889</v>
      </c>
      <c r="D17" s="9" t="s">
        <v>712</v>
      </c>
      <c r="E17" s="8"/>
      <c r="F17" s="9"/>
      <c r="G17" s="9" t="s">
        <v>714</v>
      </c>
      <c r="H17" s="11"/>
      <c r="I17" s="12"/>
      <c r="J17" s="12"/>
      <c r="K17" t="str">
        <f t="shared" ca="1" si="0"/>
        <v>is_lodge_require 	varchar2(1),</v>
      </c>
    </row>
    <row r="18" spans="1:11" x14ac:dyDescent="0.25">
      <c r="A18" s="9"/>
      <c r="B18" s="9" t="s">
        <v>895</v>
      </c>
      <c r="C18" t="s">
        <v>890</v>
      </c>
      <c r="D18" s="9" t="s">
        <v>712</v>
      </c>
      <c r="E18" s="8"/>
      <c r="F18" s="9"/>
      <c r="G18" s="9" t="s">
        <v>714</v>
      </c>
      <c r="H18" s="11"/>
      <c r="I18" s="12"/>
      <c r="J18" s="12"/>
      <c r="K18" t="str">
        <f t="shared" ca="1" si="0"/>
        <v>allow_temp_uplift 	varchar2(1),</v>
      </c>
    </row>
    <row r="19" spans="1:11" x14ac:dyDescent="0.25">
      <c r="A19" s="9"/>
      <c r="B19" s="9" t="s">
        <v>896</v>
      </c>
      <c r="C19" t="s">
        <v>893</v>
      </c>
      <c r="D19" s="9" t="s">
        <v>712</v>
      </c>
      <c r="E19" s="8"/>
      <c r="F19" s="9"/>
      <c r="G19" s="9" t="s">
        <v>714</v>
      </c>
      <c r="H19" s="11"/>
      <c r="I19" s="12"/>
      <c r="J19" s="12"/>
      <c r="K19" t="str">
        <f t="shared" ca="1" si="0"/>
        <v>is_lodged 	varchar2(1),</v>
      </c>
    </row>
    <row r="20" spans="1:11" x14ac:dyDescent="0.25">
      <c r="B20" t="s">
        <v>898</v>
      </c>
      <c r="C20" s="12" t="s">
        <v>897</v>
      </c>
      <c r="D20" s="9" t="s">
        <v>458</v>
      </c>
      <c r="K20" t="str">
        <f t="shared" ca="1" si="0"/>
        <v>document_code 	varchar2(20),</v>
      </c>
    </row>
    <row r="21" spans="1:11" x14ac:dyDescent="0.25">
      <c r="B21" s="29" t="s">
        <v>2209</v>
      </c>
      <c r="C21" s="12" t="s">
        <v>2208</v>
      </c>
      <c r="D21" s="9" t="s">
        <v>294</v>
      </c>
      <c r="K21" t="str">
        <f t="shared" ca="1" si="0"/>
        <v>document_qr_code 	varchar2(30),
CONSTRAINT PK_CREDIT_APP_CHECKLIST_DOCUMENT PRIMARY KEY (id));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12" sqref="G12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2236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t="shared" ref="K5:K16" ca="1" si="0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WAREHOUSE_USAGE(id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ca="1" si="0"/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9" t="s">
        <v>2210</v>
      </c>
      <c r="D11" s="9" t="s">
        <v>294</v>
      </c>
      <c r="E11" s="8" t="s">
        <v>1054</v>
      </c>
      <c r="F11" s="9"/>
      <c r="G11" s="9"/>
      <c r="H11" s="11"/>
      <c r="I11" s="49"/>
      <c r="J11" s="49"/>
      <c r="K11" s="48" t="str">
        <f t="shared" ca="1" si="0"/>
        <v>warehouse_code 	varchar2(30) not null,</v>
      </c>
    </row>
    <row r="12" spans="1:11" ht="45" x14ac:dyDescent="0.25">
      <c r="A12" s="9"/>
      <c r="B12" s="9"/>
      <c r="C12" s="49" t="s">
        <v>2211</v>
      </c>
      <c r="D12" s="9" t="s">
        <v>286</v>
      </c>
      <c r="G12" s="50" t="s">
        <v>2212</v>
      </c>
      <c r="H12" s="11"/>
      <c r="I12" s="49"/>
      <c r="J12" s="49"/>
      <c r="K12" s="48" t="str">
        <f t="shared" ca="1" si="0"/>
        <v>warehouse_type 	int,</v>
      </c>
    </row>
    <row r="13" spans="1:11" x14ac:dyDescent="0.25">
      <c r="C13" s="48" t="s">
        <v>2213</v>
      </c>
      <c r="D13" s="9" t="s">
        <v>457</v>
      </c>
      <c r="K13" s="48" t="str">
        <f t="shared" ca="1" si="0"/>
        <v>cabinet 	varchar2(5),</v>
      </c>
    </row>
    <row r="14" spans="1:11" x14ac:dyDescent="0.25">
      <c r="C14" s="48" t="s">
        <v>2215</v>
      </c>
      <c r="D14" s="9" t="s">
        <v>457</v>
      </c>
      <c r="K14" s="48" t="str">
        <f t="shared" ca="1" si="0"/>
        <v>drawer 	varchar2(5),</v>
      </c>
    </row>
    <row r="15" spans="1:11" x14ac:dyDescent="0.25">
      <c r="C15" s="48" t="s">
        <v>2221</v>
      </c>
      <c r="D15" s="9" t="s">
        <v>286</v>
      </c>
      <c r="K15" s="48" t="str">
        <f t="shared" ca="1" si="0"/>
        <v>wh_location_id 	int,</v>
      </c>
    </row>
    <row r="16" spans="1:11" x14ac:dyDescent="0.25">
      <c r="C16" s="8" t="s">
        <v>734</v>
      </c>
      <c r="D16" s="9" t="s">
        <v>712</v>
      </c>
      <c r="E16" s="48" t="s">
        <v>1054</v>
      </c>
      <c r="F16" s="48" t="s">
        <v>707</v>
      </c>
      <c r="K16" s="48" t="str">
        <f t="shared" ca="1" si="0"/>
        <v>status 	varchar2(1) default on null 'A' not null,
CONSTRAINT PK_WAREHOUSE_USAGE PRIMARY KEY (id));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18" sqref="D18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2220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WAREHOUSE_LOCATION(id 	int,</v>
      </c>
    </row>
    <row r="6" spans="1:11" x14ac:dyDescent="0.25">
      <c r="C6" s="48" t="s">
        <v>2216</v>
      </c>
      <c r="D6" s="9" t="s">
        <v>9</v>
      </c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wh_addr 	varchar2(100),</v>
      </c>
    </row>
    <row r="7" spans="1:11" x14ac:dyDescent="0.25">
      <c r="C7" s="48" t="s">
        <v>2217</v>
      </c>
      <c r="D7" s="48" t="s">
        <v>286</v>
      </c>
      <c r="K7" s="48" t="str">
        <f t="shared" ca="1" si="0"/>
        <v>wh_province 	int,</v>
      </c>
    </row>
    <row r="8" spans="1:11" x14ac:dyDescent="0.25">
      <c r="C8" s="48" t="s">
        <v>2218</v>
      </c>
      <c r="D8" s="48" t="s">
        <v>286</v>
      </c>
      <c r="K8" s="48" t="str">
        <f t="shared" ca="1" si="0"/>
        <v>wh_district 	int,</v>
      </c>
    </row>
    <row r="9" spans="1:11" x14ac:dyDescent="0.25">
      <c r="C9" s="48" t="s">
        <v>2219</v>
      </c>
      <c r="D9" s="48" t="s">
        <v>286</v>
      </c>
      <c r="K9" s="48" t="str">
        <f t="shared" ca="1" si="0"/>
        <v>wh_ward 	int,</v>
      </c>
    </row>
    <row r="10" spans="1:11" x14ac:dyDescent="0.25">
      <c r="C10" s="48" t="s">
        <v>2214</v>
      </c>
      <c r="D10" s="9" t="s">
        <v>457</v>
      </c>
      <c r="K10" s="48" t="str">
        <f ca="1">IF(E10="P","create table " &amp; WAREHOUSE_USAGE!$C$1 &amp; "(","") &amp; C10 &amp; " " &amp; CHAR(9)  &amp; D10 &amp; IF(F10&lt;&gt;""," default on null ","") &amp; IF(F10&lt;&gt;"",IF(IFERROR(FIND("varchar2",D10,1),0)&gt;0,"'" &amp; F10 &amp; "'"," " &amp; CHAR(9) &amp; F10),"") &amp; IF(OR(IFERROR(FIND("M",E10,1),0)&gt;0)," not null","") &amp; "," &amp; IF(INDIRECT(ADDRESS(ROW()+1,COLUMN(),4))=0,CHAR(10) &amp; "CONSTRAINT PK_" &amp; WAREHOUSE_USAGE!$C$1 &amp; " PRIMARY KEY (id));","")</f>
        <v>room_number 	varchar2(5),
CONSTRAINT PK_WAREHOUSE_USAGE PRIMARY KEY (id));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5" sqref="K5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28515625" style="48" customWidth="1"/>
    <col min="8" max="8" width="9.5703125" style="48" bestFit="1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2237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WAREHOUSE_DOCUMENT(id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1110</v>
      </c>
      <c r="G6" s="36" t="s">
        <v>833</v>
      </c>
      <c r="J6" s="49"/>
      <c r="K6" s="48" t="str">
        <f t="shared" ref="K6:K2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C7" s="49" t="s">
        <v>2198</v>
      </c>
      <c r="D7" s="15" t="s">
        <v>286</v>
      </c>
      <c r="E7" s="8" t="s">
        <v>1110</v>
      </c>
      <c r="G7" s="48" t="s">
        <v>2199</v>
      </c>
      <c r="K7" s="48" t="str">
        <f t="shared" ca="1" si="0"/>
        <v>file_checklist_id 	int not null,</v>
      </c>
    </row>
    <row r="8" spans="1:11" x14ac:dyDescent="0.25">
      <c r="C8" s="49" t="s">
        <v>881</v>
      </c>
      <c r="D8" s="15" t="s">
        <v>286</v>
      </c>
      <c r="E8" s="8" t="s">
        <v>1110</v>
      </c>
      <c r="G8" s="48" t="s">
        <v>882</v>
      </c>
      <c r="K8" s="48" t="str">
        <f t="shared" ca="1" si="0"/>
        <v>document_id 	int not null,</v>
      </c>
    </row>
    <row r="9" spans="1:11" x14ac:dyDescent="0.25">
      <c r="C9" s="49" t="s">
        <v>2246</v>
      </c>
      <c r="D9" s="15" t="s">
        <v>2247</v>
      </c>
      <c r="E9" s="8" t="s">
        <v>1054</v>
      </c>
      <c r="F9" s="48">
        <v>1</v>
      </c>
      <c r="K9" s="55" t="str">
        <f t="shared" ca="1" si="0"/>
        <v>version 	number(5,0) default on null  	1 not null,</v>
      </c>
    </row>
    <row r="10" spans="1:11" x14ac:dyDescent="0.25">
      <c r="A10" s="9"/>
      <c r="B10" s="9"/>
      <c r="C10" s="8" t="s">
        <v>295</v>
      </c>
      <c r="D10" s="9" t="s">
        <v>712</v>
      </c>
      <c r="E10" s="8" t="s">
        <v>1054</v>
      </c>
      <c r="F10" s="9" t="s">
        <v>707</v>
      </c>
      <c r="G10" s="9"/>
      <c r="J10" s="49"/>
      <c r="K10" s="48" t="str">
        <f t="shared" ca="1" si="0"/>
        <v>record_status 	varchar2(1) default on null 'A' not null,</v>
      </c>
    </row>
    <row r="11" spans="1:11" x14ac:dyDescent="0.25">
      <c r="A11" s="9"/>
      <c r="B11" s="9"/>
      <c r="C11" s="48" t="s">
        <v>296</v>
      </c>
      <c r="D11" s="9" t="s">
        <v>290</v>
      </c>
      <c r="E11" s="8" t="s">
        <v>1054</v>
      </c>
      <c r="F11" s="9" t="s">
        <v>706</v>
      </c>
      <c r="G11" s="9"/>
      <c r="H11" s="11"/>
      <c r="I11" s="49"/>
      <c r="J11" s="49"/>
      <c r="K11" s="48" t="str">
        <f t="shared" ca="1" si="0"/>
        <v>created_date 	date default on null  	sysdate not null,</v>
      </c>
    </row>
    <row r="12" spans="1:11" x14ac:dyDescent="0.25">
      <c r="A12" s="9"/>
      <c r="B12" s="9"/>
      <c r="C12" s="48" t="s">
        <v>297</v>
      </c>
      <c r="D12" s="9" t="s">
        <v>290</v>
      </c>
      <c r="E12" s="8" t="s">
        <v>1054</v>
      </c>
      <c r="F12" s="9" t="s">
        <v>706</v>
      </c>
      <c r="G12" s="9"/>
      <c r="H12" s="11"/>
      <c r="I12" s="49"/>
      <c r="J12" s="49"/>
      <c r="K12" s="48" t="str">
        <f t="shared" ca="1" si="0"/>
        <v>last_updated_date 	date default on null  	sysdate not null,</v>
      </c>
    </row>
    <row r="13" spans="1:11" x14ac:dyDescent="0.25">
      <c r="A13" s="9"/>
      <c r="B13" s="9"/>
      <c r="C13" s="48" t="s">
        <v>298</v>
      </c>
      <c r="D13" s="9" t="s">
        <v>294</v>
      </c>
      <c r="E13" s="8"/>
      <c r="F13" s="9"/>
      <c r="G13" s="9"/>
      <c r="H13" s="11"/>
      <c r="I13" s="49"/>
      <c r="J13" s="49"/>
      <c r="K13" s="48" t="str">
        <f t="shared" ca="1" si="0"/>
        <v>created_by 	varchar2(30),</v>
      </c>
    </row>
    <row r="14" spans="1:11" x14ac:dyDescent="0.25">
      <c r="A14" s="9"/>
      <c r="B14" s="9"/>
      <c r="C14" s="48" t="s">
        <v>299</v>
      </c>
      <c r="D14" s="9" t="s">
        <v>294</v>
      </c>
      <c r="E14" s="8"/>
      <c r="F14" s="9"/>
      <c r="G14" s="9"/>
      <c r="H14" s="11"/>
      <c r="I14" s="49"/>
      <c r="J14" s="49"/>
      <c r="K14" s="48" t="str">
        <f t="shared" ca="1" si="0"/>
        <v>last_updated_by 	varchar2(30),</v>
      </c>
    </row>
    <row r="15" spans="1:11" x14ac:dyDescent="0.25">
      <c r="A15" s="9"/>
      <c r="B15" s="9"/>
      <c r="C15" s="48" t="s">
        <v>2222</v>
      </c>
      <c r="D15" s="9" t="s">
        <v>286</v>
      </c>
      <c r="E15" s="8" t="s">
        <v>1054</v>
      </c>
      <c r="F15" s="9"/>
      <c r="G15" s="9"/>
      <c r="H15" s="11"/>
      <c r="I15" s="49"/>
      <c r="J15" s="49"/>
      <c r="K15" s="48" t="str">
        <f t="shared" ca="1" si="0"/>
        <v>case_number 	int not null,</v>
      </c>
    </row>
    <row r="16" spans="1:11" x14ac:dyDescent="0.25">
      <c r="A16" s="9"/>
      <c r="B16" s="9"/>
      <c r="C16" s="49" t="s">
        <v>2223</v>
      </c>
      <c r="D16" s="9" t="s">
        <v>458</v>
      </c>
      <c r="E16" s="8" t="s">
        <v>1054</v>
      </c>
      <c r="F16" s="9"/>
      <c r="G16" s="9"/>
      <c r="H16" s="11"/>
      <c r="I16" s="49"/>
      <c r="J16" s="49"/>
      <c r="K16" s="48" t="str">
        <f t="shared" ca="1" si="0"/>
        <v>contract_number 	varchar2(20) not null,</v>
      </c>
    </row>
    <row r="17" spans="1:11" x14ac:dyDescent="0.25">
      <c r="A17" s="9"/>
      <c r="B17" s="9"/>
      <c r="C17" s="48" t="s">
        <v>2226</v>
      </c>
      <c r="D17" s="9" t="s">
        <v>286</v>
      </c>
      <c r="E17" s="11" t="s">
        <v>314</v>
      </c>
      <c r="G17" s="50" t="s">
        <v>2224</v>
      </c>
      <c r="H17" s="11"/>
      <c r="I17" s="49"/>
      <c r="J17" s="49"/>
      <c r="K17" s="48" t="str">
        <f t="shared" ca="1" si="0"/>
        <v>wh_id 	int,
CONSTRAINT PK_WAREHOUSE_DOCUMENT PRIMARY KEY (id));</v>
      </c>
    </row>
    <row r="18" spans="1:11" x14ac:dyDescent="0.25">
      <c r="A18" s="9"/>
      <c r="B18" s="9"/>
      <c r="C18" s="48" t="s">
        <v>2261</v>
      </c>
      <c r="D18" s="9" t="s">
        <v>286</v>
      </c>
      <c r="E18" s="11"/>
      <c r="G18" s="50"/>
      <c r="H18" s="11"/>
      <c r="I18" s="49"/>
      <c r="J18" s="49"/>
    </row>
    <row r="19" spans="1:11" x14ac:dyDescent="0.25">
      <c r="A19" s="9"/>
      <c r="B19" s="9"/>
      <c r="C19" s="48" t="s">
        <v>2235</v>
      </c>
      <c r="D19" s="9" t="s">
        <v>290</v>
      </c>
      <c r="E19" s="8"/>
      <c r="F19" s="9"/>
      <c r="G19" s="9" t="s">
        <v>1157</v>
      </c>
      <c r="H19" s="11"/>
      <c r="I19" s="49"/>
      <c r="J19" s="49"/>
      <c r="K19" s="48" t="str">
        <f t="shared" ca="1" si="0"/>
        <v>expected_receive_date 	date,</v>
      </c>
    </row>
    <row r="20" spans="1:11" x14ac:dyDescent="0.25">
      <c r="A20" s="9"/>
      <c r="B20" s="9"/>
      <c r="C20" s="48" t="s">
        <v>2225</v>
      </c>
      <c r="D20" s="9" t="s">
        <v>290</v>
      </c>
      <c r="E20" s="8"/>
      <c r="F20" s="9"/>
      <c r="G20" s="9" t="s">
        <v>1157</v>
      </c>
      <c r="H20" s="11"/>
      <c r="I20" s="49"/>
      <c r="J20" s="49"/>
      <c r="K20" s="48" t="str">
        <f t="shared" ca="1" si="0"/>
        <v>actual_receive_date 	date,</v>
      </c>
    </row>
    <row r="21" spans="1:11" x14ac:dyDescent="0.25">
      <c r="A21" s="9"/>
      <c r="B21" s="9" t="s">
        <v>2259</v>
      </c>
      <c r="C21" s="48" t="s">
        <v>2258</v>
      </c>
      <c r="D21" s="9" t="s">
        <v>290</v>
      </c>
      <c r="E21" s="8"/>
      <c r="F21" s="9"/>
      <c r="G21" s="9" t="s">
        <v>1157</v>
      </c>
      <c r="H21" s="11"/>
      <c r="I21" s="49"/>
      <c r="J21" s="49"/>
      <c r="K21" s="48" t="str">
        <f t="shared" ca="1" si="0"/>
        <v>wh_date 	date,</v>
      </c>
    </row>
    <row r="22" spans="1:11" ht="30" x14ac:dyDescent="0.25">
      <c r="A22" s="9"/>
      <c r="B22" s="9"/>
      <c r="C22" s="48" t="s">
        <v>2241</v>
      </c>
      <c r="D22" s="9" t="s">
        <v>286</v>
      </c>
      <c r="E22" s="8"/>
      <c r="F22" s="9"/>
      <c r="G22" s="27" t="s">
        <v>2242</v>
      </c>
      <c r="H22" s="11"/>
      <c r="I22" s="49"/>
      <c r="J22" s="49"/>
      <c r="K22" s="48" t="str">
        <f t="shared" ca="1" si="0"/>
        <v>wh_document_type 	int,</v>
      </c>
    </row>
    <row r="23" spans="1:11" x14ac:dyDescent="0.25">
      <c r="C23" s="49" t="s">
        <v>2227</v>
      </c>
      <c r="D23" s="9" t="s">
        <v>286</v>
      </c>
      <c r="K23" s="48" t="str">
        <f t="shared" ca="1" si="0"/>
        <v>commodities_id 	int,
CONSTRAINT PK_WAREHOUSE_DOCUMENT PRIMARY KEY (id));</v>
      </c>
    </row>
    <row r="24" spans="1:11" x14ac:dyDescent="0.25">
      <c r="B24" s="29"/>
      <c r="C24" s="49"/>
      <c r="D24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10" sqref="G10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7109375" style="48" customWidth="1"/>
    <col min="8" max="8" width="9.5703125" style="48" bestFit="1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2238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ht="14.25" customHeight="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CORRECTION_DOCUMENT(id 	number(15,0),</v>
      </c>
    </row>
    <row r="6" spans="1:11" x14ac:dyDescent="0.25">
      <c r="A6" s="9"/>
      <c r="B6" s="9"/>
      <c r="C6" s="48" t="s">
        <v>296</v>
      </c>
      <c r="D6" s="9" t="s">
        <v>290</v>
      </c>
      <c r="E6" s="8" t="s">
        <v>1054</v>
      </c>
      <c r="F6" s="9" t="s">
        <v>706</v>
      </c>
      <c r="G6" s="9"/>
      <c r="H6" s="11"/>
      <c r="I6" s="49"/>
      <c r="J6" s="49"/>
      <c r="K6" s="48" t="str">
        <f t="shared" ref="K6:K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created_date 	date default on null  	sysdate not null,</v>
      </c>
    </row>
    <row r="7" spans="1:11" x14ac:dyDescent="0.25">
      <c r="A7" s="9"/>
      <c r="B7" s="9"/>
      <c r="C7" s="48" t="s">
        <v>298</v>
      </c>
      <c r="D7" s="9" t="s">
        <v>294</v>
      </c>
      <c r="E7" s="8"/>
      <c r="F7" s="9"/>
      <c r="G7" s="9"/>
      <c r="H7" s="11"/>
      <c r="I7" s="49"/>
      <c r="J7" s="49"/>
      <c r="K7" s="48" t="str">
        <f t="shared" ca="1" si="0"/>
        <v>created_by 	varchar2(30),</v>
      </c>
    </row>
    <row r="8" spans="1:11" x14ac:dyDescent="0.25">
      <c r="A8" s="9"/>
      <c r="B8" s="9"/>
      <c r="C8" s="48" t="s">
        <v>2239</v>
      </c>
      <c r="D8" s="9" t="s">
        <v>286</v>
      </c>
      <c r="E8" s="11" t="s">
        <v>314</v>
      </c>
      <c r="G8" s="50" t="s">
        <v>2240</v>
      </c>
      <c r="H8" s="11"/>
      <c r="I8" s="49"/>
      <c r="J8" s="49"/>
      <c r="K8" s="48" t="str">
        <f ca="1">IF(E8="P","create table " &amp; $C$1 &amp; "(","") &amp; C8 &amp; " " &amp; CHAR(9)  &amp; D8 &amp; IF(F8&lt;&gt;""," default on null ","") &amp; IF(F8&lt;&gt;"",IF(IFERROR(FIND("varchar2",D8,1),0)&gt;0,"'" &amp; F8 &amp; "'"," " &amp; CHAR(9) &amp; F8),"") &amp; IF(OR(IFERROR(FIND("M",E8,1),0)&gt;0)," not null","") &amp; "," &amp; IF(INDIRECT(ADDRESS(ROW()+1,COLUMN(),4))=0,CHAR(10) &amp; "CONSTRAINT PK_" &amp; $C$1 &amp; " PRIMARY KEY (id));","")</f>
        <v>wh_document_id 	int,
CONSTRAINT PK_CORRECTION_DOCUMENT PRIMARY KEY (id));</v>
      </c>
    </row>
    <row r="9" spans="1:11" ht="90" x14ac:dyDescent="0.25">
      <c r="A9" s="9"/>
      <c r="B9" s="9"/>
      <c r="C9" s="48" t="s">
        <v>2243</v>
      </c>
      <c r="D9" s="9" t="s">
        <v>712</v>
      </c>
      <c r="E9" s="8"/>
      <c r="F9" s="9"/>
      <c r="G9" s="27" t="s">
        <v>2260</v>
      </c>
      <c r="H9" s="11"/>
      <c r="I9" s="49"/>
      <c r="J9" s="49"/>
    </row>
    <row r="10" spans="1:11" ht="60" x14ac:dyDescent="0.25">
      <c r="A10" s="9"/>
      <c r="B10" s="9"/>
      <c r="C10" s="48" t="s">
        <v>2244</v>
      </c>
      <c r="D10" s="9" t="s">
        <v>286</v>
      </c>
      <c r="E10" s="8"/>
      <c r="F10" s="9"/>
      <c r="G10" s="27" t="s">
        <v>2245</v>
      </c>
      <c r="H10" s="11"/>
      <c r="I10" s="49"/>
      <c r="J10" s="49"/>
      <c r="K10" s="48" t="str">
        <f t="shared" ref="K10:K13" ca="1" si="1">IF(E10="P","create table " &amp; $C$1 &amp; "(","") &amp; C10 &amp; " " &amp; CHAR(9)  &amp; D10 &amp; IF(F10&lt;&gt;""," default on null ","") &amp; IF(F10&lt;&gt;"",IF(IFERROR(FIND("varchar2",D10,1),0)&gt;0,"'" &amp; F10 &amp; "'"," " &amp; CHAR(9) &amp; F10),"") &amp; IF(OR(IFERROR(FIND("M",E10,1),0)&gt;0)," not null","") &amp; "," &amp; IF(INDIRECT(ADDRESS(ROW()+1,COLUMN(),4))=0,CHAR(10) &amp; "CONSTRAINT PK_" &amp; $C$1 &amp; " PRIMARY KEY (id));","")</f>
        <v>change_id 	int,
CONSTRAINT PK_CORRECTION_DOCUMENT PRIMARY KEY (id));</v>
      </c>
    </row>
    <row r="11" spans="1:11" x14ac:dyDescent="0.25">
      <c r="A11" s="9"/>
      <c r="B11" s="9"/>
      <c r="C11" s="55" t="s">
        <v>2262</v>
      </c>
      <c r="D11" s="9" t="s">
        <v>286</v>
      </c>
      <c r="E11" s="8"/>
      <c r="F11" s="9"/>
      <c r="G11" s="27" t="s">
        <v>2052</v>
      </c>
      <c r="H11" s="11"/>
      <c r="I11" s="49"/>
      <c r="J11" s="49"/>
    </row>
    <row r="12" spans="1:11" x14ac:dyDescent="0.25">
      <c r="A12" s="9"/>
      <c r="B12" s="9"/>
      <c r="C12" s="48" t="s">
        <v>2263</v>
      </c>
      <c r="D12" s="9" t="s">
        <v>286</v>
      </c>
      <c r="E12" s="8"/>
      <c r="F12" s="9"/>
      <c r="G12" s="27" t="s">
        <v>901</v>
      </c>
      <c r="H12" s="11"/>
      <c r="I12" s="49"/>
      <c r="J12" s="49"/>
    </row>
    <row r="13" spans="1:11" x14ac:dyDescent="0.25">
      <c r="C13" s="49" t="s">
        <v>526</v>
      </c>
      <c r="D13" s="9" t="s">
        <v>290</v>
      </c>
      <c r="G13" s="9" t="s">
        <v>1157</v>
      </c>
      <c r="K13" s="48" t="str">
        <f t="shared" ca="1" si="1"/>
        <v>start_eff_date 	date,
CONSTRAINT PK_CORRECTION_DOCUMENT PRIMARY KEY (id));</v>
      </c>
    </row>
    <row r="14" spans="1:11" x14ac:dyDescent="0.25">
      <c r="C14" s="49" t="s">
        <v>527</v>
      </c>
      <c r="D14" s="9" t="s">
        <v>290</v>
      </c>
      <c r="G14" s="9" t="s">
        <v>1157</v>
      </c>
    </row>
    <row r="15" spans="1:11" x14ac:dyDescent="0.25">
      <c r="C15" s="49" t="s">
        <v>1893</v>
      </c>
      <c r="D15" s="9" t="s">
        <v>9</v>
      </c>
    </row>
    <row r="16" spans="1:11" x14ac:dyDescent="0.25">
      <c r="B16" s="29"/>
      <c r="C16" s="49" t="s">
        <v>734</v>
      </c>
      <c r="D16" s="9" t="s">
        <v>712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" sqref="C1"/>
    </sheetView>
  </sheetViews>
  <sheetFormatPr defaultRowHeight="15" x14ac:dyDescent="0.25"/>
  <cols>
    <col min="1" max="1" width="9.140625" style="48"/>
    <col min="2" max="2" width="25.7109375" style="48" customWidth="1"/>
    <col min="3" max="3" width="28.42578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7109375" style="48" customWidth="1"/>
    <col min="8" max="8" width="9.5703125" style="48" bestFit="1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2264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ht="14.25" customHeight="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STATE_TRANSACTION_MATRIX(id 	int,</v>
      </c>
    </row>
    <row r="6" spans="1:11" x14ac:dyDescent="0.25">
      <c r="A6" s="9"/>
      <c r="B6" s="9"/>
      <c r="C6" s="48" t="s">
        <v>296</v>
      </c>
      <c r="D6" s="9" t="s">
        <v>290</v>
      </c>
      <c r="E6" s="8" t="s">
        <v>1054</v>
      </c>
      <c r="F6" s="9" t="s">
        <v>706</v>
      </c>
      <c r="G6" s="9"/>
      <c r="H6" s="11"/>
      <c r="I6" s="4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created_date 	date default on null  	sysdate not null,</v>
      </c>
    </row>
    <row r="7" spans="1:11" x14ac:dyDescent="0.25">
      <c r="A7" s="9"/>
      <c r="B7" s="9"/>
      <c r="C7" s="48" t="s">
        <v>298</v>
      </c>
      <c r="D7" s="9" t="s">
        <v>294</v>
      </c>
      <c r="E7" s="8"/>
      <c r="F7" s="9"/>
      <c r="G7" s="9"/>
      <c r="H7" s="11"/>
      <c r="I7" s="49"/>
      <c r="J7" s="49"/>
      <c r="K7" s="48" t="str">
        <f t="shared" ca="1" si="0"/>
        <v>created_by 	varchar2(30),</v>
      </c>
    </row>
    <row r="8" spans="1:11" x14ac:dyDescent="0.25">
      <c r="A8" s="9"/>
      <c r="B8" s="9"/>
      <c r="C8" s="55" t="s">
        <v>908</v>
      </c>
      <c r="D8" s="9" t="s">
        <v>645</v>
      </c>
      <c r="E8" s="11"/>
      <c r="G8" s="50" t="s">
        <v>2274</v>
      </c>
      <c r="H8" s="11"/>
      <c r="I8" s="49"/>
      <c r="J8" s="49"/>
      <c r="K8" s="48" t="str">
        <f t="shared" ca="1" si="0"/>
        <v>module 	varchar2(3),</v>
      </c>
    </row>
    <row r="9" spans="1:11" x14ac:dyDescent="0.25">
      <c r="A9" s="9"/>
      <c r="B9" s="9"/>
      <c r="C9" s="55" t="s">
        <v>2265</v>
      </c>
      <c r="D9" s="9" t="s">
        <v>286</v>
      </c>
      <c r="E9" s="8"/>
      <c r="F9" s="9"/>
      <c r="G9" s="27"/>
      <c r="H9" s="11"/>
      <c r="I9" s="49"/>
      <c r="J9" s="49"/>
      <c r="K9" s="48" t="str">
        <f t="shared" ca="1" si="0"/>
        <v>work_flow 	int,</v>
      </c>
    </row>
    <row r="10" spans="1:11" x14ac:dyDescent="0.25">
      <c r="A10" s="9"/>
      <c r="B10" s="9"/>
      <c r="C10" s="55" t="s">
        <v>2087</v>
      </c>
      <c r="D10" s="9" t="s">
        <v>286</v>
      </c>
      <c r="E10" s="8" t="s">
        <v>314</v>
      </c>
      <c r="F10" s="9"/>
      <c r="G10" s="27" t="s">
        <v>2090</v>
      </c>
      <c r="H10" s="11"/>
      <c r="I10" s="49"/>
      <c r="J10" s="49"/>
      <c r="K10" s="48" t="str">
        <f t="shared" ca="1" si="0"/>
        <v>rule_id 	int,</v>
      </c>
    </row>
    <row r="11" spans="1:11" x14ac:dyDescent="0.25">
      <c r="A11" s="9"/>
      <c r="B11" s="9"/>
      <c r="C11" s="55" t="s">
        <v>2266</v>
      </c>
      <c r="D11" s="9" t="s">
        <v>6</v>
      </c>
      <c r="E11" s="8"/>
      <c r="F11" s="9"/>
      <c r="G11" s="27"/>
      <c r="H11" s="11"/>
      <c r="I11" s="49"/>
      <c r="J11" s="49"/>
      <c r="K11" s="48" t="str">
        <f t="shared" ca="1" si="0"/>
        <v>expected_rule_output 	varchar2(10),</v>
      </c>
    </row>
    <row r="12" spans="1:11" x14ac:dyDescent="0.25">
      <c r="A12" s="9"/>
      <c r="B12" s="9"/>
      <c r="C12" s="55" t="s">
        <v>946</v>
      </c>
      <c r="D12" s="9" t="s">
        <v>712</v>
      </c>
      <c r="E12" s="8"/>
      <c r="F12" s="9"/>
      <c r="G12" s="27" t="s">
        <v>2267</v>
      </c>
      <c r="H12" s="11"/>
      <c r="I12" s="49"/>
      <c r="J12" s="49"/>
      <c r="K12" s="48" t="str">
        <f t="shared" ca="1" si="0"/>
        <v>object_type 	varchar2(1),</v>
      </c>
    </row>
    <row r="13" spans="1:11" x14ac:dyDescent="0.25">
      <c r="C13" s="55" t="s">
        <v>949</v>
      </c>
      <c r="D13" s="9" t="s">
        <v>286</v>
      </c>
      <c r="E13" s="48" t="s">
        <v>314</v>
      </c>
      <c r="G13" s="9" t="s">
        <v>958</v>
      </c>
      <c r="K13" s="48" t="str">
        <f t="shared" ca="1" si="0"/>
        <v>function_id 	int,</v>
      </c>
    </row>
    <row r="14" spans="1:11" x14ac:dyDescent="0.25">
      <c r="C14" s="55" t="s">
        <v>824</v>
      </c>
      <c r="D14" s="9" t="s">
        <v>645</v>
      </c>
      <c r="G14" s="9"/>
      <c r="K14" s="48" t="str">
        <f t="shared" ca="1" si="0"/>
        <v>step 	varchar2(3),
CONSTRAINT PK_STATE_TRANSACTION_MATRIX PRIMARY KEY (id));</v>
      </c>
    </row>
    <row r="15" spans="1:11" x14ac:dyDescent="0.25">
      <c r="C15" s="55" t="s">
        <v>2273</v>
      </c>
      <c r="D15" s="9" t="s">
        <v>6</v>
      </c>
      <c r="G15" s="9" t="s">
        <v>2275</v>
      </c>
    </row>
    <row r="16" spans="1:11" x14ac:dyDescent="0.25">
      <c r="C16" s="55" t="s">
        <v>649</v>
      </c>
      <c r="D16" s="9" t="s">
        <v>6</v>
      </c>
      <c r="G16" s="9" t="s">
        <v>2276</v>
      </c>
      <c r="K16" s="48" t="str">
        <f t="shared" ca="1" si="0"/>
        <v>action 	varchar2(10),</v>
      </c>
    </row>
    <row r="17" spans="2:11" x14ac:dyDescent="0.25">
      <c r="B17" s="29"/>
      <c r="C17" s="49" t="s">
        <v>734</v>
      </c>
      <c r="D17" s="9" t="s">
        <v>712</v>
      </c>
      <c r="F17" s="61" t="s">
        <v>707</v>
      </c>
      <c r="K17" s="48" t="str">
        <f t="shared" ca="1" si="0"/>
        <v>status 	varchar2(1) default on null 'A',
CONSTRAINT PK_STATE_TRANSACTION_MATRIX PRIMARY KEY (id));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8" sqref="G8"/>
    </sheetView>
  </sheetViews>
  <sheetFormatPr defaultRowHeight="15" x14ac:dyDescent="0.25"/>
  <cols>
    <col min="2" max="2" width="21.28515625" customWidth="1"/>
    <col min="3" max="3" width="22.85546875" bestFit="1" customWidth="1"/>
    <col min="4" max="4" width="19.85546875" customWidth="1"/>
    <col min="5" max="5" width="15.42578125" customWidth="1"/>
    <col min="6" max="6" width="10" customWidth="1"/>
    <col min="7" max="7" width="26.140625" customWidth="1"/>
    <col min="8" max="8" width="10.5703125" customWidth="1"/>
    <col min="9" max="9" width="10" customWidth="1"/>
    <col min="10" max="10" width="12.42578125" customWidth="1"/>
  </cols>
  <sheetData>
    <row r="1" spans="1:11" x14ac:dyDescent="0.25">
      <c r="A1" s="1"/>
      <c r="B1" s="2" t="s">
        <v>0</v>
      </c>
      <c r="C1" s="1" t="s">
        <v>2298</v>
      </c>
      <c r="D1" s="1"/>
      <c r="E1" s="1"/>
      <c r="F1" s="1"/>
      <c r="G1" s="1"/>
      <c r="H1" s="48"/>
      <c r="I1" s="48"/>
      <c r="J1" s="48"/>
      <c r="K1" s="48"/>
    </row>
    <row r="2" spans="1:11" x14ac:dyDescent="0.25">
      <c r="A2" s="1"/>
      <c r="B2" s="1"/>
      <c r="C2" s="1"/>
      <c r="D2" s="1"/>
      <c r="E2" s="1"/>
      <c r="F2" s="1"/>
      <c r="G2" s="1"/>
      <c r="H2" s="48"/>
      <c r="I2" s="48"/>
      <c r="J2" s="48"/>
      <c r="K2" s="48"/>
    </row>
    <row r="3" spans="1:1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02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  <c r="K4" s="48"/>
    </row>
    <row r="5" spans="1:11" x14ac:dyDescent="0.25">
      <c r="A5" s="8"/>
      <c r="B5" s="8"/>
      <c r="C5" s="8" t="s">
        <v>603</v>
      </c>
      <c r="D5" s="9" t="s">
        <v>2311</v>
      </c>
      <c r="E5" s="8" t="s">
        <v>7</v>
      </c>
      <c r="F5" s="48"/>
      <c r="G5" s="36" t="s">
        <v>293</v>
      </c>
      <c r="H5" s="48"/>
      <c r="I5" s="48"/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WH_DOCUMENT(ID 	NUMBER(10,0),</v>
      </c>
    </row>
    <row r="6" spans="1:11" x14ac:dyDescent="0.25">
      <c r="A6" s="9"/>
      <c r="B6" s="9"/>
      <c r="C6" s="48" t="s">
        <v>2299</v>
      </c>
      <c r="D6" s="9" t="s">
        <v>2311</v>
      </c>
      <c r="E6" s="8"/>
      <c r="F6" s="9"/>
      <c r="G6" s="9"/>
      <c r="H6" s="11"/>
      <c r="I6" s="4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VERSION 	NUMBER(10,0),</v>
      </c>
    </row>
    <row r="7" spans="1:11" x14ac:dyDescent="0.25">
      <c r="A7" s="9"/>
      <c r="B7" s="9"/>
      <c r="C7" s="48" t="s">
        <v>2001</v>
      </c>
      <c r="D7" s="9" t="s">
        <v>2311</v>
      </c>
      <c r="E7" s="8"/>
      <c r="F7" s="9"/>
      <c r="G7" s="9" t="s">
        <v>2318</v>
      </c>
      <c r="H7" s="11"/>
      <c r="I7" s="49"/>
      <c r="J7" s="49"/>
      <c r="K7" s="48" t="str">
        <f t="shared" ca="1" si="0"/>
        <v>CREDIT_APP_ID 	NUMBER(10,0),</v>
      </c>
    </row>
    <row r="8" spans="1:11" ht="45" x14ac:dyDescent="0.25">
      <c r="A8" s="9"/>
      <c r="B8" s="9"/>
      <c r="C8" s="55" t="s">
        <v>2300</v>
      </c>
      <c r="D8" s="9" t="s">
        <v>2311</v>
      </c>
      <c r="E8" s="11"/>
      <c r="F8" s="48"/>
      <c r="G8" s="27" t="s">
        <v>2317</v>
      </c>
      <c r="H8" s="11"/>
      <c r="I8" s="49"/>
      <c r="J8" s="49"/>
      <c r="K8" s="48" t="str">
        <f t="shared" ca="1" si="0"/>
        <v>DOC_TYPE 	NUMBER(10,0),</v>
      </c>
    </row>
    <row r="9" spans="1:11" x14ac:dyDescent="0.25">
      <c r="A9" s="9"/>
      <c r="B9" s="9"/>
      <c r="C9" s="55" t="s">
        <v>2301</v>
      </c>
      <c r="D9" s="9" t="s">
        <v>2312</v>
      </c>
      <c r="E9" s="8"/>
      <c r="F9" s="9"/>
      <c r="G9" s="27"/>
      <c r="H9" s="11"/>
      <c r="I9" s="49"/>
      <c r="J9" s="49"/>
      <c r="K9" s="48" t="str">
        <f t="shared" ca="1" si="0"/>
        <v>BATCH_ID 	NUMBER(30,0),</v>
      </c>
    </row>
    <row r="10" spans="1:11" x14ac:dyDescent="0.25">
      <c r="A10" s="9"/>
      <c r="B10" s="9"/>
      <c r="C10" s="55" t="s">
        <v>2302</v>
      </c>
      <c r="D10" s="9" t="s">
        <v>2311</v>
      </c>
      <c r="E10" s="8"/>
      <c r="F10" s="9"/>
      <c r="G10" s="27"/>
      <c r="H10" s="11"/>
      <c r="I10" s="49"/>
      <c r="J10" s="49"/>
      <c r="K10" s="48" t="str">
        <f t="shared" ca="1" si="0"/>
        <v>ORDER_BY 	NUMBER(10,0),</v>
      </c>
    </row>
    <row r="11" spans="1:11" x14ac:dyDescent="0.25">
      <c r="A11" s="9"/>
      <c r="B11" s="9"/>
      <c r="C11" s="55" t="s">
        <v>2303</v>
      </c>
      <c r="D11" s="9" t="s">
        <v>2313</v>
      </c>
      <c r="E11" s="8"/>
      <c r="F11" s="9"/>
      <c r="G11" s="27"/>
      <c r="H11" s="11"/>
      <c r="I11" s="49"/>
      <c r="J11" s="49"/>
      <c r="K11" s="48" t="str">
        <f t="shared" ca="1" si="0"/>
        <v>ESTIMATE_DATE 	DATE,</v>
      </c>
    </row>
    <row r="12" spans="1:11" ht="16.5" customHeight="1" x14ac:dyDescent="0.25">
      <c r="A12" s="9"/>
      <c r="B12" s="9"/>
      <c r="C12" s="55" t="s">
        <v>2304</v>
      </c>
      <c r="D12" s="9" t="s">
        <v>2311</v>
      </c>
      <c r="E12" s="8"/>
      <c r="F12" s="9"/>
      <c r="G12" s="27" t="s">
        <v>2319</v>
      </c>
      <c r="H12" s="11"/>
      <c r="I12" s="49"/>
      <c r="J12" s="49"/>
      <c r="K12" s="48" t="str">
        <f t="shared" ca="1" si="0"/>
        <v>WH_CODE_ID 	NUMBER(10,0),</v>
      </c>
    </row>
    <row r="13" spans="1:11" x14ac:dyDescent="0.25">
      <c r="A13" s="48"/>
      <c r="B13" s="48"/>
      <c r="C13" s="55" t="s">
        <v>2305</v>
      </c>
      <c r="D13" s="9" t="s">
        <v>2313</v>
      </c>
      <c r="E13" s="48"/>
      <c r="F13" s="48"/>
      <c r="G13" s="9"/>
      <c r="H13" s="48"/>
      <c r="I13" s="48"/>
      <c r="J13" s="48"/>
      <c r="K13" s="48" t="str">
        <f t="shared" ca="1" si="0"/>
        <v>WH_LODGE_DATE 	DATE,</v>
      </c>
    </row>
    <row r="14" spans="1:11" x14ac:dyDescent="0.25">
      <c r="A14" s="48"/>
      <c r="B14" s="48"/>
      <c r="C14" s="55" t="s">
        <v>621</v>
      </c>
      <c r="D14" s="9" t="s">
        <v>2313</v>
      </c>
      <c r="E14" s="48"/>
      <c r="F14" s="48"/>
      <c r="G14" s="9"/>
      <c r="H14" s="48"/>
      <c r="I14" s="48"/>
      <c r="J14" s="48"/>
      <c r="K14" s="48" t="str">
        <f t="shared" ca="1" si="0"/>
        <v>CREATED_DATE 	DATE,
CONSTRAINT PK_WH_DOCUMENT PRIMARY KEY (id));</v>
      </c>
    </row>
    <row r="15" spans="1:11" x14ac:dyDescent="0.25">
      <c r="A15" s="48"/>
      <c r="B15" s="48"/>
      <c r="C15" s="55" t="s">
        <v>620</v>
      </c>
      <c r="D15" s="9" t="s">
        <v>2314</v>
      </c>
      <c r="E15" s="48"/>
      <c r="F15" s="48"/>
      <c r="G15" s="9"/>
      <c r="H15" s="48"/>
      <c r="I15" s="48"/>
      <c r="J15" s="48"/>
      <c r="K15" s="48"/>
    </row>
    <row r="16" spans="1:11" x14ac:dyDescent="0.25">
      <c r="A16" s="48"/>
      <c r="B16" s="48"/>
      <c r="C16" s="55" t="s">
        <v>2306</v>
      </c>
      <c r="D16" s="9" t="s">
        <v>2314</v>
      </c>
      <c r="E16" s="48"/>
      <c r="F16" s="48"/>
      <c r="G16" s="9"/>
      <c r="H16" s="48"/>
      <c r="I16" s="48"/>
      <c r="J16" s="48"/>
      <c r="K16" s="48" t="str">
        <f t="shared" ca="1" si="0"/>
        <v>LAST_UPDATED_BY 	VARCHAR2(35 BYTE),</v>
      </c>
    </row>
    <row r="17" spans="1:11" x14ac:dyDescent="0.25">
      <c r="A17" s="48"/>
      <c r="B17" s="29"/>
      <c r="C17" s="49" t="s">
        <v>2307</v>
      </c>
      <c r="D17" s="9" t="s">
        <v>2313</v>
      </c>
      <c r="E17" s="48"/>
      <c r="F17" s="61"/>
      <c r="G17" s="48"/>
      <c r="H17" s="48"/>
      <c r="I17" s="48"/>
      <c r="J17" s="48"/>
      <c r="K17" s="48" t="str">
        <f t="shared" ca="1" si="0"/>
        <v>LAST_UPDATED_DATE 	DATE,
CONSTRAINT PK_WH_DOCUMENT PRIMARY KEY (id));</v>
      </c>
    </row>
    <row r="18" spans="1:11" x14ac:dyDescent="0.25">
      <c r="A18" s="48"/>
      <c r="B18" s="48"/>
      <c r="C18" s="48" t="s">
        <v>2308</v>
      </c>
      <c r="D18" s="48" t="s">
        <v>2311</v>
      </c>
      <c r="E18" s="48"/>
      <c r="F18" s="48"/>
      <c r="G18" s="48"/>
      <c r="H18" s="48"/>
      <c r="I18" s="48"/>
      <c r="J18" s="48"/>
      <c r="K18" s="48"/>
    </row>
    <row r="19" spans="1:11" x14ac:dyDescent="0.25">
      <c r="A19" s="48"/>
      <c r="B19" s="48"/>
      <c r="C19" s="48" t="s">
        <v>2309</v>
      </c>
      <c r="D19" s="48" t="s">
        <v>2311</v>
      </c>
      <c r="E19" s="48"/>
      <c r="F19" s="48"/>
      <c r="G19" s="48"/>
      <c r="H19" s="48"/>
      <c r="I19" s="48"/>
      <c r="J19" s="48"/>
      <c r="K19" s="48"/>
    </row>
    <row r="20" spans="1:11" ht="33" customHeight="1" x14ac:dyDescent="0.25">
      <c r="A20" s="48"/>
      <c r="B20" s="48"/>
      <c r="C20" s="48" t="s">
        <v>10</v>
      </c>
      <c r="D20" s="48" t="s">
        <v>2315</v>
      </c>
      <c r="E20" s="48"/>
      <c r="F20" s="48"/>
      <c r="G20" s="48" t="s">
        <v>2320</v>
      </c>
      <c r="H20" s="48"/>
      <c r="I20" s="48"/>
      <c r="J20" s="48"/>
      <c r="K20" s="48"/>
    </row>
    <row r="21" spans="1:11" x14ac:dyDescent="0.25">
      <c r="C21" t="s">
        <v>2310</v>
      </c>
      <c r="D21" t="s">
        <v>2316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23" sqref="A1:XFD1048576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2321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2311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WH_CAVET_INFO(ID 	NUMBER(10,0),</v>
      </c>
    </row>
    <row r="6" spans="1:11" x14ac:dyDescent="0.25">
      <c r="A6" s="9"/>
      <c r="B6" s="9"/>
      <c r="C6" s="48" t="s">
        <v>620</v>
      </c>
      <c r="D6" s="9" t="s">
        <v>2314</v>
      </c>
      <c r="E6" s="8"/>
      <c r="F6" s="9"/>
      <c r="G6" s="9"/>
      <c r="H6" s="11"/>
      <c r="I6" s="4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CREATED_BY 	VARCHAR2(35 BYTE),</v>
      </c>
    </row>
    <row r="7" spans="1:11" x14ac:dyDescent="0.25">
      <c r="A7" s="9"/>
      <c r="B7" s="9"/>
      <c r="C7" s="48" t="s">
        <v>2307</v>
      </c>
      <c r="D7" s="9" t="s">
        <v>2313</v>
      </c>
      <c r="E7" s="8"/>
      <c r="F7" s="9"/>
      <c r="G7" s="9" t="s">
        <v>2318</v>
      </c>
      <c r="H7" s="11"/>
      <c r="I7" s="49"/>
      <c r="J7" s="49"/>
      <c r="K7" s="48" t="str">
        <f t="shared" ca="1" si="0"/>
        <v>LAST_UPDATED_DATE 	DATE,</v>
      </c>
    </row>
    <row r="8" spans="1:11" ht="15" customHeight="1" x14ac:dyDescent="0.25">
      <c r="A8" s="9"/>
      <c r="B8" s="9"/>
      <c r="C8" s="55" t="s">
        <v>2306</v>
      </c>
      <c r="D8" s="9" t="s">
        <v>2314</v>
      </c>
      <c r="E8" s="11"/>
      <c r="G8" s="27" t="s">
        <v>2317</v>
      </c>
      <c r="H8" s="11"/>
      <c r="I8" s="49"/>
      <c r="J8" s="49"/>
      <c r="K8" s="48" t="str">
        <f t="shared" ca="1" si="0"/>
        <v>LAST_UPDATED_BY 	VARCHAR2(35 BYTE),</v>
      </c>
    </row>
    <row r="9" spans="1:11" x14ac:dyDescent="0.25">
      <c r="A9" s="9"/>
      <c r="B9" s="9"/>
      <c r="C9" s="55" t="s">
        <v>621</v>
      </c>
      <c r="D9" s="9" t="s">
        <v>2313</v>
      </c>
      <c r="E9" s="8"/>
      <c r="F9" s="9"/>
      <c r="G9" s="27"/>
      <c r="H9" s="11"/>
      <c r="I9" s="49"/>
      <c r="J9" s="49"/>
      <c r="K9" s="48" t="str">
        <f t="shared" ca="1" si="0"/>
        <v>CREATED_DATE 	DATE,</v>
      </c>
    </row>
    <row r="10" spans="1:11" x14ac:dyDescent="0.25">
      <c r="A10" s="9"/>
      <c r="B10" s="9"/>
      <c r="C10" s="55" t="s">
        <v>2322</v>
      </c>
      <c r="D10" s="9" t="s">
        <v>2311</v>
      </c>
      <c r="E10" s="8"/>
      <c r="F10" s="9"/>
      <c r="G10" s="27" t="s">
        <v>2331</v>
      </c>
      <c r="H10" s="11"/>
      <c r="I10" s="49"/>
      <c r="J10" s="49"/>
      <c r="K10" s="48" t="str">
        <f t="shared" ca="1" si="0"/>
        <v>WH_DOC_ID 	NUMBER(10,0),</v>
      </c>
    </row>
    <row r="11" spans="1:11" x14ac:dyDescent="0.25">
      <c r="A11" s="9"/>
      <c r="B11" s="9"/>
      <c r="C11" s="55" t="s">
        <v>1585</v>
      </c>
      <c r="D11" s="9" t="s">
        <v>2316</v>
      </c>
      <c r="E11" s="8"/>
      <c r="F11" s="9"/>
      <c r="G11" s="27"/>
      <c r="H11" s="11"/>
      <c r="I11" s="49"/>
      <c r="J11" s="49"/>
      <c r="K11" s="48" t="str">
        <f t="shared" ca="1" si="0"/>
        <v>BRAND 	VARCHAR2(20 BYTE),</v>
      </c>
    </row>
    <row r="12" spans="1:11" ht="16.5" customHeight="1" x14ac:dyDescent="0.25">
      <c r="A12" s="9"/>
      <c r="B12" s="9"/>
      <c r="C12" s="55" t="s">
        <v>2323</v>
      </c>
      <c r="D12" s="9" t="s">
        <v>2316</v>
      </c>
      <c r="E12" s="8"/>
      <c r="F12" s="9"/>
      <c r="G12" s="27"/>
      <c r="H12" s="11"/>
      <c r="I12" s="49"/>
      <c r="J12" s="49"/>
      <c r="K12" s="48" t="str">
        <f t="shared" ca="1" si="0"/>
        <v>MODEL_CODE 	VARCHAR2(20 BYTE),</v>
      </c>
    </row>
    <row r="13" spans="1:11" x14ac:dyDescent="0.25">
      <c r="C13" s="55" t="s">
        <v>2324</v>
      </c>
      <c r="D13" s="9" t="s">
        <v>2325</v>
      </c>
      <c r="G13" s="9"/>
      <c r="K13" s="48" t="str">
        <f t="shared" ca="1" si="0"/>
        <v>COLOR 	VARCHAR2(10 BYTE),</v>
      </c>
    </row>
    <row r="14" spans="1:11" x14ac:dyDescent="0.25">
      <c r="C14" s="55" t="s">
        <v>2326</v>
      </c>
      <c r="D14" s="9" t="s">
        <v>2325</v>
      </c>
      <c r="G14" s="9"/>
      <c r="K14" s="48" t="str">
        <f t="shared" ca="1" si="0"/>
        <v>ENGINE 	VARCHAR2(10 BYTE),
CONSTRAINT PK_WH_CAVET_INFO PRIMARY KEY (id));</v>
      </c>
    </row>
    <row r="15" spans="1:11" x14ac:dyDescent="0.25">
      <c r="C15" s="55" t="s">
        <v>2327</v>
      </c>
      <c r="D15" s="9" t="s">
        <v>2316</v>
      </c>
      <c r="G15" s="9"/>
    </row>
    <row r="16" spans="1:11" x14ac:dyDescent="0.25">
      <c r="C16" s="55" t="s">
        <v>2328</v>
      </c>
      <c r="D16" s="9" t="s">
        <v>2316</v>
      </c>
      <c r="G16" s="9"/>
      <c r="K16" s="48" t="str">
        <f t="shared" ca="1" si="0"/>
        <v>N_PLATE 	VARCHAR2(20 BYTE),</v>
      </c>
    </row>
    <row r="17" spans="2:11" x14ac:dyDescent="0.25">
      <c r="B17" s="29"/>
      <c r="C17" s="49" t="s">
        <v>2329</v>
      </c>
      <c r="D17" s="9" t="s">
        <v>2316</v>
      </c>
      <c r="F17" s="61"/>
      <c r="K17" s="48" t="str">
        <f t="shared" ca="1" si="0"/>
        <v>CAVET_NUMBER 	VARCHAR2(20 BYTE),
CONSTRAINT PK_WH_CAVET_INFO PRIMARY KEY (id));</v>
      </c>
    </row>
    <row r="18" spans="2:11" x14ac:dyDescent="0.25">
      <c r="C18" s="48" t="s">
        <v>2330</v>
      </c>
      <c r="D18" s="48" t="s">
        <v>2311</v>
      </c>
    </row>
    <row r="19" spans="2:11" x14ac:dyDescent="0.25">
      <c r="C19" s="48" t="s">
        <v>2299</v>
      </c>
      <c r="D19" s="48" t="s">
        <v>2311</v>
      </c>
    </row>
    <row r="20" spans="2:11" ht="21.75" customHeight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E26" sqref="E26"/>
    </sheetView>
  </sheetViews>
  <sheetFormatPr defaultRowHeight="15" x14ac:dyDescent="0.25"/>
  <cols>
    <col min="2" max="2" width="25.7109375" customWidth="1"/>
    <col min="3" max="3" width="27.28515625" bestFit="1" customWidth="1"/>
    <col min="4" max="4" width="12.85546875" bestFit="1" customWidth="1"/>
    <col min="5" max="5" width="17.85546875" customWidth="1"/>
    <col min="6" max="6" width="12.85546875" customWidth="1"/>
    <col min="7" max="7" width="21.5703125" style="23" customWidth="1"/>
    <col min="8" max="8" width="19.85546875" customWidth="1"/>
    <col min="9" max="9" width="25.28515625" bestFit="1" customWidth="1"/>
    <col min="10" max="10" width="12" customWidth="1"/>
    <col min="11" max="11" width="40.5703125" bestFit="1" customWidth="1"/>
    <col min="12" max="12" width="10.42578125" bestFit="1" customWidth="1"/>
  </cols>
  <sheetData>
    <row r="1" spans="1:12" x14ac:dyDescent="0.25">
      <c r="A1" s="1"/>
      <c r="B1" s="2" t="s">
        <v>0</v>
      </c>
      <c r="C1" s="1" t="s">
        <v>309</v>
      </c>
      <c r="D1" s="1"/>
      <c r="E1" s="1"/>
      <c r="F1" s="1"/>
      <c r="G1" s="17"/>
    </row>
    <row r="2" spans="1:12" x14ac:dyDescent="0.25">
      <c r="A2" s="1"/>
      <c r="B2" s="1"/>
      <c r="C2" s="1"/>
      <c r="D2" s="1"/>
      <c r="E2" s="1"/>
      <c r="F2" s="1"/>
      <c r="G2" s="17"/>
    </row>
    <row r="4" spans="1:12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8" t="s">
        <v>595</v>
      </c>
      <c r="H4" s="6" t="s">
        <v>12</v>
      </c>
      <c r="I4" s="6" t="s">
        <v>13</v>
      </c>
      <c r="J4" s="6" t="s">
        <v>14</v>
      </c>
      <c r="K4" s="6" t="s">
        <v>1103</v>
      </c>
    </row>
    <row r="5" spans="1:12" x14ac:dyDescent="0.25">
      <c r="A5" s="8"/>
      <c r="B5" s="8"/>
      <c r="C5" s="8" t="s">
        <v>20</v>
      </c>
      <c r="D5" s="9" t="s">
        <v>591</v>
      </c>
      <c r="E5" s="8" t="s">
        <v>7</v>
      </c>
      <c r="F5" s="10"/>
      <c r="G5" s="19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CUST_PERSONAL_INFO(id 	number(13,0),</v>
      </c>
    </row>
    <row r="6" spans="1:12" ht="45" x14ac:dyDescent="0.25">
      <c r="A6" s="8"/>
      <c r="B6" s="8" t="s">
        <v>1216</v>
      </c>
      <c r="C6" s="8" t="s">
        <v>575</v>
      </c>
      <c r="D6" s="9" t="s">
        <v>458</v>
      </c>
      <c r="E6" s="8" t="s">
        <v>1104</v>
      </c>
      <c r="F6" s="10"/>
      <c r="G6" s="19" t="s">
        <v>1886</v>
      </c>
      <c r="J6" s="12"/>
      <c r="K6" s="48" t="str">
        <f t="shared" ref="K6:K2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mc_cust_code 	varchar2(20) not null,</v>
      </c>
    </row>
    <row r="7" spans="1:12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20"/>
      <c r="J7" s="12"/>
      <c r="K7" s="48" t="str">
        <f t="shared" ca="1" si="0"/>
        <v>record_status 	varchar2(1) default on null 'A' not null,</v>
      </c>
    </row>
    <row r="8" spans="1:12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20"/>
      <c r="H8" s="11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2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20"/>
      <c r="H9" s="11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  <c r="L9" s="48"/>
    </row>
    <row r="10" spans="1:12" x14ac:dyDescent="0.25">
      <c r="A10" s="9"/>
      <c r="B10" s="9"/>
      <c r="C10" t="s">
        <v>298</v>
      </c>
      <c r="D10" s="9" t="s">
        <v>294</v>
      </c>
      <c r="E10" s="8"/>
      <c r="F10" s="9"/>
      <c r="G10" s="20"/>
      <c r="H10" s="11" t="s">
        <v>271</v>
      </c>
      <c r="I10" s="12" t="s">
        <v>25</v>
      </c>
      <c r="J10" s="12"/>
      <c r="K10" s="48" t="str">
        <f t="shared" ca="1" si="0"/>
        <v>created_by 	varchar2(30),</v>
      </c>
      <c r="L10" s="48"/>
    </row>
    <row r="11" spans="1:12" x14ac:dyDescent="0.25">
      <c r="A11" s="9"/>
      <c r="B11" s="9"/>
      <c r="C11" t="s">
        <v>299</v>
      </c>
      <c r="D11" s="9" t="s">
        <v>294</v>
      </c>
      <c r="E11" s="8"/>
      <c r="F11" s="9"/>
      <c r="G11" s="20"/>
      <c r="H11" s="11" t="s">
        <v>271</v>
      </c>
      <c r="I11" s="12" t="s">
        <v>29</v>
      </c>
      <c r="J11" s="12"/>
      <c r="K11" s="48" t="str">
        <f t="shared" ca="1" si="0"/>
        <v>last_updated_by 	varchar2(30),</v>
      </c>
      <c r="L11" s="48"/>
    </row>
    <row r="12" spans="1:12" x14ac:dyDescent="0.25">
      <c r="A12" s="9"/>
      <c r="B12" s="9" t="s">
        <v>1055</v>
      </c>
      <c r="C12" s="8" t="s">
        <v>300</v>
      </c>
      <c r="D12" s="9" t="s">
        <v>294</v>
      </c>
      <c r="E12" s="8" t="s">
        <v>573</v>
      </c>
      <c r="F12" s="9"/>
      <c r="G12" s="20" t="s">
        <v>1102</v>
      </c>
      <c r="H12" s="11" t="s">
        <v>271</v>
      </c>
      <c r="I12" s="12" t="s">
        <v>630</v>
      </c>
      <c r="J12" s="12"/>
      <c r="K12" s="48" t="str">
        <f t="shared" ca="1" si="0"/>
        <v>core_cust_code 	varchar2(30),</v>
      </c>
      <c r="L12" s="48"/>
    </row>
    <row r="13" spans="1:12" x14ac:dyDescent="0.25">
      <c r="A13" s="9"/>
      <c r="B13" s="9" t="s">
        <v>996</v>
      </c>
      <c r="C13" s="12" t="s">
        <v>301</v>
      </c>
      <c r="D13" s="9" t="s">
        <v>9</v>
      </c>
      <c r="E13" s="9" t="s">
        <v>1054</v>
      </c>
      <c r="F13" s="9"/>
      <c r="G13" s="20"/>
      <c r="H13" s="11" t="s">
        <v>271</v>
      </c>
      <c r="I13" s="12" t="s">
        <v>129</v>
      </c>
      <c r="J13" s="12"/>
      <c r="K13" s="48" t="str">
        <f t="shared" ca="1" si="0"/>
        <v>cust_name 	varchar2(100) not null,</v>
      </c>
      <c r="L13" s="48"/>
    </row>
    <row r="14" spans="1:12" x14ac:dyDescent="0.25">
      <c r="A14" s="9"/>
      <c r="B14" s="9" t="s">
        <v>998</v>
      </c>
      <c r="C14" s="12" t="s">
        <v>302</v>
      </c>
      <c r="D14" s="9" t="s">
        <v>9</v>
      </c>
      <c r="E14" s="9"/>
      <c r="F14" s="9"/>
      <c r="G14" s="20"/>
      <c r="H14" s="11" t="s">
        <v>271</v>
      </c>
      <c r="I14" s="12" t="s">
        <v>130</v>
      </c>
      <c r="J14" s="12"/>
      <c r="K14" s="48" t="str">
        <f t="shared" ca="1" si="0"/>
        <v>short_cust_name 	varchar2(100),</v>
      </c>
      <c r="L14" s="48"/>
    </row>
    <row r="15" spans="1:12" x14ac:dyDescent="0.25">
      <c r="A15" s="9"/>
      <c r="B15" s="9" t="s">
        <v>997</v>
      </c>
      <c r="C15" s="12" t="s">
        <v>308</v>
      </c>
      <c r="D15" s="9" t="s">
        <v>9</v>
      </c>
      <c r="E15" s="9"/>
      <c r="F15" s="9"/>
      <c r="G15" s="20"/>
      <c r="H15" s="11" t="s">
        <v>271</v>
      </c>
      <c r="I15" s="12" t="s">
        <v>131</v>
      </c>
      <c r="J15" s="12"/>
      <c r="K15" s="48" t="str">
        <f t="shared" ca="1" si="0"/>
        <v>other_cust_name 	varchar2(100),</v>
      </c>
      <c r="L15" s="48"/>
    </row>
    <row r="16" spans="1:12" x14ac:dyDescent="0.25">
      <c r="A16" s="9"/>
      <c r="B16" s="9" t="s">
        <v>999</v>
      </c>
      <c r="C16" s="12" t="s">
        <v>798</v>
      </c>
      <c r="D16" s="9" t="s">
        <v>591</v>
      </c>
      <c r="E16" s="11" t="s">
        <v>1105</v>
      </c>
      <c r="G16" s="13" t="s">
        <v>799</v>
      </c>
      <c r="H16" s="11"/>
      <c r="I16" s="12"/>
      <c r="J16" s="12"/>
      <c r="K16" s="48" t="str">
        <f t="shared" ca="1" si="0"/>
        <v>identity_id 	number(13,0) not null,</v>
      </c>
      <c r="L16" s="48"/>
    </row>
    <row r="17" spans="1:12" s="30" customFormat="1" ht="30" x14ac:dyDescent="0.25">
      <c r="A17" s="51"/>
      <c r="B17" s="51" t="s">
        <v>1000</v>
      </c>
      <c r="C17" s="51" t="s">
        <v>159</v>
      </c>
      <c r="D17" s="52" t="s">
        <v>286</v>
      </c>
      <c r="E17" s="51"/>
      <c r="G17" s="24" t="s">
        <v>1204</v>
      </c>
      <c r="H17" s="30" t="s">
        <v>271</v>
      </c>
      <c r="I17" s="30" t="s">
        <v>159</v>
      </c>
      <c r="J17" s="51"/>
      <c r="K17" s="48" t="str">
        <f t="shared" ca="1" si="0"/>
        <v>gender 	int,</v>
      </c>
      <c r="L17" s="48"/>
    </row>
    <row r="18" spans="1:12" x14ac:dyDescent="0.25">
      <c r="A18" s="12"/>
      <c r="B18" s="12" t="s">
        <v>1001</v>
      </c>
      <c r="C18" s="12" t="s">
        <v>303</v>
      </c>
      <c r="D18" s="12" t="s">
        <v>290</v>
      </c>
      <c r="E18" s="12"/>
      <c r="G18" s="22" t="s">
        <v>1157</v>
      </c>
      <c r="H18" s="11" t="s">
        <v>271</v>
      </c>
      <c r="I18" t="s">
        <v>143</v>
      </c>
      <c r="J18" s="12"/>
      <c r="K18" s="48" t="str">
        <f t="shared" ca="1" si="0"/>
        <v>birth_date 	date,</v>
      </c>
      <c r="L18" s="48"/>
    </row>
    <row r="19" spans="1:12" x14ac:dyDescent="0.25">
      <c r="A19" s="12"/>
      <c r="B19" s="12" t="s">
        <v>1002</v>
      </c>
      <c r="C19" s="12" t="s">
        <v>463</v>
      </c>
      <c r="D19" s="9" t="s">
        <v>8</v>
      </c>
      <c r="E19" s="12"/>
      <c r="G19" s="22"/>
      <c r="H19" t="s">
        <v>271</v>
      </c>
      <c r="I19" t="s">
        <v>152</v>
      </c>
      <c r="J19" s="12"/>
      <c r="K19" s="48" t="str">
        <f t="shared" ca="1" si="0"/>
        <v>household_reg_number 	varchar2(50),</v>
      </c>
      <c r="L19" s="48"/>
    </row>
    <row r="20" spans="1:12" ht="30" x14ac:dyDescent="0.25">
      <c r="A20" s="12"/>
      <c r="B20" s="12"/>
      <c r="C20" s="12" t="s">
        <v>464</v>
      </c>
      <c r="D20" s="15" t="s">
        <v>286</v>
      </c>
      <c r="E20" s="15" t="s">
        <v>314</v>
      </c>
      <c r="G20" s="24" t="s">
        <v>808</v>
      </c>
      <c r="H20" t="s">
        <v>271</v>
      </c>
      <c r="I20" t="s">
        <v>154</v>
      </c>
      <c r="J20" s="12"/>
      <c r="K20" s="48" t="str">
        <f t="shared" ca="1" si="0"/>
        <v>household_reg_type_id 	int,</v>
      </c>
      <c r="L20" s="48"/>
    </row>
    <row r="21" spans="1:12" x14ac:dyDescent="0.25">
      <c r="A21" s="12"/>
      <c r="B21" s="12" t="s">
        <v>1003</v>
      </c>
      <c r="C21" s="12" t="s">
        <v>473</v>
      </c>
      <c r="D21" s="15" t="s">
        <v>290</v>
      </c>
      <c r="E21" s="15"/>
      <c r="G21" s="20" t="s">
        <v>1157</v>
      </c>
      <c r="H21" t="s">
        <v>271</v>
      </c>
      <c r="I21" t="s">
        <v>170</v>
      </c>
      <c r="J21" s="12"/>
      <c r="K21" s="48" t="str">
        <f t="shared" ca="1" si="0"/>
        <v>household_reg_issue_date 	date,</v>
      </c>
      <c r="L21" s="48"/>
    </row>
    <row r="22" spans="1:12" x14ac:dyDescent="0.25">
      <c r="A22" s="12"/>
      <c r="B22" s="12" t="s">
        <v>1004</v>
      </c>
      <c r="C22" s="12" t="s">
        <v>474</v>
      </c>
      <c r="D22" s="9" t="s">
        <v>9</v>
      </c>
      <c r="E22" s="15"/>
      <c r="G22" s="20"/>
      <c r="H22" t="s">
        <v>271</v>
      </c>
      <c r="I22" t="s">
        <v>174</v>
      </c>
      <c r="J22" s="12"/>
      <c r="K22" s="48" t="str">
        <f t="shared" ca="1" si="0"/>
        <v>household_reg_issue_place 	varchar2(100),</v>
      </c>
      <c r="L22" s="48"/>
    </row>
    <row r="23" spans="1:12" x14ac:dyDescent="0.25">
      <c r="A23" s="12"/>
      <c r="B23" s="12" t="s">
        <v>1005</v>
      </c>
      <c r="C23" s="12" t="s">
        <v>469</v>
      </c>
      <c r="D23" s="9" t="s">
        <v>8</v>
      </c>
      <c r="E23" s="15"/>
      <c r="G23" s="20"/>
      <c r="H23" t="s">
        <v>271</v>
      </c>
      <c r="I23" t="s">
        <v>163</v>
      </c>
      <c r="J23" s="12"/>
      <c r="K23" s="48" t="str">
        <f t="shared" ca="1" si="0"/>
        <v>home_phone 	varchar2(50),</v>
      </c>
      <c r="L23" s="48"/>
    </row>
    <row r="24" spans="1:12" ht="30" x14ac:dyDescent="0.25">
      <c r="A24" s="12"/>
      <c r="B24" s="12" t="s">
        <v>1006</v>
      </c>
      <c r="C24" t="s">
        <v>491</v>
      </c>
      <c r="D24" s="9" t="s">
        <v>286</v>
      </c>
      <c r="E24" s="15" t="s">
        <v>314</v>
      </c>
      <c r="G24" s="24" t="s">
        <v>809</v>
      </c>
      <c r="H24" t="s">
        <v>271</v>
      </c>
      <c r="I24" t="s">
        <v>189</v>
      </c>
      <c r="J24" s="12"/>
      <c r="K24" s="48" t="str">
        <f t="shared" ca="1" si="0"/>
        <v>marital_status 	int,</v>
      </c>
      <c r="L24" s="48"/>
    </row>
    <row r="25" spans="1:12" x14ac:dyDescent="0.25">
      <c r="A25" s="12"/>
      <c r="B25" s="12" t="s">
        <v>1007</v>
      </c>
      <c r="C25" s="12" t="s">
        <v>713</v>
      </c>
      <c r="D25" s="9" t="s">
        <v>712</v>
      </c>
      <c r="G25" s="23" t="s">
        <v>714</v>
      </c>
      <c r="J25" s="12"/>
      <c r="K25" s="48" t="str">
        <f t="shared" ca="1" si="0"/>
        <v>is_prospect 	varchar2(1),
CONSTRAINT PK_CUST_PERSONAL_INFO PRIMARY KEY (id));</v>
      </c>
      <c r="L25" s="48"/>
    </row>
    <row r="26" spans="1:12" x14ac:dyDescent="0.25">
      <c r="A26" s="12"/>
      <c r="B26" s="12"/>
      <c r="J26" s="12"/>
    </row>
    <row r="27" spans="1:12" x14ac:dyDescent="0.25">
      <c r="A27" s="12"/>
      <c r="B27" s="12"/>
      <c r="J27" s="12"/>
    </row>
    <row r="28" spans="1:12" x14ac:dyDescent="0.25">
      <c r="A28" s="12"/>
      <c r="B28" s="12"/>
      <c r="C28" s="12"/>
      <c r="D28" s="12"/>
      <c r="E28" s="12"/>
      <c r="F28" s="12"/>
      <c r="G28" s="22"/>
      <c r="J28" s="12"/>
    </row>
    <row r="29" spans="1:12" x14ac:dyDescent="0.25">
      <c r="A29" s="12"/>
      <c r="B29" s="12"/>
      <c r="C29" s="12"/>
      <c r="D29" s="12"/>
      <c r="E29" s="12"/>
      <c r="F29" s="12"/>
      <c r="G29" s="22"/>
      <c r="J29" s="12"/>
    </row>
    <row r="30" spans="1:12" x14ac:dyDescent="0.25">
      <c r="A30" s="12"/>
      <c r="B30" s="12"/>
      <c r="C30" s="12"/>
      <c r="D30" s="12"/>
      <c r="E30" s="12"/>
      <c r="F30" s="12"/>
      <c r="G30" s="22"/>
      <c r="J30" s="12"/>
    </row>
    <row r="31" spans="1:12" x14ac:dyDescent="0.25">
      <c r="A31" s="12"/>
      <c r="B31" s="12"/>
      <c r="C31" s="12"/>
      <c r="D31" s="12"/>
      <c r="E31" s="12"/>
      <c r="F31" s="12"/>
      <c r="G31" s="22"/>
      <c r="J31" s="12"/>
    </row>
    <row r="32" spans="1:12" x14ac:dyDescent="0.25">
      <c r="A32" s="12"/>
      <c r="B32" s="12"/>
      <c r="C32" s="12"/>
      <c r="D32" s="12"/>
      <c r="E32" s="12"/>
      <c r="F32" s="12"/>
      <c r="G32" s="22"/>
      <c r="H32" s="11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22"/>
      <c r="H33" s="11"/>
      <c r="I33" s="12"/>
      <c r="J33" s="12"/>
    </row>
    <row r="34" spans="1:10" x14ac:dyDescent="0.25">
      <c r="A34" s="12"/>
      <c r="B34" s="12"/>
      <c r="C34" s="12"/>
      <c r="D34" s="12"/>
      <c r="E34" s="12"/>
      <c r="F34" s="12"/>
      <c r="G34" s="22"/>
      <c r="H34" s="11"/>
      <c r="I34" s="12"/>
      <c r="J34" s="12"/>
    </row>
    <row r="35" spans="1:10" x14ac:dyDescent="0.25">
      <c r="A35" s="12"/>
      <c r="B35" s="12"/>
      <c r="C35" s="12"/>
      <c r="D35" s="12"/>
      <c r="E35" s="12"/>
      <c r="F35" s="12"/>
      <c r="G35" s="22"/>
      <c r="H35" s="11"/>
      <c r="I35" s="12"/>
      <c r="J35" s="12"/>
    </row>
    <row r="36" spans="1:10" x14ac:dyDescent="0.25">
      <c r="A36" s="12"/>
      <c r="B36" s="12"/>
      <c r="C36" s="12"/>
      <c r="D36" s="12"/>
      <c r="E36" s="12"/>
      <c r="F36" s="12"/>
      <c r="G36" s="22"/>
      <c r="H36" s="11"/>
      <c r="I36" s="12"/>
      <c r="J36" s="12"/>
    </row>
    <row r="37" spans="1:10" x14ac:dyDescent="0.25">
      <c r="A37" s="12"/>
      <c r="B37" s="12"/>
      <c r="C37" s="12"/>
      <c r="D37" s="12"/>
      <c r="E37" s="12"/>
      <c r="F37" s="12"/>
      <c r="G37" s="22"/>
      <c r="H37" s="11"/>
      <c r="I37" s="12"/>
      <c r="J37" s="12"/>
    </row>
    <row r="38" spans="1:10" x14ac:dyDescent="0.25">
      <c r="A38" s="12"/>
      <c r="B38" s="12"/>
      <c r="C38" s="12"/>
      <c r="D38" s="12"/>
      <c r="E38" s="12"/>
      <c r="F38" s="12"/>
      <c r="G38" s="22"/>
      <c r="H38" s="12"/>
      <c r="I38" s="12"/>
      <c r="J38" s="12"/>
    </row>
    <row r="39" spans="1:10" x14ac:dyDescent="0.25">
      <c r="A39" s="12"/>
      <c r="B39" s="12"/>
      <c r="C39" s="12"/>
      <c r="D39" s="12"/>
      <c r="E39" s="12"/>
      <c r="F39" s="12"/>
      <c r="G39" s="22"/>
      <c r="H39" s="12"/>
      <c r="I39" s="12"/>
      <c r="J39" s="12"/>
    </row>
    <row r="40" spans="1:10" x14ac:dyDescent="0.25">
      <c r="A40" s="12"/>
      <c r="B40" s="12"/>
      <c r="C40" s="12"/>
      <c r="D40" s="12"/>
      <c r="E40" s="12"/>
      <c r="F40" s="12"/>
      <c r="G40" s="22"/>
      <c r="H40" s="12"/>
      <c r="I40" s="12"/>
      <c r="J40" s="1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27" sqref="M27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2332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2322</v>
      </c>
      <c r="D5" s="9" t="s">
        <v>2311</v>
      </c>
      <c r="E5" s="8" t="s">
        <v>7</v>
      </c>
      <c r="G5" s="36" t="s">
        <v>2331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WH_MAP_DOC_CODE(WH_DOC_ID 	NUMBER(10,0),</v>
      </c>
    </row>
    <row r="6" spans="1:11" x14ac:dyDescent="0.25">
      <c r="A6" s="9"/>
      <c r="B6" s="9"/>
      <c r="C6" s="48" t="s">
        <v>2304</v>
      </c>
      <c r="D6" s="9" t="s">
        <v>2311</v>
      </c>
      <c r="E6" s="8" t="s">
        <v>7</v>
      </c>
      <c r="F6" s="9"/>
      <c r="G6" s="27" t="s">
        <v>2333</v>
      </c>
      <c r="H6" s="11"/>
      <c r="I6" s="49"/>
      <c r="J6" s="49"/>
      <c r="K6" s="48" t="str">
        <f t="shared" ref="K6:K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 table WH_MAP_DOC_CODE(WH_CODE_ID 	NUMBER(10,0),</v>
      </c>
    </row>
    <row r="7" spans="1:11" x14ac:dyDescent="0.25">
      <c r="A7" s="9"/>
      <c r="B7" s="9"/>
      <c r="C7" s="48" t="s">
        <v>620</v>
      </c>
      <c r="D7" s="9" t="s">
        <v>2314</v>
      </c>
      <c r="E7" s="8"/>
      <c r="F7" s="9"/>
      <c r="G7" s="9"/>
      <c r="H7" s="11"/>
      <c r="I7" s="49"/>
      <c r="J7" s="49"/>
      <c r="K7" s="48" t="str">
        <f t="shared" ca="1" si="0"/>
        <v>CREATED_BY 	VARCHAR2(35 BYTE),</v>
      </c>
    </row>
    <row r="8" spans="1:11" ht="15" customHeight="1" x14ac:dyDescent="0.25">
      <c r="A8" s="9"/>
      <c r="B8" s="9"/>
      <c r="C8" s="55" t="s">
        <v>621</v>
      </c>
      <c r="D8" s="9" t="s">
        <v>2313</v>
      </c>
      <c r="E8" s="11"/>
      <c r="F8" s="48" t="s">
        <v>706</v>
      </c>
      <c r="G8" s="27"/>
      <c r="H8" s="11"/>
      <c r="I8" s="49"/>
      <c r="J8" s="49"/>
      <c r="K8" s="48" t="str">
        <f t="shared" ca="1" si="0"/>
        <v>CREATED_DATE 	DATE default on null  	sysdate,
CONSTRAINT PK_WH_MAP_DOC_CODE PRIMARY KEY (id));</v>
      </c>
    </row>
    <row r="9" spans="1:11" x14ac:dyDescent="0.25">
      <c r="A9" s="9"/>
      <c r="B9" s="9"/>
      <c r="C9" s="55"/>
      <c r="D9" s="9"/>
      <c r="E9" s="8"/>
      <c r="F9" s="9"/>
      <c r="G9" s="27"/>
      <c r="H9" s="11"/>
      <c r="I9" s="49"/>
      <c r="J9" s="49"/>
    </row>
    <row r="10" spans="1:11" x14ac:dyDescent="0.25">
      <c r="A10" s="9"/>
      <c r="B10" s="9"/>
      <c r="C10" s="55"/>
      <c r="D10" s="9"/>
      <c r="E10" s="8"/>
      <c r="F10" s="9"/>
      <c r="G10" s="27"/>
      <c r="H10" s="11"/>
      <c r="I10" s="49"/>
      <c r="J10" s="49"/>
    </row>
    <row r="11" spans="1:11" x14ac:dyDescent="0.25">
      <c r="A11" s="9"/>
      <c r="B11" s="9"/>
      <c r="C11" s="55"/>
      <c r="D11" s="9"/>
      <c r="E11" s="8"/>
      <c r="F11" s="9"/>
      <c r="G11" s="27"/>
      <c r="H11" s="11"/>
      <c r="I11" s="49"/>
      <c r="J11" s="49"/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8" sqref="G8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2334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2311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WH_CODE(ID 	NUMBER(10,0),</v>
      </c>
    </row>
    <row r="6" spans="1:11" x14ac:dyDescent="0.25">
      <c r="A6" s="9"/>
      <c r="B6" s="9"/>
      <c r="C6" s="48" t="s">
        <v>10</v>
      </c>
      <c r="D6" s="9" t="s">
        <v>2311</v>
      </c>
      <c r="E6" s="8"/>
      <c r="F6" s="9"/>
      <c r="G6" s="9" t="s">
        <v>2320</v>
      </c>
      <c r="H6" s="11"/>
      <c r="I6" s="49"/>
      <c r="J6" s="49"/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STATUS 	NUMBER(10,0),</v>
      </c>
    </row>
    <row r="7" spans="1:11" x14ac:dyDescent="0.25">
      <c r="A7" s="9"/>
      <c r="B7" s="9"/>
      <c r="C7" s="48" t="s">
        <v>2335</v>
      </c>
      <c r="D7" s="9" t="s">
        <v>2316</v>
      </c>
      <c r="E7" s="8"/>
      <c r="F7" s="9"/>
      <c r="G7" s="9"/>
      <c r="H7" s="11"/>
      <c r="I7" s="49"/>
      <c r="J7" s="49"/>
      <c r="K7" s="48" t="str">
        <f t="shared" ca="1" si="0"/>
        <v>CODE 	VARCHAR2(20 BYTE),</v>
      </c>
    </row>
    <row r="8" spans="1:11" ht="45" x14ac:dyDescent="0.25">
      <c r="A8" s="9"/>
      <c r="B8" s="9"/>
      <c r="C8" s="55" t="s">
        <v>2300</v>
      </c>
      <c r="D8" s="9" t="s">
        <v>2311</v>
      </c>
      <c r="E8" s="11"/>
      <c r="G8" s="27" t="s">
        <v>2317</v>
      </c>
      <c r="H8" s="11"/>
      <c r="I8" s="49"/>
      <c r="J8" s="49"/>
      <c r="K8" s="48" t="str">
        <f t="shared" ca="1" si="0"/>
        <v>DOC_TYPE 	NUMBER(10,0),</v>
      </c>
    </row>
    <row r="9" spans="1:11" ht="45" x14ac:dyDescent="0.25">
      <c r="A9" s="9"/>
      <c r="B9" s="9"/>
      <c r="C9" s="55" t="s">
        <v>2336</v>
      </c>
      <c r="D9" s="9" t="s">
        <v>2311</v>
      </c>
      <c r="E9" s="8"/>
      <c r="F9" s="9"/>
      <c r="G9" s="27" t="s">
        <v>2337</v>
      </c>
      <c r="H9" s="11"/>
      <c r="I9" s="49"/>
      <c r="J9" s="49"/>
      <c r="K9" s="48" t="str">
        <f t="shared" ca="1" si="0"/>
        <v>MATERIAL 	NUMBER(10,0),
CONSTRAINT PK_WH_CODE PRIMARY KEY (id));</v>
      </c>
    </row>
    <row r="10" spans="1:11" x14ac:dyDescent="0.25">
      <c r="A10" s="9"/>
      <c r="B10" s="9"/>
      <c r="C10" s="55"/>
      <c r="D10" s="9"/>
      <c r="E10" s="8"/>
      <c r="F10" s="9"/>
      <c r="G10" s="27"/>
      <c r="H10" s="11"/>
      <c r="I10" s="49"/>
      <c r="J10" s="49"/>
    </row>
    <row r="11" spans="1:11" x14ac:dyDescent="0.25">
      <c r="A11" s="9"/>
      <c r="B11" s="9"/>
      <c r="C11" s="55"/>
      <c r="D11" s="9"/>
      <c r="E11" s="8"/>
      <c r="F11" s="9"/>
      <c r="G11" s="27"/>
      <c r="H11" s="11"/>
      <c r="I11" s="49"/>
      <c r="J11" s="49"/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6" sqref="G6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2321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2311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WH_CAVET_INFO(ID 	NUMBER(10,0),</v>
      </c>
    </row>
    <row r="6" spans="1:11" x14ac:dyDescent="0.25">
      <c r="A6" s="9"/>
      <c r="B6" s="9"/>
      <c r="C6" s="48" t="s">
        <v>2322</v>
      </c>
      <c r="D6" s="9" t="s">
        <v>2311</v>
      </c>
      <c r="E6" s="8"/>
      <c r="F6" s="9"/>
      <c r="G6" s="9" t="s">
        <v>2331</v>
      </c>
      <c r="H6" s="11"/>
      <c r="I6" s="49"/>
      <c r="J6" s="49"/>
      <c r="K6" s="48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WH_DOC_ID 	NUMBER(10,0),</v>
      </c>
    </row>
    <row r="7" spans="1:11" x14ac:dyDescent="0.25">
      <c r="A7" s="9"/>
      <c r="B7" s="9"/>
      <c r="C7" s="48" t="s">
        <v>620</v>
      </c>
      <c r="D7" s="9" t="s">
        <v>2314</v>
      </c>
      <c r="E7" s="8"/>
      <c r="F7" s="9"/>
      <c r="G7" s="9"/>
      <c r="H7" s="11"/>
      <c r="I7" s="49"/>
      <c r="J7" s="49"/>
      <c r="K7" s="48" t="str">
        <f t="shared" ca="1" si="0"/>
        <v>CREATED_BY 	VARCHAR2(35 BYTE),</v>
      </c>
    </row>
    <row r="8" spans="1:11" ht="15" customHeight="1" x14ac:dyDescent="0.25">
      <c r="A8" s="9"/>
      <c r="B8" s="9"/>
      <c r="C8" s="55" t="s">
        <v>2338</v>
      </c>
      <c r="D8" s="9" t="s">
        <v>2311</v>
      </c>
      <c r="E8" s="11"/>
      <c r="G8" s="27" t="s">
        <v>2346</v>
      </c>
      <c r="H8" s="11"/>
      <c r="I8" s="49"/>
      <c r="J8" s="49"/>
      <c r="K8" s="48" t="str">
        <f t="shared" ca="1" si="0"/>
        <v>OBJECT_TO 	NUMBER(10,0),</v>
      </c>
    </row>
    <row r="9" spans="1:11" x14ac:dyDescent="0.25">
      <c r="A9" s="9"/>
      <c r="B9" s="9"/>
      <c r="C9" s="55" t="s">
        <v>2339</v>
      </c>
      <c r="D9" s="9" t="s">
        <v>2313</v>
      </c>
      <c r="E9" s="8"/>
      <c r="F9" s="9"/>
      <c r="G9" s="27"/>
      <c r="H9" s="11"/>
      <c r="I9" s="49"/>
      <c r="J9" s="49"/>
      <c r="K9" s="48" t="str">
        <f t="shared" ca="1" si="0"/>
        <v>APPOINTMENT_DATE 	DATE,</v>
      </c>
    </row>
    <row r="10" spans="1:11" x14ac:dyDescent="0.25">
      <c r="A10" s="9"/>
      <c r="B10" s="9"/>
      <c r="C10" s="55" t="s">
        <v>2340</v>
      </c>
      <c r="D10" s="9" t="s">
        <v>2313</v>
      </c>
      <c r="E10" s="8"/>
      <c r="F10" s="9"/>
      <c r="G10" s="27"/>
      <c r="H10" s="11"/>
      <c r="I10" s="49"/>
      <c r="J10" s="49"/>
      <c r="K10" s="48" t="str">
        <f t="shared" ca="1" si="0"/>
        <v>EXTENSION_DATE 	DATE,</v>
      </c>
    </row>
    <row r="11" spans="1:11" ht="49.5" customHeight="1" x14ac:dyDescent="0.25">
      <c r="A11" s="9"/>
      <c r="B11" s="9"/>
      <c r="C11" s="55" t="s">
        <v>2341</v>
      </c>
      <c r="D11" s="9" t="s">
        <v>2311</v>
      </c>
      <c r="E11" s="8"/>
      <c r="F11" s="9"/>
      <c r="G11" s="27" t="s">
        <v>2347</v>
      </c>
      <c r="H11" s="11"/>
      <c r="I11" s="49"/>
      <c r="J11" s="49"/>
      <c r="K11" s="48" t="str">
        <f t="shared" ca="1" si="0"/>
        <v>APPROVE_STATUS 	NUMBER(10,0),</v>
      </c>
    </row>
    <row r="12" spans="1:11" ht="16.5" customHeight="1" x14ac:dyDescent="0.25">
      <c r="A12" s="9"/>
      <c r="B12" s="9"/>
      <c r="C12" s="55" t="s">
        <v>2342</v>
      </c>
      <c r="D12" s="9" t="s">
        <v>2313</v>
      </c>
      <c r="E12" s="8"/>
      <c r="F12" s="9"/>
      <c r="G12" s="27"/>
      <c r="H12" s="11"/>
      <c r="I12" s="49"/>
      <c r="J12" s="49"/>
      <c r="K12" s="48" t="str">
        <f t="shared" ca="1" si="0"/>
        <v>APPROVE_DATE 	DATE,</v>
      </c>
    </row>
    <row r="13" spans="1:11" x14ac:dyDescent="0.25">
      <c r="C13" s="55" t="s">
        <v>2343</v>
      </c>
      <c r="D13" s="9" t="s">
        <v>2325</v>
      </c>
      <c r="G13" s="9"/>
      <c r="K13" s="48" t="str">
        <f t="shared" ca="1" si="0"/>
        <v>APPROVE_BY 	VARCHAR2(10 BYTE),</v>
      </c>
    </row>
    <row r="14" spans="1:11" x14ac:dyDescent="0.25">
      <c r="C14" s="55" t="s">
        <v>2344</v>
      </c>
      <c r="D14" s="9" t="s">
        <v>2345</v>
      </c>
      <c r="G14" s="9"/>
      <c r="K14" s="48" t="str">
        <f t="shared" ca="1" si="0"/>
        <v>REJECT_REASON 	NVARCHAR2(10 CHAR),
CONSTRAINT PK_WH_CAVET_INFO PRIMARY KEY (id));</v>
      </c>
    </row>
    <row r="15" spans="1:11" x14ac:dyDescent="0.25">
      <c r="C15" s="55" t="s">
        <v>2330</v>
      </c>
      <c r="D15" s="9" t="s">
        <v>2311</v>
      </c>
      <c r="G15" s="9" t="s">
        <v>2348</v>
      </c>
    </row>
    <row r="16" spans="1:11" x14ac:dyDescent="0.25">
      <c r="C16" s="55" t="s">
        <v>621</v>
      </c>
      <c r="D16" s="9" t="s">
        <v>2313</v>
      </c>
      <c r="G16" s="9"/>
      <c r="K16" s="48" t="str">
        <f t="shared" ca="1" si="0"/>
        <v>CREATED_DATE 	DATE,
CONSTRAINT PK_WH_CAVET_INFO PRIMARY KEY (id));</v>
      </c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5" sqref="G15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2349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2311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WH_DOCUMENT_CHANGE(ID 	NUMBER(10,0),</v>
      </c>
    </row>
    <row r="6" spans="1:11" x14ac:dyDescent="0.25">
      <c r="A6" s="9"/>
      <c r="B6" s="9"/>
      <c r="C6" s="48" t="s">
        <v>2322</v>
      </c>
      <c r="D6" s="9" t="s">
        <v>2311</v>
      </c>
      <c r="E6" s="8"/>
      <c r="F6" s="9"/>
      <c r="G6" s="9" t="s">
        <v>2331</v>
      </c>
      <c r="H6" s="11"/>
      <c r="I6" s="49"/>
      <c r="J6" s="49"/>
      <c r="K6" s="48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WH_DOC_ID 	NUMBER(10,0),</v>
      </c>
    </row>
    <row r="7" spans="1:11" x14ac:dyDescent="0.25">
      <c r="A7" s="9"/>
      <c r="B7" s="9"/>
      <c r="C7" s="48" t="s">
        <v>2330</v>
      </c>
      <c r="D7" s="9" t="s">
        <v>2311</v>
      </c>
      <c r="E7" s="8"/>
      <c r="F7" s="9"/>
      <c r="G7" s="9" t="s">
        <v>2357</v>
      </c>
      <c r="H7" s="11"/>
      <c r="I7" s="49"/>
      <c r="J7" s="49"/>
      <c r="K7" s="48" t="str">
        <f t="shared" ca="1" si="0"/>
        <v>TYPE 	NUMBER(10,0),</v>
      </c>
    </row>
    <row r="8" spans="1:11" ht="15" customHeight="1" x14ac:dyDescent="0.25">
      <c r="A8" s="9"/>
      <c r="B8" s="9"/>
      <c r="C8" s="55" t="s">
        <v>2350</v>
      </c>
      <c r="D8" s="9" t="s">
        <v>2351</v>
      </c>
      <c r="E8" s="11"/>
      <c r="G8" s="27"/>
      <c r="H8" s="11"/>
      <c r="I8" s="49"/>
      <c r="J8" s="49"/>
      <c r="K8" s="48" t="str">
        <f t="shared" ca="1" si="0"/>
        <v>NOTE 	NVARCHAR2(500 CHAR),</v>
      </c>
    </row>
    <row r="9" spans="1:11" x14ac:dyDescent="0.25">
      <c r="A9" s="9"/>
      <c r="B9" s="9"/>
      <c r="C9" s="55" t="s">
        <v>620</v>
      </c>
      <c r="D9" s="9" t="s">
        <v>2314</v>
      </c>
      <c r="E9" s="8"/>
      <c r="F9" s="9"/>
      <c r="G9" s="27"/>
      <c r="H9" s="11"/>
      <c r="I9" s="49"/>
      <c r="J9" s="49"/>
      <c r="K9" s="48" t="str">
        <f t="shared" ca="1" si="0"/>
        <v>CREATED_BY 	VARCHAR2(35 BYTE),</v>
      </c>
    </row>
    <row r="10" spans="1:11" x14ac:dyDescent="0.25">
      <c r="A10" s="9"/>
      <c r="B10" s="9"/>
      <c r="C10" s="55" t="s">
        <v>621</v>
      </c>
      <c r="D10" s="9" t="s">
        <v>2313</v>
      </c>
      <c r="E10" s="8"/>
      <c r="F10" s="9"/>
      <c r="G10" s="27"/>
      <c r="H10" s="11"/>
      <c r="I10" s="49"/>
      <c r="J10" s="49"/>
      <c r="K10" s="48" t="str">
        <f t="shared" ca="1" si="0"/>
        <v>CREATED_DATE 	DATE,</v>
      </c>
    </row>
    <row r="11" spans="1:11" x14ac:dyDescent="0.25">
      <c r="A11" s="9"/>
      <c r="B11" s="9"/>
      <c r="C11" s="55" t="s">
        <v>2352</v>
      </c>
      <c r="D11" s="9" t="s">
        <v>2311</v>
      </c>
      <c r="E11" s="8"/>
      <c r="F11" s="9"/>
      <c r="G11" s="27"/>
      <c r="H11" s="11"/>
      <c r="I11" s="49"/>
      <c r="J11" s="49"/>
      <c r="K11" s="48" t="str">
        <f t="shared" ca="1" si="0"/>
        <v>ID_CODE_TABLE 	NUMBER(10,0),</v>
      </c>
    </row>
    <row r="12" spans="1:11" ht="16.5" customHeight="1" x14ac:dyDescent="0.25">
      <c r="A12" s="9"/>
      <c r="B12" s="9"/>
      <c r="C12" s="55" t="s">
        <v>2353</v>
      </c>
      <c r="D12" s="9" t="s">
        <v>2311</v>
      </c>
      <c r="E12" s="8"/>
      <c r="F12" s="9"/>
      <c r="G12" s="27"/>
      <c r="H12" s="11"/>
      <c r="I12" s="49"/>
      <c r="J12" s="49"/>
      <c r="K12" s="48" t="str">
        <f t="shared" ca="1" si="0"/>
        <v>APPENDIX_CONTRACT 	NUMBER(10,0),</v>
      </c>
    </row>
    <row r="13" spans="1:11" x14ac:dyDescent="0.25">
      <c r="C13" s="55" t="s">
        <v>2354</v>
      </c>
      <c r="D13" s="9" t="s">
        <v>2315</v>
      </c>
      <c r="G13" s="9"/>
      <c r="K13" s="48" t="str">
        <f t="shared" ca="1" si="0"/>
        <v>DOCUMENT_TYPE_ID 	NUMBER,</v>
      </c>
    </row>
    <row r="14" spans="1:11" x14ac:dyDescent="0.25">
      <c r="C14" s="55" t="s">
        <v>2355</v>
      </c>
      <c r="D14" s="9" t="s">
        <v>2356</v>
      </c>
      <c r="G14" s="9"/>
      <c r="K14" s="48" t="str">
        <f t="shared" ca="1" si="0"/>
        <v>SCAN_ID 	VARCHAR2(50 BYTE),
CONSTRAINT PK_WH_DOCUMENT_CHANGE PRIMARY KEY (id));</v>
      </c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21" sqref="I21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2358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2311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WH_LETTER(ID 	NUMBER(10,0),</v>
      </c>
    </row>
    <row r="6" spans="1:11" x14ac:dyDescent="0.25">
      <c r="A6" s="9"/>
      <c r="B6" s="9"/>
      <c r="C6" s="48" t="s">
        <v>2322</v>
      </c>
      <c r="D6" s="9" t="s">
        <v>2311</v>
      </c>
      <c r="E6" s="8"/>
      <c r="F6" s="9"/>
      <c r="G6" s="9" t="s">
        <v>2331</v>
      </c>
      <c r="H6" s="11"/>
      <c r="I6" s="49"/>
      <c r="J6" s="49"/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WH_DOC_ID 	NUMBER(10,0),</v>
      </c>
    </row>
    <row r="7" spans="1:11" x14ac:dyDescent="0.25">
      <c r="A7" s="9"/>
      <c r="B7" s="9"/>
      <c r="C7" s="48" t="s">
        <v>2359</v>
      </c>
      <c r="D7" s="9" t="s">
        <v>2311</v>
      </c>
      <c r="E7" s="8"/>
      <c r="F7" s="9"/>
      <c r="G7" s="9"/>
      <c r="H7" s="11"/>
      <c r="I7" s="49"/>
      <c r="J7" s="49"/>
      <c r="K7" s="48" t="str">
        <f t="shared" ca="1" si="0"/>
        <v>TEMPLATE_ID 	NUMBER(10,0),</v>
      </c>
    </row>
    <row r="8" spans="1:11" ht="15" customHeight="1" x14ac:dyDescent="0.25">
      <c r="A8" s="9"/>
      <c r="B8" s="9"/>
      <c r="C8" s="55" t="s">
        <v>620</v>
      </c>
      <c r="D8" s="9" t="s">
        <v>2314</v>
      </c>
      <c r="E8" s="11"/>
      <c r="G8" s="27"/>
      <c r="H8" s="11"/>
      <c r="I8" s="49"/>
      <c r="J8" s="49"/>
      <c r="K8" s="48" t="str">
        <f t="shared" ca="1" si="0"/>
        <v>CREATED_BY 	VARCHAR2(35 BYTE),</v>
      </c>
    </row>
    <row r="9" spans="1:11" x14ac:dyDescent="0.25">
      <c r="A9" s="9"/>
      <c r="B9" s="9"/>
      <c r="C9" s="55" t="s">
        <v>621</v>
      </c>
      <c r="D9" s="9" t="s">
        <v>2313</v>
      </c>
      <c r="E9" s="8"/>
      <c r="F9" s="9"/>
      <c r="G9" s="27"/>
      <c r="H9" s="11"/>
      <c r="I9" s="49"/>
      <c r="J9" s="49"/>
      <c r="K9" s="48" t="str">
        <f t="shared" ca="1" si="0"/>
        <v>CREATED_DATE 	DATE,
CONSTRAINT PK_WH_LETTER PRIMARY KEY (id));</v>
      </c>
    </row>
    <row r="10" spans="1:11" x14ac:dyDescent="0.25">
      <c r="A10" s="9"/>
      <c r="B10" s="9"/>
      <c r="C10" s="55"/>
      <c r="D10" s="9"/>
      <c r="E10" s="8"/>
      <c r="F10" s="9"/>
      <c r="G10" s="27"/>
      <c r="H10" s="11"/>
      <c r="I10" s="49"/>
      <c r="J10" s="49"/>
    </row>
    <row r="11" spans="1:11" x14ac:dyDescent="0.25">
      <c r="A11" s="9"/>
      <c r="B11" s="9"/>
      <c r="C11" s="55"/>
      <c r="D11" s="9"/>
      <c r="E11" s="8"/>
      <c r="F11" s="9"/>
      <c r="G11" s="27"/>
      <c r="H11" s="11"/>
      <c r="I11" s="49"/>
      <c r="J11" s="49"/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9" sqref="G9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2360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2361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ALLOCATION_HISTORY(ID 	NUMBER(15,0),</v>
      </c>
    </row>
    <row r="6" spans="1:11" x14ac:dyDescent="0.25">
      <c r="A6" s="9"/>
      <c r="B6" s="9"/>
      <c r="C6" s="48" t="s">
        <v>2362</v>
      </c>
      <c r="D6" s="9" t="s">
        <v>2361</v>
      </c>
      <c r="E6" s="8"/>
      <c r="F6" s="9"/>
      <c r="G6" s="9" t="s">
        <v>1938</v>
      </c>
      <c r="H6" s="11"/>
      <c r="I6" s="49"/>
      <c r="J6" s="49"/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ALLOCATION_DETAIL_ID 	NUMBER(15,0),</v>
      </c>
    </row>
    <row r="7" spans="1:11" x14ac:dyDescent="0.25">
      <c r="A7" s="9"/>
      <c r="B7" s="9"/>
      <c r="C7" s="48" t="s">
        <v>621</v>
      </c>
      <c r="D7" s="9" t="s">
        <v>2313</v>
      </c>
      <c r="E7" s="8"/>
      <c r="F7" s="9"/>
      <c r="G7" s="9"/>
      <c r="H7" s="11"/>
      <c r="I7" s="49"/>
      <c r="J7" s="49"/>
      <c r="K7" s="48" t="str">
        <f t="shared" ca="1" si="0"/>
        <v>CREATED_DATE 	DATE,</v>
      </c>
    </row>
    <row r="8" spans="1:11" ht="15" customHeight="1" x14ac:dyDescent="0.25">
      <c r="A8" s="9"/>
      <c r="B8" s="9"/>
      <c r="C8" s="55" t="s">
        <v>620</v>
      </c>
      <c r="D8" s="9" t="s">
        <v>2314</v>
      </c>
      <c r="E8" s="11"/>
      <c r="G8" s="27"/>
      <c r="H8" s="11"/>
      <c r="I8" s="49"/>
      <c r="J8" s="49"/>
      <c r="K8" s="48" t="str">
        <f t="shared" ca="1" si="0"/>
        <v>CREATED_BY 	VARCHAR2(35 BYTE),</v>
      </c>
    </row>
    <row r="9" spans="1:11" x14ac:dyDescent="0.25">
      <c r="A9" s="9"/>
      <c r="B9" s="9"/>
      <c r="C9" s="55" t="s">
        <v>2363</v>
      </c>
      <c r="D9" s="9" t="s">
        <v>2364</v>
      </c>
      <c r="E9" s="8"/>
      <c r="F9" s="9"/>
      <c r="G9" s="27"/>
      <c r="H9" s="11"/>
      <c r="I9" s="49"/>
      <c r="J9" s="49"/>
      <c r="K9" s="48" t="str">
        <f t="shared" ca="1" si="0"/>
        <v>ASSIGNEE_ID 	NUMBER(38,0),</v>
      </c>
    </row>
    <row r="10" spans="1:11" x14ac:dyDescent="0.25">
      <c r="A10" s="9"/>
      <c r="B10" s="9"/>
      <c r="C10" s="55" t="s">
        <v>10</v>
      </c>
      <c r="D10" s="9" t="s">
        <v>2364</v>
      </c>
      <c r="E10" s="8"/>
      <c r="F10" s="9"/>
      <c r="G10" s="27"/>
      <c r="H10" s="11"/>
      <c r="I10" s="49"/>
      <c r="J10" s="49"/>
      <c r="K10" s="48" t="str">
        <f t="shared" ca="1" si="0"/>
        <v>STATUS 	NUMBER(38,0),</v>
      </c>
    </row>
    <row r="11" spans="1:11" x14ac:dyDescent="0.25">
      <c r="A11" s="9"/>
      <c r="B11" s="9"/>
      <c r="C11" s="55" t="s">
        <v>2350</v>
      </c>
      <c r="D11" s="9" t="s">
        <v>2325</v>
      </c>
      <c r="E11" s="8"/>
      <c r="F11" s="9"/>
      <c r="G11" s="27"/>
      <c r="H11" s="11"/>
      <c r="I11" s="49"/>
      <c r="J11" s="49"/>
      <c r="K11" s="48" t="str">
        <f t="shared" ca="1" si="0"/>
        <v>NOTE 	VARCHAR2(10 BYTE),
CONSTRAINT PK_ALLOCATION_HISTORY PRIMARY KEY (id));</v>
      </c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9" sqref="D9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2365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2315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INPUT_MATRIX(ID 	NUMBER,</v>
      </c>
    </row>
    <row r="6" spans="1:11" x14ac:dyDescent="0.25">
      <c r="A6" s="9"/>
      <c r="B6" s="9"/>
      <c r="C6" s="48" t="s">
        <v>2366</v>
      </c>
      <c r="D6" s="9" t="s">
        <v>2364</v>
      </c>
      <c r="E6" s="8"/>
      <c r="F6" s="9"/>
      <c r="G6" s="9" t="s">
        <v>958</v>
      </c>
      <c r="H6" s="11"/>
      <c r="I6" s="49"/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FUNCTION_ID 	NUMBER(38,0),</v>
      </c>
    </row>
    <row r="7" spans="1:11" x14ac:dyDescent="0.25">
      <c r="A7" s="9"/>
      <c r="B7" s="9"/>
      <c r="C7" s="48" t="s">
        <v>1700</v>
      </c>
      <c r="D7" s="9" t="s">
        <v>2367</v>
      </c>
      <c r="E7" s="8"/>
      <c r="F7" s="9"/>
      <c r="G7" s="9"/>
      <c r="H7" s="11"/>
      <c r="I7" s="49"/>
      <c r="J7" s="49"/>
      <c r="K7" s="48" t="str">
        <f t="shared" ca="1" si="0"/>
        <v>CONTRACT_STATUS 	VARCHAR2(100 BYTE),</v>
      </c>
    </row>
    <row r="8" spans="1:11" ht="15" customHeight="1" x14ac:dyDescent="0.25">
      <c r="A8" s="9"/>
      <c r="B8" s="9"/>
      <c r="C8" s="55" t="s">
        <v>2368</v>
      </c>
      <c r="D8" s="9" t="s">
        <v>2367</v>
      </c>
      <c r="E8" s="11"/>
      <c r="G8" s="27"/>
      <c r="H8" s="11"/>
      <c r="I8" s="49"/>
      <c r="J8" s="49"/>
      <c r="K8" s="48" t="str">
        <f t="shared" ca="1" si="0"/>
        <v>CAVET_STATUS 	VARCHAR2(100 BYTE),</v>
      </c>
    </row>
    <row r="9" spans="1:11" x14ac:dyDescent="0.25">
      <c r="A9" s="9"/>
      <c r="B9" s="9"/>
      <c r="C9" s="55" t="s">
        <v>1529</v>
      </c>
      <c r="D9" s="9" t="s">
        <v>2356</v>
      </c>
      <c r="E9" s="8"/>
      <c r="F9" s="9"/>
      <c r="G9" s="27"/>
      <c r="H9" s="11"/>
      <c r="I9" s="49"/>
      <c r="J9" s="49"/>
      <c r="K9" s="48" t="str">
        <f t="shared" ca="1" si="0"/>
        <v>CATEGORY 	VARCHAR2(50 BYTE),</v>
      </c>
    </row>
    <row r="10" spans="1:11" x14ac:dyDescent="0.25">
      <c r="A10" s="9"/>
      <c r="B10" s="9"/>
      <c r="C10" s="55" t="s">
        <v>1528</v>
      </c>
      <c r="D10" s="9" t="s">
        <v>2356</v>
      </c>
      <c r="E10" s="8"/>
      <c r="F10" s="9"/>
      <c r="G10" s="27"/>
      <c r="H10" s="11"/>
      <c r="I10" s="49"/>
      <c r="J10" s="49"/>
      <c r="K10" s="48" t="str">
        <f t="shared" ca="1" si="0"/>
        <v>CODE_GROUP 	VARCHAR2(50 BYTE),</v>
      </c>
    </row>
    <row r="11" spans="1:11" x14ac:dyDescent="0.25">
      <c r="A11" s="9"/>
      <c r="B11" s="9"/>
      <c r="C11" s="55" t="s">
        <v>2369</v>
      </c>
      <c r="D11" s="9" t="s">
        <v>2367</v>
      </c>
      <c r="E11" s="8"/>
      <c r="F11" s="9"/>
      <c r="G11" s="27"/>
      <c r="H11" s="11"/>
      <c r="I11" s="49"/>
      <c r="J11" s="49"/>
      <c r="K11" s="48" t="str">
        <f t="shared" ca="1" si="0"/>
        <v>CAVET_ERR 	VARCHAR2(100 BYTE),</v>
      </c>
    </row>
    <row r="12" spans="1:11" ht="16.5" customHeight="1" x14ac:dyDescent="0.25">
      <c r="A12" s="9"/>
      <c r="B12" s="9"/>
      <c r="C12" s="55" t="s">
        <v>2300</v>
      </c>
      <c r="D12" s="9" t="s">
        <v>2315</v>
      </c>
      <c r="E12" s="8"/>
      <c r="F12" s="9"/>
      <c r="G12" s="27"/>
      <c r="H12" s="11"/>
      <c r="I12" s="49"/>
      <c r="J12" s="49"/>
      <c r="K12" s="48" t="str">
        <f t="shared" ca="1" si="0"/>
        <v>DOC_TYPE 	NUMBER,</v>
      </c>
    </row>
    <row r="13" spans="1:11" x14ac:dyDescent="0.25">
      <c r="C13" s="55" t="s">
        <v>2370</v>
      </c>
      <c r="D13" s="9" t="s">
        <v>2367</v>
      </c>
      <c r="G13" s="9"/>
      <c r="K13" s="48" t="str">
        <f t="shared" ca="1" si="0"/>
        <v>LETTER_STATUS 	VARCHAR2(100 BYTE),
CONSTRAINT PK_INPUT_MATRIX PRIMARY KEY (id));</v>
      </c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6" sqref="D6"/>
    </sheetView>
  </sheetViews>
  <sheetFormatPr defaultRowHeight="15" x14ac:dyDescent="0.25"/>
  <cols>
    <col min="1" max="1" width="9.140625" style="48"/>
    <col min="2" max="2" width="21.28515625" style="48" customWidth="1"/>
    <col min="3" max="3" width="30.2851562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2371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2315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MATRIX_DETAIL(ID 	NUMBER,</v>
      </c>
    </row>
    <row r="6" spans="1:11" x14ac:dyDescent="0.25">
      <c r="A6" s="9"/>
      <c r="B6" s="9"/>
      <c r="C6" s="48" t="s">
        <v>2372</v>
      </c>
      <c r="D6" s="9" t="s">
        <v>2315</v>
      </c>
      <c r="E6" s="8"/>
      <c r="F6" s="9"/>
      <c r="G6" s="9" t="s">
        <v>2376</v>
      </c>
      <c r="H6" s="11"/>
      <c r="I6" s="49"/>
      <c r="J6" s="49"/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STATE_TRANSATION_MATRIX_ID 	NUMBER,</v>
      </c>
    </row>
    <row r="7" spans="1:11" x14ac:dyDescent="0.25">
      <c r="A7" s="9"/>
      <c r="B7" s="9"/>
      <c r="C7" s="48" t="s">
        <v>2373</v>
      </c>
      <c r="D7" s="9" t="s">
        <v>2374</v>
      </c>
      <c r="E7" s="8"/>
      <c r="F7" s="9"/>
      <c r="G7" s="9"/>
      <c r="H7" s="11"/>
      <c r="I7" s="49"/>
      <c r="J7" s="49"/>
      <c r="K7" s="48" t="str">
        <f t="shared" ca="1" si="0"/>
        <v>URL 	VARCHAR2(200 BYTE),</v>
      </c>
    </row>
    <row r="8" spans="1:11" ht="15" customHeight="1" x14ac:dyDescent="0.25">
      <c r="A8" s="9"/>
      <c r="B8" s="9"/>
      <c r="C8" s="55" t="s">
        <v>2330</v>
      </c>
      <c r="D8" s="9" t="s">
        <v>2316</v>
      </c>
      <c r="E8" s="11"/>
      <c r="G8" s="27"/>
      <c r="H8" s="11"/>
      <c r="I8" s="49"/>
      <c r="J8" s="49"/>
      <c r="K8" s="48" t="str">
        <f t="shared" ca="1" si="0"/>
        <v>TYPE 	VARCHAR2(20 BYTE),</v>
      </c>
    </row>
    <row r="9" spans="1:11" x14ac:dyDescent="0.25">
      <c r="A9" s="9"/>
      <c r="B9" s="9"/>
      <c r="C9" s="55" t="s">
        <v>2375</v>
      </c>
      <c r="D9" s="9" t="s">
        <v>2315</v>
      </c>
      <c r="E9" s="8"/>
      <c r="F9" s="9"/>
      <c r="G9" s="27"/>
      <c r="H9" s="11"/>
      <c r="I9" s="49"/>
      <c r="J9" s="49"/>
      <c r="K9" s="48" t="str">
        <f t="shared" ca="1" si="0"/>
        <v>TYPE_ERR 	NUMBER,
CONSTRAINT PK_MATRIX_DETAIL PRIMARY KEY (id));</v>
      </c>
    </row>
    <row r="10" spans="1:11" x14ac:dyDescent="0.25">
      <c r="A10" s="9"/>
      <c r="B10" s="9"/>
      <c r="C10" s="55"/>
      <c r="D10" s="9"/>
      <c r="E10" s="8"/>
      <c r="F10" s="9"/>
      <c r="G10" s="27"/>
      <c r="H10" s="11"/>
      <c r="I10" s="49"/>
      <c r="J10" s="49"/>
    </row>
    <row r="11" spans="1:11" x14ac:dyDescent="0.25">
      <c r="A11" s="9"/>
      <c r="B11" s="9"/>
      <c r="C11" s="55"/>
      <c r="D11" s="9"/>
      <c r="E11" s="8"/>
      <c r="F11" s="9"/>
      <c r="G11" s="27"/>
      <c r="H11" s="11"/>
      <c r="I11" s="49"/>
      <c r="J11" s="49"/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7" sqref="A7:XFD10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5" style="48" customWidth="1"/>
    <col min="8" max="8" width="8.140625" style="48" customWidth="1"/>
    <col min="9" max="9" width="6.5703125" style="48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2390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UDF_DEFINITION(id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 t="s">
        <v>2385</v>
      </c>
      <c r="C11" s="48" t="s">
        <v>2383</v>
      </c>
      <c r="D11" s="9" t="s">
        <v>458</v>
      </c>
      <c r="E11" s="8" t="s">
        <v>1997</v>
      </c>
      <c r="F11" s="9"/>
      <c r="G11" s="27"/>
      <c r="H11" s="11"/>
      <c r="I11" s="49"/>
      <c r="J11" s="49"/>
      <c r="K11" s="48" t="str">
        <f t="shared" ca="1" si="0"/>
        <v>udf_code 	varchar2(20) not null,</v>
      </c>
    </row>
    <row r="12" spans="1:11" x14ac:dyDescent="0.25">
      <c r="B12" s="48" t="s">
        <v>2386</v>
      </c>
      <c r="C12" s="48" t="s">
        <v>2384</v>
      </c>
      <c r="D12" s="9" t="s">
        <v>288</v>
      </c>
      <c r="G12" s="24"/>
      <c r="K12" s="48" t="str">
        <f t="shared" ca="1" si="0"/>
        <v>udf_label 	varchar2(200),</v>
      </c>
    </row>
    <row r="13" spans="1:11" ht="75" x14ac:dyDescent="0.25">
      <c r="B13" s="48" t="s">
        <v>2388</v>
      </c>
      <c r="C13" s="48" t="s">
        <v>2387</v>
      </c>
      <c r="D13" s="9" t="s">
        <v>712</v>
      </c>
      <c r="G13" s="50" t="s">
        <v>2123</v>
      </c>
      <c r="K13" s="48" t="str">
        <f t="shared" ca="1" si="0"/>
        <v>udf_data_type 	varchar2(1),</v>
      </c>
    </row>
    <row r="14" spans="1:11" ht="75" x14ac:dyDescent="0.25">
      <c r="B14" s="29" t="s">
        <v>2399</v>
      </c>
      <c r="C14" s="48" t="s">
        <v>2395</v>
      </c>
      <c r="D14" s="9" t="s">
        <v>712</v>
      </c>
      <c r="G14" s="50" t="s">
        <v>2426</v>
      </c>
      <c r="K14" s="48" t="str">
        <f t="shared" ca="1" si="0"/>
        <v>udf_type 	varchar2(1),</v>
      </c>
    </row>
    <row r="15" spans="1:11" x14ac:dyDescent="0.25">
      <c r="B15" s="29" t="s">
        <v>2400</v>
      </c>
      <c r="C15" s="48" t="s">
        <v>2396</v>
      </c>
      <c r="D15" s="9" t="s">
        <v>286</v>
      </c>
      <c r="E15" s="11"/>
      <c r="F15" s="48">
        <v>0</v>
      </c>
      <c r="G15" s="24"/>
      <c r="K15" s="48" t="str">
        <f t="shared" ca="1" si="0"/>
        <v>min_length 	int default on null  	0,</v>
      </c>
    </row>
    <row r="16" spans="1:11" x14ac:dyDescent="0.25">
      <c r="B16" s="29" t="s">
        <v>2401</v>
      </c>
      <c r="C16" s="48" t="s">
        <v>2397</v>
      </c>
      <c r="D16" s="9" t="s">
        <v>286</v>
      </c>
      <c r="K16" s="48" t="str">
        <f t="shared" ca="1" si="0"/>
        <v>max_length 	int,</v>
      </c>
    </row>
    <row r="17" spans="2:11" x14ac:dyDescent="0.25">
      <c r="B17" s="29" t="s">
        <v>2402</v>
      </c>
      <c r="C17" s="48" t="s">
        <v>2398</v>
      </c>
      <c r="D17" s="9" t="s">
        <v>8</v>
      </c>
      <c r="K17" s="48" t="str">
        <f t="shared" ca="1" si="0"/>
        <v>regular_expression 	varchar2(50),</v>
      </c>
    </row>
    <row r="18" spans="2:11" x14ac:dyDescent="0.25">
      <c r="B18" s="29" t="s">
        <v>2403</v>
      </c>
      <c r="C18" s="48" t="s">
        <v>2389</v>
      </c>
      <c r="D18" s="9" t="s">
        <v>458</v>
      </c>
      <c r="G18" s="48" t="s">
        <v>2404</v>
      </c>
      <c r="K18" s="48" t="str">
        <f t="shared" ca="1" si="0"/>
        <v>category_code 	varchar2(20),
CONSTRAINT PK_UDF_DEFINITION PRIMARY KEY (id));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2411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UDF_PROPERTIES(id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297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last_updated_date 	date default on null  	sysdate not null,</v>
      </c>
    </row>
    <row r="8" spans="1:11" x14ac:dyDescent="0.25">
      <c r="A8" s="9"/>
      <c r="B8" s="9"/>
      <c r="C8" s="48" t="s">
        <v>299</v>
      </c>
      <c r="D8" s="9" t="s">
        <v>294</v>
      </c>
      <c r="E8" s="8"/>
      <c r="F8" s="9"/>
      <c r="G8" s="9"/>
      <c r="H8" s="11"/>
      <c r="I8" s="49"/>
      <c r="J8" s="49"/>
      <c r="K8" s="48" t="str">
        <f t="shared" ca="1" si="0"/>
        <v>last_updated_by 	varchar2(30),</v>
      </c>
    </row>
    <row r="9" spans="1:11" x14ac:dyDescent="0.25">
      <c r="A9" s="9"/>
      <c r="B9" s="9" t="s">
        <v>2392</v>
      </c>
      <c r="C9" s="48" t="s">
        <v>2391</v>
      </c>
      <c r="D9" s="9" t="s">
        <v>286</v>
      </c>
      <c r="E9" s="11" t="s">
        <v>1997</v>
      </c>
      <c r="F9" s="9"/>
      <c r="G9" s="27" t="s">
        <v>2393</v>
      </c>
      <c r="H9" s="11"/>
      <c r="I9" s="49"/>
      <c r="J9" s="49"/>
      <c r="K9" s="48" t="str">
        <f t="shared" ca="1" si="0"/>
        <v>udf_id 	int not null,</v>
      </c>
    </row>
    <row r="10" spans="1:11" x14ac:dyDescent="0.25">
      <c r="B10" s="48" t="s">
        <v>2394</v>
      </c>
      <c r="C10" s="48" t="s">
        <v>949</v>
      </c>
      <c r="D10" s="9" t="s">
        <v>286</v>
      </c>
      <c r="E10" s="11" t="s">
        <v>573</v>
      </c>
      <c r="G10" s="24" t="s">
        <v>958</v>
      </c>
      <c r="K10" s="48" t="str">
        <f t="shared" ca="1" si="0"/>
        <v>function_id 	int,</v>
      </c>
    </row>
    <row r="11" spans="1:11" ht="135" x14ac:dyDescent="0.25">
      <c r="C11" s="48" t="s">
        <v>2409</v>
      </c>
      <c r="D11" s="9" t="s">
        <v>712</v>
      </c>
      <c r="E11" s="11" t="s">
        <v>1997</v>
      </c>
      <c r="G11" s="24" t="s">
        <v>2427</v>
      </c>
      <c r="K11" s="48" t="str">
        <f t="shared" ca="1" si="0"/>
        <v>udf_property_type 	varchar2(1) not null,</v>
      </c>
    </row>
    <row r="12" spans="1:11" x14ac:dyDescent="0.25">
      <c r="C12" s="48" t="s">
        <v>2410</v>
      </c>
      <c r="D12" s="9" t="s">
        <v>8</v>
      </c>
      <c r="E12" s="11"/>
      <c r="G12" s="24"/>
      <c r="K12" s="48" t="str">
        <f t="shared" ca="1" si="0"/>
        <v>udf_property_value 	varchar2(50),</v>
      </c>
    </row>
    <row r="13" spans="1:11" x14ac:dyDescent="0.25">
      <c r="C13" s="48" t="s">
        <v>2420</v>
      </c>
      <c r="D13" s="9" t="s">
        <v>294</v>
      </c>
      <c r="E13" s="11" t="s">
        <v>1997</v>
      </c>
      <c r="G13" s="35" t="s">
        <v>2421</v>
      </c>
      <c r="K13" s="48" t="str">
        <f t="shared" ca="1" si="0"/>
        <v>udf_property_name 	varchar2(30) not null,
CONSTRAINT PK_UDF_PROPERTIES PRIMARY KEY (id));</v>
      </c>
    </row>
    <row r="14" spans="1:11" x14ac:dyDescent="0.25">
      <c r="D14" s="9"/>
    </row>
    <row r="15" spans="1:11" x14ac:dyDescent="0.25">
      <c r="D15" s="9"/>
    </row>
    <row r="16" spans="1:11" x14ac:dyDescent="0.25">
      <c r="D16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28" workbookViewId="0">
      <selection activeCell="F11" sqref="F11"/>
    </sheetView>
  </sheetViews>
  <sheetFormatPr defaultRowHeight="15" x14ac:dyDescent="0.25"/>
  <cols>
    <col min="2" max="2" width="25.7109375" customWidth="1"/>
    <col min="3" max="3" width="24.1406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4" x14ac:dyDescent="0.25">
      <c r="A1" s="1"/>
      <c r="B1" s="2" t="s">
        <v>0</v>
      </c>
      <c r="C1" s="1" t="s">
        <v>311</v>
      </c>
      <c r="D1" s="1"/>
      <c r="E1" s="1"/>
      <c r="F1" s="1"/>
      <c r="G1" s="1"/>
    </row>
    <row r="2" spans="1:14" x14ac:dyDescent="0.25">
      <c r="A2" s="1"/>
      <c r="B2" s="1"/>
      <c r="C2" s="1"/>
      <c r="D2" s="1"/>
      <c r="E2" s="1"/>
      <c r="F2" s="1"/>
      <c r="G2" s="1"/>
    </row>
    <row r="4" spans="1:14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4" x14ac:dyDescent="0.25">
      <c r="A5" s="8"/>
      <c r="B5" s="8"/>
      <c r="C5" s="8" t="s">
        <v>20</v>
      </c>
      <c r="D5" s="9" t="s">
        <v>591</v>
      </c>
      <c r="E5" s="8" t="s">
        <v>7</v>
      </c>
      <c r="F5" s="10"/>
      <c r="G5" s="19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CUST_ADDL_INFO(id 	number(13,0),</v>
      </c>
    </row>
    <row r="6" spans="1:14" x14ac:dyDescent="0.25">
      <c r="A6" s="8"/>
      <c r="B6" s="8"/>
      <c r="C6" s="8" t="s">
        <v>313</v>
      </c>
      <c r="D6" s="9" t="s">
        <v>591</v>
      </c>
      <c r="E6" s="8" t="s">
        <v>1106</v>
      </c>
      <c r="G6" s="10" t="s">
        <v>315</v>
      </c>
      <c r="J6" s="12"/>
      <c r="K6" s="48" t="str">
        <f t="shared" ref="K6:K4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4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4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4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  <c r="N9" s="48"/>
    </row>
    <row r="10" spans="1:14" x14ac:dyDescent="0.25">
      <c r="A10" s="9"/>
      <c r="B10" s="9"/>
      <c r="C10" t="s">
        <v>298</v>
      </c>
      <c r="D10" s="9" t="s">
        <v>294</v>
      </c>
      <c r="E10" s="8"/>
      <c r="F10" s="9"/>
      <c r="G10" s="9"/>
      <c r="H10" s="11" t="s">
        <v>271</v>
      </c>
      <c r="I10" s="12" t="s">
        <v>25</v>
      </c>
      <c r="J10" s="12"/>
      <c r="K10" s="48" t="str">
        <f t="shared" ca="1" si="0"/>
        <v>created_by 	varchar2(30),</v>
      </c>
      <c r="N10" s="48"/>
    </row>
    <row r="11" spans="1:14" x14ac:dyDescent="0.25">
      <c r="A11" s="9"/>
      <c r="B11" s="9"/>
      <c r="C11" t="s">
        <v>299</v>
      </c>
      <c r="D11" s="9" t="s">
        <v>294</v>
      </c>
      <c r="E11" s="8"/>
      <c r="F11" s="9"/>
      <c r="G11" s="9"/>
      <c r="H11" s="11" t="s">
        <v>271</v>
      </c>
      <c r="I11" s="12" t="s">
        <v>29</v>
      </c>
      <c r="J11" s="12"/>
      <c r="K11" s="48" t="str">
        <f t="shared" ca="1" si="0"/>
        <v>last_updated_by 	varchar2(30),</v>
      </c>
      <c r="N11" s="48"/>
    </row>
    <row r="12" spans="1:14" x14ac:dyDescent="0.25">
      <c r="A12" s="12"/>
      <c r="B12" s="12" t="s">
        <v>1008</v>
      </c>
      <c r="C12" t="s">
        <v>317</v>
      </c>
      <c r="D12" s="12" t="s">
        <v>286</v>
      </c>
      <c r="E12" s="12"/>
      <c r="F12" s="12"/>
      <c r="G12" s="12"/>
      <c r="H12" t="s">
        <v>271</v>
      </c>
      <c r="I12" t="s">
        <v>150</v>
      </c>
      <c r="J12" s="12"/>
      <c r="K12" s="48" t="str">
        <f t="shared" ca="1" si="0"/>
        <v>month_experience 	int,</v>
      </c>
      <c r="N12" s="48"/>
    </row>
    <row r="13" spans="1:14" x14ac:dyDescent="0.25">
      <c r="A13" s="12"/>
      <c r="B13" s="12" t="s">
        <v>1009</v>
      </c>
      <c r="C13" t="s">
        <v>318</v>
      </c>
      <c r="D13" s="12" t="s">
        <v>286</v>
      </c>
      <c r="E13" s="12"/>
      <c r="F13" s="12"/>
      <c r="G13" s="12"/>
      <c r="H13" t="s">
        <v>271</v>
      </c>
      <c r="I13" t="s">
        <v>151</v>
      </c>
      <c r="J13" s="12"/>
      <c r="K13" s="48" t="str">
        <f t="shared" ca="1" si="0"/>
        <v>year_experience 	int,</v>
      </c>
      <c r="N13" s="48"/>
    </row>
    <row r="14" spans="1:14" x14ac:dyDescent="0.25">
      <c r="B14" t="s">
        <v>1010</v>
      </c>
      <c r="C14" t="s">
        <v>466</v>
      </c>
      <c r="D14" s="12" t="s">
        <v>9</v>
      </c>
      <c r="H14" t="s">
        <v>271</v>
      </c>
      <c r="I14" t="s">
        <v>156</v>
      </c>
      <c r="K14" s="48" t="str">
        <f t="shared" ca="1" si="0"/>
        <v>ref_full_name1 	varchar2(100),</v>
      </c>
      <c r="N14" s="48"/>
    </row>
    <row r="15" spans="1:14" x14ac:dyDescent="0.25">
      <c r="B15" t="s">
        <v>1011</v>
      </c>
      <c r="C15" t="s">
        <v>467</v>
      </c>
      <c r="D15" s="12" t="s">
        <v>9</v>
      </c>
      <c r="H15" t="s">
        <v>271</v>
      </c>
      <c r="I15" t="s">
        <v>157</v>
      </c>
      <c r="K15" s="48" t="str">
        <f t="shared" ca="1" si="0"/>
        <v>ref_full_name2 	varchar2(100),</v>
      </c>
      <c r="N15" s="48"/>
    </row>
    <row r="16" spans="1:14" x14ac:dyDescent="0.25">
      <c r="B16" s="12" t="s">
        <v>1012</v>
      </c>
      <c r="C16" t="s">
        <v>470</v>
      </c>
      <c r="D16" s="12" t="s">
        <v>593</v>
      </c>
      <c r="H16" t="s">
        <v>271</v>
      </c>
      <c r="I16" t="s">
        <v>164</v>
      </c>
      <c r="K16" s="48" t="str">
        <f t="shared" ca="1" si="0"/>
        <v>income_spouse 	number(13,2),</v>
      </c>
      <c r="N16" s="48"/>
    </row>
    <row r="17" spans="2:14" x14ac:dyDescent="0.25">
      <c r="B17" s="12" t="s">
        <v>1013</v>
      </c>
      <c r="C17" t="s">
        <v>482</v>
      </c>
      <c r="D17" s="12" t="s">
        <v>286</v>
      </c>
      <c r="H17" t="s">
        <v>271</v>
      </c>
      <c r="I17" t="s">
        <v>178</v>
      </c>
      <c r="K17" s="48" t="str">
        <f t="shared" ca="1" si="0"/>
        <v>lifetime_in_month 	int,</v>
      </c>
      <c r="N17" s="48"/>
    </row>
    <row r="18" spans="2:14" x14ac:dyDescent="0.25">
      <c r="B18" s="12" t="s">
        <v>1014</v>
      </c>
      <c r="C18" t="s">
        <v>483</v>
      </c>
      <c r="D18" s="12" t="s">
        <v>286</v>
      </c>
      <c r="H18" t="s">
        <v>271</v>
      </c>
      <c r="I18" t="s">
        <v>179</v>
      </c>
      <c r="K18" s="48" t="str">
        <f t="shared" ca="1" si="0"/>
        <v>lifetime_in_year 	int,</v>
      </c>
      <c r="N18" s="48"/>
    </row>
    <row r="19" spans="2:14" x14ac:dyDescent="0.25">
      <c r="B19" s="12" t="s">
        <v>1015</v>
      </c>
      <c r="C19" t="s">
        <v>495</v>
      </c>
      <c r="D19" s="12" t="s">
        <v>8</v>
      </c>
      <c r="H19" t="s">
        <v>271</v>
      </c>
      <c r="I19" t="s">
        <v>194</v>
      </c>
      <c r="K19" s="48" t="str">
        <f t="shared" ca="1" si="0"/>
        <v>ref_person1_mobile 	varchar2(50),</v>
      </c>
      <c r="N19" s="48"/>
    </row>
    <row r="20" spans="2:14" x14ac:dyDescent="0.25">
      <c r="B20" s="12" t="s">
        <v>1016</v>
      </c>
      <c r="C20" t="s">
        <v>496</v>
      </c>
      <c r="D20" s="12" t="s">
        <v>8</v>
      </c>
      <c r="H20" t="s">
        <v>271</v>
      </c>
      <c r="I20" t="s">
        <v>195</v>
      </c>
      <c r="K20" s="48" t="str">
        <f t="shared" ca="1" si="0"/>
        <v>ref_person2_mobile 	varchar2(50),</v>
      </c>
      <c r="N20" s="48"/>
    </row>
    <row r="21" spans="2:14" x14ac:dyDescent="0.25">
      <c r="B21" s="12" t="s">
        <v>1017</v>
      </c>
      <c r="C21" t="s">
        <v>499</v>
      </c>
      <c r="D21" s="12" t="s">
        <v>286</v>
      </c>
      <c r="H21" t="s">
        <v>271</v>
      </c>
      <c r="I21" t="s">
        <v>200</v>
      </c>
      <c r="K21" s="48" t="str">
        <f t="shared" ca="1" si="0"/>
        <v>number_of_dependants 	int,</v>
      </c>
      <c r="N21" s="48"/>
    </row>
    <row r="22" spans="2:14" ht="30" x14ac:dyDescent="0.25">
      <c r="B22" s="12" t="s">
        <v>1018</v>
      </c>
      <c r="C22" t="s">
        <v>582</v>
      </c>
      <c r="D22" s="12" t="s">
        <v>286</v>
      </c>
      <c r="G22" s="24" t="s">
        <v>810</v>
      </c>
      <c r="H22" t="s">
        <v>271</v>
      </c>
      <c r="I22" t="s">
        <v>220</v>
      </c>
      <c r="K22" s="48" t="str">
        <f t="shared" ca="1" si="0"/>
        <v>relation_spouse 	int,</v>
      </c>
      <c r="N22" s="48"/>
    </row>
    <row r="23" spans="2:14" ht="30" x14ac:dyDescent="0.25">
      <c r="B23" s="12" t="s">
        <v>1019</v>
      </c>
      <c r="C23" t="s">
        <v>583</v>
      </c>
      <c r="D23" s="12" t="s">
        <v>286</v>
      </c>
      <c r="G23" s="24" t="s">
        <v>811</v>
      </c>
      <c r="H23" t="s">
        <v>271</v>
      </c>
      <c r="I23" t="s">
        <v>222</v>
      </c>
      <c r="K23" s="48" t="str">
        <f t="shared" ca="1" si="0"/>
        <v>relation_ref_person1 	int,</v>
      </c>
      <c r="N23" s="48"/>
    </row>
    <row r="24" spans="2:14" ht="30" x14ac:dyDescent="0.25">
      <c r="B24" s="12" t="s">
        <v>1020</v>
      </c>
      <c r="C24" t="s">
        <v>584</v>
      </c>
      <c r="D24" s="12" t="s">
        <v>286</v>
      </c>
      <c r="G24" s="24" t="s">
        <v>811</v>
      </c>
      <c r="H24" t="s">
        <v>271</v>
      </c>
      <c r="I24" t="s">
        <v>224</v>
      </c>
      <c r="K24" s="48" t="str">
        <f t="shared" ca="1" si="0"/>
        <v>relation_ref_person2 	int,</v>
      </c>
      <c r="N24" s="48"/>
    </row>
    <row r="25" spans="2:14" x14ac:dyDescent="0.25">
      <c r="B25" s="12" t="s">
        <v>1021</v>
      </c>
      <c r="C25" t="s">
        <v>514</v>
      </c>
      <c r="D25" s="12" t="s">
        <v>289</v>
      </c>
      <c r="H25" t="s">
        <v>271</v>
      </c>
      <c r="I25" t="s">
        <v>246</v>
      </c>
      <c r="K25" s="48" t="str">
        <f t="shared" ca="1" si="0"/>
        <v>spouse_company_name 	varchar2(255),</v>
      </c>
      <c r="N25" s="48"/>
    </row>
    <row r="26" spans="2:14" x14ac:dyDescent="0.25">
      <c r="B26" s="12" t="s">
        <v>1022</v>
      </c>
      <c r="C26" t="s">
        <v>515</v>
      </c>
      <c r="D26" s="12" t="s">
        <v>290</v>
      </c>
      <c r="H26" t="s">
        <v>271</v>
      </c>
      <c r="I26" t="s">
        <v>247</v>
      </c>
      <c r="K26" s="48" t="str">
        <f t="shared" ca="1" si="0"/>
        <v>spouse_DOB 	date,</v>
      </c>
      <c r="N26" s="48"/>
    </row>
    <row r="27" spans="2:14" x14ac:dyDescent="0.25">
      <c r="B27" s="12" t="s">
        <v>1023</v>
      </c>
      <c r="C27" t="s">
        <v>516</v>
      </c>
      <c r="D27" s="12" t="s">
        <v>8</v>
      </c>
      <c r="H27" t="s">
        <v>271</v>
      </c>
      <c r="I27" t="s">
        <v>248</v>
      </c>
      <c r="K27" s="48" t="str">
        <f t="shared" ca="1" si="0"/>
        <v>spouse_identity_number 	varchar2(50),</v>
      </c>
      <c r="N27" s="48"/>
    </row>
    <row r="28" spans="2:14" x14ac:dyDescent="0.25">
      <c r="B28" s="12" t="s">
        <v>1024</v>
      </c>
      <c r="C28" t="s">
        <v>517</v>
      </c>
      <c r="D28" s="12" t="s">
        <v>8</v>
      </c>
      <c r="H28" t="s">
        <v>271</v>
      </c>
      <c r="I28" t="s">
        <v>249</v>
      </c>
      <c r="K28" s="48" t="str">
        <f t="shared" ca="1" si="0"/>
        <v>spouse_mobile 	varchar2(50),</v>
      </c>
      <c r="N28" s="48"/>
    </row>
    <row r="29" spans="2:14" x14ac:dyDescent="0.25">
      <c r="B29" s="12" t="s">
        <v>1025</v>
      </c>
      <c r="C29" t="s">
        <v>513</v>
      </c>
      <c r="D29" s="12" t="s">
        <v>9</v>
      </c>
      <c r="H29" t="s">
        <v>271</v>
      </c>
      <c r="I29" t="s">
        <v>250</v>
      </c>
      <c r="K29" s="48" t="str">
        <f t="shared" ca="1" si="0"/>
        <v>spouse_name 	varchar2(100),</v>
      </c>
      <c r="N29" s="48"/>
    </row>
    <row r="30" spans="2:14" ht="30" x14ac:dyDescent="0.25">
      <c r="B30" s="12" t="s">
        <v>1026</v>
      </c>
      <c r="C30" t="s">
        <v>518</v>
      </c>
      <c r="D30" s="12" t="s">
        <v>286</v>
      </c>
      <c r="G30" s="24" t="s">
        <v>794</v>
      </c>
      <c r="H30" t="s">
        <v>271</v>
      </c>
      <c r="I30" t="s">
        <v>252</v>
      </c>
      <c r="K30" s="48" t="str">
        <f t="shared" ca="1" si="0"/>
        <v>spouse_position 	int,</v>
      </c>
      <c r="N30" s="48"/>
    </row>
    <row r="31" spans="2:14" ht="30" x14ac:dyDescent="0.25">
      <c r="B31" s="12" t="s">
        <v>1027</v>
      </c>
      <c r="C31" t="s">
        <v>148</v>
      </c>
      <c r="D31" s="12" t="s">
        <v>286</v>
      </c>
      <c r="E31" s="12"/>
      <c r="F31" s="12"/>
      <c r="G31" s="24" t="s">
        <v>812</v>
      </c>
      <c r="H31" t="s">
        <v>271</v>
      </c>
      <c r="I31" t="s">
        <v>148</v>
      </c>
      <c r="K31" s="48" t="str">
        <f t="shared" ca="1" si="0"/>
        <v>education 	int,</v>
      </c>
      <c r="N31" s="48"/>
    </row>
    <row r="32" spans="2:14" ht="30" x14ac:dyDescent="0.25">
      <c r="B32" s="12" t="s">
        <v>1028</v>
      </c>
      <c r="C32" t="s">
        <v>519</v>
      </c>
      <c r="D32" s="12" t="s">
        <v>286</v>
      </c>
      <c r="G32" s="24" t="s">
        <v>1235</v>
      </c>
      <c r="H32" t="s">
        <v>271</v>
      </c>
      <c r="I32" t="s">
        <v>261</v>
      </c>
      <c r="K32" s="48" t="str">
        <f t="shared" ca="1" si="0"/>
        <v>temp_same_perm_addr 	int,</v>
      </c>
      <c r="N32" s="48"/>
    </row>
    <row r="33" spans="2:14" x14ac:dyDescent="0.25">
      <c r="B33" s="12" t="s">
        <v>1029</v>
      </c>
      <c r="C33" t="s">
        <v>574</v>
      </c>
      <c r="D33" s="12" t="s">
        <v>8</v>
      </c>
      <c r="H33" t="s">
        <v>271</v>
      </c>
      <c r="I33" t="s">
        <v>114</v>
      </c>
      <c r="K33" s="48" t="str">
        <f t="shared" ca="1" si="0"/>
        <v>old_identity_number 	varchar2(50),</v>
      </c>
      <c r="N33" s="48"/>
    </row>
    <row r="34" spans="2:14" x14ac:dyDescent="0.25">
      <c r="B34" s="12" t="s">
        <v>1030</v>
      </c>
      <c r="C34" t="s">
        <v>492</v>
      </c>
      <c r="D34" s="12" t="s">
        <v>8</v>
      </c>
      <c r="E34" s="15"/>
      <c r="F34" s="15"/>
      <c r="G34" s="15"/>
      <c r="H34" t="s">
        <v>271</v>
      </c>
      <c r="I34" t="s">
        <v>190</v>
      </c>
      <c r="K34" s="48" t="str">
        <f t="shared" ca="1" si="0"/>
        <v>military_id 	varchar2(50),</v>
      </c>
      <c r="N34" s="48"/>
    </row>
    <row r="35" spans="2:14" x14ac:dyDescent="0.25">
      <c r="B35" s="12" t="s">
        <v>1031</v>
      </c>
      <c r="C35" t="s">
        <v>493</v>
      </c>
      <c r="D35" s="12" t="s">
        <v>290</v>
      </c>
      <c r="E35" s="15"/>
      <c r="F35" s="15"/>
      <c r="G35" s="15"/>
      <c r="H35" t="s">
        <v>271</v>
      </c>
      <c r="I35" t="s">
        <v>191</v>
      </c>
      <c r="K35" s="48" t="str">
        <f t="shared" ca="1" si="0"/>
        <v>military_issue_date 	date,</v>
      </c>
      <c r="N35" s="48"/>
    </row>
    <row r="36" spans="2:14" x14ac:dyDescent="0.25">
      <c r="B36" s="12" t="s">
        <v>1032</v>
      </c>
      <c r="C36" t="s">
        <v>494</v>
      </c>
      <c r="D36" s="12" t="s">
        <v>8</v>
      </c>
      <c r="E36" s="12"/>
      <c r="F36" s="12"/>
      <c r="G36" s="12"/>
      <c r="H36" t="s">
        <v>271</v>
      </c>
      <c r="I36" t="s">
        <v>192</v>
      </c>
      <c r="K36" s="48" t="str">
        <f t="shared" ca="1" si="0"/>
        <v>military_issue_place 	varchar2(50),</v>
      </c>
      <c r="N36" s="48"/>
    </row>
    <row r="37" spans="2:14" ht="30" x14ac:dyDescent="0.25">
      <c r="B37" s="12" t="s">
        <v>1033</v>
      </c>
      <c r="C37" t="s">
        <v>522</v>
      </c>
      <c r="D37" s="12" t="s">
        <v>286</v>
      </c>
      <c r="G37" s="24" t="s">
        <v>813</v>
      </c>
      <c r="H37" t="s">
        <v>271</v>
      </c>
      <c r="I37" t="s">
        <v>267</v>
      </c>
      <c r="K37" s="48" t="str">
        <f t="shared" ca="1" si="0"/>
        <v>labour_contract_type 	int,</v>
      </c>
      <c r="N37" s="48"/>
    </row>
    <row r="38" spans="2:14" ht="30" x14ac:dyDescent="0.25">
      <c r="B38" s="12" t="s">
        <v>1034</v>
      </c>
      <c r="C38" t="s">
        <v>585</v>
      </c>
      <c r="D38" s="12" t="s">
        <v>286</v>
      </c>
      <c r="G38" s="24" t="s">
        <v>814</v>
      </c>
      <c r="H38" t="s">
        <v>271</v>
      </c>
      <c r="I38" t="s">
        <v>229</v>
      </c>
      <c r="K38" s="48" t="str">
        <f t="shared" ca="1" si="0"/>
        <v>payroll_method 	int,</v>
      </c>
      <c r="N38" s="48"/>
    </row>
    <row r="39" spans="2:14" ht="30" x14ac:dyDescent="0.25">
      <c r="B39" s="12" t="s">
        <v>1035</v>
      </c>
      <c r="C39" t="s">
        <v>776</v>
      </c>
      <c r="D39" s="12" t="s">
        <v>286</v>
      </c>
      <c r="G39" s="24" t="s">
        <v>1450</v>
      </c>
      <c r="H39" t="s">
        <v>271</v>
      </c>
      <c r="I39" t="s">
        <v>100</v>
      </c>
      <c r="K39" s="48" t="str">
        <f t="shared" ca="1" si="0"/>
        <v>accommodation_type 	int,</v>
      </c>
      <c r="N39" s="48"/>
    </row>
    <row r="40" spans="2:14" ht="30" x14ac:dyDescent="0.25">
      <c r="B40" s="12" t="s">
        <v>1036</v>
      </c>
      <c r="C40" s="12" t="s">
        <v>783</v>
      </c>
      <c r="D40" s="12" t="s">
        <v>286</v>
      </c>
      <c r="G40" s="24" t="s">
        <v>1453</v>
      </c>
      <c r="H40" t="s">
        <v>271</v>
      </c>
      <c r="I40" t="s">
        <v>105</v>
      </c>
      <c r="K40" s="48" t="str">
        <f t="shared" ca="1" si="0"/>
        <v>is_black_list 	int,</v>
      </c>
      <c r="N40" s="48"/>
    </row>
    <row r="41" spans="2:14" ht="30" x14ac:dyDescent="0.25">
      <c r="B41" s="12" t="s">
        <v>1037</v>
      </c>
      <c r="C41" s="12" t="s">
        <v>784</v>
      </c>
      <c r="D41" s="12" t="s">
        <v>286</v>
      </c>
      <c r="G41" s="24" t="s">
        <v>815</v>
      </c>
      <c r="H41" t="s">
        <v>271</v>
      </c>
      <c r="I41" t="s">
        <v>107</v>
      </c>
      <c r="K41" s="48" t="str">
        <f t="shared" ca="1" si="0"/>
        <v>black_list_type 	int,</v>
      </c>
      <c r="N41" s="48"/>
    </row>
    <row r="42" spans="2:14" ht="30" x14ac:dyDescent="0.25">
      <c r="B42" s="12" t="s">
        <v>1038</v>
      </c>
      <c r="C42" t="s">
        <v>793</v>
      </c>
      <c r="D42" s="12" t="s">
        <v>286</v>
      </c>
      <c r="G42" s="24" t="s">
        <v>795</v>
      </c>
      <c r="H42" t="s">
        <v>271</v>
      </c>
      <c r="I42" t="s">
        <v>217</v>
      </c>
      <c r="K42" s="48" t="str">
        <f t="shared" ca="1" si="0"/>
        <v>professional 	int,</v>
      </c>
      <c r="N42" s="48"/>
    </row>
    <row r="43" spans="2:14" x14ac:dyDescent="0.25">
      <c r="B43" s="12" t="s">
        <v>1039</v>
      </c>
      <c r="C43" t="s">
        <v>138</v>
      </c>
      <c r="D43" t="s">
        <v>9</v>
      </c>
      <c r="H43" t="s">
        <v>271</v>
      </c>
      <c r="I43" t="s">
        <v>138</v>
      </c>
      <c r="K43" s="48" t="str">
        <f t="shared" ca="1" si="0"/>
        <v>department 	varchar2(100),</v>
      </c>
      <c r="N43" s="48"/>
    </row>
    <row r="44" spans="2:14" ht="30" x14ac:dyDescent="0.25">
      <c r="B44" s="12" t="s">
        <v>1040</v>
      </c>
      <c r="C44" t="s">
        <v>792</v>
      </c>
      <c r="D44" s="12" t="s">
        <v>286</v>
      </c>
      <c r="G44" s="24" t="s">
        <v>794</v>
      </c>
      <c r="H44" t="s">
        <v>271</v>
      </c>
      <c r="I44" t="s">
        <v>215</v>
      </c>
      <c r="K44" s="48" t="str">
        <f t="shared" ca="1" si="0"/>
        <v>position_in_comp 	int,</v>
      </c>
      <c r="N44" s="48"/>
    </row>
    <row r="45" spans="2:14" x14ac:dyDescent="0.25">
      <c r="B45" s="12" t="s">
        <v>1041</v>
      </c>
      <c r="C45" t="s">
        <v>801</v>
      </c>
      <c r="D45" s="12" t="s">
        <v>286</v>
      </c>
      <c r="E45" t="s">
        <v>314</v>
      </c>
      <c r="G45" s="35" t="s">
        <v>802</v>
      </c>
      <c r="K45" s="48" t="str">
        <f t="shared" ca="1" si="0"/>
        <v>cust_company_id 	int,
CONSTRAINT PK_CUST_ADDL_INFO PRIMARY KEY (id));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0" sqref="G10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41.285156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2405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1903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UDF_VALUES(id 	number(18,0),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297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last_updated_date 	date default on null  	sysdate not null,</v>
      </c>
    </row>
    <row r="8" spans="1:11" x14ac:dyDescent="0.25">
      <c r="A8" s="9"/>
      <c r="B8" s="9"/>
      <c r="C8" s="48" t="s">
        <v>299</v>
      </c>
      <c r="D8" s="9" t="s">
        <v>294</v>
      </c>
      <c r="E8" s="8"/>
      <c r="F8" s="9"/>
      <c r="G8" s="9"/>
      <c r="H8" s="11"/>
      <c r="I8" s="49"/>
      <c r="J8" s="49"/>
      <c r="K8" s="48" t="str">
        <f t="shared" ca="1" si="0"/>
        <v>last_updated_by 	varchar2(30),</v>
      </c>
    </row>
    <row r="9" spans="1:11" ht="90" x14ac:dyDescent="0.25">
      <c r="A9" s="9"/>
      <c r="B9" s="9" t="s">
        <v>2412</v>
      </c>
      <c r="C9" s="48" t="s">
        <v>2406</v>
      </c>
      <c r="D9" s="9" t="s">
        <v>592</v>
      </c>
      <c r="E9" s="8" t="s">
        <v>1104</v>
      </c>
      <c r="F9" s="9"/>
      <c r="G9" s="27" t="s">
        <v>2414</v>
      </c>
      <c r="H9" s="11"/>
      <c r="I9" s="49"/>
      <c r="J9" s="49"/>
      <c r="K9" s="48" t="str">
        <f t="shared" ca="1" si="0"/>
        <v>udf_master_id 	number(15,0) not null,</v>
      </c>
    </row>
    <row r="10" spans="1:11" ht="60" x14ac:dyDescent="0.25">
      <c r="B10" s="48" t="s">
        <v>2413</v>
      </c>
      <c r="C10" s="48" t="s">
        <v>2407</v>
      </c>
      <c r="D10" s="9" t="s">
        <v>712</v>
      </c>
      <c r="E10" s="8" t="s">
        <v>1104</v>
      </c>
      <c r="G10" s="24" t="s">
        <v>2425</v>
      </c>
      <c r="K10" s="48" t="str">
        <f t="shared" ca="1" si="0"/>
        <v>udf_master_type 	varchar2(1) not null,</v>
      </c>
    </row>
    <row r="11" spans="1:11" x14ac:dyDescent="0.25">
      <c r="B11" s="48" t="s">
        <v>2415</v>
      </c>
      <c r="C11" s="48" t="s">
        <v>2391</v>
      </c>
      <c r="D11" s="9" t="s">
        <v>286</v>
      </c>
      <c r="E11" s="8" t="s">
        <v>1104</v>
      </c>
      <c r="G11" s="24" t="s">
        <v>2393</v>
      </c>
      <c r="K11" s="48" t="str">
        <f t="shared" ca="1" si="0"/>
        <v>udf_id 	int not null,</v>
      </c>
    </row>
    <row r="12" spans="1:11" ht="30" x14ac:dyDescent="0.25">
      <c r="B12" s="48" t="s">
        <v>2416</v>
      </c>
      <c r="C12" s="48" t="s">
        <v>2042</v>
      </c>
      <c r="D12" s="9" t="s">
        <v>286</v>
      </c>
      <c r="E12" s="11" t="s">
        <v>573</v>
      </c>
      <c r="G12" s="50" t="s">
        <v>2418</v>
      </c>
      <c r="K12" s="48" t="str">
        <f t="shared" ca="1" si="0"/>
        <v>code_table_id 	int,</v>
      </c>
    </row>
    <row r="13" spans="1:11" x14ac:dyDescent="0.25">
      <c r="B13" s="29" t="s">
        <v>2417</v>
      </c>
      <c r="C13" s="48" t="s">
        <v>2408</v>
      </c>
      <c r="D13" s="9" t="s">
        <v>288</v>
      </c>
      <c r="G13" s="48" t="s">
        <v>2419</v>
      </c>
      <c r="K13" s="48" t="str">
        <f t="shared" ca="1" si="0"/>
        <v>udf_value 	varchar2(200),
CONSTRAINT PK_UDF_VALUES PRIMARY KEY (id));</v>
      </c>
    </row>
    <row r="14" spans="1:11" x14ac:dyDescent="0.25">
      <c r="B14" s="29"/>
      <c r="C14" s="48" t="s">
        <v>2422</v>
      </c>
      <c r="D14" s="9" t="s">
        <v>711</v>
      </c>
      <c r="E14" s="11" t="s">
        <v>1104</v>
      </c>
    </row>
    <row r="15" spans="1:11" x14ac:dyDescent="0.25">
      <c r="B15" s="29"/>
      <c r="D15" s="9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2" sqref="A12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2428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CREDIT_APP_SIGNATURE(id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298</v>
      </c>
      <c r="D8" s="9" t="s">
        <v>294</v>
      </c>
      <c r="E8" s="8"/>
      <c r="F8" s="9"/>
      <c r="G8" s="9"/>
      <c r="H8" s="11"/>
      <c r="I8" s="49"/>
      <c r="J8" s="49"/>
      <c r="K8" s="48" t="str">
        <f t="shared" ca="1" si="0"/>
        <v>created_by 	varchar2(30),</v>
      </c>
    </row>
    <row r="9" spans="1:11" x14ac:dyDescent="0.25">
      <c r="A9" s="9"/>
      <c r="B9" s="9"/>
      <c r="C9" s="8" t="s">
        <v>830</v>
      </c>
      <c r="D9" s="9" t="s">
        <v>592</v>
      </c>
      <c r="E9" s="8" t="s">
        <v>1106</v>
      </c>
      <c r="G9" s="36" t="s">
        <v>833</v>
      </c>
      <c r="H9" s="11"/>
      <c r="I9" s="49"/>
      <c r="J9" s="49"/>
      <c r="K9" s="48" t="str">
        <f t="shared" ca="1" si="0"/>
        <v>credit_app_id 	number(15,0) not null,</v>
      </c>
    </row>
    <row r="10" spans="1:11" x14ac:dyDescent="0.25">
      <c r="C10" s="48" t="s">
        <v>2246</v>
      </c>
      <c r="D10" s="9" t="s">
        <v>286</v>
      </c>
      <c r="E10" s="8" t="s">
        <v>1104</v>
      </c>
      <c r="G10" s="24"/>
      <c r="K10" s="48" t="str">
        <f t="shared" ca="1" si="0"/>
        <v>version 	int not null,</v>
      </c>
    </row>
    <row r="11" spans="1:11" x14ac:dyDescent="0.25">
      <c r="C11" s="48" t="s">
        <v>791</v>
      </c>
      <c r="D11" s="49" t="s">
        <v>458</v>
      </c>
      <c r="E11" s="11"/>
      <c r="G11" s="24"/>
      <c r="K11" s="48" t="str">
        <f t="shared" ca="1" si="0"/>
        <v>mc_contract_number 	varchar2(20),</v>
      </c>
    </row>
    <row r="12" spans="1:11" x14ac:dyDescent="0.25">
      <c r="C12" s="48" t="s">
        <v>2429</v>
      </c>
      <c r="D12" s="49" t="s">
        <v>9</v>
      </c>
      <c r="E12" s="11" t="s">
        <v>1054</v>
      </c>
      <c r="G12" s="24"/>
      <c r="K12" s="48" t="str">
        <f t="shared" ca="1" si="0"/>
        <v>signature 	varchar2(100) not null,</v>
      </c>
    </row>
    <row r="13" spans="1:11" x14ac:dyDescent="0.25">
      <c r="C13" s="48" t="s">
        <v>2430</v>
      </c>
      <c r="D13" s="9" t="s">
        <v>661</v>
      </c>
      <c r="E13" s="11"/>
      <c r="G13" s="35"/>
      <c r="K13" s="48" t="str">
        <f t="shared" ca="1" si="0"/>
        <v>signature_content 	clob,
CONSTRAINT PK_CREDIT_APP_SIGNATURE PRIMARY KEY (id));</v>
      </c>
    </row>
    <row r="14" spans="1:11" x14ac:dyDescent="0.25">
      <c r="D14" s="9"/>
    </row>
    <row r="15" spans="1:11" x14ac:dyDescent="0.25">
      <c r="D15" s="9"/>
    </row>
    <row r="16" spans="1:11" x14ac:dyDescent="0.25">
      <c r="D16" s="29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3"/>
  <sheetViews>
    <sheetView workbookViewId="0">
      <selection activeCell="V16" sqref="V16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2431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UPL_CREDIT_APP_REQUEST(id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3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8" t="s">
        <v>830</v>
      </c>
      <c r="D11" s="9" t="s">
        <v>592</v>
      </c>
      <c r="E11" s="8" t="s">
        <v>1106</v>
      </c>
      <c r="G11" s="36" t="s">
        <v>833</v>
      </c>
      <c r="H11" s="11"/>
      <c r="I11" s="49"/>
      <c r="J11" s="49"/>
      <c r="K11" s="48" t="str">
        <f t="shared" ca="1" si="0"/>
        <v>credit_app_id 	number(15,0) not null,</v>
      </c>
    </row>
    <row r="12" spans="1:11" x14ac:dyDescent="0.25">
      <c r="C12" s="48" t="s">
        <v>2432</v>
      </c>
      <c r="D12" s="9" t="s">
        <v>286</v>
      </c>
      <c r="E12" s="11"/>
      <c r="G12" s="24"/>
      <c r="K12" s="48" t="str">
        <f t="shared" ca="1" si="0"/>
        <v>app_number 	int,</v>
      </c>
    </row>
    <row r="13" spans="1:11" x14ac:dyDescent="0.25">
      <c r="C13" s="48" t="s">
        <v>2433</v>
      </c>
      <c r="D13" s="9" t="s">
        <v>916</v>
      </c>
      <c r="E13" s="11" t="s">
        <v>2466</v>
      </c>
      <c r="G13" s="24"/>
      <c r="K13" s="48" t="str">
        <f t="shared" ca="1" si="0"/>
        <v>app_id 	varchar2 (32),</v>
      </c>
    </row>
    <row r="14" spans="1:11" x14ac:dyDescent="0.25">
      <c r="C14" s="48" t="s">
        <v>2434</v>
      </c>
      <c r="D14" s="9" t="s">
        <v>1201</v>
      </c>
      <c r="E14" s="11"/>
      <c r="G14" s="24"/>
      <c r="K14" s="48" t="str">
        <f t="shared" ca="1" si="0"/>
        <v>sale_code 	varchar2 (50),</v>
      </c>
    </row>
    <row r="15" spans="1:11" x14ac:dyDescent="0.25">
      <c r="C15" s="48" t="s">
        <v>511</v>
      </c>
      <c r="D15" s="9" t="s">
        <v>286</v>
      </c>
      <c r="E15" s="11"/>
      <c r="G15" s="24" t="s">
        <v>2052</v>
      </c>
      <c r="K15" s="48" t="str">
        <f t="shared" ca="1" si="0"/>
        <v>sale_id 	int,</v>
      </c>
    </row>
    <row r="16" spans="1:11" x14ac:dyDescent="0.25">
      <c r="C16" s="48" t="s">
        <v>2438</v>
      </c>
      <c r="D16" s="9" t="s">
        <v>918</v>
      </c>
      <c r="E16" s="11"/>
      <c r="G16" s="35"/>
      <c r="K16" s="48" t="str">
        <f t="shared" ca="1" si="0"/>
        <v>app_code 	varchar2 (20),</v>
      </c>
    </row>
    <row r="17" spans="3:11" x14ac:dyDescent="0.25">
      <c r="C17" s="48" t="s">
        <v>1889</v>
      </c>
      <c r="D17" s="9" t="s">
        <v>913</v>
      </c>
      <c r="K17" s="48" t="str">
        <f t="shared" ca="1" si="0"/>
        <v>customer_name 	varchar2 (100),</v>
      </c>
    </row>
    <row r="18" spans="3:11" x14ac:dyDescent="0.25">
      <c r="C18" s="48" t="s">
        <v>2439</v>
      </c>
      <c r="D18" s="9" t="s">
        <v>2437</v>
      </c>
      <c r="K18" s="48" t="str">
        <f t="shared" ca="1" si="0"/>
        <v>citizen_id 	varchar2 (30),</v>
      </c>
    </row>
    <row r="19" spans="3:11" x14ac:dyDescent="0.25">
      <c r="C19" s="48" t="s">
        <v>2440</v>
      </c>
      <c r="D19" s="29" t="s">
        <v>290</v>
      </c>
      <c r="K19" s="48" t="str">
        <f t="shared" ca="1" si="0"/>
        <v>issue_date_citizen 	date,</v>
      </c>
    </row>
    <row r="20" spans="3:11" x14ac:dyDescent="0.25">
      <c r="C20" s="48" t="s">
        <v>2441</v>
      </c>
      <c r="D20" s="48" t="s">
        <v>2446</v>
      </c>
      <c r="K20" s="48" t="str">
        <f t="shared" ca="1" si="0"/>
        <v>issue_place 	varchar2 (200),</v>
      </c>
    </row>
    <row r="21" spans="3:11" x14ac:dyDescent="0.25">
      <c r="C21" s="48" t="s">
        <v>303</v>
      </c>
      <c r="D21" s="29" t="s">
        <v>290</v>
      </c>
      <c r="K21" s="48" t="str">
        <f t="shared" ca="1" si="0"/>
        <v>birth_date 	date,</v>
      </c>
    </row>
    <row r="22" spans="3:11" x14ac:dyDescent="0.25">
      <c r="C22" s="48" t="s">
        <v>625</v>
      </c>
      <c r="D22" s="48" t="s">
        <v>911</v>
      </c>
      <c r="K22" s="48" t="str">
        <f t="shared" ca="1" si="0"/>
        <v>product_code 	varchar2 (10),</v>
      </c>
    </row>
    <row r="23" spans="3:11" x14ac:dyDescent="0.25">
      <c r="C23" s="48" t="s">
        <v>2447</v>
      </c>
      <c r="D23" s="48" t="s">
        <v>936</v>
      </c>
      <c r="K23" s="48" t="str">
        <f t="shared" ca="1" si="0"/>
        <v>temp_residence 	varchar2 (1),</v>
      </c>
    </row>
    <row r="24" spans="3:11" x14ac:dyDescent="0.25">
      <c r="C24" s="48" t="s">
        <v>2442</v>
      </c>
      <c r="D24" s="48" t="s">
        <v>2449</v>
      </c>
      <c r="K24" s="48" t="str">
        <f t="shared" ca="1" si="0"/>
        <v>loan_tenor 	number(8,2),</v>
      </c>
    </row>
    <row r="25" spans="3:11" x14ac:dyDescent="0.25">
      <c r="C25" s="48" t="s">
        <v>2443</v>
      </c>
      <c r="D25" s="48" t="s">
        <v>593</v>
      </c>
      <c r="K25" s="48" t="str">
        <f t="shared" ca="1" si="0"/>
        <v>loan_amount 	number(13,2),</v>
      </c>
    </row>
    <row r="26" spans="3:11" x14ac:dyDescent="0.25">
      <c r="C26" s="48" t="s">
        <v>2444</v>
      </c>
      <c r="D26" s="48" t="s">
        <v>936</v>
      </c>
      <c r="G26" s="24"/>
      <c r="K26" s="48" t="str">
        <f t="shared" ca="1" si="0"/>
        <v>has_insurrance 	varchar2 (1),</v>
      </c>
    </row>
    <row r="27" spans="3:11" x14ac:dyDescent="0.25">
      <c r="C27" s="48" t="s">
        <v>2448</v>
      </c>
      <c r="D27" s="48" t="s">
        <v>960</v>
      </c>
      <c r="K27" s="48" t="str">
        <f t="shared" ca="1" si="0"/>
        <v>mobile_imei 	varchar2 (40),</v>
      </c>
    </row>
    <row r="28" spans="3:11" x14ac:dyDescent="0.25">
      <c r="C28" s="48" t="s">
        <v>2435</v>
      </c>
      <c r="D28" s="48" t="s">
        <v>286</v>
      </c>
      <c r="F28" s="48">
        <v>0</v>
      </c>
      <c r="K28" s="48" t="str">
        <f t="shared" ca="1" si="0"/>
        <v>app_status 	int default on null  	0,</v>
      </c>
    </row>
    <row r="29" spans="3:11" x14ac:dyDescent="0.25">
      <c r="C29" s="48" t="s">
        <v>2472</v>
      </c>
      <c r="D29" s="48" t="s">
        <v>286</v>
      </c>
      <c r="F29" s="48">
        <v>0</v>
      </c>
      <c r="K29" s="48" t="str">
        <f t="shared" ca="1" si="0"/>
        <v>previous_app_status 	int default on null  	0,</v>
      </c>
    </row>
    <row r="30" spans="3:11" x14ac:dyDescent="0.25">
      <c r="C30" s="48" t="s">
        <v>2436</v>
      </c>
      <c r="D30" s="48" t="s">
        <v>2437</v>
      </c>
      <c r="K30" s="48" t="str">
        <f t="shared" ca="1" si="0"/>
        <v>shop_code 	varchar2 (30),</v>
      </c>
    </row>
    <row r="31" spans="3:11" x14ac:dyDescent="0.25">
      <c r="C31" s="48" t="s">
        <v>2445</v>
      </c>
      <c r="D31" s="48" t="s">
        <v>2437</v>
      </c>
      <c r="K31" s="48" t="str">
        <f t="shared" ca="1" si="0"/>
        <v>company_tax_number 	varchar2 (30),</v>
      </c>
    </row>
    <row r="32" spans="3:11" x14ac:dyDescent="0.25">
      <c r="C32" s="48" t="s">
        <v>734</v>
      </c>
      <c r="D32" s="48" t="s">
        <v>936</v>
      </c>
      <c r="G32" s="24"/>
      <c r="K32" s="48" t="str">
        <f t="shared" ca="1" si="0"/>
        <v>status 	varchar2 (1),</v>
      </c>
    </row>
    <row r="33" spans="3:11" x14ac:dyDescent="0.25">
      <c r="C33" s="48" t="s">
        <v>2450</v>
      </c>
      <c r="D33" s="48" t="s">
        <v>2451</v>
      </c>
      <c r="K33" s="48" t="str">
        <f t="shared" ca="1" si="0"/>
        <v>checklist 	varchar2 (500),
CONSTRAINT PK_UPL_CREDIT_APP_REQUEST PRIMARY KEY (id));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19"/>
  <sheetViews>
    <sheetView topLeftCell="B4" workbookViewId="0">
      <selection activeCell="C18" sqref="C18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9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2460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UPL_CREDIT_APP_FILES(id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8" t="s">
        <v>2461</v>
      </c>
      <c r="D11" s="9" t="s">
        <v>592</v>
      </c>
      <c r="E11" s="8" t="s">
        <v>1106</v>
      </c>
      <c r="G11" s="36" t="s">
        <v>2462</v>
      </c>
      <c r="H11" s="11"/>
      <c r="I11" s="49"/>
      <c r="J11" s="49"/>
      <c r="K11" s="48" t="str">
        <f t="shared" ca="1" si="0"/>
        <v>upl_credit_app_id 	number(15,0) not null,
CONSTRAINT PK_UPL_CREDIT_APP_FILES PRIMARY KEY (id));</v>
      </c>
    </row>
    <row r="12" spans="1:11" x14ac:dyDescent="0.25">
      <c r="C12" s="48" t="s">
        <v>881</v>
      </c>
      <c r="D12" s="48" t="s">
        <v>286</v>
      </c>
      <c r="E12" s="48" t="s">
        <v>1106</v>
      </c>
      <c r="G12" s="48" t="s">
        <v>882</v>
      </c>
    </row>
    <row r="13" spans="1:11" x14ac:dyDescent="0.25">
      <c r="C13" s="48" t="s">
        <v>2465</v>
      </c>
      <c r="D13" s="48" t="s">
        <v>286</v>
      </c>
      <c r="E13" s="48" t="s">
        <v>1104</v>
      </c>
    </row>
    <row r="14" spans="1:11" x14ac:dyDescent="0.25">
      <c r="C14" s="48" t="s">
        <v>2246</v>
      </c>
      <c r="D14" s="48" t="s">
        <v>2247</v>
      </c>
      <c r="E14" s="48" t="s">
        <v>1104</v>
      </c>
      <c r="F14" s="48">
        <v>1</v>
      </c>
    </row>
    <row r="15" spans="1:11" x14ac:dyDescent="0.25">
      <c r="C15" s="48" t="s">
        <v>2196</v>
      </c>
      <c r="D15" s="48" t="s">
        <v>913</v>
      </c>
    </row>
    <row r="16" spans="1:11" x14ac:dyDescent="0.25">
      <c r="C16" s="48" t="s">
        <v>2463</v>
      </c>
      <c r="D16" s="48" t="s">
        <v>918</v>
      </c>
    </row>
    <row r="17" spans="3:4" x14ac:dyDescent="0.25">
      <c r="C17" s="48" t="s">
        <v>2467</v>
      </c>
      <c r="D17" s="48" t="s">
        <v>2446</v>
      </c>
    </row>
    <row r="18" spans="3:4" x14ac:dyDescent="0.25">
      <c r="C18" s="48" t="s">
        <v>2464</v>
      </c>
      <c r="D18" s="48" t="s">
        <v>918</v>
      </c>
    </row>
    <row r="19" spans="3:4" x14ac:dyDescent="0.25">
      <c r="C19" s="48" t="s">
        <v>734</v>
      </c>
      <c r="D19" s="48" t="s">
        <v>936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12"/>
  <sheetViews>
    <sheetView workbookViewId="0">
      <selection activeCell="A2" sqref="A1:XFD1048576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9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2468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UPL_CREDIT_APP_DOCUMENT(id 	number(15,0),</v>
      </c>
    </row>
    <row r="6" spans="1:11" x14ac:dyDescent="0.25">
      <c r="A6" s="9"/>
      <c r="B6" s="9"/>
      <c r="C6" s="48" t="s">
        <v>296</v>
      </c>
      <c r="D6" s="9" t="s">
        <v>290</v>
      </c>
      <c r="E6" s="8" t="s">
        <v>1054</v>
      </c>
      <c r="F6" s="9" t="s">
        <v>706</v>
      </c>
      <c r="G6" s="9"/>
      <c r="H6" s="11"/>
      <c r="I6" s="49"/>
      <c r="J6" s="49"/>
      <c r="K6" s="48" t="str">
        <f t="shared" ref="K6:K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created_date 	date default on null  	sysdate not null,</v>
      </c>
    </row>
    <row r="7" spans="1:11" x14ac:dyDescent="0.25">
      <c r="A7" s="9"/>
      <c r="B7" s="9"/>
      <c r="C7" s="8" t="s">
        <v>2461</v>
      </c>
      <c r="D7" s="9" t="s">
        <v>592</v>
      </c>
      <c r="E7" s="8" t="s">
        <v>1106</v>
      </c>
      <c r="G7" s="36" t="s">
        <v>2462</v>
      </c>
      <c r="H7" s="11"/>
      <c r="I7" s="49"/>
      <c r="J7" s="49"/>
      <c r="K7" s="48" t="str">
        <f t="shared" ca="1" si="0"/>
        <v>upl_credit_app_id 	number(15,0) not null,
CONSTRAINT PK_UPL_CREDIT_APP_DOCUMENT PRIMARY KEY (id));</v>
      </c>
    </row>
    <row r="8" spans="1:11" x14ac:dyDescent="0.25">
      <c r="C8" s="48" t="s">
        <v>881</v>
      </c>
      <c r="D8" s="48" t="s">
        <v>286</v>
      </c>
      <c r="E8" s="48" t="s">
        <v>1106</v>
      </c>
      <c r="G8" s="48" t="s">
        <v>882</v>
      </c>
    </row>
    <row r="9" spans="1:11" x14ac:dyDescent="0.25">
      <c r="C9" s="48" t="s">
        <v>2246</v>
      </c>
      <c r="D9" s="48" t="s">
        <v>2247</v>
      </c>
      <c r="E9" s="48" t="s">
        <v>1104</v>
      </c>
      <c r="F9" s="48">
        <v>1</v>
      </c>
    </row>
    <row r="10" spans="1:11" x14ac:dyDescent="0.25">
      <c r="C10" s="48" t="s">
        <v>2469</v>
      </c>
      <c r="D10" s="48" t="s">
        <v>2446</v>
      </c>
    </row>
    <row r="11" spans="1:11" x14ac:dyDescent="0.25">
      <c r="C11" s="48" t="s">
        <v>2470</v>
      </c>
      <c r="D11" s="48" t="s">
        <v>2446</v>
      </c>
    </row>
    <row r="12" spans="1:11" x14ac:dyDescent="0.25">
      <c r="C12" s="48" t="s">
        <v>734</v>
      </c>
      <c r="D12" s="48" t="s">
        <v>936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5"/>
  <sheetViews>
    <sheetView tabSelected="1" workbookViewId="0">
      <selection activeCell="E18" sqref="E18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9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0" x14ac:dyDescent="0.25">
      <c r="A1" s="1"/>
      <c r="B1" s="2" t="s">
        <v>0</v>
      </c>
      <c r="C1" s="1" t="s">
        <v>2476</v>
      </c>
      <c r="D1" s="1"/>
      <c r="E1" s="1"/>
      <c r="F1" s="1"/>
      <c r="G1" s="1"/>
    </row>
    <row r="2" spans="1:10" x14ac:dyDescent="0.25">
      <c r="A2" s="1"/>
      <c r="B2" s="1"/>
      <c r="C2" s="1"/>
      <c r="D2" s="1"/>
      <c r="E2" s="1"/>
      <c r="F2" s="1"/>
      <c r="G2" s="1"/>
    </row>
    <row r="4" spans="1:10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0" x14ac:dyDescent="0.25">
      <c r="A5" s="8"/>
      <c r="B5" s="8"/>
      <c r="C5" s="8" t="s">
        <v>20</v>
      </c>
      <c r="D5" s="9" t="s">
        <v>592</v>
      </c>
      <c r="E5" s="8" t="s">
        <v>7</v>
      </c>
      <c r="G5" s="36"/>
      <c r="J5" s="49"/>
    </row>
    <row r="6" spans="1:10" x14ac:dyDescent="0.25">
      <c r="A6" s="9"/>
      <c r="B6" s="9"/>
      <c r="C6" s="48" t="s">
        <v>2477</v>
      </c>
      <c r="D6" s="9" t="s">
        <v>2482</v>
      </c>
      <c r="E6" s="8"/>
      <c r="F6" s="9"/>
      <c r="G6" s="9"/>
      <c r="H6" s="11"/>
      <c r="I6" s="49"/>
      <c r="J6" s="49"/>
    </row>
    <row r="7" spans="1:10" x14ac:dyDescent="0.25">
      <c r="A7" s="9"/>
      <c r="B7" s="9"/>
      <c r="C7" s="8" t="s">
        <v>2478</v>
      </c>
      <c r="D7" s="9" t="s">
        <v>2482</v>
      </c>
      <c r="E7" s="8"/>
      <c r="G7" s="36"/>
      <c r="H7" s="11"/>
      <c r="I7" s="49"/>
      <c r="J7" s="49"/>
    </row>
    <row r="8" spans="1:10" x14ac:dyDescent="0.25">
      <c r="C8" s="48" t="s">
        <v>2479</v>
      </c>
      <c r="D8" s="48" t="s">
        <v>2483</v>
      </c>
    </row>
    <row r="9" spans="1:10" x14ac:dyDescent="0.25">
      <c r="C9" s="48" t="s">
        <v>2480</v>
      </c>
      <c r="D9" s="48" t="s">
        <v>2483</v>
      </c>
    </row>
    <row r="10" spans="1:10" x14ac:dyDescent="0.25">
      <c r="C10" s="48" t="s">
        <v>621</v>
      </c>
      <c r="D10" s="48" t="s">
        <v>1157</v>
      </c>
    </row>
    <row r="11" spans="1:10" x14ac:dyDescent="0.25">
      <c r="C11" s="48" t="s">
        <v>620</v>
      </c>
      <c r="D11" s="48" t="s">
        <v>2484</v>
      </c>
    </row>
    <row r="12" spans="1:10" x14ac:dyDescent="0.25">
      <c r="C12" s="48" t="s">
        <v>622</v>
      </c>
      <c r="D12" s="48" t="s">
        <v>290</v>
      </c>
    </row>
    <row r="13" spans="1:10" x14ac:dyDescent="0.25">
      <c r="C13" s="48" t="s">
        <v>2481</v>
      </c>
      <c r="D13" s="48" t="s">
        <v>2484</v>
      </c>
    </row>
    <row r="14" spans="1:10" x14ac:dyDescent="0.25">
      <c r="C14" s="48" t="s">
        <v>10</v>
      </c>
      <c r="D14" s="48" t="s">
        <v>712</v>
      </c>
    </row>
    <row r="15" spans="1:10" x14ac:dyDescent="0.25">
      <c r="C15" s="48" t="s">
        <v>2330</v>
      </c>
      <c r="D15" s="48" t="s">
        <v>592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29"/>
  <sheetViews>
    <sheetView topLeftCell="A4" workbookViewId="0">
      <selection activeCell="H32" sqref="H32"/>
    </sheetView>
  </sheetViews>
  <sheetFormatPr defaultRowHeight="15" x14ac:dyDescent="0.25"/>
  <cols>
    <col min="2" max="2" width="25.7109375" customWidth="1"/>
    <col min="3" max="3" width="27.140625" customWidth="1"/>
    <col min="4" max="4" width="12.85546875" bestFit="1" customWidth="1"/>
    <col min="5" max="5" width="17.85546875" customWidth="1"/>
    <col min="6" max="6" width="14.5703125" customWidth="1"/>
    <col min="7" max="7" width="23.5703125" customWidth="1"/>
    <col min="8" max="8" width="12.5703125" bestFit="1" customWidth="1"/>
    <col min="9" max="9" width="16.85546875" customWidth="1"/>
    <col min="10" max="10" width="12" customWidth="1"/>
  </cols>
  <sheetData>
    <row r="1" spans="1:11" x14ac:dyDescent="0.25">
      <c r="A1" s="1"/>
      <c r="B1" s="2" t="s">
        <v>0</v>
      </c>
      <c r="C1" s="1" t="s">
        <v>590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PRODUCTS(id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t="str">
        <f t="shared" ref="K6:K2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t="str">
        <f t="shared" ca="1" si="0"/>
        <v>last_updated_by 	varchar2(30),</v>
      </c>
    </row>
    <row r="11" spans="1:11" ht="30" x14ac:dyDescent="0.25">
      <c r="B11" t="s">
        <v>744</v>
      </c>
      <c r="C11" t="s">
        <v>624</v>
      </c>
      <c r="D11" s="29" t="s">
        <v>286</v>
      </c>
      <c r="E11" s="11"/>
      <c r="F11" s="24"/>
      <c r="G11" s="24" t="s">
        <v>2055</v>
      </c>
      <c r="H11" t="s">
        <v>602</v>
      </c>
      <c r="I11" t="s">
        <v>604</v>
      </c>
      <c r="K11" t="str">
        <f t="shared" ca="1" si="0"/>
        <v>product_category_id 	int,</v>
      </c>
    </row>
    <row r="12" spans="1:11" ht="30" x14ac:dyDescent="0.25">
      <c r="B12" t="s">
        <v>743</v>
      </c>
      <c r="C12" t="s">
        <v>600</v>
      </c>
      <c r="D12" s="29" t="s">
        <v>286</v>
      </c>
      <c r="E12" t="s">
        <v>1054</v>
      </c>
      <c r="F12" s="24"/>
      <c r="G12" s="24" t="s">
        <v>2056</v>
      </c>
      <c r="H12" t="s">
        <v>271</v>
      </c>
      <c r="I12" t="s">
        <v>268</v>
      </c>
      <c r="K12" t="str">
        <f t="shared" ca="1" si="0"/>
        <v>product_group_id 	int not null,</v>
      </c>
    </row>
    <row r="13" spans="1:11" x14ac:dyDescent="0.25">
      <c r="B13" t="s">
        <v>745</v>
      </c>
      <c r="C13" t="s">
        <v>625</v>
      </c>
      <c r="D13" s="9" t="s">
        <v>6</v>
      </c>
      <c r="E13" t="s">
        <v>1104</v>
      </c>
      <c r="H13" t="s">
        <v>602</v>
      </c>
      <c r="I13" t="s">
        <v>606</v>
      </c>
      <c r="K13" t="str">
        <f t="shared" ca="1" si="0"/>
        <v>product_code 	varchar2(10) not null,</v>
      </c>
    </row>
    <row r="14" spans="1:11" x14ac:dyDescent="0.25">
      <c r="B14" t="s">
        <v>746</v>
      </c>
      <c r="C14" t="s">
        <v>626</v>
      </c>
      <c r="D14" s="9" t="s">
        <v>9</v>
      </c>
      <c r="H14" t="s">
        <v>602</v>
      </c>
      <c r="I14" t="s">
        <v>607</v>
      </c>
      <c r="K14" t="str">
        <f t="shared" ca="1" si="0"/>
        <v>product_name 	varchar2(100),</v>
      </c>
    </row>
    <row r="15" spans="1:11" x14ac:dyDescent="0.25">
      <c r="B15" t="s">
        <v>738</v>
      </c>
      <c r="C15" t="s">
        <v>737</v>
      </c>
      <c r="D15" s="9" t="s">
        <v>645</v>
      </c>
      <c r="E15" t="s">
        <v>1054</v>
      </c>
      <c r="F15" t="s">
        <v>703</v>
      </c>
      <c r="K15" t="str">
        <f t="shared" ca="1" si="0"/>
        <v>ccy 	varchar2(3) default on null 'VND' not null,</v>
      </c>
    </row>
    <row r="16" spans="1:11" x14ac:dyDescent="0.25">
      <c r="B16" t="s">
        <v>747</v>
      </c>
      <c r="C16" t="s">
        <v>627</v>
      </c>
      <c r="D16" s="12" t="s">
        <v>594</v>
      </c>
      <c r="G16" t="s">
        <v>723</v>
      </c>
      <c r="H16" t="s">
        <v>602</v>
      </c>
      <c r="I16" t="s">
        <v>438</v>
      </c>
      <c r="K16" t="str">
        <f t="shared" ca="1" si="0"/>
        <v>pti 	number(13,5),</v>
      </c>
    </row>
    <row r="17" spans="2:11" ht="45" x14ac:dyDescent="0.25">
      <c r="B17" t="s">
        <v>750</v>
      </c>
      <c r="C17" t="s">
        <v>740</v>
      </c>
      <c r="D17" t="s">
        <v>286</v>
      </c>
      <c r="G17" s="14" t="s">
        <v>748</v>
      </c>
      <c r="K17" t="str">
        <f t="shared" ca="1" si="0"/>
        <v>tenor 	int,</v>
      </c>
    </row>
    <row r="18" spans="2:11" x14ac:dyDescent="0.25">
      <c r="B18" t="s">
        <v>751</v>
      </c>
      <c r="C18" t="s">
        <v>741</v>
      </c>
      <c r="D18" t="s">
        <v>286</v>
      </c>
      <c r="G18" t="s">
        <v>749</v>
      </c>
      <c r="K18" t="str">
        <f t="shared" ca="1" si="0"/>
        <v>min_tenor 	int,</v>
      </c>
    </row>
    <row r="19" spans="2:11" x14ac:dyDescent="0.25">
      <c r="B19" t="s">
        <v>752</v>
      </c>
      <c r="C19" t="s">
        <v>742</v>
      </c>
      <c r="D19" t="s">
        <v>286</v>
      </c>
      <c r="G19" t="s">
        <v>749</v>
      </c>
      <c r="K19" t="str">
        <f t="shared" ca="1" si="0"/>
        <v>max_tenor 	int,</v>
      </c>
    </row>
    <row r="20" spans="2:11" x14ac:dyDescent="0.25">
      <c r="B20" t="s">
        <v>753</v>
      </c>
      <c r="C20" t="s">
        <v>719</v>
      </c>
      <c r="D20" t="s">
        <v>286</v>
      </c>
      <c r="E20" t="s">
        <v>314</v>
      </c>
      <c r="G20" t="s">
        <v>724</v>
      </c>
      <c r="K20" t="str">
        <f t="shared" ca="1" si="0"/>
        <v>rate_index 	int,</v>
      </c>
    </row>
    <row r="21" spans="2:11" x14ac:dyDescent="0.25">
      <c r="B21" t="s">
        <v>755</v>
      </c>
      <c r="C21" t="s">
        <v>720</v>
      </c>
      <c r="D21" t="s">
        <v>286</v>
      </c>
      <c r="E21" t="s">
        <v>314</v>
      </c>
      <c r="G21" t="s">
        <v>724</v>
      </c>
      <c r="H21" t="s">
        <v>602</v>
      </c>
      <c r="I21" t="s">
        <v>612</v>
      </c>
      <c r="K21" t="str">
        <f t="shared" ca="1" si="0"/>
        <v>late_rate_index 	int,</v>
      </c>
    </row>
    <row r="22" spans="2:11" x14ac:dyDescent="0.25">
      <c r="B22" t="s">
        <v>754</v>
      </c>
      <c r="C22" t="s">
        <v>628</v>
      </c>
      <c r="D22" s="12" t="s">
        <v>593</v>
      </c>
      <c r="H22" t="s">
        <v>602</v>
      </c>
      <c r="I22" t="s">
        <v>613</v>
      </c>
      <c r="K22" t="str">
        <f t="shared" ca="1" si="0"/>
        <v>late_penalty_fee 	number(13,2),</v>
      </c>
    </row>
    <row r="23" spans="2:11" x14ac:dyDescent="0.25">
      <c r="B23" t="s">
        <v>756</v>
      </c>
      <c r="C23" t="s">
        <v>721</v>
      </c>
      <c r="D23" s="12" t="s">
        <v>593</v>
      </c>
      <c r="H23" t="s">
        <v>602</v>
      </c>
      <c r="I23" t="s">
        <v>615</v>
      </c>
      <c r="K23" t="str">
        <f t="shared" ca="1" si="0"/>
        <v>pre_liquidation_fee 	number(13,2),</v>
      </c>
    </row>
    <row r="24" spans="2:11" x14ac:dyDescent="0.25">
      <c r="B24" t="s">
        <v>757</v>
      </c>
      <c r="C24" t="s">
        <v>722</v>
      </c>
      <c r="D24" t="s">
        <v>286</v>
      </c>
      <c r="H24" t="s">
        <v>602</v>
      </c>
      <c r="I24" t="s">
        <v>616</v>
      </c>
      <c r="K24" t="str">
        <f t="shared" ca="1" si="0"/>
        <v>max_quantity_commodities 	int,</v>
      </c>
    </row>
    <row r="25" spans="2:11" x14ac:dyDescent="0.25">
      <c r="B25" t="s">
        <v>758</v>
      </c>
      <c r="C25" t="s">
        <v>735</v>
      </c>
      <c r="D25" s="12" t="s">
        <v>593</v>
      </c>
      <c r="K25" t="str">
        <f t="shared" ca="1" si="0"/>
        <v>max_loan_amount 	number(13,2),</v>
      </c>
    </row>
    <row r="26" spans="2:11" x14ac:dyDescent="0.25">
      <c r="B26" t="s">
        <v>759</v>
      </c>
      <c r="C26" t="s">
        <v>736</v>
      </c>
      <c r="D26" s="12" t="s">
        <v>593</v>
      </c>
      <c r="K26" t="str">
        <f t="shared" ca="1" si="0"/>
        <v>min_loan_amount 	number(13,2),</v>
      </c>
    </row>
    <row r="27" spans="2:11" x14ac:dyDescent="0.25">
      <c r="B27" t="s">
        <v>760</v>
      </c>
      <c r="C27" t="s">
        <v>734</v>
      </c>
      <c r="D27" s="9" t="s">
        <v>712</v>
      </c>
      <c r="K27" t="str">
        <f t="shared" ca="1" si="0"/>
        <v>status 	varchar2(1),</v>
      </c>
    </row>
    <row r="28" spans="2:11" x14ac:dyDescent="0.25">
      <c r="B28" t="s">
        <v>761</v>
      </c>
      <c r="C28" t="s">
        <v>526</v>
      </c>
      <c r="D28" s="29" t="s">
        <v>290</v>
      </c>
      <c r="E28" t="s">
        <v>1054</v>
      </c>
      <c r="G28" t="s">
        <v>1157</v>
      </c>
      <c r="H28" t="s">
        <v>602</v>
      </c>
      <c r="I28" t="s">
        <v>618</v>
      </c>
      <c r="K28" t="str">
        <f t="shared" ca="1" si="0"/>
        <v>start_eff_date 	date not null,</v>
      </c>
    </row>
    <row r="29" spans="2:11" x14ac:dyDescent="0.25">
      <c r="B29" t="s">
        <v>762</v>
      </c>
      <c r="C29" t="s">
        <v>527</v>
      </c>
      <c r="D29" s="29" t="s">
        <v>290</v>
      </c>
      <c r="E29" t="s">
        <v>1054</v>
      </c>
      <c r="F29" t="s">
        <v>1118</v>
      </c>
      <c r="G29" t="s">
        <v>1157</v>
      </c>
      <c r="H29" t="s">
        <v>602</v>
      </c>
      <c r="I29" t="s">
        <v>619</v>
      </c>
      <c r="K29" t="str">
        <f t="shared" ca="1" si="0"/>
        <v>end_eff_date 	date default on null  	to_date('31-DEC-9999') not null,
CONSTRAINT PK_PRODUCTS PRIMARY KEY (id));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20"/>
  <sheetViews>
    <sheetView topLeftCell="A15" workbookViewId="0">
      <selection activeCell="G34" sqref="G34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849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CREDIT_APP_TRAIL(id 	number(15,0),</v>
      </c>
    </row>
    <row r="6" spans="1:11" x14ac:dyDescent="0.25">
      <c r="A6" s="8"/>
      <c r="B6" s="8" t="s">
        <v>1084</v>
      </c>
      <c r="C6" s="8" t="s">
        <v>830</v>
      </c>
      <c r="D6" s="9" t="s">
        <v>592</v>
      </c>
      <c r="E6" s="8" t="s">
        <v>1110</v>
      </c>
      <c r="G6" s="33" t="s">
        <v>833</v>
      </c>
      <c r="J6" s="12"/>
      <c r="K6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8"/>
      <c r="B7" s="8" t="s">
        <v>1085</v>
      </c>
      <c r="C7" s="8" t="s">
        <v>823</v>
      </c>
      <c r="D7" s="9" t="s">
        <v>286</v>
      </c>
      <c r="E7" s="8" t="s">
        <v>573</v>
      </c>
      <c r="G7" s="33"/>
      <c r="J7" s="12"/>
      <c r="K7" t="str">
        <f t="shared" ca="1" si="0"/>
        <v>trail_seq 	int,</v>
      </c>
    </row>
    <row r="8" spans="1:11" x14ac:dyDescent="0.25">
      <c r="A8" s="9"/>
      <c r="B8" s="27"/>
      <c r="C8" s="8" t="s">
        <v>295</v>
      </c>
      <c r="D8" s="9" t="s">
        <v>712</v>
      </c>
      <c r="E8" s="8" t="s">
        <v>1054</v>
      </c>
      <c r="F8" s="9" t="s">
        <v>707</v>
      </c>
      <c r="G8" s="9"/>
      <c r="J8" s="12"/>
      <c r="K8" t="str">
        <f t="shared" ca="1" si="0"/>
        <v>record_status 	varchar2(1) default on null 'A' not null,</v>
      </c>
    </row>
    <row r="9" spans="1:11" x14ac:dyDescent="0.25">
      <c r="A9" s="9"/>
      <c r="B9" s="27"/>
      <c r="C9" t="s">
        <v>296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t="str">
        <f t="shared" ca="1" si="0"/>
        <v>created_date 	date default on null  	sysdate not null,</v>
      </c>
    </row>
    <row r="10" spans="1:11" x14ac:dyDescent="0.25">
      <c r="A10" s="9"/>
      <c r="B10" s="27"/>
      <c r="C10" t="s">
        <v>297</v>
      </c>
      <c r="D10" s="9" t="s">
        <v>290</v>
      </c>
      <c r="E10" s="8" t="s">
        <v>1054</v>
      </c>
      <c r="F10" s="9" t="s">
        <v>706</v>
      </c>
      <c r="G10" s="9"/>
      <c r="I10" s="12"/>
      <c r="J10" s="12"/>
      <c r="K10" t="str">
        <f t="shared" ca="1" si="0"/>
        <v>last_updated_date 	date default on null  	sysdate not null,</v>
      </c>
    </row>
    <row r="11" spans="1:11" x14ac:dyDescent="0.25">
      <c r="A11" s="9"/>
      <c r="B11" s="27"/>
      <c r="C11" t="s">
        <v>298</v>
      </c>
      <c r="D11" s="9" t="s">
        <v>294</v>
      </c>
      <c r="E11" s="8"/>
      <c r="F11" s="9"/>
      <c r="G11" s="9"/>
      <c r="I11" s="12"/>
      <c r="J11" s="12"/>
      <c r="K11" t="str">
        <f t="shared" ca="1" si="0"/>
        <v>created_by 	varchar2(30),</v>
      </c>
    </row>
    <row r="12" spans="1:11" x14ac:dyDescent="0.25">
      <c r="A12" s="9"/>
      <c r="B12" s="27"/>
      <c r="C12" t="s">
        <v>299</v>
      </c>
      <c r="D12" s="9" t="s">
        <v>294</v>
      </c>
      <c r="E12" s="8"/>
      <c r="F12" s="9"/>
      <c r="G12" s="9"/>
      <c r="I12" s="12"/>
      <c r="J12" s="12"/>
      <c r="K12" t="str">
        <f t="shared" ca="1" si="0"/>
        <v>last_updated_by 	varchar2(30),</v>
      </c>
    </row>
    <row r="13" spans="1:11" ht="45" x14ac:dyDescent="0.25">
      <c r="B13" s="14" t="s">
        <v>1086</v>
      </c>
      <c r="C13" t="s">
        <v>824</v>
      </c>
      <c r="D13" s="9" t="s">
        <v>286</v>
      </c>
      <c r="G13" s="14" t="s">
        <v>885</v>
      </c>
      <c r="K13" t="str">
        <f t="shared" ca="1" si="0"/>
        <v>step 	int,</v>
      </c>
    </row>
    <row r="14" spans="1:11" x14ac:dyDescent="0.25">
      <c r="B14" s="14" t="s">
        <v>1088</v>
      </c>
      <c r="C14" t="s">
        <v>1087</v>
      </c>
      <c r="D14" s="9" t="s">
        <v>528</v>
      </c>
      <c r="K14" t="str">
        <f t="shared" ca="1" si="0"/>
        <v>task_id 	varchar2(32),</v>
      </c>
    </row>
    <row r="15" spans="1:11" x14ac:dyDescent="0.25">
      <c r="B15" s="14" t="s">
        <v>1089</v>
      </c>
      <c r="C15" t="s">
        <v>825</v>
      </c>
      <c r="D15" s="29" t="s">
        <v>286</v>
      </c>
      <c r="E15" t="s">
        <v>314</v>
      </c>
      <c r="G15" t="s">
        <v>901</v>
      </c>
      <c r="K15" t="str">
        <f t="shared" ca="1" si="0"/>
        <v>from_user 	int,</v>
      </c>
    </row>
    <row r="16" spans="1:11" x14ac:dyDescent="0.25">
      <c r="B16" s="14" t="s">
        <v>1090</v>
      </c>
      <c r="C16" t="s">
        <v>826</v>
      </c>
      <c r="D16" s="29" t="s">
        <v>286</v>
      </c>
      <c r="E16" t="s">
        <v>314</v>
      </c>
      <c r="G16" t="s">
        <v>901</v>
      </c>
      <c r="K16" t="str">
        <f t="shared" ca="1" si="0"/>
        <v>to_user 	int,</v>
      </c>
    </row>
    <row r="17" spans="2:11" x14ac:dyDescent="0.25">
      <c r="B17" s="14" t="s">
        <v>1091</v>
      </c>
      <c r="C17" t="s">
        <v>827</v>
      </c>
      <c r="D17" s="29" t="s">
        <v>286</v>
      </c>
      <c r="E17" t="s">
        <v>314</v>
      </c>
      <c r="G17" t="s">
        <v>831</v>
      </c>
      <c r="K17" t="str">
        <f t="shared" ca="1" si="0"/>
        <v>to_team 	int,</v>
      </c>
    </row>
    <row r="18" spans="2:11" ht="60" x14ac:dyDescent="0.25">
      <c r="B18" s="14" t="s">
        <v>1092</v>
      </c>
      <c r="C18" t="s">
        <v>649</v>
      </c>
      <c r="D18" s="9" t="s">
        <v>286</v>
      </c>
      <c r="G18" s="14" t="s">
        <v>832</v>
      </c>
      <c r="K18" t="str">
        <f t="shared" ca="1" si="0"/>
        <v>action 	int,</v>
      </c>
    </row>
    <row r="19" spans="2:11" ht="75" x14ac:dyDescent="0.25">
      <c r="B19" s="14" t="s">
        <v>1093</v>
      </c>
      <c r="C19" t="s">
        <v>828</v>
      </c>
      <c r="D19" s="29" t="s">
        <v>286</v>
      </c>
      <c r="G19" s="24" t="s">
        <v>869</v>
      </c>
      <c r="H19" t="s">
        <v>271</v>
      </c>
      <c r="I19" s="14" t="s">
        <v>836</v>
      </c>
      <c r="K19" t="str">
        <f t="shared" ca="1" si="0"/>
        <v>reason_id 	int,</v>
      </c>
    </row>
    <row r="20" spans="2:11" ht="60" x14ac:dyDescent="0.25">
      <c r="B20" s="14" t="s">
        <v>1094</v>
      </c>
      <c r="C20" t="s">
        <v>1111</v>
      </c>
      <c r="D20" s="9" t="s">
        <v>829</v>
      </c>
      <c r="H20" t="s">
        <v>271</v>
      </c>
      <c r="I20" s="14" t="s">
        <v>837</v>
      </c>
      <c r="K20" t="str">
        <f t="shared" ca="1" si="0"/>
        <v>user_comment 	varchar2(4000),
CONSTRAINT PK_CREDIT_APP_TRAIL PRIMARY KEY (id));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21"/>
  <sheetViews>
    <sheetView topLeftCell="B4" workbookViewId="0">
      <selection activeCell="G34" sqref="G34"/>
    </sheetView>
  </sheetViews>
  <sheetFormatPr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2046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EMPLOYEES(id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8" t="s">
        <v>2047</v>
      </c>
      <c r="D11" s="9" t="s">
        <v>9</v>
      </c>
      <c r="E11" s="8" t="s">
        <v>1054</v>
      </c>
      <c r="F11" s="9"/>
      <c r="G11" s="9"/>
      <c r="H11" s="11"/>
      <c r="I11" s="49"/>
      <c r="J11" s="49"/>
      <c r="K11" s="48" t="str">
        <f t="shared" ca="1" si="0"/>
        <v>full_name 	varchar2(100) not null,</v>
      </c>
    </row>
    <row r="12" spans="1:11" x14ac:dyDescent="0.25">
      <c r="C12" s="48" t="s">
        <v>149</v>
      </c>
      <c r="D12" s="9" t="s">
        <v>9</v>
      </c>
      <c r="K12" s="48" t="str">
        <f t="shared" ca="1" si="0"/>
        <v>email 	varchar2(100),</v>
      </c>
    </row>
    <row r="13" spans="1:11" x14ac:dyDescent="0.25">
      <c r="C13" s="48" t="s">
        <v>2048</v>
      </c>
      <c r="D13" s="9" t="s">
        <v>6</v>
      </c>
      <c r="K13" s="48" t="str">
        <f t="shared" ca="1" si="0"/>
        <v>hr_code 	varchar2(10),</v>
      </c>
    </row>
    <row r="14" spans="1:11" x14ac:dyDescent="0.25">
      <c r="C14" s="48" t="s">
        <v>2057</v>
      </c>
      <c r="D14" s="9" t="s">
        <v>458</v>
      </c>
      <c r="E14" s="48" t="s">
        <v>1104</v>
      </c>
      <c r="K14" s="48" t="str">
        <f t="shared" ca="1" si="0"/>
        <v>emp_code 	varchar2(20) not null,</v>
      </c>
    </row>
    <row r="15" spans="1:11" x14ac:dyDescent="0.25">
      <c r="C15" s="48" t="s">
        <v>2049</v>
      </c>
      <c r="D15" s="9" t="s">
        <v>1890</v>
      </c>
      <c r="K15" s="48" t="str">
        <f t="shared" ca="1" si="0"/>
        <v>mobile_phone 	varchar2(15),</v>
      </c>
    </row>
    <row r="16" spans="1:11" x14ac:dyDescent="0.25">
      <c r="C16" s="48" t="s">
        <v>2050</v>
      </c>
      <c r="D16" s="9" t="s">
        <v>6</v>
      </c>
      <c r="K16" s="48" t="str">
        <f t="shared" ca="1" si="0"/>
        <v>ext_phone 	varchar2(10),</v>
      </c>
    </row>
    <row r="17" spans="3:11" x14ac:dyDescent="0.25">
      <c r="C17" s="48" t="s">
        <v>734</v>
      </c>
      <c r="D17" s="9" t="s">
        <v>712</v>
      </c>
      <c r="E17" s="48" t="s">
        <v>1054</v>
      </c>
      <c r="F17" s="48" t="s">
        <v>707</v>
      </c>
      <c r="K17" s="48" t="str">
        <f t="shared" ca="1" si="0"/>
        <v>status 	varchar2(1) default on null 'A' not null,</v>
      </c>
    </row>
    <row r="18" spans="3:11" x14ac:dyDescent="0.25">
      <c r="C18" s="48" t="s">
        <v>526</v>
      </c>
      <c r="D18" s="29" t="s">
        <v>290</v>
      </c>
      <c r="K18" s="48" t="str">
        <f t="shared" ca="1" si="0"/>
        <v>start_eff_date 	date,</v>
      </c>
    </row>
    <row r="19" spans="3:11" x14ac:dyDescent="0.25">
      <c r="C19" s="48" t="s">
        <v>527</v>
      </c>
      <c r="D19" s="29" t="s">
        <v>290</v>
      </c>
      <c r="E19" s="48" t="s">
        <v>1054</v>
      </c>
      <c r="F19" s="48" t="s">
        <v>1118</v>
      </c>
      <c r="K19" s="48" t="str">
        <f t="shared" ca="1" si="0"/>
        <v>end_eff_date 	date default on null  	to_date('31-DEC-9999') not null,</v>
      </c>
    </row>
    <row r="20" spans="3:11" x14ac:dyDescent="0.25">
      <c r="C20" s="48" t="s">
        <v>2054</v>
      </c>
      <c r="D20" s="9" t="s">
        <v>286</v>
      </c>
      <c r="K20" s="48" t="str">
        <f t="shared" ca="1" si="0"/>
        <v>staff_id_in_bpm 	int,
CONSTRAINT PK_EMPLOYEES PRIMARY KEY (id));</v>
      </c>
    </row>
    <row r="21" spans="3:11" x14ac:dyDescent="0.25">
      <c r="D21" s="9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18"/>
  <sheetViews>
    <sheetView topLeftCell="C4" workbookViewId="0">
      <selection activeCell="G34" sqref="G34"/>
    </sheetView>
  </sheetViews>
  <sheetFormatPr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2059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EMPLOYEE_LINK(id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C11" s="48" t="s">
        <v>2060</v>
      </c>
      <c r="D11" s="9" t="s">
        <v>286</v>
      </c>
      <c r="E11" s="11" t="s">
        <v>1054</v>
      </c>
      <c r="G11" s="48" t="s">
        <v>2052</v>
      </c>
      <c r="K11" s="48" t="str">
        <f t="shared" ca="1" si="0"/>
        <v>emp_id 	int not null,</v>
      </c>
    </row>
    <row r="12" spans="1:11" x14ac:dyDescent="0.25">
      <c r="C12" s="48" t="s">
        <v>1125</v>
      </c>
      <c r="D12" s="9" t="s">
        <v>286</v>
      </c>
      <c r="E12" s="11"/>
      <c r="G12" s="48" t="s">
        <v>2052</v>
      </c>
      <c r="K12" s="48" t="str">
        <f t="shared" ca="1" si="0"/>
        <v>manager_id 	int,</v>
      </c>
    </row>
    <row r="13" spans="1:11" ht="30" x14ac:dyDescent="0.25">
      <c r="C13" s="48" t="s">
        <v>2062</v>
      </c>
      <c r="D13" s="9" t="s">
        <v>286</v>
      </c>
      <c r="E13" s="11" t="s">
        <v>1054</v>
      </c>
      <c r="G13" s="50" t="s">
        <v>2053</v>
      </c>
      <c r="K13" s="48" t="str">
        <f t="shared" ca="1" si="0"/>
        <v>emp_position 	int not null,</v>
      </c>
    </row>
    <row r="14" spans="1:11" ht="30" x14ac:dyDescent="0.25">
      <c r="C14" s="48" t="s">
        <v>138</v>
      </c>
      <c r="D14" s="9" t="s">
        <v>286</v>
      </c>
      <c r="E14" s="11"/>
      <c r="G14" s="50" t="s">
        <v>2058</v>
      </c>
      <c r="K14" s="48" t="str">
        <f t="shared" ca="1" si="0"/>
        <v>department 	int,</v>
      </c>
    </row>
    <row r="15" spans="1:11" x14ac:dyDescent="0.25">
      <c r="C15" s="48" t="s">
        <v>2057</v>
      </c>
      <c r="D15" s="9" t="s">
        <v>458</v>
      </c>
      <c r="E15" s="11" t="s">
        <v>1054</v>
      </c>
      <c r="G15" s="50"/>
      <c r="K15" s="48" t="str">
        <f t="shared" ca="1" si="0"/>
        <v>emp_code 	varchar2(20) not null,</v>
      </c>
    </row>
    <row r="16" spans="1:11" x14ac:dyDescent="0.25">
      <c r="C16" s="48" t="s">
        <v>734</v>
      </c>
      <c r="D16" s="9" t="s">
        <v>712</v>
      </c>
      <c r="E16" s="48" t="s">
        <v>1054</v>
      </c>
      <c r="F16" s="48" t="s">
        <v>707</v>
      </c>
      <c r="K16" s="48" t="str">
        <f t="shared" ca="1" si="0"/>
        <v>status 	varchar2(1) default on null 'A' not null,</v>
      </c>
    </row>
    <row r="17" spans="3:11" x14ac:dyDescent="0.25">
      <c r="C17" s="48" t="s">
        <v>526</v>
      </c>
      <c r="D17" s="29" t="s">
        <v>290</v>
      </c>
      <c r="K17" s="48" t="str">
        <f t="shared" ca="1" si="0"/>
        <v>start_eff_date 	date,</v>
      </c>
    </row>
    <row r="18" spans="3:11" x14ac:dyDescent="0.25">
      <c r="C18" s="48" t="s">
        <v>527</v>
      </c>
      <c r="D18" s="29" t="s">
        <v>290</v>
      </c>
      <c r="E18" s="48" t="s">
        <v>1054</v>
      </c>
      <c r="F18" s="48" t="s">
        <v>1118</v>
      </c>
      <c r="K18" s="48" t="str">
        <f t="shared" ca="1" si="0"/>
        <v>end_eff_date 	date default on null  	to_date('31-DEC-9999') not null,
CONSTRAINT PK_EMPLOYEE_LINK PRIMARY KEY (id));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drools</vt:lpstr>
      <vt:lpstr>rules_service</vt:lpstr>
      <vt:lpstr>BPM_CODE</vt:lpstr>
      <vt:lpstr>unique  key</vt:lpstr>
      <vt:lpstr>trigger</vt:lpstr>
      <vt:lpstr>Tables</vt:lpstr>
      <vt:lpstr>mysql</vt:lpstr>
      <vt:lpstr>CUST_PERSONAL_INFO</vt:lpstr>
      <vt:lpstr>CUST_ADDL_INFO</vt:lpstr>
      <vt:lpstr>CUST_FINANCIAL_INFO</vt:lpstr>
      <vt:lpstr>CUST_CONTACT_INFO</vt:lpstr>
      <vt:lpstr>CUST_ADDR_INFO</vt:lpstr>
      <vt:lpstr>CUST_COMPANY_INFO</vt:lpstr>
      <vt:lpstr>CUST_ACCOUNT_LINK</vt:lpstr>
      <vt:lpstr>CUST_IDENTITY</vt:lpstr>
      <vt:lpstr>CREDIT_APP_REQUEST</vt:lpstr>
      <vt:lpstr>CREDIT_APP_LMS</vt:lpstr>
      <vt:lpstr>CREDIT_APP_ADDITIONAL</vt:lpstr>
      <vt:lpstr>CREDIT_APP_OUTSTANDING</vt:lpstr>
      <vt:lpstr>CREDIT_APP_TRANSACTION</vt:lpstr>
      <vt:lpstr>CREDIT_APP_APPRAISAL</vt:lpstr>
      <vt:lpstr>CREDIT_APP_BPM</vt:lpstr>
      <vt:lpstr>CREDIT_APP_COMMODITIES</vt:lpstr>
      <vt:lpstr>COMM_BRAND</vt:lpstr>
      <vt:lpstr>CODE_TABLE</vt:lpstr>
      <vt:lpstr>PARAMETERS</vt:lpstr>
      <vt:lpstr>PARAMETER_DETAIL</vt:lpstr>
      <vt:lpstr>SYSTEM_DEFINE_FIELDS</vt:lpstr>
      <vt:lpstr>POSTING_CONFIGURATION</vt:lpstr>
      <vt:lpstr>POSTING_INSTANCE</vt:lpstr>
      <vt:lpstr>SCHEDULER</vt:lpstr>
      <vt:lpstr>SCHEDULE_INSTANCE</vt:lpstr>
      <vt:lpstr>FUNCTIONS</vt:lpstr>
      <vt:lpstr>SERVICES</vt:lpstr>
      <vt:lpstr>FIELDS</vt:lpstr>
      <vt:lpstr>MENU</vt:lpstr>
      <vt:lpstr>ROLES</vt:lpstr>
      <vt:lpstr>ROLE_DETAILS</vt:lpstr>
      <vt:lpstr>TEAMS</vt:lpstr>
      <vt:lpstr>TEAM_MEMBER</vt:lpstr>
      <vt:lpstr>USERS_SESSION</vt:lpstr>
      <vt:lpstr>INTEREST_TABLE</vt:lpstr>
      <vt:lpstr>RULES</vt:lpstr>
      <vt:lpstr>RULE_DETAIL</vt:lpstr>
      <vt:lpstr>RULE_OUTPUT</vt:lpstr>
      <vt:lpstr>RULE_OUTPUT_DETAIL</vt:lpstr>
      <vt:lpstr>RULE_PARAMETERS</vt:lpstr>
      <vt:lpstr>RULE_PARAMETER_DETAIL</vt:lpstr>
      <vt:lpstr>RULE_PARAMETER_LINK</vt:lpstr>
      <vt:lpstr>PARTNER</vt:lpstr>
      <vt:lpstr>AUDIT_TRANS</vt:lpstr>
      <vt:lpstr>MESSAGE_LOG</vt:lpstr>
      <vt:lpstr>NOTIFICATION_TEMPLATE</vt:lpstr>
      <vt:lpstr>UPL_BPM_CODE</vt:lpstr>
      <vt:lpstr>UPL_BPM_SYSDETAIL</vt:lpstr>
      <vt:lpstr>UPL_CC_STATEMENT</vt:lpstr>
      <vt:lpstr>UPL_MASTER</vt:lpstr>
      <vt:lpstr>UPL_DETAIL</vt:lpstr>
      <vt:lpstr>UPL_CORE_CONTRACT</vt:lpstr>
      <vt:lpstr>UPL_CUSTOMER</vt:lpstr>
      <vt:lpstr>UPL_CUSTOMER_HIST</vt:lpstr>
      <vt:lpstr>ALLOCATION_MASTER</vt:lpstr>
      <vt:lpstr>ALLOCATION_DETAIL</vt:lpstr>
      <vt:lpstr>ALLOCATION_HIST</vt:lpstr>
      <vt:lpstr>CUST_PROSPECT</vt:lpstr>
      <vt:lpstr>CALL_RESULT</vt:lpstr>
      <vt:lpstr>BASE_CHECKLIST</vt:lpstr>
      <vt:lpstr>DOCUMENT_CHECKLIST</vt:lpstr>
      <vt:lpstr>DOCUMENTS</vt:lpstr>
      <vt:lpstr>CHECKLIST_WORKFLOW</vt:lpstr>
      <vt:lpstr>CREDIT_APP_DOCUMENT_IMAGE</vt:lpstr>
      <vt:lpstr>CREDIT_APP_CHECKLIST_DOCUMENT</vt:lpstr>
      <vt:lpstr>WAREHOUSE_USAGE</vt:lpstr>
      <vt:lpstr>WAREHOUSE_LOCATION</vt:lpstr>
      <vt:lpstr>WAREHOUSE_DOCUMENT</vt:lpstr>
      <vt:lpstr>WAREHOUSE_DOCUMENT_HIST</vt:lpstr>
      <vt:lpstr>STATE_TRANSACTION_MATRIX</vt:lpstr>
      <vt:lpstr>WH_DOCUMENT</vt:lpstr>
      <vt:lpstr>WH_CAVET_INFO</vt:lpstr>
      <vt:lpstr>WH_MAP_DOC_CODE</vt:lpstr>
      <vt:lpstr>WH_CODE</vt:lpstr>
      <vt:lpstr>WH_BORROWED_DOCUMENT</vt:lpstr>
      <vt:lpstr>WH_DOCUMENT_CHANGE</vt:lpstr>
      <vt:lpstr>WH_LETTER</vt:lpstr>
      <vt:lpstr>ALLOCATION_HISTORY</vt:lpstr>
      <vt:lpstr>INPUT_MATRIX</vt:lpstr>
      <vt:lpstr>MATRIX_DETAIL</vt:lpstr>
      <vt:lpstr>UDF_DEFINITION</vt:lpstr>
      <vt:lpstr>UDF_PROPERTIES</vt:lpstr>
      <vt:lpstr>UDF_VALUES</vt:lpstr>
      <vt:lpstr>CREDIT_APP_SIGNATURE</vt:lpstr>
      <vt:lpstr>UPL_CREDIT_APP_REQUEST</vt:lpstr>
      <vt:lpstr>UPL_CREDIT_APP_FILES</vt:lpstr>
      <vt:lpstr>UPL_CREDIT_APP_DOCUMENT</vt:lpstr>
      <vt:lpstr>EXTERNAL_USER_MAPPING</vt:lpstr>
      <vt:lpstr>PRODUCTS</vt:lpstr>
      <vt:lpstr>CREDIT_APP_TRAIL</vt:lpstr>
      <vt:lpstr>EMPLOYEES</vt:lpstr>
      <vt:lpstr>EMPLOYEE_LINK</vt:lpstr>
      <vt:lpstr>USERS</vt:lpstr>
      <vt:lpstr>USERS_ROLE_MAPPING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Hai Quan (HO-CNTT)</dc:creator>
  <cp:lastModifiedBy>Vu Tuan Cuong (HO-CNTT-DEV)</cp:lastModifiedBy>
  <dcterms:created xsi:type="dcterms:W3CDTF">2018-05-14T03:00:27Z</dcterms:created>
  <dcterms:modified xsi:type="dcterms:W3CDTF">2019-01-14T04:05:11Z</dcterms:modified>
</cp:coreProperties>
</file>