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D:\PYPSA Lab\NR\"/>
    </mc:Choice>
  </mc:AlternateContent>
  <xr:revisionPtr revIDLastSave="0" documentId="13_ncr:1_{EE75B074-7AFA-45EE-AE44-7F83D69F1741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SETTING" sheetId="6" r:id="rId1"/>
    <sheet name="BUS" sheetId="1" r:id="rId2"/>
    <sheet name="LINE" sheetId="3" r:id="rId3"/>
    <sheet name="LOADPROFILE" sheetId="5" r:id="rId4"/>
    <sheet name="GENPROFILE" sheetId="8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1" l="1"/>
  <c r="F5" i="1"/>
  <c r="E6" i="1"/>
  <c r="F6" i="1"/>
  <c r="E7" i="1"/>
  <c r="P7" i="1" s="1"/>
  <c r="F7" i="1"/>
  <c r="E8" i="1"/>
  <c r="F8" i="1"/>
  <c r="E9" i="1"/>
  <c r="F9" i="1"/>
  <c r="E10" i="1"/>
  <c r="F10" i="1"/>
  <c r="E11" i="1"/>
  <c r="F11" i="1"/>
  <c r="E12" i="1"/>
  <c r="P12" i="1" s="1"/>
  <c r="F12" i="1"/>
  <c r="E13" i="1"/>
  <c r="F13" i="1"/>
  <c r="E14" i="1"/>
  <c r="F14" i="1"/>
  <c r="F4" i="1"/>
  <c r="E4" i="1"/>
  <c r="C1" i="3"/>
  <c r="L4" i="3" s="1"/>
  <c r="Q4" i="1"/>
  <c r="Q5" i="1"/>
  <c r="Q6" i="1"/>
  <c r="Q7" i="1"/>
  <c r="Q8" i="1"/>
  <c r="Q9" i="1"/>
  <c r="Q10" i="1"/>
  <c r="Q11" i="1"/>
  <c r="Q12" i="1"/>
  <c r="Q13" i="1"/>
  <c r="Q14" i="1"/>
  <c r="Q3" i="1"/>
  <c r="P13" i="1"/>
  <c r="P14" i="1"/>
  <c r="F3" i="1"/>
  <c r="P4" i="1"/>
  <c r="P5" i="1"/>
  <c r="P6" i="1"/>
  <c r="E3" i="1"/>
  <c r="P3" i="1" s="1"/>
  <c r="G18" i="3"/>
  <c r="G17" i="3"/>
  <c r="G16" i="3"/>
  <c r="G15" i="3"/>
  <c r="G14" i="3"/>
  <c r="I1" i="3"/>
  <c r="G4" i="3"/>
  <c r="G5" i="3"/>
  <c r="G6" i="3"/>
  <c r="G7" i="3"/>
  <c r="G8" i="3"/>
  <c r="G9" i="3"/>
  <c r="G10" i="3"/>
  <c r="G11" i="3"/>
  <c r="G12" i="3"/>
  <c r="G13" i="3"/>
  <c r="G3" i="3"/>
  <c r="H1" i="3"/>
  <c r="H14" i="3" s="1"/>
  <c r="P9" i="1" l="1"/>
  <c r="L13" i="3"/>
  <c r="P10" i="1"/>
  <c r="L16" i="3"/>
  <c r="L3" i="3"/>
  <c r="L11" i="3"/>
  <c r="L18" i="3"/>
  <c r="L10" i="3"/>
  <c r="L17" i="3"/>
  <c r="L9" i="3"/>
  <c r="L8" i="3"/>
  <c r="P11" i="1"/>
  <c r="P8" i="1"/>
  <c r="L15" i="3"/>
  <c r="L7" i="3"/>
  <c r="L14" i="3"/>
  <c r="L6" i="3"/>
  <c r="L5" i="3"/>
  <c r="L12" i="3"/>
  <c r="H10" i="3"/>
  <c r="H5" i="3"/>
  <c r="H18" i="3"/>
  <c r="H13" i="3"/>
  <c r="H9" i="3"/>
  <c r="H6" i="3"/>
  <c r="H15" i="3"/>
  <c r="H3" i="3"/>
  <c r="H12" i="3"/>
  <c r="H8" i="3"/>
  <c r="H4" i="3"/>
  <c r="H16" i="3"/>
  <c r="H11" i="3"/>
  <c r="H7" i="3"/>
  <c r="H17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tc={F0B89BB3-5B8D-4D6D-8686-27520C0A9C2D}</author>
    <author>tc={F794B494-FCFE-4BE5-8256-2A8C28277F01}</author>
    <author>tc={2F967303-1DB7-4429-A1FC-AAA55B767DEC}</author>
    <author>tc={602F22B7-8DE5-4845-BADD-8E757D69B1A9}</author>
    <author>tc={6DE054E9-B9BA-4D16-80AA-FD012161D1D5}</author>
    <author>tc={432E3701-46FA-474A-889A-9EC870B20393}</author>
    <author>tc={143FE05E-AA01-4251-BAA5-747C81F515B5}</author>
  </authors>
  <commentList>
    <comment ref="A7" authorId="0" shapeId="0" xr:uid="{F0B89BB3-5B8D-4D6D-8686-27520C0A9C2D}">
      <text>
        <t>[Threaded comment]
Your version of Excel allows you to read this threaded comment; however, any edits to it will get removed if the file is opened in a newer version of Excel. Learn more: https://go.microsoft.com/fwlink/?linkid=870924
Comment:
    Value,penality</t>
      </text>
    </comment>
    <comment ref="B7" authorId="1" shapeId="0" xr:uid="{F794B494-FCFE-4BE5-8256-2A8C28277F01}">
      <text>
        <t>[Threaded comment]
Your version of Excel allows you to read this threaded comment; however, any edits to it will get removed if the file is opened in a newer version of Excel. Learn more: https://go.microsoft.com/fwlink/?linkid=870924
Comment:
    Value,penality</t>
      </text>
    </comment>
    <comment ref="C7" authorId="2" shapeId="0" xr:uid="{2F967303-1DB7-4429-A1FC-AAA55B767DEC}">
      <text>
        <t>[Threaded comment]
Your version of Excel allows you to read this threaded comment; however, any edits to it will get removed if the file is opened in a newer version of Excel. Learn more: https://go.microsoft.com/fwlink/?linkid=870924
Comment:
    Value,penality</t>
      </text>
    </comment>
    <comment ref="D7" authorId="3" shapeId="0" xr:uid="{602F22B7-8DE5-4845-BADD-8E757D69B1A9}">
      <text>
        <t>[Threaded comment]
Your version of Excel allows you to read this threaded comment; however, any edits to it will get removed if the file is opened in a newer version of Excel. Learn more: https://go.microsoft.com/fwlink/?linkid=870924
Comment:
    Cos Phi nguồn, khi phát Q (thường yếu cầu &gt;0.9)</t>
      </text>
    </comment>
    <comment ref="E7" authorId="4" shapeId="0" xr:uid="{6DE054E9-B9BA-4D16-80AA-FD012161D1D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Cos Phi nguồn, khi hút Q (thường yếu cầu &lt;-0.95 hoặc ko đc hút Q thì đặt 1)
</t>
      </text>
    </comment>
    <comment ref="F7" authorId="5" shapeId="0" xr:uid="{432E3701-46FA-474A-889A-9EC870B20393}">
      <text>
        <t>[Threaded comment]
Your version of Excel allows you to read this threaded comment; however, any edits to it will get removed if the file is opened in a newer version of Excel. Learn more: https://go.microsoft.com/fwlink/?linkid=870924
Comment:
    PSM, GS,NR,...</t>
      </text>
    </comment>
    <comment ref="G7" authorId="6" shapeId="0" xr:uid="{143FE05E-AA01-4251-BAA5-747C81F515B5}">
      <text>
        <t>[Threaded comment]
Your version of Excel allows you to read this threaded comment; however, any edits to it will get removed if the file is opened in a newer version of Excel. Learn more: https://go.microsoft.com/fwlink/?linkid=870924
Comment:
    PSM (maxIteration,Epsilon)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tc={0F66851E-D3AF-477F-9B30-F73A8715F065}</author>
    <author>tc={B7E55C45-E04A-4F94-86D3-DB2FF5464B13}</author>
    <author>tc={CC05E439-91CA-4296-9258-92175AA92058}</author>
    <author>tc={95B0448B-4542-45B3-9B74-3DA0C9AF60E7}</author>
    <author>tc={82FE0F86-5F7B-47B8-BFD0-831AD0E8743E}</author>
    <author>tc={39CF720A-8508-4C59-A4AF-2C27F3AAA34C}</author>
    <author>tc={8A0DD14B-DA58-4394-9D76-FBA1B9E60E99}</author>
    <author>tc={63FD75FE-EA28-4D87-8ABE-84D8AEABDF09}</author>
    <author>tc={358A766E-B6D1-4484-A68D-C6AF472CBC6E}</author>
    <author>tc={57748AED-F455-477B-A70E-41AA9060EA7C}</author>
    <author>tc={344E296B-18AF-4DD7-8F52-727297E2A374}</author>
    <author>tc={4124862F-D47B-4028-8B06-F9EC46FE13EF}</author>
  </authors>
  <commentList>
    <comment ref="A2" authorId="0" shapeId="0" xr:uid="{0F66851E-D3AF-477F-9B30-F73A8715F065}">
      <text>
        <t>[Threaded comment]
Your version of Excel allows you to read this threaded comment; however, any edits to it will get removed if the file is opened in a newer version of Excel. Learn more: https://go.microsoft.com/fwlink/?linkid=870924
Comment:
    Số nút (duy nhất)</t>
      </text>
    </comment>
    <comment ref="B2" authorId="1" shapeId="0" xr:uid="{B7E55C45-E04A-4F94-86D3-DB2FF5464B13}">
      <text>
        <t>[Threaded comment]
Your version of Excel allows you to read this threaded comment; however, any edits to it will get removed if the file is opened in a newer version of Excel. Learn more: https://go.microsoft.com/fwlink/?linkid=870924
Comment:
    Tên nút</t>
      </text>
    </comment>
    <comment ref="C2" authorId="2" shapeId="0" xr:uid="{CC05E439-91CA-4296-9258-92175AA92058}">
      <text>
        <t>[Threaded comment]
Your version of Excel allows you to read this threaded comment; however, any edits to it will get removed if the file is opened in a newer version of Excel. Learn more: https://go.microsoft.com/fwlink/?linkid=870924
Comment:
    Điện áp định mức nút</t>
      </text>
    </comment>
    <comment ref="D2" authorId="3" shapeId="0" xr:uid="{95B0448B-4542-45B3-9B74-3DA0C9AF60E7}">
      <text>
        <t>[Threaded comment]
Your version of Excel allows you to read this threaded comment; however, any edits to it will get removed if the file is opened in a newer version of Excel. Learn more: https://go.microsoft.com/fwlink/?linkid=870924
Comment:
    1-Inservice; 0- Out of service</t>
      </text>
    </comment>
    <comment ref="E2" authorId="4" shapeId="0" xr:uid="{82FE0F86-5F7B-47B8-BFD0-831AD0E8743E}">
      <text>
        <t>[Threaded comment]
Your version of Excel allows you to read this threaded comment; however, any edits to it will get removed if the file is opened in a newer version of Excel. Learn more: https://go.microsoft.com/fwlink/?linkid=870924
Comment:
    Công suất tác dụng của phụ tải</t>
      </text>
    </comment>
    <comment ref="F2" authorId="5" shapeId="0" xr:uid="{39CF720A-8508-4C59-A4AF-2C27F3AAA34C}">
      <text>
        <t>[Threaded comment]
Your version of Excel allows you to read this threaded comment; however, any edits to it will get removed if the file is opened in a newer version of Excel. Learn more: https://go.microsoft.com/fwlink/?linkid=870924
Comment:
    Công suất phản kháng của phụ tải</t>
      </text>
    </comment>
    <comment ref="G2" authorId="6" shapeId="0" xr:uid="{8A0DD14B-DA58-4394-9D76-FBA1B9E60E99}">
      <text>
        <t>[Threaded comment]
Your version of Excel allows you to read this threaded comment; however, any edits to it will get removed if the file is opened in a newer version of Excel. Learn more: https://go.microsoft.com/fwlink/?linkid=870924
Comment:
    &gt;0: capacitive; &lt;0 reactive</t>
      </text>
    </comment>
    <comment ref="H2" authorId="7" shapeId="0" xr:uid="{63FD75FE-EA28-4D87-8ABE-84D8AEABDF09}">
      <text>
        <t>[Threaded comment]
Your version of Excel allows you to read this threaded comment; however, any edits to it will get removed if the file is opened in a newer version of Excel. Learn more: https://go.microsoft.com/fwlink/?linkid=870924
Comment:
    1: Shunt có thể đóng/mở (branching)</t>
      </text>
    </comment>
    <comment ref="I2" authorId="8" shapeId="0" xr:uid="{358A766E-B6D1-4484-A68D-C6AF472CBC6E}">
      <text>
        <t>[Threaded comment]
Your version of Excel allows you to read this threaded comment; however, any edits to it will get removed if the file is opened in a newer version of Excel. Learn more: https://go.microsoft.com/fwlink/?linkid=870924
Comment:
    Điện áp đặt tại cho Bus nguồn &gt;0</t>
      </text>
    </comment>
    <comment ref="J2" authorId="9" shapeId="0" xr:uid="{57748AED-F455-477B-A70E-41AA9060EA7C}">
      <text>
        <t>[Threaded comment]
Your version of Excel allows you to read this threaded comment; however, any edits to it will get removed if the file is opened in a newer version of Excel. Learn more: https://go.microsoft.com/fwlink/?linkid=870924
Comment:
    Công suất Q cực đại (của Bus nguồn)</t>
      </text>
    </comment>
    <comment ref="K2" authorId="10" shapeId="0" xr:uid="{344E296B-18AF-4DD7-8F52-727297E2A374}">
      <text>
        <t>[Threaded comment]
Your version of Excel allows you to read this threaded comment; however, any edits to it will get removed if the file is opened in a newer version of Excel. Learn more: https://go.microsoft.com/fwlink/?linkid=870924
Comment:
    Công suất Q cực tiểu (của Bus nguồn)</t>
      </text>
    </comment>
    <comment ref="L2" authorId="11" shapeId="0" xr:uid="{4124862F-D47B-4028-8B06-F9EC46FE13EF}">
      <text>
        <t>[Threaded comment]
Your version of Excel allows you to read this threaded comment; however, any edits to it will get removed if the file is opened in a newer version of Excel. Learn more: https://go.microsoft.com/fwlink/?linkid=870924
Comment:
    Loại BUS, 1/None- bus Tải, 2- bus PV, 3-bus SWING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tc={2891B164-1E7E-4E24-95C3-F0A912F89DA9}</author>
    <author>tc={0BF2B5F5-B4BA-4852-8537-4440F390515E}</author>
    <author>tc={B526F4FC-1E23-45DD-8EA5-6339AF33B2D8}</author>
    <author>tc={577997EB-0F36-4D58-A8E8-8A7BEDAC8012}</author>
  </authors>
  <commentList>
    <comment ref="A2" authorId="0" shapeId="0" xr:uid="{2891B164-1E7E-4E24-95C3-F0A912F89DA9}">
      <text>
        <t>[Threaded comment]
Your version of Excel allows you to read this threaded comment; however, any edits to it will get removed if the file is opened in a newer version of Excel. Learn more: https://go.microsoft.com/fwlink/?linkid=870924
Comment:
    Số thứ tự Line, duy nhất &gt;1000</t>
      </text>
    </comment>
    <comment ref="D2" authorId="1" shapeId="0" xr:uid="{0BF2B5F5-B4BA-4852-8537-4440F390515E}">
      <text>
        <t>[Threaded comment]
Your version of Excel allows you to read this threaded comment; however, any edits to it will get removed if the file is opened in a newer version of Excel. Learn more: https://go.microsoft.com/fwlink/?linkid=870924
Comment:
    1-Inservice; 0- Out of service; dùng để lưu trữ dự liệu thô</t>
      </text>
    </comment>
    <comment ref="E2" authorId="2" shapeId="0" xr:uid="{B526F4FC-1E23-45DD-8EA5-6339AF33B2D8}">
      <text>
        <t>[Threaded comment]
Your version of Excel allows you to read this threaded comment; however, any edits to it will get removed if the file is opened in a newer version of Excel. Learn more: https://go.microsoft.com/fwlink/?linkid=870924
Comment:
    1: có thể đóng/mở (branching)</t>
      </text>
    </comment>
    <comment ref="F2" authorId="3" shapeId="0" xr:uid="{577997EB-0F36-4D58-A8E8-8A7BEDAC8012}">
      <text>
        <t>[Threaded comment]
Your version of Excel allows you to read this threaded comment; however, any edits to it will get removed if the file is opened in a newer version of Excel. Learn more: https://go.microsoft.com/fwlink/?linkid=870924
Comment:
    Length of Line (km)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tc={5265EB0F-E593-42DE-815A-9AF410BEA30D}</author>
  </authors>
  <commentList>
    <comment ref="A2" authorId="0" shapeId="0" xr:uid="{5265EB0F-E593-42DE-815A-9AF410BEA30D}">
      <text>
        <t>[Threaded comment]
Your version of Excel allows you to read this threaded comment; however, any edits to it will get removed if the file is opened in a newer version of Excel. Learn more: https://go.microsoft.com/fwlink/?linkid=870924
Comment:
    Số nút của tải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tc={DF129167-068F-4704-ABFC-D80B0D0E1860}</author>
    <author>tc={B91813F5-07F5-46E3-ADE3-96359928C3D2}</author>
  </authors>
  <commentList>
    <comment ref="A2" authorId="0" shapeId="0" xr:uid="{DF129167-068F-4704-ABFC-D80B0D0E1860}">
      <text>
        <t>[Threaded comment]
Your version of Excel allows you to read this threaded comment; however, any edits to it will get removed if the file is opened in a newer version of Excel. Learn more: https://go.microsoft.com/fwlink/?linkid=870924
Comment:
    Số nút của nguồn</t>
      </text>
    </comment>
    <comment ref="B2" authorId="1" shapeId="0" xr:uid="{B91813F5-07F5-46E3-ADE3-96359928C3D2}">
      <text>
        <t>[Threaded comment]
Your version of Excel allows you to read this threaded comment; however, any edits to it will get removed if the file is opened in a newer version of Excel. Learn more: https://go.microsoft.com/fwlink/?linkid=870924
Comment:
    điện áp tại nút nguồn (1) theo thời gian</t>
      </text>
    </comment>
  </commentList>
</comments>
</file>

<file path=xl/sharedStrings.xml><?xml version="1.0" encoding="utf-8"?>
<sst xmlns="http://schemas.openxmlformats.org/spreadsheetml/2006/main" count="65" uniqueCount="61">
  <si>
    <t>NAME</t>
  </si>
  <si>
    <t>NO</t>
  </si>
  <si>
    <t>BUS1</t>
  </si>
  <si>
    <t>kV</t>
  </si>
  <si>
    <t>## LINEDATA</t>
  </si>
  <si>
    <t>## BUSDATA</t>
  </si>
  <si>
    <t>BUS2</t>
  </si>
  <si>
    <t>BUS3</t>
  </si>
  <si>
    <t>BUS4</t>
  </si>
  <si>
    <t>BUS5</t>
  </si>
  <si>
    <t>BUS6</t>
  </si>
  <si>
    <t>FROMBUS</t>
  </si>
  <si>
    <t>TOBUS</t>
  </si>
  <si>
    <t>BUS7</t>
  </si>
  <si>
    <t>BUS8</t>
  </si>
  <si>
    <t>BUS9</t>
  </si>
  <si>
    <t>BUS10</t>
  </si>
  <si>
    <t>QLOAD[kvar]</t>
  </si>
  <si>
    <t>PLOAD[kw]</t>
  </si>
  <si>
    <t>R(Ohm)</t>
  </si>
  <si>
    <t>X(Ohm)</t>
  </si>
  <si>
    <t>FLAG</t>
  </si>
  <si>
    <t>LENGTH</t>
  </si>
  <si>
    <t>K_number</t>
  </si>
  <si>
    <t>K_power</t>
  </si>
  <si>
    <t>## SETTING</t>
  </si>
  <si>
    <t>## LOAD_PROFILE_DATA</t>
  </si>
  <si>
    <t>Algo_PF</t>
  </si>
  <si>
    <t>PSM</t>
  </si>
  <si>
    <t>time\NOBUS</t>
  </si>
  <si>
    <t>B(microSiemens)</t>
  </si>
  <si>
    <t>Vscheduled[pu]</t>
  </si>
  <si>
    <t>QgenMax[kvar]</t>
  </si>
  <si>
    <t>QgenMin[kvar]</t>
  </si>
  <si>
    <t>Recloser_number</t>
  </si>
  <si>
    <t>RATEA[A]</t>
  </si>
  <si>
    <t>CODE</t>
  </si>
  <si>
    <t>## GEN_PROFILE_DATA</t>
  </si>
  <si>
    <t>## RECLOSEROPTIMISATION: K_number and K_power, default=1</t>
  </si>
  <si>
    <t>FLAG3</t>
  </si>
  <si>
    <t>BUS11</t>
  </si>
  <si>
    <t>BUS12</t>
  </si>
  <si>
    <t>RateMax[%]</t>
  </si>
  <si>
    <t>Umax[pu]</t>
  </si>
  <si>
    <t>Umin[pu]</t>
  </si>
  <si>
    <t>100,1e3</t>
  </si>
  <si>
    <t>option_PF</t>
  </si>
  <si>
    <t>1.1,1e4</t>
  </si>
  <si>
    <t>0.9,1e4</t>
  </si>
  <si>
    <t>50,1e-5</t>
  </si>
  <si>
    <t>Qshunt[kvar]</t>
  </si>
  <si>
    <t>psseLoad</t>
  </si>
  <si>
    <t>psseShunt</t>
  </si>
  <si>
    <t>psse</t>
  </si>
  <si>
    <t>Pload ini</t>
  </si>
  <si>
    <t>Qload ini</t>
  </si>
  <si>
    <t>cosPhiP</t>
  </si>
  <si>
    <t>cosPhiN</t>
  </si>
  <si>
    <t>0.9,0</t>
  </si>
  <si>
    <t>-0.95,1e4</t>
  </si>
  <si>
    <t xml:space="preserve"> ## BRANCHING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</si>
</sst>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/>
    <xf numFmtId="0" fontId="0" fillId="2" borderId="0" xfId="0" applyFill="1" applyAlignment="1">
      <alignment horizontal="center"/>
    </xf>
    <xf numFmtId="0" fontId="0" fillId="2" borderId="0" xfId="0" applyFill="1"/>
    <xf numFmtId="165" fontId="0" fillId="2" borderId="0" xfId="0" applyNumberFormat="1" applyFill="1"/>
    <xf numFmtId="0" fontId="0" fillId="3" borderId="0" xfId="0" applyFill="1" applyAlignment="1">
      <alignment horizontal="center"/>
    </xf>
    <xf numFmtId="2" fontId="0" fillId="0" borderId="0" xfId="0" applyNumberFormat="1" applyAlignment="1">
      <alignment horizontal="center"/>
    </xf>
    <xf numFmtId="0" fontId="0" fillId="3" borderId="0" xfId="0" applyFill="1"/>
    <xf numFmtId="165" fontId="0" fillId="3" borderId="0" xfId="0" applyNumberFormat="1" applyFill="1"/>
    <xf numFmtId="0" fontId="0" fillId="0" borderId="0" xfId="0" quotePrefix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251460</xdr:colOff>
      <xdr:row>15</xdr:row>
      <xdr:rowOff>81915</xdr:rowOff>
    </xdr:from>
    <xdr:to>
      <xdr:col>17</xdr:col>
      <xdr:colOff>484941</xdr:colOff>
      <xdr:row>28</xdr:row>
      <xdr:rowOff>23534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B01BC0E-6607-481E-95DB-25E0AB09AE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2960" y="2825115"/>
          <a:ext cx="4942641" cy="23190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147988</xdr:colOff>
      <xdr:row>11</xdr:row>
      <xdr:rowOff>109177</xdr:rowOff>
    </xdr:from>
    <xdr:to>
      <xdr:col>16</xdr:col>
      <xdr:colOff>286414</xdr:colOff>
      <xdr:row>23</xdr:row>
      <xdr:rowOff>82825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15C0A3E-5ECF-648F-9780-2BB7ECEBF2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77118" y="2150012"/>
          <a:ext cx="4630913" cy="22000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Pham Quang Phuong" id="{3703CD0D-8673-48C8-BE86-0D4E8BCEF270}" userId="S::phuong.phamquang@hust.edu.vn::ad8e09e1-2178-4ce9-a9e0-1f5712fa839a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7" dT="2023-01-28T06:56:05.47" personId="{3703CD0D-8673-48C8-BE86-0D4E8BCEF270}" id="{F0B89BB3-5B8D-4D6D-8686-27520C0A9C2D}">
    <text>Value,penality</text>
  </threadedComment>
  <threadedComment ref="B7" dT="2023-01-28T06:56:14.49" personId="{3703CD0D-8673-48C8-BE86-0D4E8BCEF270}" id="{F794B494-FCFE-4BE5-8256-2A8C28277F01}">
    <text>Value,penality</text>
  </threadedComment>
  <threadedComment ref="C7" dT="2023-01-28T06:56:19.90" personId="{3703CD0D-8673-48C8-BE86-0D4E8BCEF270}" id="{2F967303-1DB7-4429-A1FC-AAA55B767DEC}">
    <text>Value,penality</text>
  </threadedComment>
  <threadedComment ref="D7" dT="2023-02-08T03:44:03.70" personId="{3703CD0D-8673-48C8-BE86-0D4E8BCEF270}" id="{602F22B7-8DE5-4845-BADD-8E757D69B1A9}">
    <text>Cos Phi nguồn, khi phát Q (thường yếu cầu &gt;0.9)</text>
  </threadedComment>
  <threadedComment ref="E7" dT="2023-02-08T04:00:32.91" personId="{3703CD0D-8673-48C8-BE86-0D4E8BCEF270}" id="{6DE054E9-B9BA-4D16-80AA-FD012161D1D5}">
    <text xml:space="preserve">Cos Phi nguồn, khi hút Q (thường yếu cầu &lt;-0.95 hoặc ko đc hút Q thì đặt 1)
</text>
  </threadedComment>
  <threadedComment ref="F7" dT="2022-05-18T16:37:20.04" personId="{3703CD0D-8673-48C8-BE86-0D4E8BCEF270}" id="{432E3701-46FA-474A-889A-9EC870B20393}">
    <text>PSM, GS,NR,...</text>
  </threadedComment>
  <threadedComment ref="G7" dT="2022-05-18T16:37:20.04" personId="{3703CD0D-8673-48C8-BE86-0D4E8BCEF270}" id="{143FE05E-AA01-4251-BAA5-747C81F515B5}">
    <text>PSM (maxIteration,Epsilon)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2" dT="2022-04-28T14:45:40.42" personId="{3703CD0D-8673-48C8-BE86-0D4E8BCEF270}" id="{0F66851E-D3AF-477F-9B30-F73A8715F065}">
    <text>Số nút (duy nhất)</text>
  </threadedComment>
  <threadedComment ref="B2" dT="2022-04-28T14:45:48.28" personId="{3703CD0D-8673-48C8-BE86-0D4E8BCEF270}" id="{B7E55C45-E04A-4F94-86D3-DB2FF5464B13}">
    <text>Tên nút</text>
  </threadedComment>
  <threadedComment ref="C2" dT="2022-04-28T14:46:01.44" personId="{3703CD0D-8673-48C8-BE86-0D4E8BCEF270}" id="{CC05E439-91CA-4296-9258-92175AA92058}">
    <text>Điện áp định mức nút</text>
  </threadedComment>
  <threadedComment ref="D2" dT="2022-05-11T17:06:45.32" personId="{3703CD0D-8673-48C8-BE86-0D4E8BCEF270}" id="{95B0448B-4542-45B3-9B74-3DA0C9AF60E7}">
    <text>1-Inservice; 0- Out of service</text>
  </threadedComment>
  <threadedComment ref="E2" dT="2022-04-28T14:47:16.62" personId="{3703CD0D-8673-48C8-BE86-0D4E8BCEF270}" id="{82FE0F86-5F7B-47B8-BFD0-831AD0E8743E}">
    <text>Công suất tác dụng của phụ tải</text>
  </threadedComment>
  <threadedComment ref="F2" dT="2022-04-28T14:47:36.10" personId="{3703CD0D-8673-48C8-BE86-0D4E8BCEF270}" id="{39CF720A-8508-4C59-A4AF-2C27F3AAA34C}">
    <text>Công suất phản kháng của phụ tải</text>
  </threadedComment>
  <threadedComment ref="G2" dT="2023-01-28T07:05:59.06" personId="{3703CD0D-8673-48C8-BE86-0D4E8BCEF270}" id="{8A0DD14B-DA58-4394-9D76-FBA1B9E60E99}">
    <text>&gt;0: capacitive; &lt;0 reactive</text>
  </threadedComment>
  <threadedComment ref="H2" dT="2022-04-29T02:33:36.83" personId="{3703CD0D-8673-48C8-BE86-0D4E8BCEF270}" id="{63FD75FE-EA28-4D87-8ABE-84D8AEABDF09}">
    <text>1: Shunt có thể đóng/mở (branching)</text>
  </threadedComment>
  <threadedComment ref="I2" dT="2022-05-19T17:33:11.58" personId="{3703CD0D-8673-48C8-BE86-0D4E8BCEF270}" id="{358A766E-B6D1-4484-A68D-C6AF472CBC6E}">
    <text>Điện áp đặt tại cho Bus nguồn &gt;0</text>
  </threadedComment>
  <threadedComment ref="J2" dT="2022-05-19T17:54:19.91" personId="{3703CD0D-8673-48C8-BE86-0D4E8BCEF270}" id="{57748AED-F455-477B-A70E-41AA9060EA7C}">
    <text>Công suất Q cực đại (của Bus nguồn)</text>
  </threadedComment>
  <threadedComment ref="K2" dT="2022-05-19T17:55:28.14" personId="{3703CD0D-8673-48C8-BE86-0D4E8BCEF270}" id="{344E296B-18AF-4DD7-8F52-727297E2A374}">
    <text>Công suất Q cực tiểu (của Bus nguồn)</text>
  </threadedComment>
  <threadedComment ref="L2" dT="2022-06-07T07:06:35.66" personId="{3703CD0D-8673-48C8-BE86-0D4E8BCEF270}" id="{4124862F-D47B-4028-8B06-F9EC46FE13EF}">
    <text>Loại BUS, 1/None- bus Tải, 2- bus PV, 3-bus SWING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A2" dT="2022-04-28T16:49:40.59" personId="{3703CD0D-8673-48C8-BE86-0D4E8BCEF270}" id="{2891B164-1E7E-4E24-95C3-F0A912F89DA9}">
    <text>Số thứ tự Line, duy nhất &gt;1000</text>
  </threadedComment>
  <threadedComment ref="D2" dT="2022-04-28T15:45:28.79" personId="{3703CD0D-8673-48C8-BE86-0D4E8BCEF270}" id="{0BF2B5F5-B4BA-4852-8537-4440F390515E}">
    <text>1-Inservice; 0- Out of service; dùng để lưu trữ dự liệu thô</text>
  </threadedComment>
  <threadedComment ref="E2" dT="2022-04-29T02:33:36.83" personId="{3703CD0D-8673-48C8-BE86-0D4E8BCEF270}" id="{B526F4FC-1E23-45DD-8EA5-6339AF33B2D8}">
    <text>1: có thể đóng/mở (branching)</text>
  </threadedComment>
  <threadedComment ref="F2" dT="2022-04-28T15:50:26.49" personId="{3703CD0D-8673-48C8-BE86-0D4E8BCEF270}" id="{577997EB-0F36-4D58-A8E8-8A7BEDAC8012}">
    <text>Length of Line (km)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A2" dT="2022-04-28T14:45:40.42" personId="{3703CD0D-8673-48C8-BE86-0D4E8BCEF270}" id="{5265EB0F-E593-42DE-815A-9AF410BEA30D}">
    <text>Số nút của tải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A2" dT="2022-04-28T14:45:40.42" personId="{3703CD0D-8673-48C8-BE86-0D4E8BCEF270}" id="{DF129167-068F-4704-ABFC-D80B0D0E1860}">
    <text>Số nút của nguồn</text>
  </threadedComment>
  <threadedComment ref="B2" dT="2022-06-14T17:01:13.85" personId="{3703CD0D-8673-48C8-BE86-0D4E8BCEF270}" id="{B91813F5-07F5-46E3-ADE3-96359928C3D2}">
    <text>điện áp tại nút nguồn (1) theo thời gian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3.xml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5.xml"/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3E5D7-7511-4C8D-AD8E-B423A1FD670B}">
  <dimension ref="A1:G8"/>
  <sheetViews>
    <sheetView tabSelected="1" workbookViewId="0">
      <selection activeCell="B22" sqref="B22"/>
    </sheetView>
  </sheetViews>
  <sheetFormatPr defaultRowHeight="14.4" x14ac:dyDescent="0.3"/>
  <cols>
    <col min="1" max="1" width="25.109375" customWidth="1"/>
    <col min="2" max="2" width="12.5546875" customWidth="1"/>
    <col min="3" max="3" width="15" customWidth="1"/>
    <col min="4" max="4" width="11.109375" customWidth="1"/>
    <col min="5" max="6" width="11" customWidth="1"/>
    <col min="8" max="8" width="11" customWidth="1"/>
  </cols>
  <sheetData>
    <row r="1" spans="1:7" x14ac:dyDescent="0.3">
      <c r="A1" t="s">
        <v>25</v>
      </c>
    </row>
    <row r="2" spans="1:7" x14ac:dyDescent="0.3">
      <c r="A2" t="s">
        <v>38</v>
      </c>
    </row>
    <row r="3" spans="1:7" x14ac:dyDescent="0.3">
      <c r="A3" t="s">
        <v>34</v>
      </c>
      <c r="B3" t="s">
        <v>23</v>
      </c>
      <c r="C3" t="s">
        <v>24</v>
      </c>
    </row>
    <row r="4" spans="1:7" x14ac:dyDescent="0.3">
      <c r="A4" s="1">
        <v>1</v>
      </c>
      <c r="B4" s="1">
        <v>1</v>
      </c>
      <c r="C4" s="1">
        <v>1</v>
      </c>
    </row>
    <row r="6" spans="1:7" x14ac:dyDescent="0.3">
      <c r="A6" t="s">
        <v>60</v>
      </c>
    </row>
    <row r="7" spans="1:7" x14ac:dyDescent="0.3">
      <c r="A7" s="1" t="s">
        <v>42</v>
      </c>
      <c r="B7" s="1" t="s">
        <v>43</v>
      </c>
      <c r="C7" s="1" t="s">
        <v>44</v>
      </c>
      <c r="D7" s="1" t="s">
        <v>56</v>
      </c>
      <c r="E7" s="1" t="s">
        <v>57</v>
      </c>
      <c r="F7" t="s">
        <v>27</v>
      </c>
      <c r="G7" t="s">
        <v>46</v>
      </c>
    </row>
    <row r="8" spans="1:7" x14ac:dyDescent="0.3">
      <c r="A8" s="1" t="s">
        <v>45</v>
      </c>
      <c r="B8" s="1" t="s">
        <v>47</v>
      </c>
      <c r="C8" s="1" t="s">
        <v>48</v>
      </c>
      <c r="D8" s="1" t="s">
        <v>58</v>
      </c>
      <c r="E8" s="12" t="s">
        <v>59</v>
      </c>
      <c r="F8" t="s">
        <v>28</v>
      </c>
      <c r="G8" s="1" t="s">
        <v>49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4"/>
  <sheetViews>
    <sheetView workbookViewId="0">
      <selection activeCell="L3" sqref="L3"/>
    </sheetView>
  </sheetViews>
  <sheetFormatPr defaultRowHeight="14.4" x14ac:dyDescent="0.3"/>
  <cols>
    <col min="1" max="2" width="10.33203125" style="1" customWidth="1"/>
    <col min="3" max="4" width="8.6640625" style="1" customWidth="1"/>
    <col min="5" max="5" width="12.33203125" style="1" customWidth="1"/>
    <col min="6" max="7" width="12.5546875" style="1" customWidth="1"/>
    <col min="8" max="8" width="13.88671875" style="1" customWidth="1"/>
    <col min="9" max="9" width="15" customWidth="1"/>
    <col min="10" max="11" width="15.109375" customWidth="1"/>
    <col min="12" max="12" width="9.109375" style="1"/>
  </cols>
  <sheetData>
    <row r="1" spans="1:17" x14ac:dyDescent="0.3">
      <c r="A1" s="1" t="s">
        <v>5</v>
      </c>
    </row>
    <row r="2" spans="1:17" x14ac:dyDescent="0.3">
      <c r="A2" s="1" t="s">
        <v>1</v>
      </c>
      <c r="B2" s="1" t="s">
        <v>0</v>
      </c>
      <c r="C2" s="1" t="s">
        <v>3</v>
      </c>
      <c r="D2" s="1" t="s">
        <v>21</v>
      </c>
      <c r="E2" s="1" t="s">
        <v>18</v>
      </c>
      <c r="F2" s="1" t="s">
        <v>17</v>
      </c>
      <c r="G2" s="1" t="s">
        <v>50</v>
      </c>
      <c r="H2" s="1" t="s">
        <v>39</v>
      </c>
      <c r="I2" s="1" t="s">
        <v>31</v>
      </c>
      <c r="J2" s="1" t="s">
        <v>32</v>
      </c>
      <c r="K2" s="1" t="s">
        <v>33</v>
      </c>
      <c r="L2" s="1" t="s">
        <v>36</v>
      </c>
      <c r="N2" s="1" t="s">
        <v>54</v>
      </c>
      <c r="O2" s="1" t="s">
        <v>55</v>
      </c>
      <c r="P2" t="s">
        <v>51</v>
      </c>
      <c r="Q2" t="s">
        <v>52</v>
      </c>
    </row>
    <row r="3" spans="1:17" x14ac:dyDescent="0.3">
      <c r="A3" s="1">
        <v>1</v>
      </c>
      <c r="B3" s="1" t="s">
        <v>2</v>
      </c>
      <c r="C3" s="1">
        <v>12</v>
      </c>
      <c r="D3" s="1">
        <v>1</v>
      </c>
      <c r="E3" s="1">
        <f>1.3*N3</f>
        <v>0</v>
      </c>
      <c r="F3" s="1">
        <f>1.3*O3</f>
        <v>0</v>
      </c>
      <c r="G3" s="1">
        <v>0</v>
      </c>
      <c r="H3" s="1">
        <v>0</v>
      </c>
      <c r="I3" s="3">
        <v>1</v>
      </c>
      <c r="J3" s="1">
        <v>9999</v>
      </c>
      <c r="K3" s="1">
        <v>-9999</v>
      </c>
      <c r="L3" s="1">
        <v>3</v>
      </c>
      <c r="N3" s="1">
        <v>0</v>
      </c>
      <c r="O3" s="1">
        <v>0</v>
      </c>
      <c r="P3" t="str">
        <f t="shared" ref="P3:P14" si="0">_xlfn.CONCAT("psspy.load_chng_4(",A3,",","""1""",",[_i,_i,_i,_i,_i,_i],[",E3/1000,",",F3/1000,",_f,_f,_f,_f])")</f>
        <v>psspy.load_chng_4(1,"1",[_i,_i,_i,_i,_i,_i],[0,0,_f,_f,_f,_f])</v>
      </c>
      <c r="Q3" t="str">
        <f t="shared" ref="Q3:Q14" si="1">_xlfn.CONCAT("psspy.shunt_data(",A3,",""1""",",_i,[_f,",G3/1000,"])")</f>
        <v>psspy.shunt_data(1,"1",_i,[_f,0])</v>
      </c>
    </row>
    <row r="4" spans="1:17" x14ac:dyDescent="0.3">
      <c r="A4" s="1">
        <v>2</v>
      </c>
      <c r="B4" s="1" t="s">
        <v>6</v>
      </c>
      <c r="C4" s="1">
        <v>12</v>
      </c>
      <c r="D4" s="1">
        <v>1</v>
      </c>
      <c r="E4" s="1">
        <f>1.6*N4</f>
        <v>320</v>
      </c>
      <c r="F4" s="1">
        <f>1.6*O4</f>
        <v>160</v>
      </c>
      <c r="G4" s="1">
        <v>0</v>
      </c>
      <c r="H4" s="1">
        <v>0</v>
      </c>
      <c r="N4" s="1">
        <v>200</v>
      </c>
      <c r="O4" s="1">
        <v>100</v>
      </c>
      <c r="P4" t="str">
        <f t="shared" si="0"/>
        <v>psspy.load_chng_4(2,"1",[_i,_i,_i,_i,_i,_i],[0.32,0.16,_f,_f,_f,_f])</v>
      </c>
      <c r="Q4" t="str">
        <f t="shared" si="1"/>
        <v>psspy.shunt_data(2,"1",_i,[_f,0])</v>
      </c>
    </row>
    <row r="5" spans="1:17" x14ac:dyDescent="0.3">
      <c r="A5" s="1">
        <v>3</v>
      </c>
      <c r="B5" s="1" t="s">
        <v>7</v>
      </c>
      <c r="C5" s="1">
        <v>12</v>
      </c>
      <c r="D5" s="1">
        <v>1</v>
      </c>
      <c r="E5" s="1">
        <f t="shared" ref="E5:E14" si="2">1.6*N5</f>
        <v>320</v>
      </c>
      <c r="F5" s="1">
        <f t="shared" ref="F5:F14" si="3">1.6*O5</f>
        <v>160</v>
      </c>
      <c r="G5" s="1">
        <v>0</v>
      </c>
      <c r="H5" s="1">
        <v>0</v>
      </c>
      <c r="N5" s="1">
        <v>200</v>
      </c>
      <c r="O5" s="1">
        <v>100</v>
      </c>
      <c r="P5" t="str">
        <f t="shared" si="0"/>
        <v>psspy.load_chng_4(3,"1",[_i,_i,_i,_i,_i,_i],[0.32,0.16,_f,_f,_f,_f])</v>
      </c>
      <c r="Q5" t="str">
        <f t="shared" si="1"/>
        <v>psspy.shunt_data(3,"1",_i,[_f,0])</v>
      </c>
    </row>
    <row r="6" spans="1:17" x14ac:dyDescent="0.3">
      <c r="A6" s="1">
        <v>4</v>
      </c>
      <c r="B6" s="1" t="s">
        <v>8</v>
      </c>
      <c r="C6" s="1">
        <v>12</v>
      </c>
      <c r="D6" s="1">
        <v>1</v>
      </c>
      <c r="E6" s="1">
        <f t="shared" si="2"/>
        <v>320</v>
      </c>
      <c r="F6" s="1">
        <f t="shared" si="3"/>
        <v>160</v>
      </c>
      <c r="G6" s="1">
        <v>0</v>
      </c>
      <c r="H6" s="1">
        <v>0</v>
      </c>
      <c r="N6" s="1">
        <v>200</v>
      </c>
      <c r="O6" s="1">
        <v>100</v>
      </c>
      <c r="P6" t="str">
        <f t="shared" si="0"/>
        <v>psspy.load_chng_4(4,"1",[_i,_i,_i,_i,_i,_i],[0.32,0.16,_f,_f,_f,_f])</v>
      </c>
      <c r="Q6" t="str">
        <f t="shared" si="1"/>
        <v>psspy.shunt_data(4,"1",_i,[_f,0])</v>
      </c>
    </row>
    <row r="7" spans="1:17" x14ac:dyDescent="0.3">
      <c r="A7" s="1">
        <v>5</v>
      </c>
      <c r="B7" s="1" t="s">
        <v>9</v>
      </c>
      <c r="C7" s="1">
        <v>12</v>
      </c>
      <c r="D7" s="1">
        <v>1</v>
      </c>
      <c r="E7" s="1">
        <f t="shared" si="2"/>
        <v>320</v>
      </c>
      <c r="F7" s="1">
        <f t="shared" si="3"/>
        <v>160</v>
      </c>
      <c r="G7" s="1">
        <v>0</v>
      </c>
      <c r="H7" s="1">
        <v>0</v>
      </c>
      <c r="I7" s="1"/>
      <c r="N7" s="1">
        <v>200</v>
      </c>
      <c r="O7" s="1">
        <v>100</v>
      </c>
      <c r="P7" t="str">
        <f t="shared" si="0"/>
        <v>psspy.load_chng_4(5,"1",[_i,_i,_i,_i,_i,_i],[0.32,0.16,_f,_f,_f,_f])</v>
      </c>
      <c r="Q7" t="str">
        <f t="shared" si="1"/>
        <v>psspy.shunt_data(5,"1",_i,[_f,0])</v>
      </c>
    </row>
    <row r="8" spans="1:17" x14ac:dyDescent="0.3">
      <c r="A8" s="1">
        <v>6</v>
      </c>
      <c r="B8" s="1" t="s">
        <v>10</v>
      </c>
      <c r="C8" s="1">
        <v>12</v>
      </c>
      <c r="D8" s="1">
        <v>1</v>
      </c>
      <c r="E8" s="1">
        <f t="shared" si="2"/>
        <v>1280</v>
      </c>
      <c r="F8" s="1">
        <f t="shared" si="3"/>
        <v>1280</v>
      </c>
      <c r="G8" s="1">
        <v>500</v>
      </c>
      <c r="H8" s="1">
        <v>1</v>
      </c>
      <c r="I8" s="3"/>
      <c r="J8" s="1"/>
      <c r="K8" s="1"/>
      <c r="N8" s="1">
        <v>800</v>
      </c>
      <c r="O8" s="1">
        <v>800</v>
      </c>
      <c r="P8" t="str">
        <f t="shared" si="0"/>
        <v>psspy.load_chng_4(6,"1",[_i,_i,_i,_i,_i,_i],[1.28,1.28,_f,_f,_f,_f])</v>
      </c>
      <c r="Q8" t="str">
        <f t="shared" si="1"/>
        <v>psspy.shunt_data(6,"1",_i,[_f,0.5])</v>
      </c>
    </row>
    <row r="9" spans="1:17" x14ac:dyDescent="0.3">
      <c r="A9" s="1">
        <v>7</v>
      </c>
      <c r="B9" s="1" t="s">
        <v>13</v>
      </c>
      <c r="C9" s="1">
        <v>12</v>
      </c>
      <c r="D9" s="1">
        <v>1</v>
      </c>
      <c r="E9" s="1">
        <f t="shared" si="2"/>
        <v>240</v>
      </c>
      <c r="F9" s="1">
        <f t="shared" si="3"/>
        <v>160</v>
      </c>
      <c r="G9" s="1">
        <v>0</v>
      </c>
      <c r="H9" s="1">
        <v>0</v>
      </c>
      <c r="N9" s="1">
        <v>150</v>
      </c>
      <c r="O9" s="1">
        <v>100</v>
      </c>
      <c r="P9" t="str">
        <f t="shared" si="0"/>
        <v>psspy.load_chng_4(7,"1",[_i,_i,_i,_i,_i,_i],[0.24,0.16,_f,_f,_f,_f])</v>
      </c>
      <c r="Q9" t="str">
        <f t="shared" si="1"/>
        <v>psspy.shunt_data(7,"1",_i,[_f,0])</v>
      </c>
    </row>
    <row r="10" spans="1:17" x14ac:dyDescent="0.3">
      <c r="A10" s="1">
        <v>8</v>
      </c>
      <c r="B10" s="1" t="s">
        <v>14</v>
      </c>
      <c r="C10" s="1">
        <v>12</v>
      </c>
      <c r="D10" s="1">
        <v>1</v>
      </c>
      <c r="E10" s="1">
        <f t="shared" si="2"/>
        <v>320</v>
      </c>
      <c r="F10" s="1">
        <f t="shared" si="3"/>
        <v>160</v>
      </c>
      <c r="G10" s="1">
        <v>-200</v>
      </c>
      <c r="H10" s="1">
        <v>1</v>
      </c>
      <c r="N10" s="1">
        <v>200</v>
      </c>
      <c r="O10" s="1">
        <v>100</v>
      </c>
      <c r="P10" t="str">
        <f t="shared" si="0"/>
        <v>psspy.load_chng_4(8,"1",[_i,_i,_i,_i,_i,_i],[0.32,0.16,_f,_f,_f,_f])</v>
      </c>
      <c r="Q10" t="str">
        <f t="shared" si="1"/>
        <v>psspy.shunt_data(8,"1",_i,[_f,-0.2])</v>
      </c>
    </row>
    <row r="11" spans="1:17" x14ac:dyDescent="0.3">
      <c r="A11" s="1">
        <v>9</v>
      </c>
      <c r="B11" s="1" t="s">
        <v>15</v>
      </c>
      <c r="C11" s="1">
        <v>12</v>
      </c>
      <c r="D11" s="1">
        <v>1</v>
      </c>
      <c r="E11" s="1">
        <f t="shared" si="2"/>
        <v>240</v>
      </c>
      <c r="F11" s="1">
        <f t="shared" si="3"/>
        <v>320</v>
      </c>
      <c r="G11" s="1">
        <v>0</v>
      </c>
      <c r="H11" s="1">
        <v>0</v>
      </c>
      <c r="N11" s="1">
        <v>150</v>
      </c>
      <c r="O11" s="1">
        <v>200</v>
      </c>
      <c r="P11" t="str">
        <f t="shared" si="0"/>
        <v>psspy.load_chng_4(9,"1",[_i,_i,_i,_i,_i,_i],[0.24,0.32,_f,_f,_f,_f])</v>
      </c>
      <c r="Q11" t="str">
        <f t="shared" si="1"/>
        <v>psspy.shunt_data(9,"1",_i,[_f,0])</v>
      </c>
    </row>
    <row r="12" spans="1:17" x14ac:dyDescent="0.3">
      <c r="A12" s="1">
        <v>10</v>
      </c>
      <c r="B12" s="1" t="s">
        <v>16</v>
      </c>
      <c r="C12" s="1">
        <v>12</v>
      </c>
      <c r="D12" s="1">
        <v>1</v>
      </c>
      <c r="E12" s="1">
        <f t="shared" si="2"/>
        <v>240</v>
      </c>
      <c r="F12" s="1">
        <f t="shared" si="3"/>
        <v>160</v>
      </c>
      <c r="G12" s="1">
        <v>0</v>
      </c>
      <c r="H12" s="1">
        <v>0</v>
      </c>
      <c r="N12" s="1">
        <v>150</v>
      </c>
      <c r="O12" s="1">
        <v>100</v>
      </c>
      <c r="P12" t="str">
        <f t="shared" si="0"/>
        <v>psspy.load_chng_4(10,"1",[_i,_i,_i,_i,_i,_i],[0.24,0.16,_f,_f,_f,_f])</v>
      </c>
      <c r="Q12" t="str">
        <f t="shared" si="1"/>
        <v>psspy.shunt_data(10,"1",_i,[_f,0])</v>
      </c>
    </row>
    <row r="13" spans="1:17" x14ac:dyDescent="0.3">
      <c r="A13" s="1">
        <v>11</v>
      </c>
      <c r="B13" s="1" t="s">
        <v>40</v>
      </c>
      <c r="C13" s="1">
        <v>12</v>
      </c>
      <c r="D13" s="1">
        <v>1</v>
      </c>
      <c r="E13" s="1">
        <f t="shared" si="2"/>
        <v>320</v>
      </c>
      <c r="F13" s="1">
        <f t="shared" si="3"/>
        <v>160</v>
      </c>
      <c r="G13" s="1">
        <v>0</v>
      </c>
      <c r="H13" s="1">
        <v>0</v>
      </c>
      <c r="N13" s="1">
        <v>200</v>
      </c>
      <c r="O13" s="1">
        <v>100</v>
      </c>
      <c r="P13" t="str">
        <f t="shared" si="0"/>
        <v>psspy.load_chng_4(11,"1",[_i,_i,_i,_i,_i,_i],[0.32,0.16,_f,_f,_f,_f])</v>
      </c>
      <c r="Q13" t="str">
        <f t="shared" si="1"/>
        <v>psspy.shunt_data(11,"1",_i,[_f,0])</v>
      </c>
    </row>
    <row r="14" spans="1:17" x14ac:dyDescent="0.3">
      <c r="A14" s="1">
        <v>12</v>
      </c>
      <c r="B14" s="1" t="s">
        <v>41</v>
      </c>
      <c r="C14" s="1">
        <v>12</v>
      </c>
      <c r="D14" s="1">
        <v>1</v>
      </c>
      <c r="E14" s="1">
        <f t="shared" si="2"/>
        <v>320</v>
      </c>
      <c r="F14" s="1">
        <f t="shared" si="3"/>
        <v>160</v>
      </c>
      <c r="G14" s="1">
        <v>0</v>
      </c>
      <c r="H14" s="1">
        <v>0</v>
      </c>
      <c r="I14" s="3">
        <v>1</v>
      </c>
      <c r="J14" s="1">
        <v>9999</v>
      </c>
      <c r="K14" s="1">
        <v>-9999</v>
      </c>
      <c r="L14" s="1">
        <v>3</v>
      </c>
      <c r="N14" s="1">
        <v>200</v>
      </c>
      <c r="O14" s="1">
        <v>100</v>
      </c>
      <c r="P14" t="str">
        <f t="shared" si="0"/>
        <v>psspy.load_chng_4(12,"1",[_i,_i,_i,_i,_i,_i],[0.32,0.16,_f,_f,_f,_f])</v>
      </c>
      <c r="Q14" t="str">
        <f t="shared" si="1"/>
        <v>psspy.shunt_data(12,"1",_i,[_f,0])</v>
      </c>
    </row>
  </sheetData>
  <phoneticPr fontId="1" type="noConversion"/>
  <pageMargins left="0.7" right="0.7" top="0.75" bottom="0.75" header="0.3" footer="0.3"/>
  <pageSetup orientation="portrait" horizontalDpi="4294967293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4A8E2-F3E9-4B36-88AA-22FA11220D90}">
  <dimension ref="A1:M23"/>
  <sheetViews>
    <sheetView zoomScale="115" zoomScaleNormal="115" workbookViewId="0">
      <selection activeCell="I24" sqref="I24"/>
    </sheetView>
  </sheetViews>
  <sheetFormatPr defaultRowHeight="14.4" x14ac:dyDescent="0.3"/>
  <cols>
    <col min="1" max="2" width="10.33203125" style="1" customWidth="1"/>
    <col min="3" max="5" width="8.6640625" style="1" customWidth="1"/>
    <col min="6" max="6" width="9" style="1" customWidth="1"/>
    <col min="9" max="9" width="15.88671875" customWidth="1"/>
    <col min="12" max="13" width="10.5546875" bestFit="1" customWidth="1"/>
  </cols>
  <sheetData>
    <row r="1" spans="1:13" x14ac:dyDescent="0.3">
      <c r="A1" s="1" t="s">
        <v>4</v>
      </c>
      <c r="C1" s="9">
        <f>BUS!C3*BUS!C3/10</f>
        <v>14.4</v>
      </c>
      <c r="G1" s="1">
        <v>0.21</v>
      </c>
      <c r="H1" s="1">
        <f>0.41</f>
        <v>0.41</v>
      </c>
      <c r="I1" s="1">
        <f>12*12/10</f>
        <v>14.4</v>
      </c>
    </row>
    <row r="2" spans="1:13" x14ac:dyDescent="0.3">
      <c r="A2" s="1" t="s">
        <v>1</v>
      </c>
      <c r="B2" s="1" t="s">
        <v>11</v>
      </c>
      <c r="C2" s="1" t="s">
        <v>12</v>
      </c>
      <c r="D2" s="1" t="s">
        <v>21</v>
      </c>
      <c r="E2" s="1" t="s">
        <v>39</v>
      </c>
      <c r="F2" s="1" t="s">
        <v>22</v>
      </c>
      <c r="G2" s="1" t="s">
        <v>19</v>
      </c>
      <c r="H2" s="1" t="s">
        <v>20</v>
      </c>
      <c r="I2" s="1" t="s">
        <v>30</v>
      </c>
      <c r="J2" s="1" t="s">
        <v>35</v>
      </c>
      <c r="L2" s="1" t="s">
        <v>53</v>
      </c>
    </row>
    <row r="3" spans="1:13" x14ac:dyDescent="0.3">
      <c r="A3" s="1">
        <v>1</v>
      </c>
      <c r="B3" s="1">
        <v>2</v>
      </c>
      <c r="C3" s="1">
        <v>1</v>
      </c>
      <c r="D3" s="1">
        <v>1</v>
      </c>
      <c r="E3" s="1">
        <v>0</v>
      </c>
      <c r="F3" s="1">
        <v>3</v>
      </c>
      <c r="G3" s="1">
        <f>F3*$G$1</f>
        <v>0.63</v>
      </c>
      <c r="H3" s="1">
        <f>F3*$H$1</f>
        <v>1.23</v>
      </c>
      <c r="I3" s="1">
        <v>0</v>
      </c>
      <c r="J3" s="1">
        <v>300</v>
      </c>
      <c r="L3" s="4" t="str">
        <f>_xlfn.CONCAT("psspy.branch_chng(",B3,",",C3,",""1""",",[_i,_i,_i,_i,_i,_i],[",G3/$C$1,",",H3/$C$1,",",I3*$C$1*0.000001,",",J3*BUS!$C$3*SQRT(3)/1000,",_f,_f,_f,_f,_f,_f,_f,_f,_f,_f,_f])")</f>
        <v>psspy.branch_chng(2,1,"1",[_i,_i,_i,_i,_i,_i],[0.04375,0.0854166666666667,0,6.23538290724796,_f,_f,_f,_f,_f,_f,_f,_f,_f,_f,_f])</v>
      </c>
      <c r="M3" s="4"/>
    </row>
    <row r="4" spans="1:13" x14ac:dyDescent="0.3">
      <c r="A4" s="1">
        <v>2</v>
      </c>
      <c r="B4" s="1">
        <v>3</v>
      </c>
      <c r="C4" s="1">
        <v>2</v>
      </c>
      <c r="D4" s="1">
        <v>1</v>
      </c>
      <c r="E4" s="1">
        <v>1</v>
      </c>
      <c r="F4" s="1">
        <v>3.5</v>
      </c>
      <c r="G4" s="1">
        <f t="shared" ref="G4:G18" si="0">F4*$G$1</f>
        <v>0.73499999999999999</v>
      </c>
      <c r="H4" s="1">
        <f t="shared" ref="H4:H14" si="1">F4*$H$1</f>
        <v>1.4349999999999998</v>
      </c>
      <c r="I4" s="1">
        <v>0</v>
      </c>
      <c r="J4" s="1">
        <v>200</v>
      </c>
      <c r="L4" s="4" t="str">
        <f>_xlfn.CONCAT("psspy.branch_chng(",B4,",",C4,",""1""",",[_i,_i,_i,_i,_i,_i],[",G4/$C$1,",",H4/$C$1,",",I4*$C$1*0.000001,",",J4*BUS!$C$3*SQRT(3)/1000,",_f,_f,_f,_f,_f,_f,_f,_f,_f,_f,_f])")</f>
        <v>psspy.branch_chng(3,2,"1",[_i,_i,_i,_i,_i,_i],[0.0510416666666667,0.0996527777777778,0,4.15692193816531,_f,_f,_f,_f,_f,_f,_f,_f,_f,_f,_f])</v>
      </c>
      <c r="M4" s="4"/>
    </row>
    <row r="5" spans="1:13" s="10" customFormat="1" x14ac:dyDescent="0.3">
      <c r="A5" s="8">
        <v>3</v>
      </c>
      <c r="B5" s="8">
        <v>4</v>
      </c>
      <c r="C5" s="8">
        <v>3</v>
      </c>
      <c r="D5" s="8">
        <v>1</v>
      </c>
      <c r="E5" s="8">
        <v>1</v>
      </c>
      <c r="F5" s="8">
        <v>3</v>
      </c>
      <c r="G5" s="8">
        <f t="shared" si="0"/>
        <v>0.63</v>
      </c>
      <c r="H5" s="8">
        <f t="shared" si="1"/>
        <v>1.23</v>
      </c>
      <c r="I5" s="8">
        <v>0</v>
      </c>
      <c r="J5" s="8">
        <v>300</v>
      </c>
      <c r="L5" s="11" t="str">
        <f>_xlfn.CONCAT("psspy.branch_chng(",B5,",",C5,",""1""",",[_i,_i,_i,_i,_i,_i],[",G5/$C$1,",",H5/$C$1,",",I5*$C$1*0.000001,",",J5*BUS!$C$3*SQRT(3)/1000,",_f,_f,_f,_f,_f,_f,_f,_f,_f,_f,_f])")</f>
        <v>psspy.branch_chng(4,3,"1",[_i,_i,_i,_i,_i,_i],[0.04375,0.0854166666666667,0,6.23538290724796,_f,_f,_f,_f,_f,_f,_f,_f,_f,_f,_f])</v>
      </c>
      <c r="M5" s="11"/>
    </row>
    <row r="6" spans="1:13" x14ac:dyDescent="0.3">
      <c r="A6" s="1">
        <v>4</v>
      </c>
      <c r="B6" s="1">
        <v>4</v>
      </c>
      <c r="C6" s="1">
        <v>5</v>
      </c>
      <c r="D6" s="1">
        <v>1</v>
      </c>
      <c r="E6" s="1">
        <v>1</v>
      </c>
      <c r="F6" s="1">
        <v>3.5</v>
      </c>
      <c r="G6" s="1">
        <f t="shared" si="0"/>
        <v>0.73499999999999999</v>
      </c>
      <c r="H6" s="1">
        <f t="shared" si="1"/>
        <v>1.4349999999999998</v>
      </c>
      <c r="I6" s="1">
        <v>0</v>
      </c>
      <c r="J6" s="1">
        <v>300</v>
      </c>
      <c r="L6" s="4" t="str">
        <f>_xlfn.CONCAT("psspy.branch_chng(",B6,",",C6,",""1""",",[_i,_i,_i,_i,_i,_i],[",G6/$C$1,",",H6/$C$1,",",I6*$C$1*0.000001,",",J6*BUS!$C$3*SQRT(3)/1000,",_f,_f,_f,_f,_f,_f,_f,_f,_f,_f,_f])")</f>
        <v>psspy.branch_chng(4,5,"1",[_i,_i,_i,_i,_i,_i],[0.0510416666666667,0.0996527777777778,0,6.23538290724796,_f,_f,_f,_f,_f,_f,_f,_f,_f,_f,_f])</v>
      </c>
      <c r="M6" s="4"/>
    </row>
    <row r="7" spans="1:13" x14ac:dyDescent="0.3">
      <c r="A7" s="1">
        <v>5</v>
      </c>
      <c r="B7" s="1">
        <v>5</v>
      </c>
      <c r="C7" s="1">
        <v>6</v>
      </c>
      <c r="D7" s="1">
        <v>1</v>
      </c>
      <c r="E7" s="1">
        <v>1</v>
      </c>
      <c r="F7" s="1">
        <v>2.5</v>
      </c>
      <c r="G7" s="1">
        <f t="shared" si="0"/>
        <v>0.52500000000000002</v>
      </c>
      <c r="H7" s="1">
        <f t="shared" si="1"/>
        <v>1.0249999999999999</v>
      </c>
      <c r="I7" s="1">
        <v>0</v>
      </c>
      <c r="J7" s="1">
        <v>300</v>
      </c>
      <c r="L7" s="4" t="str">
        <f>_xlfn.CONCAT("psspy.branch_chng(",B7,",",C7,",""1""",",[_i,_i,_i,_i,_i,_i],[",G7/$C$1,",",H7/$C$1,",",I7*$C$1*0.000001,",",J7*BUS!$C$3*SQRT(3)/1000,",_f,_f,_f,_f,_f,_f,_f,_f,_f,_f,_f])")</f>
        <v>psspy.branch_chng(5,6,"1",[_i,_i,_i,_i,_i,_i],[0.0364583333333333,0.0711805555555556,0,6.23538290724796,_f,_f,_f,_f,_f,_f,_f,_f,_f,_f,_f])</v>
      </c>
      <c r="M7" s="4"/>
    </row>
    <row r="8" spans="1:13" x14ac:dyDescent="0.3">
      <c r="A8" s="1">
        <v>6</v>
      </c>
      <c r="B8" s="1">
        <v>2</v>
      </c>
      <c r="C8" s="1">
        <v>7</v>
      </c>
      <c r="D8" s="1">
        <v>1</v>
      </c>
      <c r="E8" s="1">
        <v>1</v>
      </c>
      <c r="F8" s="1">
        <v>3</v>
      </c>
      <c r="G8" s="1">
        <f t="shared" si="0"/>
        <v>0.63</v>
      </c>
      <c r="H8" s="1">
        <f t="shared" si="1"/>
        <v>1.23</v>
      </c>
      <c r="I8" s="1">
        <v>0</v>
      </c>
      <c r="J8" s="1">
        <v>300</v>
      </c>
      <c r="L8" s="4" t="str">
        <f>_xlfn.CONCAT("psspy.branch_chng(",B8,",",C8,",""1""",",[_i,_i,_i,_i,_i,_i],[",G8/$C$1,",",H8/$C$1,",",I8*$C$1*0.000001,",",J8*BUS!$C$3*SQRT(3)/1000,",_f,_f,_f,_f,_f,_f,_f,_f,_f,_f,_f])")</f>
        <v>psspy.branch_chng(2,7,"1",[_i,_i,_i,_i,_i,_i],[0.04375,0.0854166666666667,0,6.23538290724796,_f,_f,_f,_f,_f,_f,_f,_f,_f,_f,_f])</v>
      </c>
      <c r="M8" s="4"/>
    </row>
    <row r="9" spans="1:13" s="6" customFormat="1" x14ac:dyDescent="0.3">
      <c r="A9" s="5">
        <v>7</v>
      </c>
      <c r="B9" s="5">
        <v>7</v>
      </c>
      <c r="C9" s="5">
        <v>8</v>
      </c>
      <c r="D9" s="5">
        <v>1</v>
      </c>
      <c r="E9" s="5">
        <v>1</v>
      </c>
      <c r="F9" s="5">
        <v>3.5</v>
      </c>
      <c r="G9" s="5">
        <f t="shared" si="0"/>
        <v>0.73499999999999999</v>
      </c>
      <c r="H9" s="5">
        <f t="shared" si="1"/>
        <v>1.4349999999999998</v>
      </c>
      <c r="I9" s="1">
        <v>0</v>
      </c>
      <c r="J9" s="1">
        <v>300</v>
      </c>
      <c r="L9" s="4" t="str">
        <f>_xlfn.CONCAT("psspy.branch_chng(",B9,",",C9,",""1""",",[_i,_i,_i,_i,_i,_i],[",G9/$C$1,",",H9/$C$1,",",I9*$C$1*0.000001,",",J9*BUS!$C$3*SQRT(3)/1000,",_f,_f,_f,_f,_f,_f,_f,_f,_f,_f,_f])")</f>
        <v>psspy.branch_chng(7,8,"1",[_i,_i,_i,_i,_i,_i],[0.0510416666666667,0.0996527777777778,0,6.23538290724796,_f,_f,_f,_f,_f,_f,_f,_f,_f,_f,_f])</v>
      </c>
      <c r="M9" s="7"/>
    </row>
    <row r="10" spans="1:13" x14ac:dyDescent="0.3">
      <c r="A10" s="1">
        <v>8</v>
      </c>
      <c r="B10" s="1">
        <v>9</v>
      </c>
      <c r="C10" s="1">
        <v>4</v>
      </c>
      <c r="D10" s="1">
        <v>1</v>
      </c>
      <c r="E10" s="1">
        <v>1</v>
      </c>
      <c r="F10" s="1">
        <v>2.5</v>
      </c>
      <c r="G10" s="1">
        <f t="shared" si="0"/>
        <v>0.52500000000000002</v>
      </c>
      <c r="H10" s="1">
        <f t="shared" si="1"/>
        <v>1.0249999999999999</v>
      </c>
      <c r="I10" s="1">
        <v>500</v>
      </c>
      <c r="J10" s="1">
        <v>300</v>
      </c>
      <c r="L10" s="4" t="str">
        <f>_xlfn.CONCAT("psspy.branch_chng(",B10,",",C10,",""1""",",[_i,_i,_i,_i,_i,_i],[",G10/$C$1,",",H10/$C$1,",",I10*$C$1*0.000001,",",J10*BUS!$C$3*SQRT(3)/1000,",_f,_f,_f,_f,_f,_f,_f,_f,_f,_f,_f])")</f>
        <v>psspy.branch_chng(9,4,"1",[_i,_i,_i,_i,_i,_i],[0.0364583333333333,0.0711805555555556,0.0072,6.23538290724796,_f,_f,_f,_f,_f,_f,_f,_f,_f,_f,_f])</v>
      </c>
      <c r="M10" s="4"/>
    </row>
    <row r="11" spans="1:13" x14ac:dyDescent="0.3">
      <c r="A11" s="1">
        <v>9</v>
      </c>
      <c r="B11" s="1">
        <v>9</v>
      </c>
      <c r="C11" s="1">
        <v>10</v>
      </c>
      <c r="D11" s="1">
        <v>1</v>
      </c>
      <c r="E11" s="1">
        <v>1</v>
      </c>
      <c r="F11" s="1">
        <v>2.5</v>
      </c>
      <c r="G11" s="1">
        <f t="shared" si="0"/>
        <v>0.52500000000000002</v>
      </c>
      <c r="H11" s="1">
        <f t="shared" si="1"/>
        <v>1.0249999999999999</v>
      </c>
      <c r="I11" s="1">
        <v>500</v>
      </c>
      <c r="J11" s="1">
        <v>300</v>
      </c>
      <c r="L11" s="4" t="str">
        <f>_xlfn.CONCAT("psspy.branch_chng(",B11,",",C11,",""1""",",[_i,_i,_i,_i,_i,_i],[",G11/$C$1,",",H11/$C$1,",",I11*$C$1*0.000001,",",J11*BUS!$C$3*SQRT(3)/1000,",_f,_f,_f,_f,_f,_f,_f,_f,_f,_f,_f])")</f>
        <v>psspy.branch_chng(9,10,"1",[_i,_i,_i,_i,_i,_i],[0.0364583333333333,0.0711805555555556,0.0072,6.23538290724796,_f,_f,_f,_f,_f,_f,_f,_f,_f,_f,_f])</v>
      </c>
      <c r="M11" s="7"/>
    </row>
    <row r="12" spans="1:13" x14ac:dyDescent="0.3">
      <c r="A12" s="1">
        <v>10</v>
      </c>
      <c r="B12" s="1">
        <v>12</v>
      </c>
      <c r="C12" s="1">
        <v>10</v>
      </c>
      <c r="D12" s="1">
        <v>1</v>
      </c>
      <c r="E12" s="1">
        <v>1</v>
      </c>
      <c r="F12" s="1">
        <v>3.5</v>
      </c>
      <c r="G12" s="1">
        <f t="shared" si="0"/>
        <v>0.73499999999999999</v>
      </c>
      <c r="H12" s="1">
        <f t="shared" si="1"/>
        <v>1.4349999999999998</v>
      </c>
      <c r="I12" s="1">
        <v>700</v>
      </c>
      <c r="J12" s="1">
        <v>300</v>
      </c>
      <c r="L12" s="4" t="str">
        <f>_xlfn.CONCAT("psspy.branch_chng(",B12,",",C12,",""1""",",[_i,_i,_i,_i,_i,_i],[",G12/$C$1,",",H12/$C$1,",",I12*$C$1*0.000001,",",J12*BUS!$C$3*SQRT(3)/1000,",_f,_f,_f,_f,_f,_f,_f,_f,_f,_f,_f])")</f>
        <v>psspy.branch_chng(12,10,"1",[_i,_i,_i,_i,_i,_i],[0.0510416666666667,0.0996527777777778,0.01008,6.23538290724796,_f,_f,_f,_f,_f,_f,_f,_f,_f,_f,_f])</v>
      </c>
      <c r="M12" s="4"/>
    </row>
    <row r="13" spans="1:13" x14ac:dyDescent="0.3">
      <c r="A13" s="1">
        <v>11</v>
      </c>
      <c r="B13" s="1">
        <v>5</v>
      </c>
      <c r="C13" s="1">
        <v>11</v>
      </c>
      <c r="D13" s="1">
        <v>1</v>
      </c>
      <c r="E13" s="1">
        <v>1</v>
      </c>
      <c r="F13" s="1">
        <v>3.5</v>
      </c>
      <c r="G13" s="1">
        <f t="shared" si="0"/>
        <v>0.73499999999999999</v>
      </c>
      <c r="H13" s="1">
        <f t="shared" si="1"/>
        <v>1.4349999999999998</v>
      </c>
      <c r="I13" s="1">
        <v>0</v>
      </c>
      <c r="J13" s="1">
        <v>300</v>
      </c>
      <c r="L13" s="4" t="str">
        <f>_xlfn.CONCAT("psspy.branch_chng(",B13,",",C13,",""1""",",[_i,_i,_i,_i,_i,_i],[",G13/$C$1,",",H13/$C$1,",",I13*$C$1*0.000001,",",J13*BUS!$C$3*SQRT(3)/1000,",_f,_f,_f,_f,_f,_f,_f,_f,_f,_f,_f])")</f>
        <v>psspy.branch_chng(5,11,"1",[_i,_i,_i,_i,_i,_i],[0.0510416666666667,0.0996527777777778,0,6.23538290724796,_f,_f,_f,_f,_f,_f,_f,_f,_f,_f,_f])</v>
      </c>
      <c r="M13" s="4"/>
    </row>
    <row r="14" spans="1:13" s="6" customFormat="1" x14ac:dyDescent="0.3">
      <c r="A14" s="8">
        <v>12</v>
      </c>
      <c r="B14" s="8">
        <v>7</v>
      </c>
      <c r="C14" s="8">
        <v>9</v>
      </c>
      <c r="D14" s="8">
        <v>1</v>
      </c>
      <c r="E14" s="8">
        <v>1</v>
      </c>
      <c r="F14" s="8">
        <v>3.5</v>
      </c>
      <c r="G14" s="8">
        <f t="shared" si="0"/>
        <v>0.73499999999999999</v>
      </c>
      <c r="H14" s="8">
        <f t="shared" si="1"/>
        <v>1.4349999999999998</v>
      </c>
      <c r="I14" s="1">
        <v>0</v>
      </c>
      <c r="J14" s="8">
        <v>300</v>
      </c>
      <c r="L14" s="4" t="str">
        <f>_xlfn.CONCAT("psspy.branch_chng(",B14,",",C14,",""1""",",[_i,_i,_i,_i,_i,_i],[",G14/$C$1,",",H14/$C$1,",",I14*$C$1*0.000001,",",J14*BUS!$C$3*SQRT(3)/1000,",_f,_f,_f,_f,_f,_f,_f,_f,_f,_f,_f])")</f>
        <v>psspy.branch_chng(7,9,"1",[_i,_i,_i,_i,_i,_i],[0.0510416666666667,0.0996527777777778,0,6.23538290724796,_f,_f,_f,_f,_f,_f,_f,_f,_f,_f,_f])</v>
      </c>
      <c r="M14" s="7"/>
    </row>
    <row r="15" spans="1:13" s="6" customFormat="1" x14ac:dyDescent="0.3">
      <c r="A15" s="8">
        <v>13</v>
      </c>
      <c r="B15" s="8">
        <v>9</v>
      </c>
      <c r="C15" s="8">
        <v>11</v>
      </c>
      <c r="D15" s="8">
        <v>1</v>
      </c>
      <c r="E15" s="8">
        <v>1</v>
      </c>
      <c r="F15" s="8">
        <v>3.5</v>
      </c>
      <c r="G15" s="8">
        <f t="shared" si="0"/>
        <v>0.73499999999999999</v>
      </c>
      <c r="H15" s="8">
        <f>F15*$H$1</f>
        <v>1.4349999999999998</v>
      </c>
      <c r="I15" s="1">
        <v>0</v>
      </c>
      <c r="J15" s="8">
        <v>300</v>
      </c>
      <c r="L15" s="4" t="str">
        <f>_xlfn.CONCAT("psspy.branch_chng(",B15,",",C15,",""1""",",[_i,_i,_i,_i,_i,_i],[",G15/$C$1,",",H15/$C$1,",",I15*$C$1*0.000001,",",J15*BUS!$C$3*SQRT(3)/1000,",_f,_f,_f,_f,_f,_f,_f,_f,_f,_f,_f])")</f>
        <v>psspy.branch_chng(9,11,"1",[_i,_i,_i,_i,_i,_i],[0.0510416666666667,0.0996527777777778,0,6.23538290724796,_f,_f,_f,_f,_f,_f,_f,_f,_f,_f,_f])</v>
      </c>
    </row>
    <row r="16" spans="1:13" s="6" customFormat="1" x14ac:dyDescent="0.3">
      <c r="A16" s="8">
        <v>14</v>
      </c>
      <c r="B16" s="8">
        <v>8</v>
      </c>
      <c r="C16" s="8">
        <v>10</v>
      </c>
      <c r="D16" s="8">
        <v>1</v>
      </c>
      <c r="E16" s="8">
        <v>1</v>
      </c>
      <c r="F16" s="8">
        <v>3.5</v>
      </c>
      <c r="G16" s="8">
        <f t="shared" si="0"/>
        <v>0.73499999999999999</v>
      </c>
      <c r="H16" s="8">
        <f>F16*$H$1</f>
        <v>1.4349999999999998</v>
      </c>
      <c r="I16" s="1">
        <v>0</v>
      </c>
      <c r="J16" s="8">
        <v>300</v>
      </c>
      <c r="L16" s="4" t="str">
        <f>_xlfn.CONCAT("psspy.branch_chng(",B16,",",C16,",""1""",",[_i,_i,_i,_i,_i,_i],[",G16/$C$1,",",H16/$C$1,",",I16*$C$1*0.000001,",",J16*BUS!$C$3*SQRT(3)/1000,",_f,_f,_f,_f,_f,_f,_f,_f,_f,_f,_f])")</f>
        <v>psspy.branch_chng(8,10,"1",[_i,_i,_i,_i,_i,_i],[0.0510416666666667,0.0996527777777778,0,6.23538290724796,_f,_f,_f,_f,_f,_f,_f,_f,_f,_f,_f])</v>
      </c>
    </row>
    <row r="17" spans="1:12" s="6" customFormat="1" x14ac:dyDescent="0.3">
      <c r="A17" s="8">
        <v>15</v>
      </c>
      <c r="B17" s="8">
        <v>10</v>
      </c>
      <c r="C17" s="8">
        <v>11</v>
      </c>
      <c r="D17" s="8">
        <v>1</v>
      </c>
      <c r="E17" s="8">
        <v>1</v>
      </c>
      <c r="F17" s="8">
        <v>3.5</v>
      </c>
      <c r="G17" s="8">
        <f t="shared" si="0"/>
        <v>0.73499999999999999</v>
      </c>
      <c r="H17" s="8">
        <f>F17*$H$1</f>
        <v>1.4349999999999998</v>
      </c>
      <c r="I17" s="1">
        <v>0</v>
      </c>
      <c r="J17" s="8">
        <v>300</v>
      </c>
      <c r="L17" s="4" t="str">
        <f>_xlfn.CONCAT("psspy.branch_chng(",B17,",",C17,",""1""",",[_i,_i,_i,_i,_i,_i],[",G17/$C$1,",",H17/$C$1,",",I17*$C$1*0.000001,",",J17*BUS!$C$3*SQRT(3)/1000,",_f,_f,_f,_f,_f,_f,_f,_f,_f,_f,_f])")</f>
        <v>psspy.branch_chng(10,11,"1",[_i,_i,_i,_i,_i,_i],[0.0510416666666667,0.0996527777777778,0,6.23538290724796,_f,_f,_f,_f,_f,_f,_f,_f,_f,_f,_f])</v>
      </c>
    </row>
    <row r="18" spans="1:12" s="6" customFormat="1" x14ac:dyDescent="0.3">
      <c r="A18" s="8">
        <v>16</v>
      </c>
      <c r="B18" s="8">
        <v>11</v>
      </c>
      <c r="C18" s="8">
        <v>12</v>
      </c>
      <c r="D18" s="8">
        <v>1</v>
      </c>
      <c r="E18" s="8">
        <v>1</v>
      </c>
      <c r="F18" s="8">
        <v>3.5</v>
      </c>
      <c r="G18" s="8">
        <f t="shared" si="0"/>
        <v>0.73499999999999999</v>
      </c>
      <c r="H18" s="8">
        <f>F18*$H$1</f>
        <v>1.4349999999999998</v>
      </c>
      <c r="I18" s="1">
        <v>0</v>
      </c>
      <c r="J18" s="8">
        <v>300</v>
      </c>
      <c r="L18" s="4" t="str">
        <f>_xlfn.CONCAT("psspy.branch_chng(",B18,",",C18,",""1""",",[_i,_i,_i,_i,_i,_i],[",G18/$C$1,",",H18/$C$1,",",I18*$C$1*0.000001,",",J18*BUS!$C$3*SQRT(3)/1000,",_f,_f,_f,_f,_f,_f,_f,_f,_f,_f,_f])")</f>
        <v>psspy.branch_chng(11,12,"1",[_i,_i,_i,_i,_i,_i],[0.0510416666666667,0.0996527777777778,0,6.23538290724796,_f,_f,_f,_f,_f,_f,_f,_f,_f,_f,_f])</v>
      </c>
    </row>
    <row r="23" spans="1:12" x14ac:dyDescent="0.3">
      <c r="L23" s="4"/>
    </row>
  </sheetData>
  <pageMargins left="0.7" right="0.7" top="0.75" bottom="0.75" header="0.3" footer="0.3"/>
  <pageSetup orientation="portrait" horizontalDpi="4294967293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635DB-F42E-4462-A748-8598CC601CE4}">
  <dimension ref="A1:M27"/>
  <sheetViews>
    <sheetView workbookViewId="0">
      <selection activeCell="A4" sqref="A4:XFD4"/>
    </sheetView>
  </sheetViews>
  <sheetFormatPr defaultRowHeight="14.4" x14ac:dyDescent="0.3"/>
  <cols>
    <col min="1" max="1" width="13.109375" customWidth="1"/>
  </cols>
  <sheetData>
    <row r="1" spans="1:13" x14ac:dyDescent="0.3">
      <c r="A1" s="2" t="s">
        <v>26</v>
      </c>
    </row>
    <row r="2" spans="1:13" x14ac:dyDescent="0.3">
      <c r="A2" s="1" t="s">
        <v>29</v>
      </c>
      <c r="B2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  <c r="K2" s="1">
        <v>10</v>
      </c>
      <c r="L2" s="1">
        <v>11</v>
      </c>
      <c r="M2" s="1">
        <v>12</v>
      </c>
    </row>
    <row r="3" spans="1:13" x14ac:dyDescent="0.3">
      <c r="A3" s="1">
        <v>1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</row>
    <row r="4" spans="1:13" x14ac:dyDescent="0.3">
      <c r="A4" s="1"/>
    </row>
    <row r="5" spans="1:13" x14ac:dyDescent="0.3">
      <c r="A5" s="1">
        <v>2</v>
      </c>
      <c r="B5">
        <v>1</v>
      </c>
      <c r="C5">
        <v>0.65</v>
      </c>
      <c r="D5">
        <v>0.65</v>
      </c>
      <c r="E5">
        <v>0.65</v>
      </c>
      <c r="F5">
        <v>0.65</v>
      </c>
      <c r="G5">
        <v>0.65</v>
      </c>
      <c r="H5">
        <v>0.65</v>
      </c>
      <c r="I5">
        <v>0.65</v>
      </c>
      <c r="J5">
        <v>0.65</v>
      </c>
      <c r="K5">
        <v>0.65</v>
      </c>
      <c r="L5">
        <v>0.65</v>
      </c>
      <c r="M5">
        <v>0.65</v>
      </c>
    </row>
    <row r="6" spans="1:13" x14ac:dyDescent="0.3">
      <c r="A6" s="1">
        <v>3</v>
      </c>
      <c r="B6">
        <v>1</v>
      </c>
      <c r="C6">
        <v>0.6</v>
      </c>
      <c r="D6">
        <v>0.6</v>
      </c>
      <c r="E6">
        <v>0.6</v>
      </c>
      <c r="F6">
        <v>0.6</v>
      </c>
      <c r="G6">
        <v>0.6</v>
      </c>
      <c r="H6">
        <v>0.6</v>
      </c>
      <c r="I6">
        <v>0.6</v>
      </c>
      <c r="J6">
        <v>0.6</v>
      </c>
      <c r="K6">
        <v>0.6</v>
      </c>
      <c r="L6">
        <v>0.6</v>
      </c>
      <c r="M6">
        <v>0.6</v>
      </c>
    </row>
    <row r="7" spans="1:13" x14ac:dyDescent="0.3">
      <c r="A7" s="1">
        <v>4</v>
      </c>
      <c r="B7">
        <v>1</v>
      </c>
      <c r="C7">
        <v>0.5</v>
      </c>
      <c r="D7">
        <v>0.5</v>
      </c>
      <c r="E7">
        <v>0.5</v>
      </c>
      <c r="F7">
        <v>0.5</v>
      </c>
      <c r="G7">
        <v>0.5</v>
      </c>
      <c r="H7">
        <v>0.5</v>
      </c>
      <c r="I7">
        <v>0.5</v>
      </c>
      <c r="J7">
        <v>0.5</v>
      </c>
      <c r="K7">
        <v>0.5</v>
      </c>
      <c r="L7">
        <v>0.5</v>
      </c>
      <c r="M7">
        <v>0.5</v>
      </c>
    </row>
    <row r="8" spans="1:13" x14ac:dyDescent="0.3">
      <c r="A8" s="1">
        <v>5</v>
      </c>
      <c r="B8">
        <v>1</v>
      </c>
      <c r="C8">
        <v>0.52</v>
      </c>
      <c r="D8">
        <v>0.52</v>
      </c>
      <c r="E8">
        <v>0.52</v>
      </c>
      <c r="F8">
        <v>0.52</v>
      </c>
      <c r="G8">
        <v>0.52</v>
      </c>
      <c r="H8">
        <v>0.52</v>
      </c>
      <c r="I8">
        <v>0.52</v>
      </c>
      <c r="J8">
        <v>0.52</v>
      </c>
      <c r="K8">
        <v>0.52</v>
      </c>
      <c r="L8">
        <v>0.52</v>
      </c>
      <c r="M8">
        <v>0.52</v>
      </c>
    </row>
    <row r="9" spans="1:13" x14ac:dyDescent="0.3">
      <c r="A9" s="1">
        <v>6</v>
      </c>
      <c r="B9">
        <v>1</v>
      </c>
      <c r="C9">
        <v>0.6</v>
      </c>
      <c r="D9">
        <v>0.6</v>
      </c>
      <c r="E9">
        <v>0.6</v>
      </c>
      <c r="F9">
        <v>0.6</v>
      </c>
      <c r="G9">
        <v>0.6</v>
      </c>
      <c r="H9">
        <v>0.6</v>
      </c>
      <c r="I9">
        <v>0.6</v>
      </c>
      <c r="J9">
        <v>0.6</v>
      </c>
      <c r="K9">
        <v>0.6</v>
      </c>
      <c r="L9">
        <v>0.6</v>
      </c>
      <c r="M9">
        <v>0.6</v>
      </c>
    </row>
    <row r="10" spans="1:13" x14ac:dyDescent="0.3">
      <c r="A10" s="1">
        <v>7</v>
      </c>
      <c r="B10">
        <v>1</v>
      </c>
      <c r="C10">
        <v>0.8</v>
      </c>
      <c r="D10">
        <v>0.8</v>
      </c>
      <c r="E10">
        <v>0.8</v>
      </c>
      <c r="F10">
        <v>0.8</v>
      </c>
      <c r="G10">
        <v>0.8</v>
      </c>
      <c r="H10">
        <v>0.8</v>
      </c>
      <c r="I10">
        <v>0.8</v>
      </c>
      <c r="J10">
        <v>0.8</v>
      </c>
      <c r="K10">
        <v>0.8</v>
      </c>
      <c r="L10">
        <v>0.8</v>
      </c>
      <c r="M10">
        <v>0.8</v>
      </c>
    </row>
    <row r="11" spans="1:13" x14ac:dyDescent="0.3">
      <c r="A11" s="1">
        <v>8</v>
      </c>
      <c r="B11">
        <v>1</v>
      </c>
      <c r="C11">
        <v>0.85</v>
      </c>
      <c r="D11">
        <v>0.85</v>
      </c>
      <c r="E11">
        <v>0.85</v>
      </c>
      <c r="F11">
        <v>0.85</v>
      </c>
      <c r="G11">
        <v>0.85</v>
      </c>
      <c r="H11">
        <v>0.85</v>
      </c>
      <c r="I11">
        <v>0.85</v>
      </c>
      <c r="J11">
        <v>0.85</v>
      </c>
      <c r="K11">
        <v>0.85</v>
      </c>
      <c r="L11">
        <v>0.85</v>
      </c>
      <c r="M11">
        <v>0.85</v>
      </c>
    </row>
    <row r="12" spans="1:13" x14ac:dyDescent="0.3">
      <c r="A12" s="1">
        <v>9</v>
      </c>
      <c r="B12">
        <v>1</v>
      </c>
      <c r="C12">
        <v>0.86</v>
      </c>
      <c r="D12">
        <v>0.86</v>
      </c>
      <c r="E12">
        <v>0.86</v>
      </c>
      <c r="F12">
        <v>0.86</v>
      </c>
      <c r="G12">
        <v>0.86</v>
      </c>
      <c r="H12">
        <v>0.86</v>
      </c>
      <c r="I12">
        <v>0.86</v>
      </c>
      <c r="J12">
        <v>0.86</v>
      </c>
      <c r="K12">
        <v>0.86</v>
      </c>
      <c r="L12">
        <v>0.86</v>
      </c>
      <c r="M12">
        <v>0.86</v>
      </c>
    </row>
    <row r="13" spans="1:13" x14ac:dyDescent="0.3">
      <c r="A13" s="1">
        <v>10</v>
      </c>
      <c r="B13">
        <v>1</v>
      </c>
      <c r="C13">
        <v>0.88</v>
      </c>
      <c r="D13">
        <v>0.88</v>
      </c>
      <c r="E13">
        <v>0.88</v>
      </c>
      <c r="F13">
        <v>0.88</v>
      </c>
      <c r="G13">
        <v>0.88</v>
      </c>
      <c r="H13">
        <v>0.88</v>
      </c>
      <c r="I13">
        <v>0.88</v>
      </c>
      <c r="J13">
        <v>0.88</v>
      </c>
      <c r="K13">
        <v>0.88</v>
      </c>
      <c r="L13">
        <v>0.88</v>
      </c>
      <c r="M13">
        <v>0.88</v>
      </c>
    </row>
    <row r="14" spans="1:13" x14ac:dyDescent="0.3">
      <c r="A14" s="1">
        <v>11</v>
      </c>
      <c r="B14">
        <v>1</v>
      </c>
      <c r="C14">
        <v>0.9</v>
      </c>
      <c r="D14">
        <v>0.9</v>
      </c>
      <c r="E14">
        <v>0.9</v>
      </c>
      <c r="F14">
        <v>0.9</v>
      </c>
      <c r="G14">
        <v>0.9</v>
      </c>
      <c r="H14">
        <v>0.9</v>
      </c>
      <c r="I14">
        <v>0.9</v>
      </c>
      <c r="J14">
        <v>0.9</v>
      </c>
      <c r="K14">
        <v>0.9</v>
      </c>
      <c r="L14">
        <v>0.9</v>
      </c>
      <c r="M14">
        <v>0.9</v>
      </c>
    </row>
    <row r="15" spans="1:13" x14ac:dyDescent="0.3">
      <c r="A15" s="1">
        <v>12</v>
      </c>
      <c r="B15">
        <v>1</v>
      </c>
      <c r="C15">
        <v>0.92</v>
      </c>
      <c r="D15">
        <v>0.92</v>
      </c>
      <c r="E15">
        <v>0.92</v>
      </c>
      <c r="F15">
        <v>0.92</v>
      </c>
      <c r="G15">
        <v>0.92</v>
      </c>
      <c r="H15">
        <v>0.92</v>
      </c>
      <c r="I15">
        <v>0.92</v>
      </c>
      <c r="J15">
        <v>0.92</v>
      </c>
      <c r="K15">
        <v>0.92</v>
      </c>
      <c r="L15">
        <v>0.92</v>
      </c>
      <c r="M15">
        <v>0.92</v>
      </c>
    </row>
    <row r="16" spans="1:13" x14ac:dyDescent="0.3">
      <c r="A16" s="1">
        <v>13</v>
      </c>
      <c r="B16">
        <v>1</v>
      </c>
      <c r="C16">
        <v>0.94</v>
      </c>
      <c r="D16">
        <v>0.94</v>
      </c>
      <c r="E16">
        <v>0.94</v>
      </c>
      <c r="F16">
        <v>0.94</v>
      </c>
      <c r="G16">
        <v>0.94</v>
      </c>
      <c r="H16">
        <v>0.94</v>
      </c>
      <c r="I16">
        <v>0.94</v>
      </c>
      <c r="J16">
        <v>0.94</v>
      </c>
      <c r="K16">
        <v>0.94</v>
      </c>
      <c r="L16">
        <v>0.94</v>
      </c>
      <c r="M16">
        <v>0.94</v>
      </c>
    </row>
    <row r="17" spans="1:13" x14ac:dyDescent="0.3">
      <c r="A17" s="1">
        <v>14</v>
      </c>
      <c r="B17">
        <v>1</v>
      </c>
      <c r="C17">
        <v>0.96</v>
      </c>
      <c r="D17">
        <v>0.96</v>
      </c>
      <c r="E17">
        <v>0.96</v>
      </c>
      <c r="F17">
        <v>0.96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</row>
    <row r="18" spans="1:13" x14ac:dyDescent="0.3">
      <c r="A18" s="1">
        <v>15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</row>
    <row r="19" spans="1:13" x14ac:dyDescent="0.3">
      <c r="A19" s="1">
        <v>16</v>
      </c>
      <c r="B19">
        <v>1</v>
      </c>
      <c r="C19">
        <v>0.96</v>
      </c>
      <c r="D19">
        <v>0.96</v>
      </c>
      <c r="E19">
        <v>0.96</v>
      </c>
      <c r="F19">
        <v>0.96</v>
      </c>
      <c r="G19">
        <v>0.96</v>
      </c>
      <c r="H19">
        <v>0.96</v>
      </c>
      <c r="I19">
        <v>0.96</v>
      </c>
      <c r="J19">
        <v>0.96</v>
      </c>
      <c r="K19">
        <v>0.96</v>
      </c>
      <c r="L19">
        <v>0.96</v>
      </c>
      <c r="M19">
        <v>0.96</v>
      </c>
    </row>
    <row r="20" spans="1:13" x14ac:dyDescent="0.3">
      <c r="A20" s="1">
        <v>17</v>
      </c>
      <c r="B20">
        <v>1</v>
      </c>
      <c r="C20">
        <v>0.94</v>
      </c>
      <c r="D20">
        <v>0.94</v>
      </c>
      <c r="E20">
        <v>0.94</v>
      </c>
      <c r="F20">
        <v>0.94</v>
      </c>
      <c r="G20">
        <v>0.94</v>
      </c>
      <c r="H20">
        <v>0.94</v>
      </c>
      <c r="I20">
        <v>0.94</v>
      </c>
      <c r="J20">
        <v>0.94</v>
      </c>
      <c r="K20">
        <v>0.94</v>
      </c>
      <c r="L20">
        <v>0.94</v>
      </c>
      <c r="M20">
        <v>0.94</v>
      </c>
    </row>
    <row r="21" spans="1:13" x14ac:dyDescent="0.3">
      <c r="A21" s="1">
        <v>18</v>
      </c>
      <c r="B21">
        <v>1</v>
      </c>
      <c r="C21">
        <v>0.9</v>
      </c>
      <c r="D21">
        <v>0.9</v>
      </c>
      <c r="E21">
        <v>0.9</v>
      </c>
      <c r="F21">
        <v>0.9</v>
      </c>
      <c r="G21">
        <v>0.9</v>
      </c>
      <c r="H21">
        <v>0.9</v>
      </c>
      <c r="I21">
        <v>0.9</v>
      </c>
      <c r="J21">
        <v>0.9</v>
      </c>
      <c r="K21">
        <v>0.9</v>
      </c>
      <c r="L21">
        <v>0.9</v>
      </c>
      <c r="M21">
        <v>0.9</v>
      </c>
    </row>
    <row r="22" spans="1:13" x14ac:dyDescent="0.3">
      <c r="A22" s="1">
        <v>19</v>
      </c>
      <c r="B22">
        <v>1</v>
      </c>
      <c r="C22">
        <v>0.85</v>
      </c>
      <c r="D22">
        <v>0.85</v>
      </c>
      <c r="E22">
        <v>0.85</v>
      </c>
      <c r="F22">
        <v>0.85</v>
      </c>
      <c r="G22">
        <v>0.85</v>
      </c>
      <c r="H22">
        <v>0.85</v>
      </c>
      <c r="I22">
        <v>0.85</v>
      </c>
      <c r="J22">
        <v>0.85</v>
      </c>
      <c r="K22">
        <v>0.85</v>
      </c>
      <c r="L22">
        <v>0.85</v>
      </c>
      <c r="M22">
        <v>0.85</v>
      </c>
    </row>
    <row r="23" spans="1:13" x14ac:dyDescent="0.3">
      <c r="A23" s="1">
        <v>20</v>
      </c>
      <c r="B23">
        <v>1</v>
      </c>
      <c r="C23">
        <v>0.9</v>
      </c>
      <c r="D23">
        <v>0.9</v>
      </c>
      <c r="E23">
        <v>0.9</v>
      </c>
      <c r="F23">
        <v>0.9</v>
      </c>
      <c r="G23">
        <v>0.9</v>
      </c>
      <c r="H23">
        <v>0.9</v>
      </c>
      <c r="I23">
        <v>0.9</v>
      </c>
      <c r="J23">
        <v>0.9</v>
      </c>
      <c r="K23">
        <v>0.9</v>
      </c>
      <c r="L23">
        <v>0.9</v>
      </c>
      <c r="M23">
        <v>0.9</v>
      </c>
    </row>
    <row r="24" spans="1:13" x14ac:dyDescent="0.3">
      <c r="A24" s="1">
        <v>21</v>
      </c>
      <c r="B24">
        <v>1</v>
      </c>
      <c r="C24">
        <v>0.85</v>
      </c>
      <c r="D24">
        <v>0.85</v>
      </c>
      <c r="E24">
        <v>0.85</v>
      </c>
      <c r="F24">
        <v>0.85</v>
      </c>
      <c r="G24">
        <v>0.85</v>
      </c>
      <c r="H24">
        <v>0.85</v>
      </c>
      <c r="I24">
        <v>0.85</v>
      </c>
      <c r="J24">
        <v>0.85</v>
      </c>
      <c r="K24">
        <v>0.85</v>
      </c>
      <c r="L24">
        <v>0.85</v>
      </c>
      <c r="M24">
        <v>0.85</v>
      </c>
    </row>
    <row r="25" spans="1:13" x14ac:dyDescent="0.3">
      <c r="A25" s="1">
        <v>22</v>
      </c>
      <c r="B25">
        <v>1</v>
      </c>
      <c r="C25">
        <v>0.84</v>
      </c>
      <c r="D25">
        <v>0.84</v>
      </c>
      <c r="E25">
        <v>0.84</v>
      </c>
      <c r="F25">
        <v>0.84</v>
      </c>
      <c r="G25">
        <v>0.84</v>
      </c>
      <c r="H25">
        <v>0.84</v>
      </c>
      <c r="I25">
        <v>0.84</v>
      </c>
      <c r="J25">
        <v>0.84</v>
      </c>
      <c r="K25">
        <v>0.84</v>
      </c>
      <c r="L25">
        <v>0.84</v>
      </c>
      <c r="M25">
        <v>0.84</v>
      </c>
    </row>
    <row r="26" spans="1:13" x14ac:dyDescent="0.3">
      <c r="A26" s="1">
        <v>23</v>
      </c>
      <c r="B26">
        <v>1</v>
      </c>
      <c r="C26">
        <v>0.8</v>
      </c>
      <c r="D26">
        <v>0.8</v>
      </c>
      <c r="E26">
        <v>0.8</v>
      </c>
      <c r="F26">
        <v>0.8</v>
      </c>
      <c r="G26">
        <v>0.8</v>
      </c>
      <c r="H26">
        <v>0.8</v>
      </c>
      <c r="I26">
        <v>0.8</v>
      </c>
      <c r="J26">
        <v>0.8</v>
      </c>
      <c r="K26">
        <v>0.8</v>
      </c>
      <c r="L26">
        <v>0.8</v>
      </c>
      <c r="M26">
        <v>0.8</v>
      </c>
    </row>
    <row r="27" spans="1:13" x14ac:dyDescent="0.3">
      <c r="A27" s="1">
        <v>24</v>
      </c>
      <c r="B27">
        <v>1</v>
      </c>
      <c r="C27">
        <v>0.76</v>
      </c>
      <c r="D27">
        <v>0.76</v>
      </c>
      <c r="E27">
        <v>0.76</v>
      </c>
      <c r="F27">
        <v>0.76</v>
      </c>
      <c r="G27">
        <v>0.76</v>
      </c>
      <c r="H27">
        <v>0.76</v>
      </c>
      <c r="I27">
        <v>0.76</v>
      </c>
      <c r="J27">
        <v>0.76</v>
      </c>
      <c r="K27">
        <v>0.76</v>
      </c>
      <c r="L27">
        <v>0.76</v>
      </c>
      <c r="M27">
        <v>0.76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F4B82-63AA-419B-A4EA-49F5204FBB86}">
  <dimension ref="A1:L27"/>
  <sheetViews>
    <sheetView workbookViewId="0">
      <selection activeCell="E8" sqref="E8"/>
    </sheetView>
  </sheetViews>
  <sheetFormatPr defaultRowHeight="14.4" x14ac:dyDescent="0.3"/>
  <cols>
    <col min="1" max="1" width="13.109375" customWidth="1"/>
    <col min="2" max="2" width="9" customWidth="1"/>
  </cols>
  <sheetData>
    <row r="1" spans="1:12" x14ac:dyDescent="0.3">
      <c r="A1" s="2" t="s">
        <v>37</v>
      </c>
      <c r="B1" s="2"/>
    </row>
    <row r="2" spans="1:12" x14ac:dyDescent="0.3">
      <c r="A2" s="1" t="s">
        <v>29</v>
      </c>
      <c r="B2" s="1">
        <v>1</v>
      </c>
      <c r="C2" s="1">
        <v>12</v>
      </c>
      <c r="D2" s="1"/>
      <c r="E2" s="1"/>
      <c r="F2" s="1"/>
      <c r="G2" s="1"/>
      <c r="H2" s="1"/>
      <c r="I2" s="1"/>
      <c r="J2" s="1"/>
      <c r="K2" s="1"/>
      <c r="L2" s="1"/>
    </row>
    <row r="3" spans="1:12" x14ac:dyDescent="0.3">
      <c r="A3" s="1">
        <v>1</v>
      </c>
      <c r="B3">
        <v>1.01</v>
      </c>
      <c r="C3">
        <v>1.01</v>
      </c>
    </row>
    <row r="4" spans="1:12" x14ac:dyDescent="0.3">
      <c r="A4" s="1"/>
    </row>
    <row r="5" spans="1:12" x14ac:dyDescent="0.3">
      <c r="A5" s="1">
        <v>2</v>
      </c>
      <c r="B5">
        <v>1.02</v>
      </c>
      <c r="C5">
        <v>1.02</v>
      </c>
    </row>
    <row r="6" spans="1:12" x14ac:dyDescent="0.3">
      <c r="A6" s="1">
        <v>3</v>
      </c>
      <c r="B6">
        <v>1.03</v>
      </c>
      <c r="C6">
        <v>1.03</v>
      </c>
    </row>
    <row r="7" spans="1:12" x14ac:dyDescent="0.3">
      <c r="A7" s="1">
        <v>4</v>
      </c>
      <c r="B7">
        <v>1.04</v>
      </c>
      <c r="C7">
        <v>1.04</v>
      </c>
    </row>
    <row r="8" spans="1:12" x14ac:dyDescent="0.3">
      <c r="A8" s="1">
        <v>5</v>
      </c>
      <c r="B8">
        <v>1.03</v>
      </c>
      <c r="C8">
        <v>1.03</v>
      </c>
    </row>
    <row r="9" spans="1:12" x14ac:dyDescent="0.3">
      <c r="A9" s="1">
        <v>6</v>
      </c>
      <c r="B9">
        <v>1.03</v>
      </c>
      <c r="C9">
        <v>1.03</v>
      </c>
    </row>
    <row r="10" spans="1:12" x14ac:dyDescent="0.3">
      <c r="A10" s="1">
        <v>7</v>
      </c>
      <c r="B10">
        <v>1.02</v>
      </c>
      <c r="C10">
        <v>1.02</v>
      </c>
    </row>
    <row r="11" spans="1:12" x14ac:dyDescent="0.3">
      <c r="A11" s="1">
        <v>8</v>
      </c>
      <c r="B11">
        <v>1.01</v>
      </c>
      <c r="C11">
        <v>1.01</v>
      </c>
    </row>
    <row r="12" spans="1:12" x14ac:dyDescent="0.3">
      <c r="A12" s="1">
        <v>9</v>
      </c>
      <c r="B12">
        <v>1.01</v>
      </c>
      <c r="C12">
        <v>1.01</v>
      </c>
    </row>
    <row r="13" spans="1:12" x14ac:dyDescent="0.3">
      <c r="A13" s="1">
        <v>10</v>
      </c>
      <c r="B13">
        <v>1</v>
      </c>
      <c r="C13">
        <v>1</v>
      </c>
    </row>
    <row r="14" spans="1:12" x14ac:dyDescent="0.3">
      <c r="A14" s="1">
        <v>11</v>
      </c>
      <c r="B14">
        <v>1</v>
      </c>
      <c r="C14">
        <v>1</v>
      </c>
    </row>
    <row r="15" spans="1:12" x14ac:dyDescent="0.3">
      <c r="A15" s="1">
        <v>12</v>
      </c>
      <c r="B15">
        <v>1</v>
      </c>
      <c r="C15">
        <v>1</v>
      </c>
    </row>
    <row r="16" spans="1:12" x14ac:dyDescent="0.3">
      <c r="A16" s="1">
        <v>13</v>
      </c>
      <c r="B16">
        <v>1</v>
      </c>
      <c r="C16">
        <v>1</v>
      </c>
    </row>
    <row r="17" spans="1:3" x14ac:dyDescent="0.3">
      <c r="A17" s="1">
        <v>14</v>
      </c>
      <c r="B17">
        <v>1</v>
      </c>
      <c r="C17">
        <v>1</v>
      </c>
    </row>
    <row r="18" spans="1:3" x14ac:dyDescent="0.3">
      <c r="A18" s="1">
        <v>15</v>
      </c>
      <c r="B18">
        <v>1</v>
      </c>
      <c r="C18">
        <v>1</v>
      </c>
    </row>
    <row r="19" spans="1:3" x14ac:dyDescent="0.3">
      <c r="A19" s="1">
        <v>16</v>
      </c>
      <c r="B19">
        <v>1</v>
      </c>
      <c r="C19">
        <v>1</v>
      </c>
    </row>
    <row r="20" spans="1:3" x14ac:dyDescent="0.3">
      <c r="A20" s="1">
        <v>17</v>
      </c>
      <c r="B20">
        <v>1</v>
      </c>
      <c r="C20">
        <v>1</v>
      </c>
    </row>
    <row r="21" spans="1:3" x14ac:dyDescent="0.3">
      <c r="A21" s="1">
        <v>18</v>
      </c>
      <c r="B21">
        <v>1</v>
      </c>
      <c r="C21">
        <v>1</v>
      </c>
    </row>
    <row r="22" spans="1:3" x14ac:dyDescent="0.3">
      <c r="A22" s="1">
        <v>19</v>
      </c>
      <c r="B22">
        <v>1.01</v>
      </c>
      <c r="C22">
        <v>1.01</v>
      </c>
    </row>
    <row r="23" spans="1:3" x14ac:dyDescent="0.3">
      <c r="A23" s="1">
        <v>20</v>
      </c>
      <c r="B23">
        <v>1.01</v>
      </c>
      <c r="C23">
        <v>1.01</v>
      </c>
    </row>
    <row r="24" spans="1:3" x14ac:dyDescent="0.3">
      <c r="A24" s="1">
        <v>21</v>
      </c>
      <c r="B24">
        <v>1.01</v>
      </c>
      <c r="C24">
        <v>1.01</v>
      </c>
    </row>
    <row r="25" spans="1:3" x14ac:dyDescent="0.3">
      <c r="A25" s="1">
        <v>22</v>
      </c>
      <c r="B25">
        <v>1.01</v>
      </c>
      <c r="C25">
        <v>1.01</v>
      </c>
    </row>
    <row r="26" spans="1:3" x14ac:dyDescent="0.3">
      <c r="A26" s="1">
        <v>23</v>
      </c>
      <c r="B26">
        <v>1.02</v>
      </c>
      <c r="C26">
        <v>1.02</v>
      </c>
    </row>
    <row r="27" spans="1:3" x14ac:dyDescent="0.3">
      <c r="A27" s="1">
        <v>24</v>
      </c>
      <c r="B27">
        <v>1.02</v>
      </c>
      <c r="C27">
        <v>1.02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SETTING</vt:lpstr>
      <vt:lpstr>BUS</vt:lpstr>
      <vt:lpstr>LINE</vt:lpstr>
      <vt:lpstr>LOADPROFILE</vt:lpstr>
      <vt:lpstr>GENPROFILE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PhuongPQ</dc:creator>
  <cp:lastModifiedBy>Vu Van Viet 20210935</cp:lastModifiedBy>
  <dcterms:created xsi:type="dcterms:W3CDTF">2015-06-05T18:17:20Z</dcterms:created>
  <dcterms:modified xsi:type="dcterms:W3CDTF">2025-05-11T04:21:36Z</dcterms:modified>
</cp:coreProperties>
</file>