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AEM Lab\CodePy\Power Flow\data\"/>
    </mc:Choice>
  </mc:AlternateContent>
  <xr:revisionPtr revIDLastSave="0" documentId="13_ncr:1_{7A5DB47D-2E16-483F-B94C-F73F67AC4BB7}" xr6:coauthVersionLast="47" xr6:coauthVersionMax="47" xr10:uidLastSave="{00000000-0000-0000-0000-000000000000}"/>
  <bookViews>
    <workbookView xWindow="-108" yWindow="-108" windowWidth="23256" windowHeight="13896" activeTab="4" xr2:uid="{A89002B9-6291-4903-AA87-F58FD56E8D77}"/>
  </bookViews>
  <sheets>
    <sheet name="SETTING" sheetId="1" r:id="rId1"/>
    <sheet name="BUS" sheetId="2" r:id="rId2"/>
    <sheet name="SOURCE" sheetId="3" r:id="rId3"/>
    <sheet name="LINE" sheetId="5" r:id="rId4"/>
    <sheet name="TRF2" sheetId="6" r:id="rId5"/>
    <sheet name="TRF3" sheetId="7" r:id="rId6"/>
    <sheet name="SHUN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C4" i="3"/>
  <c r="C3" i="3"/>
  <c r="E3" i="7" l="1"/>
  <c r="D3" i="6"/>
  <c r="D4" i="5"/>
  <c r="D3" i="5"/>
  <c r="C6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Việt Vũ</author>
    <author>tc={C25641FD-FBAF-40AD-89EA-A7C5BFAB6FC6}</author>
    <author>tc={DE36435B-E887-415E-99CF-53FB9AF077EE}</author>
    <author>PhuongPQ</author>
  </authors>
  <commentList>
    <comment ref="A7" authorId="0" shapeId="0" xr:uid="{CBBE56B2-EEF8-4887-B3FE-D868B19A3305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kieu PF
</t>
        </r>
      </text>
    </comment>
    <comment ref="B7" authorId="0" shapeId="0" xr:uid="{D82D6198-5835-4535-B11F-E71BDE392079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NR
GS
PSM
</t>
        </r>
      </text>
    </comment>
    <comment ref="C7" authorId="0" shapeId="0" xr:uid="{B1E594B4-5609-4C44-AA78-D6E576CFAB1A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Nmax</t>
        </r>
      </text>
    </comment>
    <comment ref="D7" authorId="0" shapeId="0" xr:uid="{692105DE-43B9-4479-8459-FC833635D625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Epsilon
</t>
        </r>
      </text>
    </comment>
    <comment ref="A10" authorId="1" shapeId="0" xr:uid="{C25641FD-FBAF-40AD-89EA-A7C5BFAB6FC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1" authorId="2" shapeId="0" xr:uid="{DE36435B-E887-415E-99CF-53FB9AF077EE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2" authorId="3" shapeId="0" xr:uid="{30966E90-91C6-4156-81D8-94C9D187BF0C}">
      <text>
        <r>
          <rPr>
            <sz val="9"/>
            <color indexed="81"/>
            <rFont val="Tahoma"/>
            <family val="2"/>
          </rPr>
          <t>Giới hạn, hàm phạt về điện áp cao</t>
        </r>
      </text>
    </comment>
    <comment ref="A13" authorId="3" shapeId="0" xr:uid="{5365EA4D-0267-4644-BE7E-F4CA830E8371}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4" authorId="3" shapeId="0" xr:uid="{70C4075A-A6CC-4B28-8281-0074A1F4D8C2}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5" authorId="3" shapeId="0" xr:uid="{A6B3DF9E-17C7-413A-AFC9-53A7438DC142}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tc={F8B2B212-0A82-4686-8F7A-A3240A9FC3B9}</author>
    <author>tc={EA949FF3-A325-426A-8148-1A77F3C6DF43}</author>
    <author>tc={7A408730-7F84-4A4A-8EAA-409318500514}</author>
    <author>tc={0BC102F0-F0EF-4D3D-A03A-5187099DD1DD}</author>
    <author>tc={347CA530-778D-4EC1-82B7-BE5047854E5F}</author>
    <author>tc={7D9FD0C0-A7A4-4B75-B9F8-4DFE3D74BA3D}</author>
    <author>tc={DFDB4287-8E8B-4464-A3F8-110AA3B53013}</author>
    <author>PhuongPQ</author>
  </authors>
  <commentList>
    <comment ref="A2" authorId="0" shapeId="0" xr:uid="{F8B2B212-0A82-4686-8F7A-A3240A9FC3B9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EA949FF3-A325-426A-8148-1A77F3C6DF4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7A408730-7F84-4A4A-8EAA-409318500514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BC102F0-F0EF-4D3D-A03A-5187099DD1DD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347CA530-778D-4EC1-82B7-BE5047854E5F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7D9FD0C0-A7A4-4B75-B9F8-4DFE3D74BA3D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DFDB4287-8E8B-4464-A3F8-110AA3B53013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8F33EE6C-5D4D-4F8B-99B7-40C9701F0688}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I2" authorId="7" shapeId="0" xr:uid="{D8032845-DB55-4C1F-B424-7FCE2B064532}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7" shapeId="0" xr:uid="{66372630-ADA5-4F98-8A03-05E0A85BFAC7}">
      <text>
        <r>
          <rPr>
            <sz val="9"/>
            <color indexed="81"/>
            <rFont val="Tahoma"/>
            <family val="2"/>
          </rPr>
          <t xml:space="preserve">plot kết quả tính toán; 1,2,5
1: tên bus
2: điện áp định mức bus
3: ID bus
4: điện áp bus [pu]
5: điện áp bus [kv]
</t>
        </r>
      </text>
    </comment>
    <comment ref="K2" authorId="7" shapeId="0" xr:uid="{BCECCF96-FBEA-4975-88FC-97176F37AA1E}">
      <text>
        <r>
          <rPr>
            <b/>
            <sz val="9"/>
            <color indexed="81"/>
            <rFont val="Tahoma"/>
            <family val="2"/>
          </rPr>
          <t xml:space="preserve">Các ghi chú
kva
mva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tc={E50F4B0F-BCDC-45F2-A332-A8E21D0530A4}</author>
    <author>tc={E062A8B2-934E-43EB-9E10-A8B6A068C2D7}</author>
    <author>PhuongPQ</author>
    <author>tc={6B4BA0C2-C6D3-4E22-A0DF-3D8FF1CCABBB}</author>
    <author>tc={A52A1E5E-0A9E-4F69-A4DC-8ACC8A63CB11}</author>
    <author>tc={DF03C635-814A-4FD2-B965-8EC926CCD001}</author>
    <author>tc={8B1350C3-9B0D-48AA-86EF-DAE035F58F6E}</author>
    <author>tc={727ADDD7-38A4-4EB0-8E9A-3DBB901FCADE}</author>
  </authors>
  <commentList>
    <comment ref="B2" authorId="0" shapeId="0" xr:uid="{E50F4B0F-BCDC-45F2-A332-A8E21D0530A4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E062A8B2-934E-43EB-9E10-A8B6A068C2D7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7357FE72-606D-4F5B-8291-D50DB2C5ABF1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3" shapeId="0" xr:uid="{6B4BA0C2-C6D3-4E22-A0DF-3D8FF1CCABBB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2" shapeId="0" xr:uid="{541B9B0D-9181-4AF0-8866-2D45C7EA2512}">
      <text>
        <r>
          <rPr>
            <b/>
            <sz val="9"/>
            <color indexed="81"/>
            <rFont val="Tahoma"/>
            <family val="2"/>
          </rPr>
          <t>3/'': feeder or Swing BUS
2: Generator of PV BUS</t>
        </r>
      </text>
    </comment>
    <comment ref="G2" authorId="4" shapeId="0" xr:uid="{A52A1E5E-0A9E-4F69-A4DC-8ACC8A63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5" shapeId="0" xr:uid="{DF03C635-814A-4FD2-B965-8EC926CCD001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
Reply:
    Góc dặt tại Bus nguồn (Swing)</t>
      </text>
    </comment>
    <comment ref="I2" authorId="2" shapeId="0" xr:uid="{669C6A69-159B-4D5D-9452-75FEB97B1737}">
      <text>
        <r>
          <rPr>
            <b/>
            <sz val="9"/>
            <color indexed="81"/>
            <rFont val="Tahoma"/>
            <family val="2"/>
          </rPr>
          <t>công suất phát nguồn, nếu slack bus thì để trống hoặc =0)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6" shapeId="0" xr:uid="{8B1350C3-9B0D-48AA-86EF-DAE035F58F6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7" shapeId="0" xr:uid="{727ADDD7-38A4-4EB0-8E9A-3DBB901FCAD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L2" authorId="2" shapeId="0" xr:uid="{85DB34D8-4D73-43CD-BB73-96D58FDAC077}">
      <text>
        <r>
          <rPr>
            <b/>
            <sz val="9"/>
            <color indexed="81"/>
            <rFont val="Tahoma"/>
            <family val="2"/>
          </rPr>
          <t>Biểu đồ điện áp nguồn</t>
        </r>
      </text>
    </comment>
    <comment ref="M2" authorId="2" shapeId="0" xr:uid="{44115678-585A-4D5C-80F1-32578FBFE882}">
      <text>
        <r>
          <rPr>
            <b/>
            <sz val="9"/>
            <color indexed="81"/>
            <rFont val="Tahoma"/>
            <family val="2"/>
          </rPr>
          <t>Biểu đồ công suất phát của nguồn</t>
        </r>
      </text>
    </comment>
    <comment ref="N2" authorId="2" shapeId="0" xr:uid="{A64C5990-82B0-4F30-88F3-7C4AB387EE63}">
      <text>
        <r>
          <rPr>
            <sz val="9"/>
            <color indexed="81"/>
            <rFont val="Tahoma"/>
            <family val="2"/>
          </rPr>
          <t xml:space="preserve">plot kết quả tính toán; 1,2,5
1: pn[kw]
10: pn[mw]
2: pgen[kw]
20: pgen[mw]
3: qgen[kw]
30: qgen[mw]
</t>
        </r>
      </text>
    </comment>
    <comment ref="O2" authorId="2" shapeId="0" xr:uid="{DFEFF939-1C5C-41AF-9BA5-A25439774520}">
      <text>
        <r>
          <rPr>
            <b/>
            <sz val="9"/>
            <color indexed="81"/>
            <rFont val="Tahoma"/>
            <family val="2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tc={84DE3A43-D69A-434F-9A11-67B9405151E8}</author>
    <author>PhuongPQ</author>
    <author>tc={B29971FC-2A5D-488D-A2E4-62E81BBA5C8A}</author>
    <author>tc={0FA2AB9D-B2EC-48C1-A5D6-EDC37F0902F5}</author>
    <author>tc={B00C8F39-708D-47F8-B67A-F9D1BBE7A12F}</author>
    <author>tc={BF497136-5B2B-4FFF-B31E-1775C2DAEB95}</author>
    <author>tc={77207E0B-EFD0-4C77-92A5-893FD60992A6}</author>
  </authors>
  <commentList>
    <comment ref="A2" authorId="0" shapeId="0" xr:uid="{84DE3A43-D69A-434F-9A11-67B9405151E8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436F4C7D-BBC8-4F3F-8ACA-EFC219AA1999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780DCE27-DB15-4125-90A3-37F3C0556041}">
      <text>
        <r>
          <rPr>
            <b/>
            <sz val="9"/>
            <color indexed="81"/>
            <rFont val="Tahoma"/>
            <family val="2"/>
          </rPr>
          <t>Số nút Bus cuối</t>
        </r>
      </text>
    </comment>
    <comment ref="D2" authorId="2" shapeId="0" xr:uid="{B29971FC-2A5D-488D-A2E4-62E81BBA5C8A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FD3A799C-FD26-48ED-A915-84C7EC971C0D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1" shapeId="0" xr:uid="{D733EF2A-EA28-4AA4-A2D5-43C2FC8CCEDB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G2" authorId="3" shapeId="0" xr:uid="{0FA2AB9D-B2EC-48C1-A5D6-EDC37F0902F5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4" shapeId="0" xr:uid="{B00C8F39-708D-47F8-B67A-F9D1BBE7A12F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5" shapeId="0" xr:uid="{BF497136-5B2B-4FFF-B31E-1775C2DAEB95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6" shapeId="0" xr:uid="{77207E0B-EFD0-4C77-92A5-893FD60992A6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B93A3B9E-F9CA-48CA-A95C-CB46A7C1B04A}">
      <text>
        <r>
          <rPr>
            <b/>
            <sz val="9"/>
            <color indexed="81"/>
            <rFont val="Tahoma"/>
            <family val="2"/>
          </rPr>
          <t>Số lần sự cố /km /năm
(bài toán tối ưu vị trí đặt Recloser)</t>
        </r>
      </text>
    </comment>
    <comment ref="O2" authorId="1" shapeId="0" xr:uid="{1AD59645-262F-4824-932F-28978B63739F}">
      <text>
        <r>
          <rPr>
            <b/>
            <sz val="9"/>
            <color indexed="81"/>
            <rFont val="Tahoma"/>
            <family val="2"/>
          </rPr>
          <t>Dòng định mức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tc={7EEC7D77-70A5-45E9-9F31-D2E809D263FF}</author>
    <author>PhuongPQ</author>
    <author>tc={19DB86EA-9648-4ABC-B441-47314781980E}</author>
    <author>Việt Vũ</author>
    <author>tc={F58BFBC5-B9EE-4558-A00D-E8A25F1697EF}</author>
  </authors>
  <commentList>
    <comment ref="A2" authorId="0" shapeId="0" xr:uid="{7EEC7D77-70A5-45E9-9F31-D2E809D263FF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9CF428B7-BAA3-4BB9-A9B5-1637C041D1B0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F4AB6D5E-2586-478F-B5DD-4178B7C433E4}">
      <text>
        <r>
          <rPr>
            <b/>
            <sz val="9"/>
            <color indexed="81"/>
            <rFont val="Tahoma"/>
            <family val="2"/>
          </rPr>
          <t>Số nút Bus cuối</t>
        </r>
      </text>
    </comment>
    <comment ref="D2" authorId="2" shapeId="0" xr:uid="{19DB86EA-9648-4ABC-B441-47314781980E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4000ED1B-52F9-4FDF-8781-655348F6CBCC}">
      <text>
        <r>
          <rPr>
            <b/>
            <sz val="9"/>
            <color indexed="81"/>
            <rFont val="Tahoma"/>
            <family val="2"/>
          </rPr>
          <t>kV nút Bus1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3" shapeId="0" xr:uid="{2D5A82E0-206C-48DC-A28D-6D9DE1777BDE}">
      <text>
        <r>
          <rPr>
            <b/>
            <sz val="9"/>
            <color indexed="81"/>
            <rFont val="Tahoma"/>
            <charset val="1"/>
          </rPr>
          <t>Việt Vũ: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Bus2
</t>
        </r>
      </text>
    </comment>
    <comment ref="G2" authorId="1" shapeId="0" xr:uid="{2A452882-1BB8-455E-99D8-36EED18CA82C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I2" authorId="4" shapeId="0" xr:uid="{F58BFBC5-B9EE-4558-A00D-E8A25F1697EF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J2" authorId="1" shapeId="0" xr:uid="{110B4423-5C56-4D33-8593-E32D3C68AA15}">
      <text>
        <r>
          <rPr>
            <sz val="9"/>
            <color indexed="81"/>
            <rFont val="Tahoma"/>
            <family val="2"/>
          </rPr>
          <t xml:space="preserve">Công suất định mức [kva]
</t>
        </r>
      </text>
    </comment>
    <comment ref="K2" authorId="1" shapeId="0" xr:uid="{15A76F4D-C508-4DD5-B149-D944BDC800BE}">
      <text>
        <r>
          <rPr>
            <b/>
            <sz val="9"/>
            <color indexed="81"/>
            <rFont val="Tahoma"/>
            <family val="2"/>
          </rPr>
          <t>Điện áp ngắn mạch %</t>
        </r>
      </text>
    </comment>
    <comment ref="L2" authorId="1" shapeId="0" xr:uid="{446C7813-9479-4593-9D66-25F6F071D33A}">
      <text>
        <r>
          <rPr>
            <b/>
            <sz val="9"/>
            <color indexed="81"/>
            <rFont val="Tahoma"/>
            <family val="2"/>
          </rPr>
          <t>Tổn thất ngắn mạch</t>
        </r>
      </text>
    </comment>
    <comment ref="M2" authorId="1" shapeId="0" xr:uid="{622256F9-8345-48F0-816E-C7250D1E996D}">
      <text>
        <r>
          <rPr>
            <b/>
            <sz val="9"/>
            <color indexed="81"/>
            <rFont val="Tahoma"/>
            <family val="2"/>
          </rPr>
          <t>Tổn thất không tải</t>
        </r>
      </text>
    </comment>
    <comment ref="N2" authorId="1" shapeId="0" xr:uid="{CE1D9E52-B800-4F7C-9109-7B1F33092D0B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tc={52F4A57F-4D24-484B-9ADE-ADE60649448D}</author>
    <author>PhuongPQ</author>
    <author>tc={7ACF523C-C89E-49E6-911D-4503C60C5828}</author>
    <author>Việt Vũ</author>
    <author>tc={3246A53A-D5C6-4B0F-B578-8B2B14E4ABEA}</author>
  </authors>
  <commentList>
    <comment ref="A2" authorId="0" shapeId="0" xr:uid="{52F4A57F-4D24-484B-9ADE-ADE60649448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41EABB9F-F37D-498C-87B6-D62BD381CB6F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8AABA1B3-3267-4832-8986-F60DBF1080E3}">
      <text>
        <r>
          <rPr>
            <b/>
            <sz val="9"/>
            <color indexed="81"/>
            <rFont val="Tahoma"/>
            <family val="2"/>
          </rPr>
          <t>Số nút Bus 2</t>
        </r>
      </text>
    </comment>
    <comment ref="D2" authorId="1" shapeId="0" xr:uid="{CF6DE91F-FF27-4D46-AC1F-BE047ADEC3EC}">
      <text>
        <r>
          <rPr>
            <b/>
            <sz val="9"/>
            <color indexed="81"/>
            <rFont val="Tahoma"/>
            <family val="2"/>
          </rPr>
          <t>Số nút Bus 3</t>
        </r>
      </text>
    </comment>
    <comment ref="E2" authorId="2" shapeId="0" xr:uid="{7ACF523C-C89E-49E6-911D-4503C60C5828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3" shapeId="0" xr:uid="{8E5934E0-7AA8-4AAF-ADA6-3F7819CADF9A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 1
</t>
        </r>
      </text>
    </comment>
    <comment ref="G2" authorId="3" shapeId="0" xr:uid="{3E552C9B-C42A-411C-88A6-5C864188207C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kV nút BUS2</t>
        </r>
      </text>
    </comment>
    <comment ref="H2" authorId="3" shapeId="0" xr:uid="{00172EF3-2BCE-4E27-A5E5-4A62DF8AC7FA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BUS3
</t>
        </r>
      </text>
    </comment>
    <comment ref="I2" authorId="1" shapeId="0" xr:uid="{2D0CAF02-B6C3-4C99-9707-A32AE6077178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K2" authorId="4" shapeId="0" xr:uid="{3246A53A-D5C6-4B0F-B578-8B2B14E4ABEA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L2" authorId="1" shapeId="0" xr:uid="{763A6CF7-B74B-4DDD-A399-B991A2FCF3A8}">
      <text>
        <r>
          <rPr>
            <sz val="9"/>
            <color indexed="81"/>
            <rFont val="Tahoma"/>
            <family val="2"/>
          </rPr>
          <t xml:space="preserve">Công suất định mức cuộn 1 [kva]
</t>
        </r>
      </text>
    </comment>
    <comment ref="M2" authorId="1" shapeId="0" xr:uid="{BD91F75B-A219-4D4C-8B1F-92B0AA333CE9}">
      <text>
        <r>
          <rPr>
            <sz val="9"/>
            <color indexed="81"/>
            <rFont val="Tahoma"/>
            <family val="2"/>
          </rPr>
          <t xml:space="preserve">Công suất định mức cuộn 2 [kva]
</t>
        </r>
      </text>
    </comment>
    <comment ref="N2" authorId="1" shapeId="0" xr:uid="{C774C05B-8859-42EE-B98A-44300500E851}">
      <text>
        <r>
          <rPr>
            <sz val="9"/>
            <color indexed="81"/>
            <rFont val="Tahoma"/>
            <family val="2"/>
          </rPr>
          <t xml:space="preserve">Công suất định mức cuộn 2 [kva]
</t>
        </r>
      </text>
    </comment>
    <comment ref="O2" authorId="1" shapeId="0" xr:uid="{9262718B-EDFB-46A0-B60E-4DD8AD8094B0}">
      <text>
        <r>
          <rPr>
            <b/>
            <sz val="9"/>
            <color indexed="81"/>
            <rFont val="Tahoma"/>
            <family val="2"/>
          </rPr>
          <t>Điện áp ngắn mạch 1-2 %</t>
        </r>
      </text>
    </comment>
    <comment ref="P2" authorId="1" shapeId="0" xr:uid="{CCC6D034-733F-4BD5-9AA7-17015C986BE6}">
      <text>
        <r>
          <rPr>
            <b/>
            <sz val="9"/>
            <color indexed="81"/>
            <rFont val="Tahoma"/>
            <family val="2"/>
          </rPr>
          <t>Điện áp ngắn mạch 1-3 %</t>
        </r>
      </text>
    </comment>
    <comment ref="Q2" authorId="1" shapeId="0" xr:uid="{4F8BE056-44F3-457C-8E57-21DB0E4E5C01}">
      <text>
        <r>
          <rPr>
            <b/>
            <sz val="9"/>
            <color indexed="81"/>
            <rFont val="Tahoma"/>
            <family val="2"/>
          </rPr>
          <t>Điện áp ngắn mạch 2-3 %</t>
        </r>
      </text>
    </comment>
    <comment ref="R2" authorId="1" shapeId="0" xr:uid="{712D8973-3E8D-43CF-9FD7-FB7973A719CF}">
      <text>
        <r>
          <rPr>
            <b/>
            <sz val="9"/>
            <color indexed="81"/>
            <rFont val="Tahoma"/>
            <family val="2"/>
          </rPr>
          <t>tổn thất ngắn mạch 1-2 kw</t>
        </r>
      </text>
    </comment>
    <comment ref="S2" authorId="1" shapeId="0" xr:uid="{F0369C93-309B-4827-B2FF-B9A9EAE7D7B4}">
      <text>
        <r>
          <rPr>
            <b/>
            <sz val="9"/>
            <color indexed="81"/>
            <rFont val="Tahoma"/>
            <family val="2"/>
          </rPr>
          <t>tổn thất ngắn mạch 1-3 kw</t>
        </r>
      </text>
    </comment>
    <comment ref="T2" authorId="1" shapeId="0" xr:uid="{2342A1CF-797E-43C6-842A-C7FB14DB794A}">
      <text>
        <r>
          <rPr>
            <b/>
            <sz val="9"/>
            <color indexed="81"/>
            <rFont val="Tahoma"/>
            <family val="2"/>
          </rPr>
          <t>tổn thất ngắn mạch 2-3 kw</t>
        </r>
      </text>
    </comment>
    <comment ref="U2" authorId="1" shapeId="0" xr:uid="{51AA9B97-5E26-45CE-A607-5D5D001F55B2}">
      <text>
        <r>
          <rPr>
            <b/>
            <sz val="9"/>
            <color indexed="81"/>
            <rFont val="Tahoma"/>
            <family val="2"/>
          </rPr>
          <t>Tổn thất không tải</t>
        </r>
      </text>
    </comment>
    <comment ref="V2" authorId="1" shapeId="0" xr:uid="{D2016573-B9C7-43A5-A47E-9268B24D6AF2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tc={41E142F8-2028-4D52-B5C3-60790A98B7CE}</author>
    <author>tc={52565F97-D7F8-48F8-8459-B80421406515}</author>
    <author>PhuongPQ</author>
    <author>tc={AAA44F07-9584-4042-80CE-CB9B205B8323}</author>
    <author>tc={9DF0F3B0-8C39-47DC-8CF8-9A059F115A93}</author>
    <author>tc={CCD97EC4-1258-4A20-B2E5-608ECEAB8D86}</author>
  </authors>
  <commentList>
    <comment ref="B2" authorId="0" shapeId="0" xr:uid="{41E142F8-2028-4D52-B5C3-60790A98B7CE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52565F97-D7F8-48F8-8459-B80421406515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A5219698-FB4C-4981-937D-789D64E477AC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3" shapeId="0" xr:uid="{AAA44F07-9584-4042-80CE-CB9B205B8323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2" shapeId="0" xr:uid="{947F46D0-0A84-4C73-BA00-CFF84FD41C20}">
      <text>
        <r>
          <rPr>
            <b/>
            <sz val="9"/>
            <color indexed="81"/>
            <rFont val="Tahoma"/>
            <family val="2"/>
          </rPr>
          <t>Tổn thất cs tác dụng [kw] tại điện áp định mức (của lưới)</t>
        </r>
      </text>
    </comment>
    <comment ref="G2" authorId="4" shapeId="0" xr:uid="{9DF0F3B0-8C39-47DC-8CF8-9A059F115A93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5" shapeId="0" xr:uid="{CCD97EC4-1258-4A20-B2E5-608ECEAB8D86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2" shapeId="0" xr:uid="{11067A2D-4D65-43E2-8F77-45A3A5EEFAFC}">
      <text>
        <r>
          <rPr>
            <b/>
            <sz val="9"/>
            <color indexed="81"/>
            <rFont val="Tahoma"/>
            <family val="2"/>
          </rPr>
          <t>Biểu đồ công suất phát của nguồn</t>
        </r>
      </text>
    </comment>
    <comment ref="J2" authorId="2" shapeId="0" xr:uid="{3EC8E937-68B9-4D48-AF98-BA37A9808EAE}">
      <text>
        <r>
          <rPr>
            <b/>
            <sz val="9"/>
            <color indexed="81"/>
            <rFont val="Tahoma"/>
            <family val="2"/>
          </rPr>
          <t>plot kết quả tính toán; 1,10</t>
        </r>
        <r>
          <rPr>
            <sz val="9"/>
            <color indexed="81"/>
            <rFont val="Tahoma"/>
            <family val="2"/>
          </rPr>
          <t xml:space="preserve">
1: q [kva]
10: q[mva]</t>
        </r>
      </text>
    </comment>
    <comment ref="K2" authorId="2" shapeId="0" xr:uid="{437C30D6-13E6-49BF-A201-AB90A8639FEC}">
      <text>
        <r>
          <rPr>
            <b/>
            <sz val="9"/>
            <color indexed="81"/>
            <rFont val="Tahoma"/>
            <family val="2"/>
          </rPr>
          <t>Các ghi chú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<sst xmlns="http://schemas.openxmlformats.org/spreadsheetml/2006/main" count="122" uniqueCount="85">
  <si>
    <t>##SETTING cài đặt tính toán ##comment</t>
  </si>
  <si>
    <t>VALUE</t>
  </si>
  <si>
    <t>##GENERAL</t>
  </si>
  <si>
    <t>GE_PowerUnit</t>
  </si>
  <si>
    <t>GE_Sbase</t>
  </si>
  <si>
    <t>NR</t>
  </si>
  <si>
    <t>##POWERFLOW</t>
  </si>
  <si>
    <t>##BRANCHING</t>
  </si>
  <si>
    <t>BR_RateMaxLine[%]</t>
  </si>
  <si>
    <t>BR_RateMaxTRF[%]</t>
  </si>
  <si>
    <t>BR_Umax[pu]</t>
  </si>
  <si>
    <t>BR_Umin[pu]</t>
  </si>
  <si>
    <t>BR_cosPhiP</t>
  </si>
  <si>
    <t>BR_cosPhiN</t>
  </si>
  <si>
    <t>## BUSDATA: thông tin cơ bản về BUS và phụ tải</t>
  </si>
  <si>
    <t>ID</t>
  </si>
  <si>
    <t>NAME</t>
  </si>
  <si>
    <t>kV</t>
  </si>
  <si>
    <t>FLAG</t>
  </si>
  <si>
    <t>FLAG2</t>
  </si>
  <si>
    <t>PLOAD</t>
  </si>
  <si>
    <t>QLOAD</t>
  </si>
  <si>
    <t>xCoord</t>
  </si>
  <si>
    <t>yCoord</t>
  </si>
  <si>
    <t>PLOT</t>
  </si>
  <si>
    <t>MEMO</t>
  </si>
  <si>
    <t>BUS1</t>
  </si>
  <si>
    <t>BUS2</t>
  </si>
  <si>
    <t>BUS3</t>
  </si>
  <si>
    <t>## SOURCEDATA: thông tin về nguồn</t>
  </si>
  <si>
    <t>BUS_ID</t>
  </si>
  <si>
    <t>CODE</t>
  </si>
  <si>
    <t>vGen [pu]</t>
  </si>
  <si>
    <t>aGen [deg]</t>
  </si>
  <si>
    <t>Pgen</t>
  </si>
  <si>
    <t>Qmax</t>
  </si>
  <si>
    <t>Qmin</t>
  </si>
  <si>
    <t>vGen Profile</t>
  </si>
  <si>
    <t>pGen Profile</t>
  </si>
  <si>
    <t>p2</t>
  </si>
  <si>
    <t>## SHUNTDATA: thông tin về tụ/ kháng bù ngang</t>
  </si>
  <si>
    <t>Qshunt</t>
  </si>
  <si>
    <t>deltaP</t>
  </si>
  <si>
    <t>FLAG3</t>
  </si>
  <si>
    <t>shunt Profile</t>
  </si>
  <si>
    <t>## LINEDATA</t>
  </si>
  <si>
    <t>BUS_ID1</t>
  </si>
  <si>
    <t>BUS_ID2</t>
  </si>
  <si>
    <t>NAME BUS</t>
  </si>
  <si>
    <t>CID</t>
  </si>
  <si>
    <t>LENGTH [km]</t>
  </si>
  <si>
    <t>nFault [per km per year]</t>
  </si>
  <si>
    <t>R [Ohm/km]</t>
  </si>
  <si>
    <t>X [Ohm/km]</t>
  </si>
  <si>
    <t>B [microS/km]</t>
  </si>
  <si>
    <t>RATEA [A]</t>
  </si>
  <si>
    <t>## MBA2DATA: dữ liệu máy biến áp 2 cuộn dây</t>
  </si>
  <si>
    <t>NAME MBA2</t>
  </si>
  <si>
    <t>Sn</t>
  </si>
  <si>
    <t>uk [%]</t>
  </si>
  <si>
    <t>pk</t>
  </si>
  <si>
    <t>P0</t>
  </si>
  <si>
    <t>i0 [%]</t>
  </si>
  <si>
    <t>T1</t>
  </si>
  <si>
    <t>## MBA3DATA: dữ liệu máy biến áp 3 cuộn dây</t>
  </si>
  <si>
    <t>BUS_ID3</t>
  </si>
  <si>
    <t>NAME MBA3</t>
  </si>
  <si>
    <t>Sn1</t>
  </si>
  <si>
    <t>Sn2</t>
  </si>
  <si>
    <t>Sn3</t>
  </si>
  <si>
    <t>uk1-2   [%]</t>
  </si>
  <si>
    <t>uk1-3   [%]</t>
  </si>
  <si>
    <t>uk2-3   [%]</t>
  </si>
  <si>
    <t>pk1-2</t>
  </si>
  <si>
    <t>pk1-3</t>
  </si>
  <si>
    <t>pk2-3</t>
  </si>
  <si>
    <t>i0     [%]</t>
  </si>
  <si>
    <t>AT1</t>
  </si>
  <si>
    <t>kV1</t>
  </si>
  <si>
    <t>kV2</t>
  </si>
  <si>
    <t>kV3</t>
  </si>
  <si>
    <t>kva</t>
  </si>
  <si>
    <t>PF</t>
  </si>
  <si>
    <t>kvar</t>
  </si>
  <si>
    <t>kva,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</si>
</sst>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11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21425</xdr:colOff>
      <xdr:row>3</xdr:row>
      <xdr:rowOff>7620</xdr:rowOff>
    </xdr:from>
    <xdr:to>
      <xdr:col>22</xdr:col>
      <xdr:colOff>336031</xdr:colOff>
      <xdr:row>22</xdr:row>
      <xdr:rowOff>115002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44A56-0AF1-42E0-B667-D083940E8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0765" y="922020"/>
          <a:ext cx="3972206" cy="35821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1E40B9F4-DA31-4E6E-923A-0257264DFFAC}" userId="S::phuong.phamquang@hust.edu.vn::ad8e09e1-2178-4ce9-a9e0-1f5712fa839a" providerId="AD"/>
  <person displayName="Vu Van Viet 20210935" id="{5EF8A526-7B44-462A-A672-D75057899414}" userId="S::Viet.VV210935@sis.hust.edu.vn::e53054d5-a3ae-4bea-92af-f50e6531fe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3-01-28T06:56:05.47" personId="{1E40B9F4-DA31-4E6E-923A-0257264DFFAC}" id="{C25641FD-FBAF-40AD-89EA-A7C5BFAB6FC6}">
    <text>Value,penality</text>
  </threadedComment>
  <threadedComment ref="A11" dT="2023-01-28T06:56:05.47" personId="{1E40B9F4-DA31-4E6E-923A-0257264DFFAC}" id="{DE36435B-E887-415E-99CF-53FB9AF077EE}">
    <text>Value,penality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1E40B9F4-DA31-4E6E-923A-0257264DFFAC}" id="{F8B2B212-0A82-4686-8F7A-A3240A9FC3B9}">
    <text>Số nút (duy nhất)</text>
  </threadedComment>
  <threadedComment ref="B2" dT="2022-04-28T14:45:48.28" personId="{1E40B9F4-DA31-4E6E-923A-0257264DFFAC}" id="{EA949FF3-A325-426A-8148-1A77F3C6DF43}">
    <text>Tên nút</text>
  </threadedComment>
  <threadedComment ref="C2" dT="2022-04-28T14:46:01.44" personId="{1E40B9F4-DA31-4E6E-923A-0257264DFFAC}" id="{7A408730-7F84-4A4A-8EAA-409318500514}">
    <text>Điện áp định mức nút</text>
  </threadedComment>
  <threadedComment ref="D2" dT="2022-05-11T17:06:45.32" personId="{1E40B9F4-DA31-4E6E-923A-0257264DFFAC}" id="{0BC102F0-F0EF-4D3D-A03A-5187099DD1DD}">
    <text>1-Inservice; 0- Out of service</text>
  </threadedComment>
  <threadedComment ref="E2" dT="2022-04-29T02:33:36.83" personId="{1E40B9F4-DA31-4E6E-923A-0257264DFFAC}" id="{347CA530-778D-4EC1-82B7-BE5047854E5F}">
    <text>1: Shunt có thể đóng/mở (branching)</text>
  </threadedComment>
  <threadedComment ref="F2" dT="2022-04-28T14:47:16.62" personId="{1E40B9F4-DA31-4E6E-923A-0257264DFFAC}" id="{7D9FD0C0-A7A4-4B75-B9F8-4DFE3D74BA3D}">
    <text>Công suất tác dụng của phụ tải</text>
  </threadedComment>
  <threadedComment ref="G2" dT="2022-04-28T14:47:36.10" personId="{1E40B9F4-DA31-4E6E-923A-0257264DFFAC}" id="{DFDB4287-8E8B-4464-A3F8-110AA3B53013}">
    <text>Công suất phản kháng của phụ tải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4-28T14:45:40.42" personId="{1E40B9F4-DA31-4E6E-923A-0257264DFFAC}" id="{E50F4B0F-BCDC-45F2-A332-A8E21D0530A4}">
    <text>Số nút (duy nhất)</text>
  </threadedComment>
  <threadedComment ref="C2" dT="2022-04-28T14:45:48.28" personId="{1E40B9F4-DA31-4E6E-923A-0257264DFFAC}" id="{E062A8B2-934E-43EB-9E10-A8B6A068C2D7}">
    <text>Tên nút</text>
  </threadedComment>
  <threadedComment ref="E2" dT="2022-05-11T17:06:45.32" personId="{1E40B9F4-DA31-4E6E-923A-0257264DFFAC}" id="{6B4BA0C2-C6D3-4E22-A0DF-3D8FF1CCABBB}">
    <text>1-Inservice; 0- Out of service</text>
  </threadedComment>
  <threadedComment ref="G2" dT="2022-05-19T17:33:11.58" personId="{1E40B9F4-DA31-4E6E-923A-0257264DFFAC}" id="{A52A1E5E-0A9E-4F69-A4DC-8ACC8A63CB11}">
    <text>Điện áp đặt tại cho Bus nguồn &gt;0</text>
  </threadedComment>
  <threadedComment ref="H2" dT="2022-05-19T17:33:11.58" personId="{1E40B9F4-DA31-4E6E-923A-0257264DFFAC}" id="{DF03C635-814A-4FD2-B965-8EC926CCD001}">
    <text>Điện áp đặt tại cho Bus nguồn &gt;0</text>
  </threadedComment>
  <threadedComment ref="H2" dT="2025-05-11T02:32:09.16" personId="{5EF8A526-7B44-462A-A672-D75057899414}" id="{703E850C-1EFE-4EED-A3C0-CD332B6AD5F9}" parentId="{DF03C635-814A-4FD2-B965-8EC926CCD001}">
    <text>Góc dặt tại Bus nguồn (Swing)</text>
  </threadedComment>
  <threadedComment ref="J2" dT="2022-05-19T17:54:19.91" personId="{1E40B9F4-DA31-4E6E-923A-0257264DFFAC}" id="{8B1350C3-9B0D-48AA-86EF-DAE035F58F6E}">
    <text>Công suất Q cực đại (của Bus nguồn)</text>
  </threadedComment>
  <threadedComment ref="K2" dT="2022-05-19T17:54:19.91" personId="{1E40B9F4-DA31-4E6E-923A-0257264DFFAC}" id="{727ADDD7-38A4-4EB0-8E9A-3DBB901FCADE}">
    <text>Công suất Q cực đại (của Bus nguồn)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84DE3A43-D69A-434F-9A11-67B9405151E8}">
    <text>Số thứ tự Line, duy nhất &gt;1000</text>
  </threadedComment>
  <threadedComment ref="D2" dT="2022-04-28T14:45:48.28" personId="{1E40B9F4-DA31-4E6E-923A-0257264DFFAC}" id="{B29971FC-2A5D-488D-A2E4-62E81BBA5C8A}">
    <text>Tên nút</text>
  </threadedComment>
  <threadedComment ref="G2" dT="2022-04-28T15:45:28.79" personId="{1E40B9F4-DA31-4E6E-923A-0257264DFFAC}" id="{0FA2AB9D-B2EC-48C1-A5D6-EDC37F0902F5}">
    <text>1-Inservice; 0- Out of service; dùng để lưu trữ dự liệu thô</text>
  </threadedComment>
  <threadedComment ref="H2" dT="2022-04-29T02:33:36.83" personId="{1E40B9F4-DA31-4E6E-923A-0257264DFFAC}" id="{B00C8F39-708D-47F8-B67A-F9D1BBE7A12F}">
    <text>1: có thể đóng/mở (branching)</text>
  </threadedComment>
  <threadedComment ref="I2" dT="2022-04-29T02:33:36.83" personId="{1E40B9F4-DA31-4E6E-923A-0257264DFFAC}" id="{BF497136-5B2B-4FFF-B31E-1775C2DAEB95}">
    <text>1: có thể đóng/mở (branching)</text>
  </threadedComment>
  <threadedComment ref="J2" dT="2022-04-28T15:50:26.49" personId="{1E40B9F4-DA31-4E6E-923A-0257264DFFAC}" id="{77207E0B-EFD0-4C77-92A5-893FD60992A6}">
    <text>Length of Line (km)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7EEC7D77-70A5-45E9-9F31-D2E809D263FF}">
    <text>Số thứ tự Line, duy nhất &gt;1000</text>
  </threadedComment>
  <threadedComment ref="D2" dT="2022-04-28T14:45:48.28" personId="{1E40B9F4-DA31-4E6E-923A-0257264DFFAC}" id="{19DB86EA-9648-4ABC-B441-47314781980E}">
    <text>Tên nút</text>
  </threadedComment>
  <threadedComment ref="I2" dT="2022-04-28T15:45:28.79" personId="{1E40B9F4-DA31-4E6E-923A-0257264DFFAC}" id="{F58BFBC5-B9EE-4558-A00D-E8A25F1697EF}">
    <text>1-Inservice; 0- Out of service; dùng để lưu trữ dự liệu thô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52F4A57F-4D24-484B-9ADE-ADE60649448D}">
    <text>Số thứ tự Line, duy nhất &gt;1000</text>
  </threadedComment>
  <threadedComment ref="E2" dT="2022-04-28T14:45:48.28" personId="{1E40B9F4-DA31-4E6E-923A-0257264DFFAC}" id="{7ACF523C-C89E-49E6-911D-4503C60C5828}">
    <text>Tên nút</text>
  </threadedComment>
  <threadedComment ref="K2" dT="2022-04-28T15:45:28.79" personId="{1E40B9F4-DA31-4E6E-923A-0257264DFFAC}" id="{3246A53A-D5C6-4B0F-B578-8B2B14E4ABEA}">
    <text>1-Inservice; 0- Out of service; dùng để lưu trữ dự liệu thô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2-04-28T14:45:40.42" personId="{1E40B9F4-DA31-4E6E-923A-0257264DFFAC}" id="{41E142F8-2028-4D52-B5C3-60790A98B7CE}">
    <text>Số nút (duy nhất)</text>
  </threadedComment>
  <threadedComment ref="C2" dT="2022-04-28T14:45:48.28" personId="{1E40B9F4-DA31-4E6E-923A-0257264DFFAC}" id="{52565F97-D7F8-48F8-8459-B80421406515}">
    <text>Tên nút</text>
  </threadedComment>
  <threadedComment ref="E2" dT="2023-01-28T07:05:59.06" personId="{1E40B9F4-DA31-4E6E-923A-0257264DFFAC}" id="{AAA44F07-9584-4042-80CE-CB9B205B8323}">
    <text>&gt;0: capacitive; &lt;0 reactive</text>
  </threadedComment>
  <threadedComment ref="G2" dT="2022-05-11T17:06:45.32" personId="{1E40B9F4-DA31-4E6E-923A-0257264DFFAC}" id="{9DF0F3B0-8C39-47DC-8CF8-9A059F115A93}">
    <text>1-Inservice; 0- Out of service</text>
  </threadedComment>
  <threadedComment ref="H2" dT="2022-04-29T02:33:36.83" personId="{1E40B9F4-DA31-4E6E-923A-0257264DFFAC}" id="{CCD97EC4-1258-4A20-B2E5-608ECEAB8D86}">
    <text>1: Shunt có thể đóng/mở (branching)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5B9-F646-4B98-A58A-5B501BC09BE4}">
  <dimension ref="A1:D15"/>
  <sheetViews>
    <sheetView zoomScale="160" zoomScaleNormal="160" workbookViewId="0">
      <selection activeCell="D7" sqref="D7"/>
    </sheetView>
  </sheetViews>
  <sheetFormatPr defaultRowHeight="14.4" x14ac:dyDescent="0.3"/>
  <cols>
    <col min="1" max="1" width="17.6640625" style="1" customWidth="1"/>
    <col min="2" max="16384" width="8.88671875" style="1"/>
  </cols>
  <sheetData>
    <row r="1" spans="1:4" x14ac:dyDescent="0.3">
      <c r="A1" s="1" t="s">
        <v>0</v>
      </c>
    </row>
    <row r="2" spans="1:4" x14ac:dyDescent="0.3">
      <c r="A2" s="1" t="s">
        <v>2</v>
      </c>
      <c r="B2" s="2" t="s">
        <v>1</v>
      </c>
    </row>
    <row r="3" spans="1:4" x14ac:dyDescent="0.3">
      <c r="A3" s="13" t="s">
        <v>3</v>
      </c>
      <c r="B3" s="6" t="s">
        <v>81</v>
      </c>
    </row>
    <row r="4" spans="1:4" x14ac:dyDescent="0.3">
      <c r="A4" s="6" t="s">
        <v>4</v>
      </c>
      <c r="B4" s="6">
        <v>1000</v>
      </c>
    </row>
    <row r="6" spans="1:4" x14ac:dyDescent="0.3">
      <c r="A6" s="1" t="s">
        <v>6</v>
      </c>
    </row>
    <row r="7" spans="1:4" x14ac:dyDescent="0.3">
      <c r="A7" s="6" t="s">
        <v>82</v>
      </c>
      <c r="B7" s="6" t="s">
        <v>5</v>
      </c>
      <c r="C7" s="6">
        <v>200</v>
      </c>
      <c r="D7" s="14">
        <v>1.0000000000000001E-5</v>
      </c>
    </row>
    <row r="9" spans="1:4" x14ac:dyDescent="0.3">
      <c r="A9" s="5" t="s">
        <v>7</v>
      </c>
      <c r="B9" s="5"/>
    </row>
    <row r="10" spans="1:4" x14ac:dyDescent="0.3">
      <c r="A10" s="3" t="s">
        <v>8</v>
      </c>
      <c r="B10" s="3">
        <v>100</v>
      </c>
    </row>
    <row r="11" spans="1:4" x14ac:dyDescent="0.3">
      <c r="A11" s="3" t="s">
        <v>9</v>
      </c>
      <c r="B11" s="3">
        <v>100</v>
      </c>
    </row>
    <row r="12" spans="1:4" x14ac:dyDescent="0.3">
      <c r="A12" s="3" t="s">
        <v>10</v>
      </c>
      <c r="B12" s="3">
        <v>1.1000000000000001</v>
      </c>
    </row>
    <row r="13" spans="1:4" x14ac:dyDescent="0.3">
      <c r="A13" s="3" t="s">
        <v>11</v>
      </c>
      <c r="B13" s="3">
        <v>0.9</v>
      </c>
    </row>
    <row r="14" spans="1:4" x14ac:dyDescent="0.3">
      <c r="A14" s="3" t="s">
        <v>12</v>
      </c>
      <c r="B14" s="3">
        <v>0.85</v>
      </c>
    </row>
    <row r="15" spans="1:4" x14ac:dyDescent="0.3">
      <c r="A15" s="3" t="s">
        <v>13</v>
      </c>
      <c r="B15" s="4">
        <v>0.95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A9EF-FE95-4D81-B210-C4D56E762EBC}">
  <dimension ref="A1:K14"/>
  <sheetViews>
    <sheetView zoomScale="115" zoomScaleNormal="115" workbookViewId="0">
      <selection activeCell="K4" sqref="K4"/>
    </sheetView>
  </sheetViews>
  <sheetFormatPr defaultRowHeight="14.4" x14ac:dyDescent="0.3"/>
  <cols>
    <col min="1" max="16384" width="8.88671875" style="1"/>
  </cols>
  <sheetData>
    <row r="1" spans="1:11" x14ac:dyDescent="0.3">
      <c r="A1" s="7" t="s">
        <v>14</v>
      </c>
      <c r="B1" s="5"/>
      <c r="C1" s="5"/>
      <c r="D1" s="5"/>
      <c r="E1" s="5"/>
      <c r="F1" s="5"/>
      <c r="G1" s="5"/>
    </row>
    <row r="2" spans="1:11" x14ac:dyDescent="0.3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8" t="s">
        <v>20</v>
      </c>
      <c r="G2" s="8" t="s">
        <v>21</v>
      </c>
      <c r="H2" s="6" t="s">
        <v>22</v>
      </c>
      <c r="I2" s="6" t="s">
        <v>23</v>
      </c>
      <c r="J2" s="6" t="s">
        <v>24</v>
      </c>
      <c r="K2" s="9" t="s">
        <v>25</v>
      </c>
    </row>
    <row r="3" spans="1:11" x14ac:dyDescent="0.3">
      <c r="A3" s="5">
        <v>1</v>
      </c>
      <c r="B3" s="5" t="s">
        <v>26</v>
      </c>
      <c r="C3" s="5">
        <v>12</v>
      </c>
      <c r="D3" s="5">
        <v>1</v>
      </c>
      <c r="E3" s="5">
        <v>0</v>
      </c>
      <c r="F3" s="5"/>
      <c r="G3" s="5"/>
      <c r="H3" s="5">
        <v>1</v>
      </c>
      <c r="I3" s="5">
        <v>0</v>
      </c>
      <c r="K3" s="1" t="s">
        <v>81</v>
      </c>
    </row>
    <row r="4" spans="1:11" x14ac:dyDescent="0.3">
      <c r="A4" s="5">
        <v>2</v>
      </c>
      <c r="B4" s="5" t="s">
        <v>27</v>
      </c>
      <c r="C4" s="5">
        <v>12</v>
      </c>
      <c r="D4" s="5">
        <v>1</v>
      </c>
      <c r="E4" s="5">
        <v>0</v>
      </c>
      <c r="F4" s="5">
        <v>120</v>
      </c>
      <c r="G4" s="5">
        <v>50</v>
      </c>
      <c r="H4" s="5">
        <v>2</v>
      </c>
      <c r="I4" s="5">
        <v>0</v>
      </c>
    </row>
    <row r="5" spans="1:11" x14ac:dyDescent="0.3">
      <c r="A5" s="5">
        <v>3</v>
      </c>
      <c r="B5" s="5" t="s">
        <v>28</v>
      </c>
      <c r="C5" s="5">
        <v>12</v>
      </c>
      <c r="D5" s="5">
        <v>1</v>
      </c>
      <c r="E5" s="5">
        <v>0</v>
      </c>
      <c r="F5" s="5">
        <v>20</v>
      </c>
      <c r="G5" s="5">
        <v>5</v>
      </c>
      <c r="H5" s="5">
        <v>3</v>
      </c>
      <c r="I5" s="5">
        <v>0</v>
      </c>
    </row>
    <row r="6" spans="1:11" x14ac:dyDescent="0.3">
      <c r="A6" s="5"/>
      <c r="B6" s="5"/>
      <c r="C6" s="5"/>
      <c r="D6" s="5"/>
      <c r="E6" s="5"/>
      <c r="F6" s="5"/>
      <c r="G6" s="5"/>
      <c r="H6" s="5"/>
      <c r="I6" s="5"/>
    </row>
    <row r="7" spans="1:11" x14ac:dyDescent="0.3">
      <c r="A7" s="5"/>
      <c r="B7" s="5"/>
      <c r="C7" s="5"/>
      <c r="D7" s="5"/>
      <c r="E7" s="5"/>
      <c r="F7" s="5"/>
      <c r="G7" s="5"/>
      <c r="H7" s="5"/>
      <c r="I7" s="5"/>
    </row>
    <row r="8" spans="1:11" x14ac:dyDescent="0.3">
      <c r="A8" s="5"/>
      <c r="B8" s="5"/>
      <c r="C8" s="5"/>
      <c r="D8" s="5"/>
      <c r="E8" s="5"/>
      <c r="F8" s="5"/>
      <c r="G8" s="5"/>
      <c r="H8" s="5"/>
      <c r="I8" s="5"/>
    </row>
    <row r="9" spans="1:11" x14ac:dyDescent="0.3">
      <c r="A9" s="5"/>
      <c r="B9" s="5"/>
      <c r="C9" s="5"/>
      <c r="D9" s="5"/>
      <c r="E9" s="5"/>
      <c r="F9" s="5"/>
      <c r="G9" s="5"/>
      <c r="H9" s="5"/>
      <c r="I9" s="5"/>
    </row>
    <row r="10" spans="1:11" x14ac:dyDescent="0.3">
      <c r="A10" s="5"/>
      <c r="B10" s="5"/>
      <c r="C10" s="5"/>
      <c r="D10" s="5"/>
      <c r="E10" s="5"/>
      <c r="F10" s="5"/>
      <c r="G10" s="5"/>
      <c r="H10" s="5"/>
      <c r="I10" s="5"/>
    </row>
    <row r="11" spans="1:11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11" x14ac:dyDescent="0.3">
      <c r="A12" s="5"/>
      <c r="B12" s="5"/>
      <c r="C12" s="5"/>
      <c r="D12" s="5"/>
      <c r="E12" s="5"/>
      <c r="F12" s="5"/>
      <c r="G12" s="5"/>
      <c r="H12" s="5"/>
      <c r="I12" s="5"/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</row>
    <row r="14" spans="1:11" x14ac:dyDescent="0.3">
      <c r="A14" s="5"/>
      <c r="B14" s="5"/>
      <c r="C14" s="5"/>
      <c r="D14" s="5"/>
      <c r="E14" s="5"/>
      <c r="F14" s="5"/>
      <c r="G14" s="5"/>
      <c r="H14" s="5"/>
      <c r="I14" s="5"/>
    </row>
  </sheetData>
  <conditionalFormatting sqref="D1:D14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85BB-7FC4-4504-861C-506CAD08E50D}">
  <dimension ref="A1:O4"/>
  <sheetViews>
    <sheetView workbookViewId="0">
      <selection activeCell="H9" sqref="H9"/>
    </sheetView>
  </sheetViews>
  <sheetFormatPr defaultRowHeight="14.4" x14ac:dyDescent="0.3"/>
  <cols>
    <col min="1" max="16384" width="8.88671875" style="1"/>
  </cols>
  <sheetData>
    <row r="1" spans="1:15" x14ac:dyDescent="0.3">
      <c r="A1" s="7" t="s">
        <v>29</v>
      </c>
      <c r="B1" s="5"/>
      <c r="C1" s="5"/>
      <c r="D1" s="5"/>
    </row>
    <row r="2" spans="1:15" ht="28.8" x14ac:dyDescent="0.3">
      <c r="A2" s="6" t="s">
        <v>15</v>
      </c>
      <c r="B2" s="6" t="s">
        <v>30</v>
      </c>
      <c r="C2" s="6" t="s">
        <v>16</v>
      </c>
      <c r="D2" s="6" t="s">
        <v>17</v>
      </c>
      <c r="E2" s="6" t="s">
        <v>18</v>
      </c>
      <c r="F2" s="6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36</v>
      </c>
      <c r="L2" s="8" t="s">
        <v>37</v>
      </c>
      <c r="M2" s="8" t="s">
        <v>38</v>
      </c>
      <c r="N2" s="6" t="s">
        <v>24</v>
      </c>
      <c r="O2" s="9" t="s">
        <v>25</v>
      </c>
    </row>
    <row r="3" spans="1:15" x14ac:dyDescent="0.3">
      <c r="A3" s="5">
        <v>1</v>
      </c>
      <c r="B3" s="5">
        <v>1</v>
      </c>
      <c r="C3" s="5" t="str">
        <f>_xlfn.CONCAT("BUS",B3)</f>
        <v>BUS1</v>
      </c>
      <c r="D3" s="5">
        <f>12</f>
        <v>12</v>
      </c>
      <c r="E3" s="5">
        <v>1</v>
      </c>
      <c r="F3" s="5">
        <v>3</v>
      </c>
      <c r="G3" s="10">
        <v>1.1000000000000001</v>
      </c>
      <c r="H3" s="11">
        <v>0</v>
      </c>
      <c r="I3" s="5"/>
      <c r="J3" s="5">
        <v>99999</v>
      </c>
      <c r="K3" s="5">
        <v>-99999</v>
      </c>
      <c r="L3" s="5" t="s">
        <v>39</v>
      </c>
      <c r="M3" s="5"/>
      <c r="N3" s="5"/>
      <c r="O3" s="7" t="s">
        <v>81</v>
      </c>
    </row>
    <row r="4" spans="1:15" x14ac:dyDescent="0.3">
      <c r="A4" s="5">
        <v>2</v>
      </c>
      <c r="B4" s="5">
        <v>3</v>
      </c>
      <c r="C4" s="5" t="str">
        <f>_xlfn.CONCAT("BUS",B4)</f>
        <v>BUS3</v>
      </c>
      <c r="D4" s="5">
        <f>12</f>
        <v>12</v>
      </c>
      <c r="E4" s="5">
        <v>1</v>
      </c>
      <c r="F4" s="5">
        <v>2</v>
      </c>
      <c r="G4" s="10">
        <v>1.05</v>
      </c>
      <c r="H4" s="11"/>
      <c r="I4" s="5">
        <v>75</v>
      </c>
      <c r="J4" s="5">
        <v>99999</v>
      </c>
      <c r="K4" s="5">
        <v>-99999</v>
      </c>
      <c r="L4" s="5" t="s">
        <v>39</v>
      </c>
      <c r="M4" s="5"/>
      <c r="N4" s="5"/>
    </row>
  </sheetData>
  <conditionalFormatting sqref="E1:E4">
    <cfRule type="colorScale" priority="1">
      <colorScale>
        <cfvo type="num" val="0"/>
        <cfvo type="num" val="1"/>
        <color rgb="FFFFFF00"/>
        <color theme="0"/>
      </colorScale>
    </cfRule>
  </conditionalFormatting>
  <conditionalFormatting sqref="F1:F4">
    <cfRule type="colorScale" priority="2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B544-0FF8-421F-A037-0D03BC243DC3}">
  <dimension ref="A1:O20"/>
  <sheetViews>
    <sheetView workbookViewId="0">
      <selection activeCell="E5" sqref="E5"/>
    </sheetView>
  </sheetViews>
  <sheetFormatPr defaultRowHeight="14.4" x14ac:dyDescent="0.3"/>
  <cols>
    <col min="4" max="4" width="11.88671875" customWidth="1"/>
  </cols>
  <sheetData>
    <row r="1" spans="1:15" x14ac:dyDescent="0.3">
      <c r="A1" s="5" t="s">
        <v>45</v>
      </c>
      <c r="B1" s="5"/>
      <c r="C1" s="10"/>
      <c r="D1" s="10"/>
      <c r="E1" s="10"/>
      <c r="F1" s="10"/>
      <c r="G1" s="5"/>
      <c r="H1" s="5"/>
      <c r="I1" s="5"/>
      <c r="J1" s="5"/>
      <c r="K1" s="5"/>
      <c r="L1" s="5"/>
      <c r="M1" s="5"/>
      <c r="N1" s="5"/>
      <c r="O1" s="1"/>
    </row>
    <row r="2" spans="1:15" ht="43.2" x14ac:dyDescent="0.3">
      <c r="A2" s="6" t="s">
        <v>15</v>
      </c>
      <c r="B2" s="6" t="s">
        <v>46</v>
      </c>
      <c r="C2" s="6" t="s">
        <v>47</v>
      </c>
      <c r="D2" s="6" t="s">
        <v>48</v>
      </c>
      <c r="E2" s="6" t="s">
        <v>17</v>
      </c>
      <c r="F2" s="6" t="s">
        <v>49</v>
      </c>
      <c r="G2" s="6" t="s">
        <v>18</v>
      </c>
      <c r="H2" s="6" t="s">
        <v>19</v>
      </c>
      <c r="I2" s="6" t="s">
        <v>43</v>
      </c>
      <c r="J2" s="8" t="s">
        <v>50</v>
      </c>
      <c r="K2" s="8" t="s">
        <v>51</v>
      </c>
      <c r="L2" s="8" t="s">
        <v>52</v>
      </c>
      <c r="M2" s="8" t="s">
        <v>53</v>
      </c>
      <c r="N2" s="8" t="s">
        <v>54</v>
      </c>
      <c r="O2" s="8" t="s">
        <v>55</v>
      </c>
    </row>
    <row r="3" spans="1:15" x14ac:dyDescent="0.3">
      <c r="A3" s="5">
        <v>1</v>
      </c>
      <c r="B3" s="5">
        <v>2</v>
      </c>
      <c r="C3" s="5">
        <v>1</v>
      </c>
      <c r="D3" s="5" t="e">
        <f>CONCATENATE(VLOOKUP(B3,#REF!,2,FALSE),"-",VLOOKUP(C3,#REF!,2,FALSE))</f>
        <v>#REF!</v>
      </c>
      <c r="E3" s="5">
        <v>12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4.3200000000000002E-2</v>
      </c>
      <c r="M3" s="5">
        <v>0.432</v>
      </c>
      <c r="N3" s="5">
        <v>0</v>
      </c>
      <c r="O3" s="5">
        <v>300</v>
      </c>
    </row>
    <row r="4" spans="1:15" x14ac:dyDescent="0.3">
      <c r="A4" s="5">
        <v>2</v>
      </c>
      <c r="B4" s="5">
        <v>3</v>
      </c>
      <c r="C4" s="5">
        <v>2</v>
      </c>
      <c r="D4" s="5" t="e">
        <f>CONCATENATE(VLOOKUP(B4,#REF!,2,FALSE),"-",VLOOKUP(C4,#REF!,2,FALSE))</f>
        <v>#REF!</v>
      </c>
      <c r="E4" s="5">
        <v>12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8.6400000000000005E-2</v>
      </c>
      <c r="M4" s="5">
        <v>0.28799999999999998</v>
      </c>
      <c r="N4" s="5">
        <v>0</v>
      </c>
      <c r="O4" s="5">
        <v>200</v>
      </c>
    </row>
    <row r="5" spans="1:1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">
      <c r="A11" s="12"/>
      <c r="B11" s="12"/>
      <c r="C11" s="12"/>
      <c r="D11" s="12"/>
      <c r="E11" s="12"/>
      <c r="F11" s="12"/>
      <c r="G11" s="5"/>
      <c r="H11" s="12"/>
      <c r="I11" s="12"/>
      <c r="J11" s="12"/>
      <c r="K11" s="12"/>
      <c r="L11" s="12"/>
      <c r="M11" s="12"/>
      <c r="N11" s="12"/>
      <c r="O11" s="12"/>
    </row>
    <row r="12" spans="1:15" x14ac:dyDescent="0.3">
      <c r="A12" s="12"/>
      <c r="B12" s="12"/>
      <c r="C12" s="12"/>
      <c r="D12" s="12"/>
      <c r="E12" s="12"/>
      <c r="F12" s="12"/>
      <c r="G12" s="5"/>
      <c r="H12" s="12"/>
      <c r="I12" s="12"/>
      <c r="J12" s="12"/>
      <c r="K12" s="12"/>
      <c r="L12" s="12"/>
      <c r="M12" s="12"/>
      <c r="N12" s="12"/>
      <c r="O12" s="12"/>
    </row>
    <row r="13" spans="1:1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">
      <c r="A19" s="5"/>
      <c r="B19" s="5"/>
      <c r="C19" s="5"/>
      <c r="E19" s="5"/>
      <c r="G19" s="5"/>
      <c r="J19" s="5"/>
      <c r="L19" s="5"/>
      <c r="M19" s="5"/>
    </row>
    <row r="20" spans="1:15" x14ac:dyDescent="0.3">
      <c r="A20" s="5"/>
      <c r="B20" s="5"/>
      <c r="C20" s="5"/>
      <c r="E20" s="5"/>
      <c r="G20" s="5"/>
      <c r="J20" s="5"/>
      <c r="L20" s="5"/>
      <c r="M20" s="5"/>
    </row>
  </sheetData>
  <conditionalFormatting sqref="G1:G20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AC57-F569-4E05-8AA3-F61270289ED3}">
  <dimension ref="A1:O3"/>
  <sheetViews>
    <sheetView tabSelected="1" workbookViewId="0">
      <selection activeCell="N7" sqref="N7"/>
    </sheetView>
  </sheetViews>
  <sheetFormatPr defaultRowHeight="14.4" x14ac:dyDescent="0.3"/>
  <cols>
    <col min="1" max="16384" width="8.88671875" style="1"/>
  </cols>
  <sheetData>
    <row r="1" spans="1:15" x14ac:dyDescent="0.3">
      <c r="A1" s="7" t="s">
        <v>56</v>
      </c>
      <c r="B1" s="5"/>
      <c r="C1" s="10"/>
      <c r="D1" s="10"/>
      <c r="E1" s="10"/>
      <c r="F1" s="10"/>
      <c r="G1" s="10"/>
      <c r="H1" s="10"/>
      <c r="I1" s="5"/>
      <c r="J1" s="5"/>
      <c r="K1" s="5"/>
      <c r="L1" s="5"/>
      <c r="N1" s="5"/>
    </row>
    <row r="2" spans="1:15" ht="28.8" x14ac:dyDescent="0.3">
      <c r="A2" s="6" t="s">
        <v>15</v>
      </c>
      <c r="B2" s="6" t="s">
        <v>46</v>
      </c>
      <c r="C2" s="6" t="s">
        <v>47</v>
      </c>
      <c r="D2" s="6" t="s">
        <v>48</v>
      </c>
      <c r="E2" s="6" t="s">
        <v>78</v>
      </c>
      <c r="F2" s="6" t="s">
        <v>79</v>
      </c>
      <c r="G2" s="6" t="s">
        <v>49</v>
      </c>
      <c r="H2" s="8" t="s">
        <v>57</v>
      </c>
      <c r="I2" s="6" t="s">
        <v>18</v>
      </c>
      <c r="J2" s="8" t="s">
        <v>58</v>
      </c>
      <c r="K2" s="8" t="s">
        <v>59</v>
      </c>
      <c r="L2" s="8" t="s">
        <v>60</v>
      </c>
      <c r="M2" s="8" t="s">
        <v>61</v>
      </c>
      <c r="N2" s="8" t="s">
        <v>62</v>
      </c>
      <c r="O2" s="15" t="s">
        <v>25</v>
      </c>
    </row>
    <row r="3" spans="1:15" x14ac:dyDescent="0.3">
      <c r="A3" s="5">
        <v>1</v>
      </c>
      <c r="B3" s="5">
        <v>1</v>
      </c>
      <c r="C3" s="5">
        <v>3</v>
      </c>
      <c r="D3" s="5" t="e">
        <f>CONCATENATE(VLOOKUP(B3,#REF!,2,FALSE),"-",VLOOKUP(C3,#REF!,2,FALSE))</f>
        <v>#REF!</v>
      </c>
      <c r="E3" s="5">
        <v>12</v>
      </c>
      <c r="F3" s="5">
        <v>5</v>
      </c>
      <c r="G3" s="5">
        <v>1</v>
      </c>
      <c r="H3" s="5" t="s">
        <v>63</v>
      </c>
      <c r="I3" s="5">
        <v>1</v>
      </c>
      <c r="J3" s="5">
        <v>100</v>
      </c>
      <c r="K3" s="5">
        <v>10</v>
      </c>
      <c r="L3" s="5">
        <v>0</v>
      </c>
      <c r="M3" s="5">
        <v>0</v>
      </c>
      <c r="N3" s="5">
        <v>0</v>
      </c>
      <c r="O3" s="1" t="s">
        <v>84</v>
      </c>
    </row>
  </sheetData>
  <conditionalFormatting sqref="I1:I3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B96F-222B-4FF5-B91A-8EF50D8109E6}">
  <dimension ref="A1:V3"/>
  <sheetViews>
    <sheetView workbookViewId="0">
      <selection activeCell="K7" sqref="K7"/>
    </sheetView>
  </sheetViews>
  <sheetFormatPr defaultRowHeight="14.4" x14ac:dyDescent="0.3"/>
  <cols>
    <col min="5" max="5" width="17.5546875" bestFit="1" customWidth="1"/>
    <col min="6" max="8" width="9.44140625" customWidth="1"/>
  </cols>
  <sheetData>
    <row r="1" spans="1:22" x14ac:dyDescent="0.3">
      <c r="A1" s="7" t="s">
        <v>64</v>
      </c>
      <c r="B1" s="5"/>
      <c r="C1" s="10"/>
      <c r="D1" s="10"/>
      <c r="E1" s="10"/>
      <c r="F1" s="10"/>
      <c r="G1" s="10"/>
      <c r="H1" s="10"/>
      <c r="I1" s="10"/>
      <c r="J1" s="10"/>
      <c r="K1" s="5"/>
      <c r="L1" s="5"/>
      <c r="M1" s="5"/>
      <c r="N1" s="5"/>
      <c r="O1" s="5"/>
      <c r="P1" s="5"/>
      <c r="Q1" s="5"/>
      <c r="R1" s="5"/>
      <c r="S1" s="5"/>
      <c r="T1" s="5"/>
      <c r="U1" s="1"/>
      <c r="V1" s="5"/>
    </row>
    <row r="2" spans="1:22" ht="28.8" x14ac:dyDescent="0.3">
      <c r="A2" s="6" t="s">
        <v>15</v>
      </c>
      <c r="B2" s="6" t="s">
        <v>46</v>
      </c>
      <c r="C2" s="6" t="s">
        <v>47</v>
      </c>
      <c r="D2" s="6" t="s">
        <v>65</v>
      </c>
      <c r="E2" s="6" t="s">
        <v>48</v>
      </c>
      <c r="F2" s="6" t="s">
        <v>78</v>
      </c>
      <c r="G2" s="6" t="s">
        <v>79</v>
      </c>
      <c r="H2" s="6" t="s">
        <v>80</v>
      </c>
      <c r="I2" s="6" t="s">
        <v>49</v>
      </c>
      <c r="J2" s="8" t="s">
        <v>66</v>
      </c>
      <c r="K2" s="6" t="s">
        <v>18</v>
      </c>
      <c r="L2" s="8" t="s">
        <v>67</v>
      </c>
      <c r="M2" s="8" t="s">
        <v>68</v>
      </c>
      <c r="N2" s="8" t="s">
        <v>69</v>
      </c>
      <c r="O2" s="8" t="s">
        <v>70</v>
      </c>
      <c r="P2" s="8" t="s">
        <v>71</v>
      </c>
      <c r="Q2" s="8" t="s">
        <v>72</v>
      </c>
      <c r="R2" s="8" t="s">
        <v>73</v>
      </c>
      <c r="S2" s="8" t="s">
        <v>74</v>
      </c>
      <c r="T2" s="8" t="s">
        <v>75</v>
      </c>
      <c r="U2" s="8" t="s">
        <v>61</v>
      </c>
      <c r="V2" s="8" t="s">
        <v>76</v>
      </c>
    </row>
    <row r="3" spans="1:22" x14ac:dyDescent="0.3">
      <c r="A3" s="5">
        <v>1</v>
      </c>
      <c r="B3" s="5">
        <v>8</v>
      </c>
      <c r="C3" s="5">
        <v>10</v>
      </c>
      <c r="D3" s="5">
        <v>12</v>
      </c>
      <c r="E3" s="5" t="e">
        <f>CONCATENATE(VLOOKUP(B3,#REF!,2,FALSE),"-",VLOOKUP(C3,#REF!,2,FALSE),"-",VLOOKUP(D3,#REF!,2,FALSE))</f>
        <v>#REF!</v>
      </c>
      <c r="F3" s="5">
        <v>12</v>
      </c>
      <c r="G3" s="5">
        <v>12</v>
      </c>
      <c r="H3" s="5">
        <v>12</v>
      </c>
      <c r="I3" s="5">
        <v>1</v>
      </c>
      <c r="J3" s="5" t="s">
        <v>77</v>
      </c>
      <c r="K3" s="5">
        <v>0</v>
      </c>
      <c r="L3" s="5">
        <v>25000</v>
      </c>
      <c r="M3" s="5">
        <v>25000</v>
      </c>
      <c r="N3" s="5">
        <v>10000</v>
      </c>
      <c r="O3" s="5">
        <v>12</v>
      </c>
      <c r="P3" s="5">
        <v>25</v>
      </c>
      <c r="Q3" s="5">
        <v>18</v>
      </c>
      <c r="R3" s="5">
        <v>15</v>
      </c>
      <c r="S3" s="5">
        <v>16</v>
      </c>
      <c r="T3" s="5">
        <v>12</v>
      </c>
      <c r="U3" s="5">
        <v>18</v>
      </c>
      <c r="V3" s="5">
        <v>0.03</v>
      </c>
    </row>
  </sheetData>
  <conditionalFormatting sqref="K1:K3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FFE3-A787-4871-AE5C-1CEFCB10A4A3}">
  <dimension ref="A1:K6"/>
  <sheetViews>
    <sheetView zoomScale="115" zoomScaleNormal="115" workbookViewId="0">
      <selection activeCell="F9" sqref="F9"/>
    </sheetView>
  </sheetViews>
  <sheetFormatPr defaultRowHeight="14.4" x14ac:dyDescent="0.3"/>
  <sheetData>
    <row r="1" spans="1:11" x14ac:dyDescent="0.3">
      <c r="A1" s="7" t="s">
        <v>40</v>
      </c>
      <c r="B1" s="5"/>
      <c r="C1" s="5"/>
      <c r="D1" s="5"/>
      <c r="E1" s="5"/>
      <c r="F1" s="5"/>
      <c r="G1" s="5"/>
      <c r="H1" s="1"/>
      <c r="I1" s="1"/>
      <c r="J1" s="1"/>
      <c r="K1" s="1"/>
    </row>
    <row r="2" spans="1:11" ht="28.8" x14ac:dyDescent="0.3">
      <c r="A2" s="6" t="s">
        <v>15</v>
      </c>
      <c r="B2" s="6" t="s">
        <v>30</v>
      </c>
      <c r="C2" s="6" t="s">
        <v>16</v>
      </c>
      <c r="D2" s="6" t="s">
        <v>17</v>
      </c>
      <c r="E2" s="8" t="s">
        <v>41</v>
      </c>
      <c r="F2" s="8" t="s">
        <v>42</v>
      </c>
      <c r="G2" s="6" t="s">
        <v>18</v>
      </c>
      <c r="H2" s="6" t="s">
        <v>43</v>
      </c>
      <c r="I2" s="8" t="s">
        <v>44</v>
      </c>
      <c r="J2" s="6" t="s">
        <v>24</v>
      </c>
      <c r="K2" s="9" t="s">
        <v>25</v>
      </c>
    </row>
    <row r="3" spans="1:11" x14ac:dyDescent="0.3">
      <c r="A3" s="5">
        <v>1</v>
      </c>
      <c r="B3" s="5">
        <v>4</v>
      </c>
      <c r="C3" s="5" t="e">
        <f>VLOOKUP(B3,#REF!,2,FALSE)</f>
        <v>#REF!</v>
      </c>
      <c r="D3" s="5">
        <v>12</v>
      </c>
      <c r="E3" s="5">
        <v>500</v>
      </c>
      <c r="F3" s="5">
        <v>0</v>
      </c>
      <c r="G3" s="5">
        <v>1</v>
      </c>
      <c r="H3" s="5">
        <v>1</v>
      </c>
      <c r="I3" s="5"/>
      <c r="J3" s="1"/>
      <c r="K3" s="1" t="s">
        <v>83</v>
      </c>
    </row>
    <row r="4" spans="1:11" x14ac:dyDescent="0.3">
      <c r="A4" s="5">
        <v>2</v>
      </c>
      <c r="B4" s="5">
        <v>9</v>
      </c>
      <c r="C4" s="5" t="e">
        <f>VLOOKUP(B4,#REF!,2,FALSE)</f>
        <v>#REF!</v>
      </c>
      <c r="D4" s="5">
        <v>12</v>
      </c>
      <c r="E4" s="5">
        <v>200</v>
      </c>
      <c r="F4" s="5">
        <v>0</v>
      </c>
      <c r="G4" s="5">
        <v>1</v>
      </c>
      <c r="H4" s="5">
        <v>1</v>
      </c>
      <c r="I4" s="5"/>
      <c r="J4" s="1"/>
      <c r="K4" s="1"/>
    </row>
    <row r="5" spans="1:11" x14ac:dyDescent="0.3">
      <c r="A5" s="5">
        <v>3</v>
      </c>
      <c r="B5" s="5">
        <v>9</v>
      </c>
      <c r="C5" s="5" t="e">
        <f>VLOOKUP(B5,#REF!,2,FALSE)</f>
        <v>#REF!</v>
      </c>
      <c r="D5" s="5">
        <v>12</v>
      </c>
      <c r="E5" s="5">
        <v>200</v>
      </c>
      <c r="F5" s="5">
        <v>0</v>
      </c>
      <c r="G5" s="5">
        <v>1</v>
      </c>
      <c r="H5" s="5">
        <v>1</v>
      </c>
      <c r="I5" s="5"/>
      <c r="J5" s="1"/>
      <c r="K5" s="1"/>
    </row>
    <row r="6" spans="1:11" x14ac:dyDescent="0.3">
      <c r="A6" s="5">
        <v>4</v>
      </c>
      <c r="B6" s="5">
        <v>10</v>
      </c>
      <c r="C6" s="5" t="e">
        <f>VLOOKUP(B6,#REF!,2,FALSE)</f>
        <v>#REF!</v>
      </c>
      <c r="D6" s="5">
        <v>12</v>
      </c>
      <c r="E6" s="5">
        <v>50</v>
      </c>
      <c r="F6" s="5">
        <v>0</v>
      </c>
      <c r="G6" s="5">
        <v>1</v>
      </c>
      <c r="H6" s="5">
        <v>1</v>
      </c>
      <c r="I6" s="5"/>
      <c r="J6" s="1"/>
      <c r="K6" s="1"/>
    </row>
  </sheetData>
  <conditionalFormatting sqref="G1:G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</vt:lpstr>
      <vt:lpstr>BUS</vt:lpstr>
      <vt:lpstr>SOURCE</vt:lpstr>
      <vt:lpstr>LINE</vt:lpstr>
      <vt:lpstr>TRF2</vt:lpstr>
      <vt:lpstr>TRF3</vt:lpstr>
      <vt:lpstr>SHUNT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Van Viet 20210935</dc:creator>
  <cp:lastModifiedBy>Vu Van Viet 20210935</cp:lastModifiedBy>
  <dcterms:created xsi:type="dcterms:W3CDTF">2025-05-10T15:20:42Z</dcterms:created>
  <dcterms:modified xsi:type="dcterms:W3CDTF">2025-10-03T06:44:49Z</dcterms:modified>
</cp:coreProperties>
</file>